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tor_waage_byr_oslo_kommune_no/Documents/Dokumenter/Statistikk/rapportering/2025/3. Tertial/"/>
    </mc:Choice>
  </mc:AlternateContent>
  <xr:revisionPtr revIDLastSave="1077" documentId="8_{CE8B4172-10E7-4844-9AEC-075BB74EA99D}" xr6:coauthVersionLast="47" xr6:coauthVersionMax="47" xr10:uidLastSave="{36D2DF05-C29B-4A87-AA54-2680126D6ACA}"/>
  <bookViews>
    <workbookView xWindow="-38520" yWindow="-1200" windowWidth="38640" windowHeight="21120" tabRatio="888" firstSheet="26" activeTab="30" xr2:uid="{00000000-000D-0000-FFFF-FFFF00000000}"/>
  </bookViews>
  <sheets>
    <sheet name="Tab 1-16-A Fysioterapitilbud" sheetId="45" r:id="rId1"/>
    <sheet name="Tab 1-16-B Psykologer i byd." sheetId="46" r:id="rId2"/>
    <sheet name="Tab_3_1_B-A1-A7-Alder-beboere" sheetId="1" r:id="rId3"/>
    <sheet name="Tab_3_2-B-saksbeh_tider" sheetId="4" r:id="rId4"/>
    <sheet name="Tab_3-2-D-søkn_avsl_sykehj_pl" sheetId="28" r:id="rId5"/>
    <sheet name="Tab_3-2-E-klager_etter_avslag" sheetId="27" state="hidden" r:id="rId6"/>
    <sheet name="Tab 3-2-E-1 Saksbeh.tid klager" sheetId="30" state="hidden" r:id="rId7"/>
    <sheet name="Tab_3-2-F-alt_tilb" sheetId="26" state="hidden" r:id="rId8"/>
    <sheet name="3-2 G Søkn-avs avlastning i ins" sheetId="57" state="hidden" r:id="rId9"/>
    <sheet name="Tab_3-3-B_oppholdsdøgn" sheetId="10" r:id="rId10"/>
    <sheet name="Tab_3-3-C_opphdøgn_type_opphol" sheetId="11" r:id="rId11"/>
    <sheet name="Tab_3-4-Egenbet__i_inst_-HMS" sheetId="31" r:id="rId12"/>
    <sheet name="Tab_3_5_-_hjemmetjenester" sheetId="13" r:id="rId13"/>
    <sheet name="Tab_3_5B_-_Ant__vedtakstimer" sheetId="14" r:id="rId14"/>
    <sheet name="3-5-C Hverdrehab,avkl-m,akt.tid" sheetId="43" r:id="rId15"/>
    <sheet name="Tab 3-7-saksb_tid-hjemmetjen" sheetId="16" r:id="rId16"/>
    <sheet name="Tab 3-7-B Klagesaker hj.tj." sheetId="59" r:id="rId17"/>
    <sheet name="Tab 3-7-B Klagebeh helsetj i hj" sheetId="52" state="hidden" r:id="rId18"/>
    <sheet name="3-7-C Klagebeh pb daglige gj.m" sheetId="51" state="hidden" r:id="rId19"/>
    <sheet name="3-7-D Klagebehandling pb oppl" sheetId="50" state="hidden" r:id="rId20"/>
    <sheet name="3-7-E Klagebehandling BPA" sheetId="49" state="hidden" r:id="rId21"/>
    <sheet name="3-7 A Kvalitet hj.tj" sheetId="32" state="hidden" r:id="rId22"/>
    <sheet name="Tab_3-8-A_dagsenter" sheetId="18" r:id="rId23"/>
    <sheet name="Tab 3-8-A-2 Dagakt.-demente" sheetId="44" state="hidden" r:id="rId24"/>
    <sheet name="3-8-B Trygghetsalarmer" sheetId="33" r:id="rId25"/>
    <sheet name="3-8-C Ernæringskartlegging" sheetId="48" r:id="rId26"/>
    <sheet name="Tab_3_9_-_omsorgsboliger" sheetId="19" r:id="rId27"/>
    <sheet name="Tab_3_9_B Søkn omsorg+" sheetId="37" r:id="rId28"/>
    <sheet name="Tab_3_9_C Klager omsorg+" sheetId="36" state="hidden" r:id="rId29"/>
    <sheet name="Tab 3-9-D Venteliste Omsorg +" sheetId="58" state="hidden" r:id="rId30"/>
    <sheet name="Tab_3-10-personer_med_utv_h_" sheetId="35" r:id="rId31"/>
    <sheet name="Tab_3-11-boforhold_for_utv_h_" sheetId="34" r:id="rId32"/>
    <sheet name="Tab_3-12-akt__for_psyk_utv_h_" sheetId="40" r:id="rId33"/>
    <sheet name="Tab_3-14-eldresentre_m_v_" sheetId="39" r:id="rId34"/>
    <sheet name="Tab 3-14 C Org. av seniorv.tj." sheetId="54" r:id="rId35"/>
    <sheet name="Ark1" sheetId="53" r:id="rId36"/>
    <sheet name="kriteriebefolkning" sheetId="24" r:id="rId37"/>
    <sheet name="Ark2" sheetId="55" r:id="rId38"/>
  </sheets>
  <externalReferences>
    <externalReference r:id="rId39"/>
    <externalReference r:id="rId40"/>
    <externalReference r:id="rId41"/>
  </externalReferences>
  <definedNames>
    <definedName name="tall1">'[1]MAL2T-2003B_XLS'!$G$7:$G$731</definedName>
    <definedName name="_xlnm.Print_Area" localSheetId="36">kriteriebefolkning!$A$1:$U$22</definedName>
    <definedName name="_xlnm.Print_Area" localSheetId="4">'Tab_3-2-D-søkn_avsl_sykehj_pl'!$A$6:$H$69</definedName>
    <definedName name="_xlnm.Print_Area" localSheetId="10">'Tab_3-3-C_opphdøgn_type_opphol'!$A$1:$E$164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24" l="1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B33" i="24" s="1"/>
  <c r="G33" i="24"/>
  <c r="F33" i="24"/>
  <c r="E33" i="24"/>
  <c r="D33" i="24"/>
  <c r="C33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B31" i="24" s="1"/>
  <c r="G31" i="24"/>
  <c r="F31" i="24"/>
  <c r="E31" i="24"/>
  <c r="D31" i="24"/>
  <c r="C31" i="24"/>
  <c r="S30" i="24"/>
  <c r="R30" i="24"/>
  <c r="Q30" i="24"/>
  <c r="P30" i="24"/>
  <c r="O30" i="24"/>
  <c r="N30" i="24"/>
  <c r="M30" i="24"/>
  <c r="L30" i="24"/>
  <c r="B30" i="24" s="1"/>
  <c r="K30" i="24"/>
  <c r="J30" i="24"/>
  <c r="I30" i="24"/>
  <c r="H30" i="24"/>
  <c r="G30" i="24"/>
  <c r="F30" i="24"/>
  <c r="E30" i="24"/>
  <c r="D30" i="24"/>
  <c r="C30" i="24"/>
  <c r="S29" i="24"/>
  <c r="S35" i="24" s="1"/>
  <c r="R29" i="24"/>
  <c r="R35" i="24" s="1"/>
  <c r="Q29" i="24"/>
  <c r="Q35" i="24" s="1"/>
  <c r="P29" i="24"/>
  <c r="P35" i="24" s="1"/>
  <c r="O29" i="24"/>
  <c r="O35" i="24" s="1"/>
  <c r="N29" i="24"/>
  <c r="N35" i="24" s="1"/>
  <c r="M29" i="24"/>
  <c r="L29" i="24"/>
  <c r="K29" i="24"/>
  <c r="K35" i="24" s="1"/>
  <c r="J29" i="24"/>
  <c r="J35" i="24" s="1"/>
  <c r="I29" i="24"/>
  <c r="I35" i="24" s="1"/>
  <c r="H29" i="24"/>
  <c r="H35" i="24" s="1"/>
  <c r="G29" i="24"/>
  <c r="G35" i="24" s="1"/>
  <c r="F29" i="24"/>
  <c r="F35" i="24" s="1"/>
  <c r="E29" i="24"/>
  <c r="E35" i="24" s="1"/>
  <c r="D29" i="24"/>
  <c r="D35" i="24" s="1"/>
  <c r="C29" i="24"/>
  <c r="C35" i="24" s="1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B26" i="24" s="1"/>
  <c r="C26" i="24"/>
  <c r="B23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AF19" i="24"/>
  <c r="AE19" i="24"/>
  <c r="AD19" i="24"/>
  <c r="AA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AF18" i="24"/>
  <c r="AE18" i="24"/>
  <c r="AD18" i="24"/>
  <c r="AA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F17" i="24"/>
  <c r="AE17" i="24"/>
  <c r="AD17" i="24"/>
  <c r="AA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AF16" i="24"/>
  <c r="AE16" i="24"/>
  <c r="AD16" i="24"/>
  <c r="AA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F15" i="24"/>
  <c r="AE15" i="24"/>
  <c r="AD15" i="24"/>
  <c r="AA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AF14" i="24"/>
  <c r="AE14" i="24"/>
  <c r="AD14" i="24"/>
  <c r="AA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F13" i="24"/>
  <c r="AE13" i="24"/>
  <c r="AD13" i="24"/>
  <c r="AA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AF12" i="24"/>
  <c r="AE12" i="24"/>
  <c r="AD12" i="24"/>
  <c r="AA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F11" i="24"/>
  <c r="AE11" i="24"/>
  <c r="AD11" i="24"/>
  <c r="AA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AF10" i="24"/>
  <c r="AE10" i="24"/>
  <c r="AD10" i="24"/>
  <c r="AA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AF9" i="24"/>
  <c r="AE9" i="24"/>
  <c r="AD9" i="24"/>
  <c r="AA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AF8" i="24"/>
  <c r="AE8" i="24"/>
  <c r="AD8" i="24"/>
  <c r="AA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AF7" i="24"/>
  <c r="AF4" i="24" s="1"/>
  <c r="AE7" i="24"/>
  <c r="AE4" i="24" s="1"/>
  <c r="AD7" i="24"/>
  <c r="AA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F4" i="24" s="1"/>
  <c r="E7" i="24"/>
  <c r="D7" i="24"/>
  <c r="C7" i="24"/>
  <c r="AF6" i="24"/>
  <c r="AE6" i="24"/>
  <c r="AD6" i="24"/>
  <c r="AD4" i="24" s="1"/>
  <c r="AA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G4" i="24" s="1"/>
  <c r="F6" i="24"/>
  <c r="E6" i="24"/>
  <c r="D6" i="24"/>
  <c r="C6" i="24"/>
  <c r="AF5" i="24"/>
  <c r="AE5" i="24"/>
  <c r="AD5" i="24"/>
  <c r="AA5" i="24"/>
  <c r="S5" i="24"/>
  <c r="R5" i="24"/>
  <c r="R4" i="24" s="1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Z4" i="24"/>
  <c r="Y4" i="24"/>
  <c r="X4" i="24"/>
  <c r="W4" i="24"/>
  <c r="V4" i="24"/>
  <c r="U4" i="24"/>
  <c r="AA4" i="24" s="1"/>
  <c r="C20" i="59"/>
  <c r="N12" i="13"/>
  <c r="F26" i="40"/>
  <c r="E26" i="40"/>
  <c r="H26" i="34"/>
  <c r="H19" i="34"/>
  <c r="H20" i="34"/>
  <c r="H22" i="34"/>
  <c r="H23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G11" i="34"/>
  <c r="H11" i="34" s="1"/>
  <c r="G12" i="34"/>
  <c r="H12" i="34" s="1"/>
  <c r="G13" i="34"/>
  <c r="H13" i="34" s="1"/>
  <c r="G14" i="34"/>
  <c r="H14" i="34" s="1"/>
  <c r="G15" i="34"/>
  <c r="H15" i="34" s="1"/>
  <c r="G16" i="34"/>
  <c r="H16" i="34" s="1"/>
  <c r="G17" i="34"/>
  <c r="H17" i="34" s="1"/>
  <c r="G18" i="34"/>
  <c r="G26" i="34" s="1"/>
  <c r="G19" i="34"/>
  <c r="G20" i="34"/>
  <c r="G21" i="34"/>
  <c r="H21" i="34" s="1"/>
  <c r="G22" i="34"/>
  <c r="G23" i="34"/>
  <c r="G24" i="34"/>
  <c r="H24" i="34" s="1"/>
  <c r="G25" i="34"/>
  <c r="H25" i="34" s="1"/>
  <c r="N25" i="37"/>
  <c r="M25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7" i="37"/>
  <c r="H28" i="37"/>
  <c r="H29" i="37"/>
  <c r="H30" i="37"/>
  <c r="H31" i="37"/>
  <c r="H32" i="37"/>
  <c r="H33" i="37"/>
  <c r="H34" i="37"/>
  <c r="H35" i="37"/>
  <c r="H36" i="37"/>
  <c r="H37" i="37"/>
  <c r="H10" i="37"/>
  <c r="D27" i="37"/>
  <c r="D28" i="37"/>
  <c r="D29" i="37"/>
  <c r="D30" i="37"/>
  <c r="D31" i="37"/>
  <c r="D32" i="37"/>
  <c r="D33" i="37"/>
  <c r="D34" i="37"/>
  <c r="D35" i="37"/>
  <c r="D36" i="37"/>
  <c r="D37" i="37"/>
  <c r="E48" i="19"/>
  <c r="E39" i="19"/>
  <c r="E40" i="19"/>
  <c r="E41" i="19"/>
  <c r="E42" i="19"/>
  <c r="E43" i="19"/>
  <c r="E44" i="19"/>
  <c r="E45" i="19"/>
  <c r="E46" i="19"/>
  <c r="E47" i="19"/>
  <c r="E38" i="19"/>
  <c r="E37" i="19"/>
  <c r="E36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21" i="19"/>
  <c r="M4" i="24" l="1"/>
  <c r="B15" i="24"/>
  <c r="M35" i="24"/>
  <c r="D4" i="24"/>
  <c r="E4" i="24"/>
  <c r="Q4" i="24"/>
  <c r="S4" i="24"/>
  <c r="P4" i="24"/>
  <c r="I4" i="24"/>
  <c r="B12" i="24"/>
  <c r="B7" i="24"/>
  <c r="B4" i="24" s="1"/>
  <c r="B10" i="24"/>
  <c r="B11" i="24"/>
  <c r="B8" i="24"/>
  <c r="B9" i="24"/>
  <c r="H4" i="24"/>
  <c r="B6" i="24"/>
  <c r="B14" i="24"/>
  <c r="B18" i="24"/>
  <c r="B20" i="24"/>
  <c r="B19" i="24"/>
  <c r="N4" i="24"/>
  <c r="K4" i="24"/>
  <c r="J4" i="24"/>
  <c r="B5" i="24"/>
  <c r="C4" i="24"/>
  <c r="O4" i="24"/>
  <c r="L4" i="24"/>
  <c r="B13" i="24"/>
  <c r="B16" i="24"/>
  <c r="B17" i="24"/>
  <c r="L35" i="24"/>
  <c r="B35" i="24"/>
  <c r="B29" i="24"/>
  <c r="H18" i="34"/>
  <c r="D25" i="37"/>
  <c r="E23" i="33"/>
  <c r="F23" i="33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10" i="18"/>
  <c r="E9" i="18"/>
  <c r="C21" i="59"/>
  <c r="C22" i="59"/>
  <c r="C6" i="59"/>
  <c r="C7" i="59"/>
  <c r="C8" i="59"/>
  <c r="C9" i="59"/>
  <c r="C11" i="59"/>
  <c r="C12" i="59"/>
  <c r="C13" i="59"/>
  <c r="C14" i="59"/>
  <c r="C15" i="59"/>
  <c r="C16" i="59"/>
  <c r="C17" i="59"/>
  <c r="C18" i="59"/>
  <c r="C19" i="59"/>
  <c r="C5" i="59"/>
  <c r="F50" i="43"/>
  <c r="G50" i="43"/>
  <c r="H50" i="43"/>
  <c r="J11" i="31"/>
  <c r="J12" i="31"/>
  <c r="J13" i="31"/>
  <c r="J14" i="31"/>
  <c r="J15" i="31"/>
  <c r="J16" i="31"/>
  <c r="J17" i="31"/>
  <c r="J18" i="31"/>
  <c r="J19" i="31"/>
  <c r="J20" i="31"/>
  <c r="J21" i="31"/>
  <c r="J23" i="31"/>
  <c r="J24" i="31"/>
  <c r="J10" i="31"/>
  <c r="H27" i="57" l="1"/>
  <c r="H26" i="57"/>
  <c r="H25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10" i="57"/>
  <c r="D27" i="57"/>
  <c r="D26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10" i="57"/>
  <c r="D25" i="57" s="1"/>
  <c r="C26" i="50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25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11" i="52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11" i="35"/>
  <c r="F11" i="35"/>
  <c r="J11" i="35"/>
  <c r="F12" i="35"/>
  <c r="J12" i="35"/>
  <c r="F13" i="35"/>
  <c r="J13" i="35"/>
  <c r="N26" i="35" l="1"/>
  <c r="E26" i="52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D372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58" i="19"/>
  <c r="F358" i="19"/>
  <c r="G358" i="19"/>
  <c r="C372" i="19"/>
  <c r="C359" i="19"/>
  <c r="C360" i="19"/>
  <c r="C361" i="19"/>
  <c r="C362" i="19"/>
  <c r="C363" i="19"/>
  <c r="C364" i="19"/>
  <c r="C365" i="19"/>
  <c r="C366" i="19"/>
  <c r="C367" i="19"/>
  <c r="C368" i="19"/>
  <c r="C369" i="19"/>
  <c r="C370" i="19"/>
  <c r="C371" i="19"/>
  <c r="C358" i="19"/>
  <c r="C237" i="19"/>
  <c r="D237" i="19"/>
  <c r="F237" i="19"/>
  <c r="G237" i="19"/>
  <c r="I237" i="19"/>
  <c r="D23" i="33"/>
  <c r="AJ26" i="13"/>
  <c r="H10" i="13"/>
  <c r="N10" i="13"/>
  <c r="H11" i="13"/>
  <c r="N11" i="13"/>
  <c r="H12" i="13"/>
  <c r="H13" i="13"/>
  <c r="N13" i="13"/>
  <c r="H14" i="13"/>
  <c r="N14" i="13"/>
  <c r="H15" i="13"/>
  <c r="N15" i="13"/>
  <c r="H16" i="13"/>
  <c r="N16" i="13"/>
  <c r="H17" i="13"/>
  <c r="N17" i="13"/>
  <c r="H18" i="13"/>
  <c r="N18" i="13"/>
  <c r="H19" i="13"/>
  <c r="N19" i="13"/>
  <c r="H20" i="13"/>
  <c r="N20" i="13"/>
  <c r="H21" i="13"/>
  <c r="N21" i="13"/>
  <c r="H22" i="13"/>
  <c r="N22" i="13"/>
  <c r="H23" i="13"/>
  <c r="N23" i="13"/>
  <c r="H24" i="13"/>
  <c r="N24" i="13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10" i="10"/>
  <c r="I10" i="10"/>
  <c r="J10" i="10"/>
  <c r="N10" i="10"/>
  <c r="O10" i="10"/>
  <c r="P10" i="10"/>
  <c r="L26" i="10"/>
  <c r="H150" i="1" l="1"/>
  <c r="C150" i="1"/>
  <c r="C59" i="1"/>
  <c r="E59" i="1"/>
  <c r="F59" i="1"/>
  <c r="G59" i="1"/>
  <c r="H59" i="1"/>
  <c r="I59" i="1"/>
  <c r="L16" i="49" l="1"/>
  <c r="P16" i="49" s="1"/>
  <c r="L14" i="49"/>
  <c r="P14" i="49" s="1"/>
  <c r="L25" i="49"/>
  <c r="L24" i="49"/>
  <c r="L23" i="49"/>
  <c r="L22" i="49"/>
  <c r="L21" i="49"/>
  <c r="L20" i="49"/>
  <c r="L19" i="49"/>
  <c r="L18" i="49"/>
  <c r="L17" i="49"/>
  <c r="L15" i="49"/>
  <c r="P15" i="49" s="1"/>
  <c r="L13" i="49"/>
  <c r="L12" i="49"/>
  <c r="L11" i="49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28" i="51"/>
  <c r="L25" i="51"/>
  <c r="L24" i="51"/>
  <c r="L23" i="51"/>
  <c r="L22" i="51"/>
  <c r="L21" i="51"/>
  <c r="L20" i="51"/>
  <c r="L19" i="51"/>
  <c r="L18" i="51"/>
  <c r="L17" i="51"/>
  <c r="L16" i="51"/>
  <c r="L15" i="51"/>
  <c r="L14" i="51"/>
  <c r="L13" i="51"/>
  <c r="L12" i="51"/>
  <c r="L11" i="51"/>
  <c r="L28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P24" i="52" s="1"/>
  <c r="L25" i="52"/>
  <c r="L11" i="52"/>
  <c r="F24" i="43"/>
  <c r="F25" i="43"/>
  <c r="F26" i="43"/>
  <c r="F27" i="43"/>
  <c r="D22" i="43"/>
  <c r="E22" i="43"/>
  <c r="C22" i="43"/>
  <c r="C25" i="14" l="1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AI11" i="13"/>
  <c r="AI10" i="13"/>
  <c r="AI12" i="13"/>
  <c r="AI13" i="13"/>
  <c r="AI14" i="13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L27" i="10"/>
  <c r="L28" i="10"/>
  <c r="L29" i="10"/>
  <c r="L30" i="10"/>
  <c r="L31" i="10"/>
  <c r="L32" i="10"/>
  <c r="L33" i="10"/>
  <c r="L34" i="10"/>
  <c r="L35" i="10"/>
  <c r="L36" i="10"/>
  <c r="L37" i="10"/>
  <c r="W7" i="28"/>
  <c r="V7" i="28"/>
  <c r="U7" i="28"/>
  <c r="T7" i="28"/>
  <c r="S7" i="28"/>
  <c r="R7" i="28"/>
  <c r="Q7" i="28"/>
  <c r="P7" i="28"/>
  <c r="O7" i="28"/>
  <c r="N7" i="28"/>
  <c r="L7" i="28"/>
  <c r="K7" i="28"/>
  <c r="E28" i="1"/>
  <c r="F28" i="1"/>
  <c r="G28" i="1"/>
  <c r="H28" i="1"/>
  <c r="I140" i="1"/>
  <c r="I136" i="1"/>
  <c r="C26" i="14" l="1"/>
  <c r="J23" i="45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9" i="45"/>
  <c r="L50" i="27"/>
  <c r="M50" i="27" s="1"/>
  <c r="L49" i="27"/>
  <c r="M49" i="27" s="1"/>
  <c r="L48" i="27"/>
  <c r="M48" i="27" s="1"/>
  <c r="L47" i="27"/>
  <c r="M47" i="27" s="1"/>
  <c r="L46" i="27"/>
  <c r="M46" i="27" s="1"/>
  <c r="L45" i="27"/>
  <c r="M45" i="27" s="1"/>
  <c r="L44" i="27"/>
  <c r="M44" i="27" s="1"/>
  <c r="L43" i="27"/>
  <c r="M43" i="27" s="1"/>
  <c r="L42" i="27"/>
  <c r="M42" i="27" s="1"/>
  <c r="L41" i="27"/>
  <c r="M41" i="27" s="1"/>
  <c r="L40" i="27"/>
  <c r="M40" i="27" s="1"/>
  <c r="L39" i="27"/>
  <c r="M39" i="27" s="1"/>
  <c r="L38" i="27"/>
  <c r="M38" i="27" s="1"/>
  <c r="L37" i="27"/>
  <c r="M37" i="27" s="1"/>
  <c r="L36" i="27"/>
  <c r="M36" i="27" s="1"/>
  <c r="M22" i="27"/>
  <c r="L12" i="27"/>
  <c r="M12" i="27" s="1"/>
  <c r="L13" i="27"/>
  <c r="M13" i="27" s="1"/>
  <c r="L14" i="27"/>
  <c r="M14" i="27" s="1"/>
  <c r="L15" i="27"/>
  <c r="M15" i="27" s="1"/>
  <c r="L16" i="27"/>
  <c r="M16" i="27" s="1"/>
  <c r="L17" i="27"/>
  <c r="M17" i="27" s="1"/>
  <c r="L18" i="27"/>
  <c r="M18" i="27" s="1"/>
  <c r="L19" i="27"/>
  <c r="M19" i="27" s="1"/>
  <c r="L20" i="27"/>
  <c r="M20" i="27" s="1"/>
  <c r="L21" i="27"/>
  <c r="M21" i="27" s="1"/>
  <c r="L22" i="27"/>
  <c r="L23" i="27"/>
  <c r="M23" i="27" s="1"/>
  <c r="L24" i="27"/>
  <c r="M24" i="27" s="1"/>
  <c r="L25" i="27"/>
  <c r="M25" i="27" s="1"/>
  <c r="L11" i="27"/>
  <c r="H189" i="19" l="1"/>
  <c r="H191" i="19"/>
  <c r="H188" i="19"/>
  <c r="H190" i="19"/>
  <c r="U11" i="35"/>
  <c r="U12" i="35"/>
  <c r="U13" i="35"/>
  <c r="R26" i="35"/>
  <c r="S26" i="35"/>
  <c r="P26" i="35" l="1"/>
  <c r="D26" i="51"/>
  <c r="E26" i="51"/>
  <c r="F26" i="51"/>
  <c r="G26" i="51"/>
  <c r="H26" i="51"/>
  <c r="I26" i="51"/>
  <c r="J26" i="51"/>
  <c r="K26" i="51"/>
  <c r="M26" i="51"/>
  <c r="N26" i="51"/>
  <c r="O26" i="51"/>
  <c r="J14" i="35"/>
  <c r="F14" i="35"/>
  <c r="L26" i="51" l="1"/>
  <c r="E25" i="58"/>
  <c r="D25" i="58"/>
  <c r="C25" i="58"/>
  <c r="A4" i="58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10" i="36"/>
  <c r="D25" i="36"/>
  <c r="D27" i="36" s="1"/>
  <c r="E25" i="36"/>
  <c r="E27" i="36" s="1"/>
  <c r="F25" i="36"/>
  <c r="F27" i="36" s="1"/>
  <c r="G25" i="36"/>
  <c r="G27" i="36" s="1"/>
  <c r="H25" i="36"/>
  <c r="H27" i="36" s="1"/>
  <c r="J25" i="36"/>
  <c r="J27" i="36" s="1"/>
  <c r="K25" i="36"/>
  <c r="K27" i="36" s="1"/>
  <c r="L25" i="36"/>
  <c r="L27" i="36" s="1"/>
  <c r="E26" i="49"/>
  <c r="F26" i="49"/>
  <c r="G26" i="49"/>
  <c r="H26" i="49"/>
  <c r="I26" i="49"/>
  <c r="J26" i="49"/>
  <c r="K26" i="49"/>
  <c r="M26" i="49"/>
  <c r="N26" i="49"/>
  <c r="O26" i="49"/>
  <c r="P25" i="49"/>
  <c r="P24" i="49"/>
  <c r="P23" i="49"/>
  <c r="P22" i="49"/>
  <c r="P21" i="49"/>
  <c r="P20" i="49"/>
  <c r="P19" i="49"/>
  <c r="P18" i="49"/>
  <c r="P17" i="49"/>
  <c r="P13" i="49"/>
  <c r="P12" i="49"/>
  <c r="P11" i="49"/>
  <c r="D26" i="50"/>
  <c r="E26" i="50"/>
  <c r="F26" i="50"/>
  <c r="G26" i="50"/>
  <c r="H26" i="50"/>
  <c r="I26" i="50"/>
  <c r="J26" i="50"/>
  <c r="K26" i="50"/>
  <c r="M26" i="50"/>
  <c r="N26" i="50"/>
  <c r="O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2" i="52"/>
  <c r="P13" i="52"/>
  <c r="P14" i="52"/>
  <c r="P15" i="52"/>
  <c r="P16" i="52"/>
  <c r="P17" i="52"/>
  <c r="P18" i="52"/>
  <c r="P19" i="52"/>
  <c r="P20" i="52"/>
  <c r="P21" i="52"/>
  <c r="P23" i="52"/>
  <c r="P11" i="52"/>
  <c r="D26" i="52"/>
  <c r="F26" i="52"/>
  <c r="G26" i="52"/>
  <c r="H26" i="52"/>
  <c r="I26" i="52"/>
  <c r="J26" i="52"/>
  <c r="K26" i="52"/>
  <c r="M26" i="52"/>
  <c r="N26" i="52"/>
  <c r="O26" i="52"/>
  <c r="L26" i="50" l="1"/>
  <c r="P26" i="50" s="1"/>
  <c r="L26" i="52"/>
  <c r="P26" i="52" s="1"/>
  <c r="I25" i="36"/>
  <c r="I27" i="36" s="1"/>
  <c r="L26" i="49"/>
  <c r="K25" i="57"/>
  <c r="J25" i="57"/>
  <c r="I25" i="57"/>
  <c r="G25" i="57"/>
  <c r="F25" i="57"/>
  <c r="L25" i="57" s="1"/>
  <c r="E25" i="57"/>
  <c r="C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A5" i="57"/>
  <c r="A4" i="57"/>
  <c r="F24" i="30" l="1"/>
  <c r="E24" i="30"/>
  <c r="D24" i="30"/>
  <c r="C24" i="30"/>
  <c r="F91" i="28"/>
  <c r="D91" i="28"/>
  <c r="C90" i="1"/>
  <c r="A5" i="27" l="1"/>
  <c r="M11" i="27"/>
  <c r="P51" i="27"/>
  <c r="O51" i="27"/>
  <c r="N51" i="27"/>
  <c r="L51" i="27"/>
  <c r="K51" i="27"/>
  <c r="J51" i="27"/>
  <c r="I51" i="27"/>
  <c r="H51" i="27"/>
  <c r="G51" i="27"/>
  <c r="F51" i="27"/>
  <c r="E51" i="27"/>
  <c r="D51" i="27"/>
  <c r="C51" i="27"/>
  <c r="M51" i="27" l="1"/>
  <c r="C41" i="19" l="1"/>
  <c r="C40" i="19"/>
  <c r="S34" i="55" l="1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S33" i="55"/>
  <c r="R33" i="55"/>
  <c r="Q33" i="55"/>
  <c r="P33" i="55"/>
  <c r="O33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S31" i="55"/>
  <c r="R31" i="55"/>
  <c r="Q31" i="55"/>
  <c r="P31" i="55"/>
  <c r="O31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S30" i="55"/>
  <c r="R30" i="55"/>
  <c r="Q30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S29" i="55"/>
  <c r="R29" i="55"/>
  <c r="Q29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S26" i="55"/>
  <c r="R26" i="55"/>
  <c r="Q26" i="55"/>
  <c r="P26" i="55"/>
  <c r="O26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3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AF19" i="55"/>
  <c r="AE19" i="55"/>
  <c r="AD19" i="55"/>
  <c r="AA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AF18" i="55"/>
  <c r="AE18" i="55"/>
  <c r="AD18" i="55"/>
  <c r="AA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AF17" i="55"/>
  <c r="AE17" i="55"/>
  <c r="AD17" i="55"/>
  <c r="AA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AF16" i="55"/>
  <c r="AE16" i="55"/>
  <c r="AD16" i="55"/>
  <c r="AA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F15" i="55"/>
  <c r="AE15" i="55"/>
  <c r="AD15" i="55"/>
  <c r="AA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AF14" i="55"/>
  <c r="AE14" i="55"/>
  <c r="AD14" i="55"/>
  <c r="AA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AF13" i="55"/>
  <c r="AE13" i="55"/>
  <c r="AD13" i="55"/>
  <c r="AA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AF12" i="55"/>
  <c r="AE12" i="55"/>
  <c r="AD12" i="55"/>
  <c r="AA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AF11" i="55"/>
  <c r="AE11" i="55"/>
  <c r="AD11" i="55"/>
  <c r="AA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AF10" i="55"/>
  <c r="AE10" i="55"/>
  <c r="AD10" i="55"/>
  <c r="AA10" i="55"/>
  <c r="S10" i="55"/>
  <c r="R10" i="55"/>
  <c r="Q10" i="55"/>
  <c r="P10" i="55"/>
  <c r="O10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AF9" i="55"/>
  <c r="AE9" i="55"/>
  <c r="AD9" i="55"/>
  <c r="AA9" i="55"/>
  <c r="S9" i="55"/>
  <c r="R9" i="55"/>
  <c r="Q9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AF8" i="55"/>
  <c r="AE8" i="55"/>
  <c r="AD8" i="55"/>
  <c r="AA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AF7" i="55"/>
  <c r="AE7" i="55"/>
  <c r="AD7" i="55"/>
  <c r="AA7" i="55"/>
  <c r="S7" i="55"/>
  <c r="R7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AF6" i="55"/>
  <c r="AE6" i="55"/>
  <c r="AD6" i="55"/>
  <c r="AA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AF5" i="55"/>
  <c r="AE5" i="55"/>
  <c r="AD5" i="55"/>
  <c r="AA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D5" i="55"/>
  <c r="C5" i="55"/>
  <c r="Z4" i="55"/>
  <c r="Y4" i="55"/>
  <c r="X4" i="55"/>
  <c r="W4" i="55"/>
  <c r="V4" i="55"/>
  <c r="U4" i="55"/>
  <c r="AE4" i="55" l="1"/>
  <c r="AA4" i="55"/>
  <c r="AD4" i="55"/>
  <c r="AF4" i="55"/>
  <c r="B26" i="55"/>
  <c r="S4" i="55"/>
  <c r="G4" i="55"/>
  <c r="K4" i="55"/>
  <c r="O4" i="55"/>
  <c r="B30" i="55"/>
  <c r="D4" i="55"/>
  <c r="H4" i="55"/>
  <c r="L4" i="55"/>
  <c r="P4" i="55"/>
  <c r="B8" i="55"/>
  <c r="B12" i="55"/>
  <c r="B16" i="55"/>
  <c r="E35" i="55"/>
  <c r="I35" i="55"/>
  <c r="M35" i="55"/>
  <c r="Q35" i="55"/>
  <c r="B34" i="55"/>
  <c r="B32" i="55"/>
  <c r="B5" i="55"/>
  <c r="F4" i="55"/>
  <c r="J4" i="55"/>
  <c r="N4" i="55"/>
  <c r="R4" i="55"/>
  <c r="B9" i="55"/>
  <c r="B13" i="55"/>
  <c r="B17" i="55"/>
  <c r="D35" i="55"/>
  <c r="H35" i="55"/>
  <c r="L35" i="55"/>
  <c r="P35" i="55"/>
  <c r="B20" i="55"/>
  <c r="B7" i="55"/>
  <c r="B11" i="55"/>
  <c r="B15" i="55"/>
  <c r="B19" i="55"/>
  <c r="F35" i="55"/>
  <c r="J35" i="55"/>
  <c r="N35" i="55"/>
  <c r="R35" i="55"/>
  <c r="B33" i="55"/>
  <c r="C4" i="55"/>
  <c r="B6" i="55"/>
  <c r="I4" i="55"/>
  <c r="M4" i="55"/>
  <c r="Q4" i="55"/>
  <c r="B10" i="55"/>
  <c r="B14" i="55"/>
  <c r="B18" i="55"/>
  <c r="C35" i="55"/>
  <c r="G35" i="55"/>
  <c r="K35" i="55"/>
  <c r="O35" i="55"/>
  <c r="S35" i="55"/>
  <c r="B31" i="55"/>
  <c r="E4" i="55"/>
  <c r="B29" i="55"/>
  <c r="B35" i="55" l="1"/>
  <c r="B4" i="55"/>
  <c r="C22" i="54" l="1"/>
  <c r="E27" i="48" l="1"/>
  <c r="E28" i="48"/>
  <c r="E26" i="48"/>
  <c r="H325" i="19" l="1"/>
  <c r="H323" i="19"/>
  <c r="H326" i="19"/>
  <c r="H324" i="19"/>
  <c r="H123" i="19"/>
  <c r="H125" i="19"/>
  <c r="H122" i="19"/>
  <c r="H124" i="19"/>
  <c r="C26" i="52"/>
  <c r="B4" i="52"/>
  <c r="A4" i="52"/>
  <c r="C26" i="51"/>
  <c r="B4" i="51"/>
  <c r="A4" i="51"/>
  <c r="B4" i="50"/>
  <c r="A4" i="50"/>
  <c r="P26" i="51" l="1"/>
  <c r="B4" i="49"/>
  <c r="A4" i="49"/>
  <c r="P26" i="49"/>
  <c r="D26" i="49"/>
  <c r="C26" i="49"/>
  <c r="K8" i="26" l="1"/>
  <c r="K9" i="26"/>
  <c r="K10" i="26"/>
  <c r="K11" i="26"/>
  <c r="K12" i="26"/>
  <c r="K13" i="26"/>
  <c r="K14" i="26"/>
  <c r="K15" i="26"/>
  <c r="M7" i="28"/>
  <c r="H9" i="28"/>
  <c r="H10" i="28"/>
  <c r="H11" i="28"/>
  <c r="H12" i="28"/>
  <c r="H13" i="28"/>
  <c r="H14" i="28"/>
  <c r="H15" i="28"/>
  <c r="F120" i="1" l="1"/>
  <c r="G120" i="1"/>
  <c r="H120" i="1"/>
  <c r="H94" i="1"/>
  <c r="G94" i="1"/>
  <c r="F94" i="1"/>
  <c r="A3" i="33"/>
  <c r="I94" i="1" l="1"/>
  <c r="G59" i="43" l="1"/>
  <c r="G40" i="43"/>
  <c r="G41" i="43"/>
  <c r="G42" i="43"/>
  <c r="G43" i="43"/>
  <c r="G45" i="43"/>
  <c r="G46" i="43"/>
  <c r="G47" i="43"/>
  <c r="G48" i="43"/>
  <c r="G51" i="43"/>
  <c r="G52" i="43"/>
  <c r="G53" i="43"/>
  <c r="G39" i="43"/>
  <c r="H59" i="43"/>
  <c r="F59" i="43"/>
  <c r="A3" i="43" l="1"/>
  <c r="G86" i="14"/>
  <c r="E86" i="14" l="1"/>
  <c r="F25" i="13" l="1"/>
  <c r="G25" i="13"/>
  <c r="I128" i="1" l="1"/>
  <c r="U14" i="35" l="1"/>
  <c r="U15" i="35"/>
  <c r="U16" i="35"/>
  <c r="U17" i="35"/>
  <c r="U18" i="35"/>
  <c r="U19" i="35"/>
  <c r="U20" i="35"/>
  <c r="U21" i="35"/>
  <c r="U22" i="35"/>
  <c r="U23" i="35"/>
  <c r="U24" i="35"/>
  <c r="U25" i="35"/>
  <c r="U26" i="35" l="1"/>
  <c r="O26" i="35"/>
  <c r="L10" i="37" l="1"/>
  <c r="L11" i="37"/>
  <c r="L12" i="37"/>
  <c r="L13" i="37"/>
  <c r="L14" i="37"/>
  <c r="L15" i="37"/>
  <c r="L16" i="37"/>
  <c r="A2" i="43" l="1"/>
  <c r="F21" i="43" l="1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22" i="43" l="1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71" i="14"/>
  <c r="E26" i="14" l="1"/>
  <c r="X10" i="13" l="1"/>
  <c r="E7" i="48" l="1"/>
  <c r="G26" i="35" l="1"/>
  <c r="D22" i="48" l="1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I26" i="35" l="1"/>
  <c r="H26" i="35"/>
  <c r="E26" i="35"/>
  <c r="D26" i="35"/>
  <c r="C26" i="35"/>
  <c r="J25" i="35"/>
  <c r="F25" i="35"/>
  <c r="J24" i="35"/>
  <c r="F24" i="35"/>
  <c r="J23" i="35"/>
  <c r="F23" i="35"/>
  <c r="J22" i="35"/>
  <c r="F22" i="35"/>
  <c r="J21" i="35"/>
  <c r="F21" i="35"/>
  <c r="J20" i="35"/>
  <c r="F20" i="35"/>
  <c r="J19" i="35"/>
  <c r="F19" i="35"/>
  <c r="J18" i="35"/>
  <c r="F18" i="35"/>
  <c r="J17" i="35"/>
  <c r="F17" i="35"/>
  <c r="J16" i="35"/>
  <c r="F16" i="35"/>
  <c r="J15" i="35"/>
  <c r="F15" i="35"/>
  <c r="A4" i="35"/>
  <c r="J26" i="35" l="1"/>
  <c r="F26" i="35"/>
  <c r="AG25" i="13" l="1"/>
  <c r="C41" i="14" l="1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40" i="14"/>
  <c r="E54" i="43" l="1"/>
  <c r="D54" i="43"/>
  <c r="C54" i="43"/>
  <c r="H53" i="43"/>
  <c r="F53" i="43"/>
  <c r="H52" i="43"/>
  <c r="F52" i="43"/>
  <c r="H51" i="43"/>
  <c r="F51" i="43"/>
  <c r="H48" i="43"/>
  <c r="F48" i="43"/>
  <c r="H47" i="43"/>
  <c r="F47" i="43"/>
  <c r="H46" i="43"/>
  <c r="F46" i="43"/>
  <c r="H45" i="43"/>
  <c r="F45" i="43"/>
  <c r="F44" i="43"/>
  <c r="H43" i="43"/>
  <c r="F43" i="43"/>
  <c r="H42" i="43"/>
  <c r="F42" i="43"/>
  <c r="H41" i="43"/>
  <c r="F41" i="43"/>
  <c r="H40" i="43"/>
  <c r="F40" i="43"/>
  <c r="H39" i="43"/>
  <c r="F39" i="43"/>
  <c r="G54" i="43" l="1"/>
  <c r="H54" i="43"/>
  <c r="F54" i="43"/>
  <c r="A7" i="1" l="1"/>
  <c r="I137" i="1"/>
  <c r="I143" i="1"/>
  <c r="I144" i="1"/>
  <c r="I145" i="1"/>
  <c r="AH25" i="13" l="1"/>
  <c r="AF25" i="13"/>
  <c r="AE25" i="13"/>
  <c r="AD25" i="13"/>
  <c r="X24" i="13" l="1"/>
  <c r="Y24" i="13"/>
  <c r="Z24" i="13"/>
  <c r="AA24" i="13"/>
  <c r="AB24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Y10" i="13"/>
  <c r="Z10" i="13"/>
  <c r="AA10" i="13"/>
  <c r="AB10" i="13"/>
  <c r="AI24" i="13"/>
  <c r="AI23" i="13"/>
  <c r="AI22" i="13"/>
  <c r="AI21" i="13"/>
  <c r="AI20" i="13"/>
  <c r="AI19" i="13"/>
  <c r="AI18" i="13"/>
  <c r="AI17" i="13"/>
  <c r="AI16" i="13"/>
  <c r="AI1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E25" i="13"/>
  <c r="D25" i="13"/>
  <c r="C25" i="13"/>
  <c r="J25" i="13"/>
  <c r="K25" i="13"/>
  <c r="L25" i="13"/>
  <c r="M25" i="13"/>
  <c r="I25" i="13"/>
  <c r="H151" i="1"/>
  <c r="C151" i="1"/>
  <c r="T25" i="13" l="1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L17" i="37" l="1"/>
  <c r="L18" i="37"/>
  <c r="L19" i="37"/>
  <c r="L20" i="37"/>
  <c r="L21" i="37"/>
  <c r="L22" i="37"/>
  <c r="L23" i="37"/>
  <c r="L24" i="37"/>
  <c r="L33" i="37"/>
  <c r="L34" i="37"/>
  <c r="L35" i="37"/>
  <c r="L36" i="37"/>
  <c r="L37" i="37"/>
  <c r="D26" i="14" l="1"/>
  <c r="F26" i="14"/>
  <c r="G26" i="14"/>
  <c r="H26" i="14"/>
  <c r="H57" i="19" l="1"/>
  <c r="H293" i="19"/>
  <c r="H292" i="19"/>
  <c r="H290" i="19"/>
  <c r="H291" i="19"/>
  <c r="H56" i="19"/>
  <c r="H58" i="19"/>
  <c r="H55" i="19"/>
  <c r="D24" i="46" l="1"/>
  <c r="C24" i="46"/>
  <c r="A3" i="46"/>
  <c r="D24" i="45"/>
  <c r="E24" i="45"/>
  <c r="G24" i="45"/>
  <c r="H24" i="45"/>
  <c r="I24" i="45"/>
  <c r="C24" i="45"/>
  <c r="A4" i="45"/>
  <c r="A4" i="44"/>
  <c r="F25" i="10"/>
  <c r="A3" i="19"/>
  <c r="A4" i="19"/>
  <c r="A5" i="19"/>
  <c r="A6" i="19"/>
  <c r="A7" i="19"/>
  <c r="A8" i="19"/>
  <c r="A9" i="19"/>
  <c r="A10" i="19"/>
  <c r="A11" i="19"/>
  <c r="A12" i="19"/>
  <c r="A13" i="19"/>
  <c r="I104" i="19"/>
  <c r="I137" i="19"/>
  <c r="I170" i="19"/>
  <c r="I203" i="19"/>
  <c r="M26" i="19"/>
  <c r="I271" i="19"/>
  <c r="M27" i="19" s="1"/>
  <c r="I305" i="19"/>
  <c r="I338" i="19"/>
  <c r="A3" i="30"/>
  <c r="D28" i="1"/>
  <c r="K16" i="26"/>
  <c r="K17" i="26"/>
  <c r="K18" i="26"/>
  <c r="K19" i="26"/>
  <c r="K20" i="26"/>
  <c r="K21" i="26"/>
  <c r="K22" i="26"/>
  <c r="H23" i="28"/>
  <c r="H22" i="28"/>
  <c r="H21" i="28"/>
  <c r="H20" i="28"/>
  <c r="H19" i="28"/>
  <c r="H18" i="28"/>
  <c r="H17" i="28"/>
  <c r="H16" i="28"/>
  <c r="I25" i="37"/>
  <c r="I26" i="27"/>
  <c r="D59" i="28"/>
  <c r="F59" i="28"/>
  <c r="C25" i="39"/>
  <c r="A5" i="39"/>
  <c r="G4" i="39"/>
  <c r="A4" i="39"/>
  <c r="A5" i="40"/>
  <c r="A4" i="34"/>
  <c r="A4" i="36"/>
  <c r="J25" i="37"/>
  <c r="G25" i="37"/>
  <c r="H25" i="37" s="1"/>
  <c r="A4" i="37"/>
  <c r="C25" i="36"/>
  <c r="C27" i="36" s="1"/>
  <c r="C25" i="37"/>
  <c r="E26" i="34"/>
  <c r="D25" i="39"/>
  <c r="F25" i="37"/>
  <c r="E25" i="37"/>
  <c r="K25" i="37"/>
  <c r="D26" i="34"/>
  <c r="C26" i="34"/>
  <c r="C26" i="40"/>
  <c r="F26" i="34"/>
  <c r="D26" i="40"/>
  <c r="A5" i="32"/>
  <c r="A4" i="31"/>
  <c r="F19" i="31"/>
  <c r="F16" i="31"/>
  <c r="F20" i="31"/>
  <c r="C25" i="31"/>
  <c r="E25" i="31"/>
  <c r="D25" i="31"/>
  <c r="F15" i="31"/>
  <c r="F23" i="31"/>
  <c r="F24" i="31"/>
  <c r="F11" i="31"/>
  <c r="F12" i="31"/>
  <c r="F14" i="31"/>
  <c r="F21" i="31"/>
  <c r="F10" i="31"/>
  <c r="F18" i="31"/>
  <c r="F22" i="31"/>
  <c r="J22" i="31" s="1"/>
  <c r="F13" i="31"/>
  <c r="F17" i="31"/>
  <c r="A4" i="26"/>
  <c r="K26" i="27"/>
  <c r="E26" i="27"/>
  <c r="C26" i="27"/>
  <c r="A4" i="27"/>
  <c r="A4" i="28"/>
  <c r="J23" i="26"/>
  <c r="P26" i="27"/>
  <c r="G23" i="26"/>
  <c r="I23" i="26"/>
  <c r="D23" i="26"/>
  <c r="H23" i="26"/>
  <c r="F23" i="26"/>
  <c r="N26" i="27"/>
  <c r="H26" i="27"/>
  <c r="D26" i="27"/>
  <c r="J26" i="27"/>
  <c r="F26" i="27"/>
  <c r="E23" i="26"/>
  <c r="C23" i="26"/>
  <c r="A4" i="14"/>
  <c r="A3" i="14"/>
  <c r="A2" i="14"/>
  <c r="F86" i="14"/>
  <c r="D86" i="14"/>
  <c r="H86" i="14"/>
  <c r="C86" i="14"/>
  <c r="A4" i="18"/>
  <c r="A4" i="16"/>
  <c r="A4" i="13"/>
  <c r="A3" i="13"/>
  <c r="A4" i="10"/>
  <c r="A3" i="4"/>
  <c r="A6" i="1"/>
  <c r="A5" i="1"/>
  <c r="A4" i="1"/>
  <c r="A3" i="1"/>
  <c r="H55" i="14"/>
  <c r="E55" i="14"/>
  <c r="D25" i="10"/>
  <c r="G25" i="10"/>
  <c r="C25" i="10"/>
  <c r="G55" i="14"/>
  <c r="H25" i="10"/>
  <c r="C55" i="14"/>
  <c r="D55" i="14"/>
  <c r="F55" i="14"/>
  <c r="L26" i="27" l="1"/>
  <c r="M26" i="27" s="1"/>
  <c r="J25" i="10"/>
  <c r="J7" i="28"/>
  <c r="M22" i="19"/>
  <c r="F25" i="31"/>
  <c r="L25" i="37"/>
  <c r="F104" i="19"/>
  <c r="I25" i="10"/>
  <c r="K23" i="26"/>
  <c r="O26" i="27"/>
  <c r="C338" i="19"/>
  <c r="F305" i="19"/>
  <c r="H228" i="19"/>
  <c r="I373" i="19"/>
  <c r="M28" i="19" s="1"/>
  <c r="M29" i="19" s="1"/>
  <c r="H335" i="19"/>
  <c r="M24" i="19"/>
  <c r="C305" i="19"/>
  <c r="H304" i="19"/>
  <c r="M23" i="19"/>
  <c r="G203" i="19"/>
  <c r="H163" i="19"/>
  <c r="E25" i="10"/>
  <c r="M10" i="10" s="1"/>
  <c r="G26" i="27"/>
  <c r="J24" i="45"/>
  <c r="F24" i="45"/>
  <c r="H337" i="19"/>
  <c r="H332" i="19"/>
  <c r="H330" i="19"/>
  <c r="H328" i="19"/>
  <c r="H327" i="19"/>
  <c r="D338" i="19"/>
  <c r="G338" i="19"/>
  <c r="H336" i="19"/>
  <c r="H334" i="19"/>
  <c r="H333" i="19"/>
  <c r="H331" i="19"/>
  <c r="H329" i="19"/>
  <c r="F338" i="19"/>
  <c r="D305" i="19"/>
  <c r="H303" i="19"/>
  <c r="H302" i="19"/>
  <c r="H301" i="19"/>
  <c r="H300" i="19"/>
  <c r="H299" i="19"/>
  <c r="H298" i="19"/>
  <c r="H297" i="19"/>
  <c r="H296" i="19"/>
  <c r="H295" i="19"/>
  <c r="H294" i="19"/>
  <c r="I36" i="19"/>
  <c r="H256" i="19"/>
  <c r="H270" i="19"/>
  <c r="H236" i="19"/>
  <c r="H235" i="19"/>
  <c r="H233" i="19"/>
  <c r="H231" i="19"/>
  <c r="H168" i="19"/>
  <c r="H167" i="19"/>
  <c r="H161" i="19"/>
  <c r="H158" i="19"/>
  <c r="H157" i="19"/>
  <c r="H156" i="19"/>
  <c r="H134" i="19"/>
  <c r="H130" i="19"/>
  <c r="H133" i="19"/>
  <c r="H126" i="19"/>
  <c r="H99" i="19"/>
  <c r="H97" i="19"/>
  <c r="H94" i="19"/>
  <c r="H93" i="19"/>
  <c r="D70" i="19"/>
  <c r="H59" i="19"/>
  <c r="G70" i="19"/>
  <c r="H69" i="19"/>
  <c r="H68" i="19"/>
  <c r="H67" i="19"/>
  <c r="H66" i="19"/>
  <c r="H65" i="19"/>
  <c r="H62" i="19"/>
  <c r="F271" i="19"/>
  <c r="D203" i="19"/>
  <c r="F70" i="19"/>
  <c r="C70" i="19"/>
  <c r="C271" i="19"/>
  <c r="H257" i="19"/>
  <c r="F203" i="19"/>
  <c r="C170" i="19"/>
  <c r="G305" i="19"/>
  <c r="H268" i="19"/>
  <c r="H267" i="19"/>
  <c r="H266" i="19"/>
  <c r="H261" i="19"/>
  <c r="H260" i="19"/>
  <c r="H234" i="19"/>
  <c r="H230" i="19"/>
  <c r="H229" i="19"/>
  <c r="H227" i="19"/>
  <c r="H225" i="19"/>
  <c r="H223" i="19"/>
  <c r="H199" i="19"/>
  <c r="H195" i="19"/>
  <c r="H194" i="19"/>
  <c r="H192" i="19"/>
  <c r="C203" i="19"/>
  <c r="H159" i="19"/>
  <c r="D170" i="19"/>
  <c r="G170" i="19"/>
  <c r="H135" i="19"/>
  <c r="H132" i="19"/>
  <c r="H131" i="19"/>
  <c r="H129" i="19"/>
  <c r="H127" i="19"/>
  <c r="C137" i="19"/>
  <c r="F137" i="19"/>
  <c r="H100" i="19"/>
  <c r="D104" i="19"/>
  <c r="H96" i="19"/>
  <c r="H269" i="19"/>
  <c r="H265" i="19"/>
  <c r="H264" i="19"/>
  <c r="H263" i="19"/>
  <c r="H262" i="19"/>
  <c r="H232" i="19"/>
  <c r="H226" i="19"/>
  <c r="H224" i="19"/>
  <c r="H222" i="19"/>
  <c r="H202" i="19"/>
  <c r="H201" i="19"/>
  <c r="H200" i="19"/>
  <c r="H198" i="19"/>
  <c r="H197" i="19"/>
  <c r="H196" i="19"/>
  <c r="H193" i="19"/>
  <c r="H169" i="19"/>
  <c r="H166" i="19"/>
  <c r="H165" i="19"/>
  <c r="H164" i="19"/>
  <c r="H162" i="19"/>
  <c r="H160" i="19"/>
  <c r="F170" i="19"/>
  <c r="H136" i="19"/>
  <c r="H128" i="19"/>
  <c r="G137" i="19"/>
  <c r="D137" i="19"/>
  <c r="H103" i="19"/>
  <c r="H102" i="19"/>
  <c r="H101" i="19"/>
  <c r="H98" i="19"/>
  <c r="H95" i="19"/>
  <c r="H92" i="19"/>
  <c r="H91" i="19"/>
  <c r="H90" i="19"/>
  <c r="H89" i="19"/>
  <c r="H64" i="19"/>
  <c r="H63" i="19"/>
  <c r="H61" i="19"/>
  <c r="H60" i="19"/>
  <c r="H259" i="19"/>
  <c r="H258" i="19"/>
  <c r="H155" i="19"/>
  <c r="G104" i="19"/>
  <c r="D271" i="19"/>
  <c r="C104" i="19"/>
  <c r="G271" i="19"/>
  <c r="G16" i="31" l="1"/>
  <c r="J25" i="31"/>
  <c r="H237" i="19"/>
  <c r="L25" i="10"/>
  <c r="I28" i="1"/>
  <c r="G22" i="31"/>
  <c r="G17" i="31"/>
  <c r="G11" i="31"/>
  <c r="G23" i="31"/>
  <c r="G20" i="31"/>
  <c r="G12" i="31"/>
  <c r="G19" i="31"/>
  <c r="G18" i="31"/>
  <c r="G14" i="31"/>
  <c r="G21" i="31"/>
  <c r="G24" i="31"/>
  <c r="G25" i="31"/>
  <c r="G13" i="31"/>
  <c r="G15" i="31"/>
  <c r="G10" i="31"/>
  <c r="M25" i="19"/>
  <c r="N22" i="19" s="1"/>
  <c r="H362" i="19"/>
  <c r="H363" i="19"/>
  <c r="H368" i="19"/>
  <c r="H338" i="19"/>
  <c r="H371" i="19"/>
  <c r="H369" i="19"/>
  <c r="H361" i="19"/>
  <c r="H365" i="19"/>
  <c r="H364" i="19"/>
  <c r="H370" i="19"/>
  <c r="H372" i="19"/>
  <c r="H366" i="19"/>
  <c r="H305" i="19"/>
  <c r="H367" i="19"/>
  <c r="G373" i="19"/>
  <c r="H170" i="19"/>
  <c r="F36" i="19"/>
  <c r="H104" i="19"/>
  <c r="C36" i="19"/>
  <c r="D36" i="19"/>
  <c r="G36" i="19"/>
  <c r="H271" i="19"/>
  <c r="H358" i="19"/>
  <c r="D373" i="19"/>
  <c r="H203" i="19"/>
  <c r="H359" i="19"/>
  <c r="C373" i="19"/>
  <c r="F373" i="19"/>
  <c r="H137" i="19"/>
  <c r="H360" i="19"/>
  <c r="H70" i="19"/>
  <c r="N23" i="19" l="1"/>
  <c r="N25" i="19"/>
  <c r="N24" i="19"/>
  <c r="H36" i="19"/>
  <c r="H37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I25" authorId="0" shapeId="0" xr:uid="{00000000-0006-0000-08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26" authorId="0" shapeId="0" xr:uid="{6CA996ED-B90D-433B-9026-6747E97BC4EE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E133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G10" authorId="0" shapeId="0" xr:uid="{00000000-0006-0000-0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  <author>Svein Opøien</author>
  </authors>
  <commentList>
    <comment ref="G11" authorId="0" shapeId="0" xr:uid="{00000000-0006-0000-1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" authorId="1" shapeId="0" xr:uid="{00000000-0006-0000-1A00-000002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sharedStrings.xml><?xml version="1.0" encoding="utf-8"?>
<sst xmlns="http://schemas.openxmlformats.org/spreadsheetml/2006/main" count="2893" uniqueCount="573">
  <si>
    <t>Dette arket inneholder:</t>
  </si>
  <si>
    <t>Tabell 1 - 16 - A - Fysioterapitilbud i bydelen 1)</t>
  </si>
  <si>
    <t>Antall avtalte årsverk</t>
  </si>
  <si>
    <t>Antall stillinger</t>
  </si>
  <si>
    <t>Nr.</t>
  </si>
  <si>
    <t>Navn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</si>
  <si>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</si>
  <si>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</si>
  <si>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</si>
  <si>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</si>
  <si>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</si>
  <si>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</si>
  <si>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</si>
  <si>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</si>
  <si>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</si>
  <si>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</si>
  <si>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</si>
  <si>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</si>
  <si>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</si>
  <si>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</si>
  <si>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</si>
  <si>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</si>
  <si>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</si>
  <si>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</si>
  <si>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</si>
  <si>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</si>
  <si>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</si>
  <si>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</si>
  <si>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</si>
  <si>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31.08.2020</t>
  </si>
  <si>
    <t>SUM pr 31.12.2019</t>
  </si>
  <si>
    <t>SUM pr 31.08.2019</t>
  </si>
  <si>
    <t>SUM pr 31.12.2018</t>
  </si>
  <si>
    <t>SUM pr 31.08.2018</t>
  </si>
  <si>
    <t>SUM pr 31.12.2017</t>
  </si>
  <si>
    <t>SUM pr 31.08.2017</t>
  </si>
  <si>
    <t>SUM pr. 31.12.2016</t>
  </si>
  <si>
    <t>SUM pr. 31.12.2015</t>
  </si>
  <si>
    <t>1) Alle fysioterpeuter i bydelen skal registreres, uavhenfig av Kostrafunksjon</t>
  </si>
  <si>
    <t>Tabell 1 - 16 - B - Psykologer i bydelen 1)</t>
  </si>
  <si>
    <t>Psykologer</t>
  </si>
  <si>
    <t>SUM pr. 31.12.2021</t>
  </si>
  <si>
    <t>SUM pr. 31.12.2020</t>
  </si>
  <si>
    <t>SUM pr. 31.08.2020</t>
  </si>
  <si>
    <t>SUM pr. 31.12.2019</t>
  </si>
  <si>
    <t>SUM pr. 31.08.2019</t>
  </si>
  <si>
    <t>SUM pr. 31.12.2018</t>
  </si>
  <si>
    <t>SUM pr. 31.12.2017</t>
  </si>
  <si>
    <t>1) Alle psykologer i bydelen skal registreres, uavhenfig av Kostrafunksjon</t>
  </si>
  <si>
    <t>Tabell 3 -1 - B - A1 - Beboere i institusjon som bydelen betaler for - pr. 31.12.  - Aldersfordeling</t>
  </si>
  <si>
    <t>Sum kvinner og menn</t>
  </si>
  <si>
    <t>Bydel</t>
  </si>
  <si>
    <t>0-17 år</t>
  </si>
  <si>
    <t>18-49 år</t>
  </si>
  <si>
    <t>50-66 år</t>
  </si>
  <si>
    <t>67-79 år</t>
  </si>
  <si>
    <t>80-89 år</t>
  </si>
  <si>
    <t>90 år +</t>
  </si>
  <si>
    <t>SUM</t>
  </si>
  <si>
    <t>LIV</t>
  </si>
  <si>
    <t>SUM 3. tertial 2022</t>
  </si>
  <si>
    <t>SUM 3. tertial 2021</t>
  </si>
  <si>
    <t>SUM 3. tertial 2020</t>
  </si>
  <si>
    <t>SUM 3. tertial 2019</t>
  </si>
  <si>
    <t>SUM 3. tertial 2018</t>
  </si>
  <si>
    <t>SUM 3. tertial 2017</t>
  </si>
  <si>
    <t>SUM 3. tertial 2016</t>
  </si>
  <si>
    <t>SUM 3. tertial 2015</t>
  </si>
  <si>
    <t>Tabell 3 -1 - B - A4 - Aldersfordeling for beboere i langtidsopphold i institusjon pr. 31.12</t>
  </si>
  <si>
    <t>Herunder tjenestene langtidsopphold i sykehjem, institusjonsplass psykiatri, spesialsykehjem for yngre, aldershjem, langtidsopphold i bosenter</t>
  </si>
  <si>
    <t xml:space="preserve">Tabell 3 -1 - B - A8 - Aldersfordeling for beboere med vedtak om korttidsopphold pr. 31.12.  </t>
  </si>
  <si>
    <t>Korttidsopphold-avlastning (eldre), Korttidsopphold - rullerende, korttidsopphold - rehabilitering, korttidsopphold- utredning/behandling, korrtidsopphold - annet</t>
  </si>
  <si>
    <t xml:space="preserve">Tabell 3 -1 - B - A9 - Aldersfordeling for beboere i barne- og avlastningsboliger pr. 31.12.  </t>
  </si>
  <si>
    <t>Barnebolger og avlastningsboliger</t>
  </si>
  <si>
    <t xml:space="preserve">Tabell 3 -1 - B - A6 - Aldersfordeling for beboere i boform m/heldøgns pleie og omsorg pr. 31.12.  </t>
  </si>
  <si>
    <t>Av sum kvinner og menn i institusjon - herav i boform m/heldøgns pleie og omsorg</t>
  </si>
  <si>
    <t>SUM 2. tertial 2020</t>
  </si>
  <si>
    <t>SUM 2. tertial 2019</t>
  </si>
  <si>
    <t>SUM 2. tertial 2018</t>
  </si>
  <si>
    <t>Tabell 3 -2 - B -  Saksbehandlingstider i pleie- og omsorgssektoren - institusjonstjenesten - hittil i år</t>
  </si>
  <si>
    <t>Saksbehandlingstid - antall dager</t>
  </si>
  <si>
    <t xml:space="preserve">For søknad om institusjons-plass </t>
  </si>
  <si>
    <t>herav for søknad om sykehjems-plass 2)</t>
  </si>
  <si>
    <t>herav for søknad om korttids-opphold 3)</t>
  </si>
  <si>
    <t>Andre typer institusjons-plass 1)</t>
  </si>
  <si>
    <t xml:space="preserve">  </t>
  </si>
  <si>
    <t>Gjennomsnitt 2021</t>
  </si>
  <si>
    <t>Gjennomsnitt 2020</t>
  </si>
  <si>
    <t>Gjennomsnitt 2019</t>
  </si>
  <si>
    <t>xxxx</t>
  </si>
  <si>
    <t>Gjennomsnitt 2018</t>
  </si>
  <si>
    <t>Gjennomsnitt 2017</t>
  </si>
  <si>
    <t>Gjennomsnitt 2016</t>
  </si>
  <si>
    <t>Gjennomsnitt 2015</t>
  </si>
  <si>
    <t>Gjennomsnitt 2014</t>
  </si>
  <si>
    <t>Gjennomsnitt 2013</t>
  </si>
  <si>
    <t>Kilde: Ledelses- og informasjonsverktøyet LIV</t>
  </si>
  <si>
    <t>*) Aritmetisk middelverdi</t>
  </si>
  <si>
    <t>2) Langtidsopphold i sykehjem (LIV tj. Nr 50)</t>
  </si>
  <si>
    <t>3) Alle typer korttidsopphold i helsehus</t>
  </si>
  <si>
    <t>Kun årsstatistikk</t>
  </si>
  <si>
    <t>Tabell 3-2-D  - Søknader og avslag på sykehjemsplass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</si>
  <si>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</si>
  <si>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</si>
  <si>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</si>
  <si>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</si>
  <si>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</si>
  <si>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</si>
  <si>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</si>
  <si>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</si>
  <si>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</si>
  <si>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</si>
  <si>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</si>
  <si>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Langtidsopphold</t>
  </si>
  <si>
    <t>Tidsbegrenset opphold</t>
  </si>
  <si>
    <t>Antall innvilgede søknader om sykehjems-plass</t>
  </si>
  <si>
    <t>Antall saker som er trukket</t>
  </si>
  <si>
    <t>Ant. saker som ikke er beh. av andre årsaker (dødfall mm)</t>
  </si>
  <si>
    <t>Antall avslåtte søknader om sykehjems-plass</t>
  </si>
  <si>
    <t>Antall saker fortsatt under behandling, overf. neste år</t>
  </si>
  <si>
    <t>Prosent innvilgede søknader</t>
  </si>
  <si>
    <t>xxx</t>
  </si>
  <si>
    <t>Tabell 3-2-D-1  - Søknader og avslag om plass etter sambogarantien</t>
  </si>
  <si>
    <t xml:space="preserve">Antall innvilgede søknader </t>
  </si>
  <si>
    <t>Antall klager etter avslag på sykehjemsplass i år som er trukket eller avsluttet fordi de ikke lenger er aktuelle</t>
  </si>
  <si>
    <t>Tabell 3-2-E-1 Saksbehandlingstid - klager etter avslag på søknad om sykehjemsplass i år</t>
  </si>
  <si>
    <t>Saksbehandlings-tid fra mottatt klage til nytt vedtak er fattet i bydelen</t>
  </si>
  <si>
    <t xml:space="preserve">Gjennomsnitt 2021 </t>
  </si>
  <si>
    <t xml:space="preserve">Gjennomsnitt 2020 </t>
  </si>
  <si>
    <t xml:space="preserve">Gjennomsnitt 2019 </t>
  </si>
  <si>
    <t xml:space="preserve">Gjennomsnitt 2018 </t>
  </si>
  <si>
    <t xml:space="preserve">Gjennomsnitt 2017 </t>
  </si>
  <si>
    <t xml:space="preserve">Gjennomsnitt 2016 </t>
  </si>
  <si>
    <t xml:space="preserve">Gjennomsnitt 2015 </t>
  </si>
  <si>
    <t xml:space="preserve">Gjennomsnitt 2014 </t>
  </si>
  <si>
    <t xml:space="preserve">Gjennomsnitt 2013 </t>
  </si>
  <si>
    <t>Gjennomsnitt for bydeler som har registrert saksbehandlingstid</t>
  </si>
  <si>
    <t>3-2-F Alternativt tilbud til personer som har fått avslag på søknad om langtidsopphold i sykehjem</t>
  </si>
  <si>
    <t>Antall personer som har fått endelig avslag på søknad om langtids-opphold i sykehjem</t>
  </si>
  <si>
    <t>Herav antall som har fått vedtak om kun praktisk bistand</t>
  </si>
  <si>
    <t xml:space="preserve">Herav antall som har fått vedtak om kun hjemme-sykepleie </t>
  </si>
  <si>
    <t>Herav antall som har fått vedtak om både praktisk bistand og hjemme-sykepleie</t>
  </si>
  <si>
    <t xml:space="preserve">Herav antall som har fått vedtak om plass i dagopphold i institusjon (vedtak hjemlet i Lov om helse-tjenesten i kommunene) </t>
  </si>
  <si>
    <t>Herav antall som har fått vedtak om plass i dagsenter (ikke lov-hjemlet vedtak)</t>
  </si>
  <si>
    <t xml:space="preserve">Herav antall som har fått andre tilbud </t>
  </si>
  <si>
    <t>Sum antall personer som har fått alter-nativt tilbud 1)</t>
  </si>
  <si>
    <t>s</t>
  </si>
  <si>
    <t>1) Noen personer har fått flere enn et alternativt tilbud. Disse blir regnet med flere ganger.</t>
  </si>
  <si>
    <t>Tabell 3-3 - B - Gjennomsnittlig antall oppholdsdøgn i sykehjem for beboere som har avsluttet sitt opphold hittil i år.</t>
  </si>
  <si>
    <t>korttidsopphold</t>
  </si>
  <si>
    <t>Antall beboere som har avsluttet opphold (langtids) i sykehjem hittil i år</t>
  </si>
  <si>
    <t>Antall avsluttede opphold (korttids) hittil i år 1)</t>
  </si>
  <si>
    <t>Antall oppholds-døgn totalt for alle beboere som har avsluttet sitt langtids-opphold hittil i år 2)</t>
  </si>
  <si>
    <t>Gjennomsnittlig antall oppholds-døgn per beboer (langtid) 2)</t>
  </si>
  <si>
    <t>Gjennomsnittlig antall oppholds-døgn per opphold (korttid) 2)</t>
  </si>
  <si>
    <t>Antall beboere som har avsluttet opphold (korttids) i sykehjem hittil i år</t>
  </si>
  <si>
    <t>Antall oppholds-døgn totalt for alle beboere som har avsluttet sitt korttids-opphold hittil i år 2)</t>
  </si>
  <si>
    <t>Gjennomsnittlig antall oppholds-døgn per beboer (korttid) 2)</t>
  </si>
  <si>
    <t>1) Gjelder kun for korttidsopphold</t>
  </si>
  <si>
    <t>2) Rapporten teller bakover til førstegangsinnleggelsesdatoen på opphold som er påbegynt også tidligere år.  Dvs at rapporten viser</t>
  </si>
  <si>
    <t>gjennomsnittlig lengde for sykehjemsopphold som er avsluttet hittil i rapporteringsåret.</t>
  </si>
  <si>
    <t xml:space="preserve">Merk: Det er bare opphold som er avsluttet i inneværende år som kommer med i rapporten . Hvis sak/tjeneste revurderes, </t>
  </si>
  <si>
    <t>eller hvis brukeren har flyttet mellom ulike institusjoner (har flere tjester knyttet til samme sak), og tjenestene er sammenhengende,</t>
  </si>
  <si>
    <t>regnes det som et  opphold.</t>
  </si>
  <si>
    <t>% Kjøpt fra Sykehjemsetaten</t>
  </si>
  <si>
    <t>% Kjøpt fra andre innenbys/ utenbys</t>
  </si>
  <si>
    <t>Tabell 3-3 - C - 1- Antall  oppholdsdøgn totalt i institusjon fordelt på type opphold (Kostrafunksjon 253 - institusjonstjenester) - Kjøp fra SYE - hittil i år</t>
  </si>
  <si>
    <t>% Drevet av bydelen selv</t>
  </si>
  <si>
    <t>Tidsbegrenset opphold i sykehjem</t>
  </si>
  <si>
    <t>SUM totalt</t>
  </si>
  <si>
    <t>SUM 2010</t>
  </si>
  <si>
    <t>Ny tabell 2010</t>
  </si>
  <si>
    <t>Tabell 3-3 - C - 2- Antall  oppholdsdøgn totalt i institusjon fordelt på type opphold (Kostrafunksjon 253 - institusjonstjenester) - Kjøp fra andre innenbys/utenbys - hittil i år</t>
  </si>
  <si>
    <t>Sum 2021</t>
  </si>
  <si>
    <t>Sum 2020</t>
  </si>
  <si>
    <t>Sum 2019</t>
  </si>
  <si>
    <t>Tabell 3-3 - C - 3- Antall  oppholdsdøgn totalt i institusjon fordelt på type opphold (Kostrafunksjon 253 - institusjonstjenester) - Drevet av bydelene selv - hittil i år</t>
  </si>
  <si>
    <t xml:space="preserve">    </t>
  </si>
  <si>
    <t>Tabell 3-3 - C - 4- Antall  oppholdsdøgn totalt i institusjon fordelt på type opphold (Kostrafunksjon 253 - institusjonstjenester) - SUM - hittil i år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</si>
  <si>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</si>
  <si>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</si>
  <si>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</si>
  <si>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</si>
  <si>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</si>
  <si>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</si>
  <si>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samlet inntekt pr. plass pr. år</t>
  </si>
  <si>
    <t>Avvik fra bygjennomsnitt i %</t>
  </si>
  <si>
    <t>Tabell 3 - 5 - A -  Brukere av hjemmetjenester pr. 31.12.   *)**)</t>
  </si>
  <si>
    <t>Tabell 3 - 5 - B -  Sum brukere av hjemmetjenester pr. 31.12. - antall med private tjenesteyter   *)</t>
  </si>
  <si>
    <t>Brukere av BARE helsetjeneste i hjemmet</t>
  </si>
  <si>
    <t>Brukere av BARE praktisk bistand</t>
  </si>
  <si>
    <t>Brukere av BEGGE tjenester</t>
  </si>
  <si>
    <t>Sum antall brukere</t>
  </si>
  <si>
    <t>Andel brukere som har valgt privat leverandør</t>
  </si>
  <si>
    <t>0-49 år</t>
  </si>
  <si>
    <t>90 år og over</t>
  </si>
  <si>
    <t>Sum</t>
  </si>
  <si>
    <t>* Inkluderer brukere som bor i boliger til pleie- og omsorgsformål</t>
  </si>
  <si>
    <t xml:space="preserve">** Hjemmetjenester er her helsetjeneste i hjemmet og/eller praktisk bistand. </t>
  </si>
  <si>
    <t>** Noen brukere med private tjenesteytere kan samtidig ha valgt kommunal leverandør av en av tjenestene helsetjeneste i hjemmet eller praktisk bistand.</t>
  </si>
  <si>
    <t>Praktisk bistand er tjenestene praktiskbistand til dagliglivets gjøremål, praktisk bistand- opplæringi dagliglivets gjøremål og brukerstyrt personlig assistanse (BPA)</t>
  </si>
  <si>
    <t xml:space="preserve"> 101 Hverdagsrehabilitering,  103 Medisinsk avstandsoppfølging, 106 Ambulerende rehabilitering og 110 Hjemmesykepleie stasjonær tjeneste i LIV</t>
  </si>
  <si>
    <t>Herav praktisk bistand daglige gjøremål, egenomsorg og personlig stell</t>
  </si>
  <si>
    <t>Herav praktisk bistand til opplæring i daglige gjøremål 2)</t>
  </si>
  <si>
    <t>Herav brukerstyrt personlig assistanse (BPA) 2)</t>
  </si>
  <si>
    <t>Herav psykisk helsarbeid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</si>
  <si>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</si>
  <si>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 xml:space="preserve">2) Mange leverandører av praktisk bistand -opplæring i dagliglivets gjøremål har ikke tilgang til Gerica og registrerer derfor ikke utført </t>
  </si>
  <si>
    <t xml:space="preserve">tid. Bydelene registrerer ikke utført tid for tjenesten brukerstyrt personlig assistanse, da assistenten ikke vil ha tilgang til fagsystemet Gerica. </t>
  </si>
  <si>
    <t>Utført tid er derfor her satt lik vedtatt tid for disse tjenestene.</t>
  </si>
  <si>
    <t>Tabell 3 - 5 - B - A2 - Antall vedtakstimer i hjemmetjenesten - hittil i år</t>
  </si>
  <si>
    <t xml:space="preserve"> Totalt antall vedtatte  timer praktisk bistand</t>
  </si>
  <si>
    <t xml:space="preserve">Herav praktisk bistand til opplæring i daglige gjøremål </t>
  </si>
  <si>
    <t xml:space="preserve">Herav brukerstyrt personlig assistanse (BPA) </t>
  </si>
  <si>
    <t>Antall vedtatte timer helsetjeneste i hjemmet 1)</t>
  </si>
  <si>
    <t xml:space="preserve">Herav psykisk helsarbeid </t>
  </si>
  <si>
    <t>Tabell 3 - 5 - B - A3 - Antall utførte timer i hjemmetjenesten - hittil i år</t>
  </si>
  <si>
    <t xml:space="preserve"> Totalt antall utførte  timer praktisk bistand</t>
  </si>
  <si>
    <t>Antall utførte timer helsetjeneste i hjemmet 1)</t>
  </si>
  <si>
    <t>Herav psykisk helsarbeid 2)</t>
  </si>
  <si>
    <t>Tabell 3 - 5 - B - A4- Antall utførte timer i hjemmetjenesten - herav utført av private leverandører - hittil i år</t>
  </si>
  <si>
    <t xml:space="preserve"> Totalt antall utførte  timer praktisk bistand utført av private leverandører</t>
  </si>
  <si>
    <t>Totalt antall utførte timer helsetjeneste utført av private leverandører 1)</t>
  </si>
  <si>
    <t>Antall vedtakstimer</t>
  </si>
  <si>
    <t>Antall utførte timer</t>
  </si>
  <si>
    <t>Andel utførte av vedtatte timer</t>
  </si>
  <si>
    <t>Gj.snittlig antall utførte vedtakstimer pr mottager</t>
  </si>
  <si>
    <t xml:space="preserve">Antall mottagere </t>
  </si>
  <si>
    <t xml:space="preserve">Bydel Frogner </t>
  </si>
  <si>
    <t xml:space="preserve">Bydel Ullern </t>
  </si>
  <si>
    <t xml:space="preserve">Bydel Bjerke </t>
  </si>
  <si>
    <t xml:space="preserve">Bydel Grorud </t>
  </si>
  <si>
    <t>Antall mottagere av aktivitetstid</t>
  </si>
  <si>
    <t>Gj.snittlig antall vedtatte timer pr mottager hittil i år</t>
  </si>
  <si>
    <t>Gj.snittlig antall utførte vedtakstimer pr mottager hittil i år</t>
  </si>
  <si>
    <t>SUM 3. tertial 2014</t>
  </si>
  <si>
    <t>SUM 3. tertial 2013</t>
  </si>
  <si>
    <t>Tabell 3 -7 - A1 -  Saksbehandlingstider i pleie- og omsorgssektoren - hjemmetjenester hittil i år</t>
  </si>
  <si>
    <t>Iverksettingstid - antall dager</t>
  </si>
  <si>
    <t>Ny tabell fra 31.12.2007.</t>
  </si>
  <si>
    <t>Kilde: Ledelses og informasjonsverktøyet LIV</t>
  </si>
  <si>
    <t>1) Tj.nr 3 Hjemmesykepleie, 91 hjemmesykepleie natt, 110 hjemmesykepleie stasjonær</t>
  </si>
  <si>
    <t>Tabell 3-7 A -  Brukerundersøkelse og kvalitetsmåling i hjemmetjenesten</t>
  </si>
  <si>
    <t xml:space="preserve">Brukerundersøkelse i hjemmesykepleien </t>
  </si>
  <si>
    <t xml:space="preserve">Brukerundersøkelse i praktisk bistand 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</si>
  <si>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</si>
  <si>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</si>
  <si>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</si>
  <si>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</si>
  <si>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</si>
  <si>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Tabell 3-8-A - Antall personer som har hatt dagsenter/dagsopphold/dagtilbud og totalt antall vedtakstimer, fordelt på type tjeneste - hittil i år</t>
  </si>
  <si>
    <t>Antall personer</t>
  </si>
  <si>
    <t>Antall vedtakstimer pr person</t>
  </si>
  <si>
    <t>Bydel Frogner 3)</t>
  </si>
  <si>
    <t>Bydel Vestre Aker 3)</t>
  </si>
  <si>
    <t>Tabell 3 -8 - A-2 - Dagaktivitetstilbud for demente - hittil i år</t>
  </si>
  <si>
    <t>Sum 2. tertial 2020</t>
  </si>
  <si>
    <t>Sum 2. tertial 2019</t>
  </si>
  <si>
    <t>Sum 2018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</si>
  <si>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</si>
  <si>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</si>
  <si>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</si>
  <si>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</si>
  <si>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3-8-B Trygghetsalarmer og velferdsteknologi pr. 31.12.</t>
  </si>
  <si>
    <t>Personer med elektronisk medisineringsstøtte</t>
  </si>
  <si>
    <t>Personer med digitalt tilsyn</t>
  </si>
  <si>
    <t>Sum pr 31.12.21</t>
  </si>
  <si>
    <t>Ny tabell 2021</t>
  </si>
  <si>
    <t>Antall mottagere av hjemmesykepleie 67 år og over som er kartlagt for ernæringsmessig risiko</t>
  </si>
  <si>
    <t>Antall mottagere av hjemmesykepleie 67 år og over</t>
  </si>
  <si>
    <t xml:space="preserve">Andel mottagere av hjemmesykepleie som er kartlagt for ernæringsmessig risiko </t>
  </si>
  <si>
    <t>Tabell 3 -9 - A1 -  Beboere med vedtak om bolig til pleie og omsorgsformål - sum alle aldersgrupper - pr. 31.12.  *)</t>
  </si>
  <si>
    <t>Antall beboere - Sum menn og kvinner</t>
  </si>
  <si>
    <t>Eldre</t>
  </si>
  <si>
    <t>Funk-sjons-hem-mede</t>
  </si>
  <si>
    <t>Ut-viklings-hem-mede</t>
  </si>
  <si>
    <t>Personer med psykiske lidelser</t>
  </si>
  <si>
    <t>-herav beboere med Omsorg+ bolig</t>
  </si>
  <si>
    <t>Aldersfordeling - beboere i Omsorg +</t>
  </si>
  <si>
    <t>Antall</t>
  </si>
  <si>
    <t>Andel</t>
  </si>
  <si>
    <t>Omsorg + 67-79</t>
  </si>
  <si>
    <t>Omsorg + 80 år +</t>
  </si>
  <si>
    <t>*) Kommunalt eide eller disponerte boenheter, hvor beboer betaler husleie og strøm selv.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</si>
  <si>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</si>
  <si>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</si>
  <si>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</si>
  <si>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</si>
  <si>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</si>
  <si>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</si>
  <si>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</si>
  <si>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</si>
  <si>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* Ny tabell 2. tertial 2015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</si>
  <si>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</si>
  <si>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</si>
  <si>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 xml:space="preserve">Tabell 3 -9 -B - Søknader og avslag på søknad om bolig i Omsorg+ </t>
  </si>
  <si>
    <t>Antall søknader om bolig omsorg +, overf. fra forrige år</t>
  </si>
  <si>
    <t>Antall innvilgede søknader om bolig omsorg+</t>
  </si>
  <si>
    <t>Antall saker som av andre årsaker ikke er beh. (dødsfall mm)</t>
  </si>
  <si>
    <t>Sum 2017</t>
  </si>
  <si>
    <t>Sum 2016</t>
  </si>
  <si>
    <t>Sum 2015</t>
  </si>
  <si>
    <t>Sum 2014</t>
  </si>
  <si>
    <t>Sum 2013</t>
  </si>
  <si>
    <t xml:space="preserve">Tabell 3-9-C Klager etter avslag på søknad om Omsorg+ </t>
  </si>
  <si>
    <t>Antall klager etter avslag på bolig i Omsorg+ i år som fortsatt er under behandling hos Oslo klagenemd</t>
  </si>
  <si>
    <t>Tabell 3 -10 - A - Personer med utviklingshemming registrert i bydelen (som bydelen har øk. Ansv. for) pr. 31.12</t>
  </si>
  <si>
    <t>Antall totalt</t>
  </si>
  <si>
    <t>Herav antall med vedtak</t>
  </si>
  <si>
    <t>0-15 år</t>
  </si>
  <si>
    <t>16-49 år</t>
  </si>
  <si>
    <t>50 år og over</t>
  </si>
  <si>
    <t>Sum 16 år og over med vedtak</t>
  </si>
  <si>
    <t>Bydel ullern</t>
  </si>
  <si>
    <t xml:space="preserve">SUM </t>
  </si>
  <si>
    <t>Tabell 3 -11 - A -  Boforhold for utviklingshemmede pr. 31.12.</t>
  </si>
  <si>
    <t>Bor i egen selvstendig bolig  (m/u hj.tjen.)</t>
  </si>
  <si>
    <t>Utviklings-hemmet &lt; 18 år som bor hos pårørende</t>
  </si>
  <si>
    <t>Utviklings-hemmet ≥18 år som bor hos pårørende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</si>
  <si>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</si>
  <si>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</si>
  <si>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</si>
  <si>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</si>
  <si>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</si>
  <si>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</si>
  <si>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Kontrollsum</t>
  </si>
  <si>
    <t>Bydel Ullern 1)</t>
  </si>
  <si>
    <t>1) I Bydel Ullern er tre personer over 21 år med utviklingshemming på sykehjem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</si>
  <si>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</si>
  <si>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</si>
  <si>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</si>
  <si>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</si>
  <si>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Senter 1</t>
  </si>
  <si>
    <t>Senter 2</t>
  </si>
  <si>
    <t>Senter 3</t>
  </si>
  <si>
    <t>Senter 4</t>
  </si>
  <si>
    <t>Senter 5</t>
  </si>
  <si>
    <t>Senter 6</t>
  </si>
  <si>
    <t>Nei</t>
  </si>
  <si>
    <t>Ja</t>
  </si>
  <si>
    <t>nei</t>
  </si>
  <si>
    <t>Inngåtte driftsavtaler -  Nei - betyr ofte kommunal tjeneste der det ikke inngås driftsavtaler.</t>
  </si>
  <si>
    <t xml:space="preserve">Årsverk </t>
  </si>
  <si>
    <t xml:space="preserve">Bydel Søndre Nordstrand </t>
  </si>
  <si>
    <t>Sum pr 31.12.2021</t>
  </si>
  <si>
    <t>Sum pr 31.12.2020</t>
  </si>
  <si>
    <t>Justert befolkning i aldersgruppene 67 år og over</t>
  </si>
  <si>
    <t>0 år</t>
  </si>
  <si>
    <t>13-15 år</t>
  </si>
  <si>
    <t>16-17 år</t>
  </si>
  <si>
    <t>18-19 år</t>
  </si>
  <si>
    <t>67-74 år</t>
  </si>
  <si>
    <t>75-79 år</t>
  </si>
  <si>
    <t>80-84 år</t>
  </si>
  <si>
    <t>85-89 år</t>
  </si>
  <si>
    <t>90-94 år</t>
  </si>
  <si>
    <t>Oslo i alt</t>
  </si>
  <si>
    <t>SUM pr 31.12.2022</t>
  </si>
  <si>
    <t>SUM pr. 31.12.2022</t>
  </si>
  <si>
    <t>SUM 2022</t>
  </si>
  <si>
    <t>Sum 2022</t>
  </si>
  <si>
    <t>1) Aldershjem, barnebolig, avlastning- bolig, bosenter, institusjon eller bolig med heldøgns omsorgstjeneste, institusjonsplass psykiatri (LIV tj. Nr 31, 51, 54, 55, 56, 57)</t>
  </si>
  <si>
    <t>Gjennomsnitt 2022</t>
  </si>
  <si>
    <t>Tabell 3-7-E</t>
  </si>
  <si>
    <t xml:space="preserve">Klager på vedtak om BPA (brukerstyrt personlig assistanse) </t>
  </si>
  <si>
    <t>Antall vedtak omgjort av bydelen som følge av klage 2)</t>
  </si>
  <si>
    <t>Antall klager som er anket videre til Statsforvalter 3)</t>
  </si>
  <si>
    <t>Antall vedtak omgjort av Statsforvalter som følge av klage 4)</t>
  </si>
  <si>
    <t>Sum antall vedtak omgjort som følge av klage 5)</t>
  </si>
  <si>
    <t>Antall klager på vedtak om BPA som fortsatt er under behandling i bydelen</t>
  </si>
  <si>
    <t>Antall klager på vedtak om BPA som er trukket eller avsluttet fordi de ikke lenger er aktuelle</t>
  </si>
  <si>
    <t>Antall klager på vedtak om BPA som fortsatt er under behandling hos Statsforvalter</t>
  </si>
  <si>
    <t>Tabell 3-7-D</t>
  </si>
  <si>
    <t xml:space="preserve">Klager på vedtak om praktisk bistand - opplæring i daglige gjøremål </t>
  </si>
  <si>
    <t>Antall klager på vedtak om praktisk bistand- opplæring som fortsatt er under behandling i bydelen</t>
  </si>
  <si>
    <t>Antall klager på vedtak om praktisk bistand- opplæring som er trukket eller avsluttet fordi de ikke lenger er aktuelle</t>
  </si>
  <si>
    <t>Antall klager på vedtak om praktisk bistand- opplæring  som fortsatt er under behandling hos Statsforvalter</t>
  </si>
  <si>
    <t>Tabell 3-7-C</t>
  </si>
  <si>
    <t xml:space="preserve">Klager på vedtak om praktisk bistand - daglige gjøremål </t>
  </si>
  <si>
    <t>Antall klager på vedtak om praktisk bistand- daglige gjøremål som fortsatt er under behandling i bydelen</t>
  </si>
  <si>
    <t>Antall klager på vedtak om praktisk bistand- daglige gjøremål som er trukket eller avsluttet fordi de ikke lenger er aktuelle</t>
  </si>
  <si>
    <t>Antall klager på vedtak om praktisk bistand- daglige gjøremål som fortsatt er under behandling hos Statsforvalter</t>
  </si>
  <si>
    <t>Tabell 3-7-B</t>
  </si>
  <si>
    <t xml:space="preserve">Klager på vedtak om helsetjenester i hjemmet </t>
  </si>
  <si>
    <t>Antall klager på vedtak om helsetjenester i hjemmet som fortsatt er under behandling i bydelen</t>
  </si>
  <si>
    <t>Antall klager på vedtak om helsetjenester i hjemmet som er trukket eller avsluttet fordi de ikke lenger er aktuelle</t>
  </si>
  <si>
    <t>Antall klager på vedtak om helsetjenester i hjemmet som fortsatt er under behandling hos Statsforvalter</t>
  </si>
  <si>
    <t>Sum pr 31.12.22</t>
  </si>
  <si>
    <t>Kilde: Oslo kommunes ledelses- og informasjonsverktøy LIV</t>
  </si>
  <si>
    <t>Sum pr 31.12.2022</t>
  </si>
  <si>
    <t>Kilde (fra 2019): Ledelses- og informasjonsverktøyet LIV</t>
  </si>
  <si>
    <t>For søknad om praktisk bistand-daglige gjøremål 1)</t>
  </si>
  <si>
    <t>For søknad om praktisk bistand 1)</t>
  </si>
  <si>
    <t>For søknad om hjemme-sykepleie 2)</t>
  </si>
  <si>
    <t>1) Tj. nr. 4 Praktisk bistand</t>
  </si>
  <si>
    <t>&lt;5</t>
  </si>
  <si>
    <t>Kriteriebefolkningen i bydelene etter alder per 1.1.2023*</t>
  </si>
  <si>
    <t>Netto justering - institusjon m/ utenbys og Omsorg +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</si>
  <si>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</si>
  <si>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</si>
  <si>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</si>
  <si>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</si>
  <si>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</si>
  <si>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</si>
  <si>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</si>
  <si>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</si>
  <si>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</si>
  <si>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67-79</t>
  </si>
  <si>
    <t>80-89</t>
  </si>
  <si>
    <t>90+ år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</si>
  <si>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</si>
  <si>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</si>
  <si>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</si>
  <si>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</si>
  <si>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</si>
  <si>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</si>
  <si>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</si>
  <si>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</si>
  <si>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</si>
  <si>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</si>
  <si>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</si>
  <si>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</si>
  <si>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</si>
  <si>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</si>
  <si>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</si>
  <si>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</si>
  <si>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* Etter korreksjon for befolkning 67 år og over i institusjon og Omsorg+. Det er 59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</si>
  <si>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</si>
  <si>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</si>
  <si>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</si>
  <si>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</si>
  <si>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</si>
  <si>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</si>
  <si>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</si>
  <si>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</si>
  <si>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</si>
  <si>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</si>
  <si>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</si>
  <si>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</si>
  <si>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Dagaktivitetstilbud for demente</t>
  </si>
  <si>
    <t xml:space="preserve">Dagaktivitetstilbud for demente </t>
  </si>
  <si>
    <t>SUM 2023</t>
  </si>
  <si>
    <t>Sum 2023</t>
  </si>
  <si>
    <t>SUM pr 31.12.2023</t>
  </si>
  <si>
    <t>SUM pr. 31.12.2023</t>
  </si>
  <si>
    <t>Resultatet i 2023 for bydelene totalt er likt som i 2022. Dette er tilfeldig, da de enkelte bydelers resultat varierer fra 2022 til 2023.</t>
  </si>
  <si>
    <t>SUM 3. tertial 2023</t>
  </si>
  <si>
    <t>Antall klager etter avslag på sykehjemsplass mottatt hittil i år 1)</t>
  </si>
  <si>
    <t>Antall klager som er ferdig behandlet hittil i år</t>
  </si>
  <si>
    <t>Antall klager som er avvist av statsforvalter 4)</t>
  </si>
  <si>
    <t>Antall klager der Statsforvalter opphever vedtaket som sendes tilbake til bydel for ny behandling 4)</t>
  </si>
  <si>
    <t>Antall klager der Statsforvalteren har opprettholdt vedtaket 4)</t>
  </si>
  <si>
    <t>Antall klager etter avslag på sykehjemsplass i år som fortsatt er under behandling i bydelen</t>
  </si>
  <si>
    <t>Antall klager etter avslag på sykehjemsplass i år som fortsatt er under behandling hos Statsforvalter</t>
  </si>
  <si>
    <t>Tabell 3 -2 - E - Klager etter avslag på langtids sykehjemsplass i år</t>
  </si>
  <si>
    <t>Ny tabell 31.12.2023</t>
  </si>
  <si>
    <t>Andel vedtak omgjort som følge av klage</t>
  </si>
  <si>
    <t>Tabell 3 -2 - E - Klager etter avslag på tidsbegrenset opphold i sykehjem i år</t>
  </si>
  <si>
    <t>Sum pr 31.12.2023</t>
  </si>
  <si>
    <t>Gjennomsnitt 2023</t>
  </si>
  <si>
    <t>Helsetjeneste i hjemmet er her her tjenestene 1 Psykisk helsearbeid, 3 Hjemmesykepleie, 15 Avklaring og mestring, 23 Klinisk ernæringsfysiolog, 49 Logoped, 91 Hjemmesykepleie natt,</t>
  </si>
  <si>
    <t>Tabell 3-2-G  - Søknader og avslag på avlastningsplass i institusjon</t>
  </si>
  <si>
    <t>Antall søknader om avlastning i institusjon, overf. fra forrige år</t>
  </si>
  <si>
    <t>Antall søknader om avlastning i institusjon i år</t>
  </si>
  <si>
    <t>Antall innvilgede søknader om avlastning i institusjon</t>
  </si>
  <si>
    <t>Antall avslåtte søknader omavlastning i institusjon</t>
  </si>
  <si>
    <t>Avlastning i institusjon</t>
  </si>
  <si>
    <t>Antall klager på vedtak om helsetjenester i hjemmet mottatt hittil i år 1)</t>
  </si>
  <si>
    <t>Ny tabell 2023</t>
  </si>
  <si>
    <t>Andel ferdig behandlede klager på vedtak som er omgjort som følge av klage</t>
  </si>
  <si>
    <t>Antall klager på vedtak om praktisk bistand- daglige gjøremål mottatt hittil i år1)</t>
  </si>
  <si>
    <t>Antall klager på vedtak om praktisk bistand- opplæring mottatt hittil i år 1)</t>
  </si>
  <si>
    <t>Antall klager på vedtak om BPA mottatt hittil i år 1)</t>
  </si>
  <si>
    <t>Sum pr 31.12.23</t>
  </si>
  <si>
    <t>Antall klager på vedtak om Omsorg + mottatt hittil i år 1)</t>
  </si>
  <si>
    <t>Antall klager som er anket videre til Oslo klagenemd 3)</t>
  </si>
  <si>
    <t>Antall vedtak omgjort av Oslo klagenemd som følge av klage 4)</t>
  </si>
  <si>
    <t>Antall klager etter avslag på bolig i Omsorg + i år som fortsatt er under behandling i bydelen</t>
  </si>
  <si>
    <t>Antall klager etter avslag på Omsorg + i år som er trukket eller avsluttet fordi de ikke lenger er aktuelle</t>
  </si>
  <si>
    <t>Antall personer med vedtak om bolig i Omsorg + som venter på å få tildelt bolig 1)</t>
  </si>
  <si>
    <t>Tabell 3-9-D Antall personer på venteliste på bolig i Omsorg + - per 31.12</t>
  </si>
  <si>
    <t xml:space="preserve">Herav: Antall personer som har ventet 1-2 måneder på å få tildelt bolig i Omsorg + </t>
  </si>
  <si>
    <t xml:space="preserve">Herav: Antall personer som har ventet mer enn 2 måneder på å få tildelt bolig i Omsorg + </t>
  </si>
  <si>
    <t>Omsorg + 0-66</t>
  </si>
  <si>
    <t>Omsorg + 80 -84 år</t>
  </si>
  <si>
    <t>Omsorg + 85 - 89 år</t>
  </si>
  <si>
    <t>Omsorg + 90 år +</t>
  </si>
  <si>
    <t>Sum 2024</t>
  </si>
  <si>
    <t>Endring 2024-2023</t>
  </si>
  <si>
    <t>SUM 3. tertial 2024</t>
  </si>
  <si>
    <t>Sum per 31.12.2024</t>
  </si>
  <si>
    <t>Sum per 31.08.2024</t>
  </si>
  <si>
    <t>Sum per 31.12.2023</t>
  </si>
  <si>
    <t>SUM 2024</t>
  </si>
  <si>
    <t>Antall ubehandlede klager på vedtak per 31.12.2023 overført til 2024 1)</t>
  </si>
  <si>
    <t xml:space="preserve">1) Bydelene bes om å rapportere for antall klager på avslag på søknad om sykehjemsplass. </t>
  </si>
  <si>
    <t xml:space="preserve">2) Bydelene bes om å rapportere for antall vedtak om avslag på søknad om sykehjemsplass som er omgjort av bydelen selv som følge av klage. </t>
  </si>
  <si>
    <t xml:space="preserve">3) Bydelene bes her om å rapportere antall klager på avslag om sykehjemsplass som er anket videre til Statsforvalter. </t>
  </si>
  <si>
    <t>4) Bydelene bes om å rapportere for resultatet av statsforvalters behandling av klager på vedtak om sykehjemsplass</t>
  </si>
  <si>
    <t>5) Sum antall omgjorte vedtak er summen av klager omgjort av bydelene eller Statsforvalter</t>
  </si>
  <si>
    <t>SUM pr 31.12.2024</t>
  </si>
  <si>
    <t>SUM pr. 31.12.2024</t>
  </si>
  <si>
    <t>Gjennomsnitt 2024</t>
  </si>
  <si>
    <t>Herav antall som har fått vedak om tids-begrenset opphold i sykehjem</t>
  </si>
  <si>
    <t>år</t>
  </si>
  <si>
    <t>Varighet langtidsopphold</t>
  </si>
  <si>
    <t>Snitt bydeler</t>
  </si>
  <si>
    <t>Gj.sn. egenbetaling per plass</t>
  </si>
  <si>
    <t>Brukte filtre:
Year er 2024
Month/Year er Des 2024
Date er 31. desember 2024</t>
  </si>
  <si>
    <t>Utført tid registreres i liten grad for tjenesten psykisk helsearbeid. Utført tid er derfor satt lik vedtatt tid også her.</t>
  </si>
  <si>
    <t>Tabell 3 - 5 - F  Antall mottagere av aktivitetstid, antall vedtakstimer og antall utførte timer - hittil i år</t>
  </si>
  <si>
    <t>Tabell 3 - 5 - E Antall unike mottagere av hverdagsrehabilitering og/eller avklaring og mestring og/eller ambulerende rehabilitering 1), antall vedtakstimer og antall utførte timer - hittil i år</t>
  </si>
  <si>
    <t>Antall ubehandlede klager på vedtak om praktisk bistand- opplæring per 31.12.2023 overført til 2024 1)</t>
  </si>
  <si>
    <t>Antall ubehandlede klager på vedtak om BPA per 31.12.2023 overført til 2024 1)</t>
  </si>
  <si>
    <t>Rapporteres annet hvert år .</t>
  </si>
  <si>
    <t>Siste undersøkelse ble gjennomført i 2023.</t>
  </si>
  <si>
    <t>Sum pr 31.12.24</t>
  </si>
  <si>
    <t>JA</t>
  </si>
  <si>
    <t>Sum pr 31.12.2024</t>
  </si>
  <si>
    <t>Tab 3-8-C Antall mottagere av helsetjenester 67 år og over som er kartlagt for ernæringsmessig risiko - per 31.12</t>
  </si>
  <si>
    <t>SUM pr 31.12.2025</t>
  </si>
  <si>
    <t>17,6</t>
  </si>
  <si>
    <t>SUM pr. 31.12.2025</t>
  </si>
  <si>
    <t>bolig</t>
  </si>
  <si>
    <t>SUM 3. tertial 2025</t>
  </si>
  <si>
    <t>Gjennomsnitt 2025</t>
  </si>
  <si>
    <t>48,5</t>
  </si>
  <si>
    <t>Saksbehandlings-tid fra mottatt klage til saken er avgjort hos Statsforvalter</t>
  </si>
  <si>
    <t>SUM 2025</t>
  </si>
  <si>
    <t>Herav antall brukere som har valgt private tjenesteytere for en eller flere av sine tjenester **</t>
  </si>
  <si>
    <t>SUM 202</t>
  </si>
  <si>
    <t>Sum 2025</t>
  </si>
  <si>
    <t>Sum pr desember 2025</t>
  </si>
  <si>
    <t>VFT - indigo</t>
  </si>
  <si>
    <t>*fjernes i 2025, ettersom tjenesten ikke tilbys</t>
  </si>
  <si>
    <t>Personer med digital hjemmeoppfølging**</t>
  </si>
  <si>
    <t>**Tidligere omtalt som personer med vedtak om medisinsk avstandsoppfølging</t>
  </si>
  <si>
    <t>Antall ubehandlede klager på vedtak om Omsorg + overført fra forrige år</t>
  </si>
  <si>
    <t>Sum per 31.12.2025</t>
  </si>
  <si>
    <t>*Helseetaten reviderer statistikk på søknader, innvilgelser og avslag. Gjennomsnittlig iverksettelsestid vil legges til når rapporten publiseres.</t>
  </si>
  <si>
    <t>3.5</t>
  </si>
  <si>
    <t>ikke aktuelt</t>
  </si>
  <si>
    <t>NEI</t>
  </si>
  <si>
    <t>Antall ubehandlede klager på vedtak om helsetjenester i hjemmet overført fra forrige år</t>
  </si>
  <si>
    <t>Antall ubehandlede klager på vedtak om praktisk bistand- daglige gjøremål fra tidligere år</t>
  </si>
  <si>
    <t xml:space="preserve">Helseetaten er under prosess med å utbedre rapport om søknader, innvilgelser, avslag, saksbehandlingstid og iverksettelsestid. Data vil bli tilgjengelig senere. </t>
  </si>
  <si>
    <t>Antall nye søknader og søknader overført fra tidligere år</t>
  </si>
  <si>
    <t>Antall saker som er trukket eller ikke behandlet av andre årsaker (dødsfall mm)</t>
  </si>
  <si>
    <t xml:space="preserve">Verdier under 5 fjernes av personvernhensyn. I dette tilfellet fjernes også sum for å ikke indirekte oppgi skjulte verdier. </t>
  </si>
  <si>
    <t>Antall nye søknader og søknader overført fra forrige år</t>
  </si>
  <si>
    <t xml:space="preserve">Inkluderer tjenestene 31, 35, 36, 40, 41, 42, 50, 51, 53, 54, 55, 56, 57, </t>
  </si>
  <si>
    <t>Antall saker som er trukket eller ikke behandlet av andre årsaker</t>
  </si>
  <si>
    <t>Fra 2023 ble avlastningsopphold inkludert</t>
  </si>
  <si>
    <t>*</t>
  </si>
  <si>
    <t>Langtidsopphold i sykehjem, aldershjem og boformer med heldøgns pleie</t>
  </si>
  <si>
    <t>Klager på vedtak om helsetjenester i hjemmet, praktisk bistand, praktisk bistand og opplæring og BPA</t>
  </si>
  <si>
    <t>Antall klager mottatt i år</t>
  </si>
  <si>
    <t>Gjelder tjenestene dagrehabilitering, dagsenter, dagsenter for fysisk funksjonshemmede, dagtilbud for psykisk utviklingshemmede og dagaktivitetstilbud til personer med demens</t>
  </si>
  <si>
    <t>Personer med trygghetsalarmer (TP1, TP2 og TP3)</t>
  </si>
  <si>
    <t>Personer med funksjonshemming eller utviklingshemming</t>
  </si>
  <si>
    <t>Antall søknader om bolig omsorg+ i år</t>
  </si>
  <si>
    <t>Antall nye søknader i år eller overført fra forrige år</t>
  </si>
  <si>
    <t>Antall avslåtte søknader om omsorg+</t>
  </si>
  <si>
    <t>Gjennomsnittlig iverksettelsestid</t>
  </si>
  <si>
    <t>Bor i bofelles-skap/sam-lokalisert bolig /boform for heldøgns pleie og omsorg</t>
  </si>
  <si>
    <t>Har aktiviteter på dagtid</t>
  </si>
  <si>
    <t>3-14-C SENIORVEILEDERE I BYDELEN</t>
  </si>
  <si>
    <t>*Summering inkluderer ikke verdier under 5</t>
  </si>
  <si>
    <t>***Summering inkluderer ikke verdier under 5</t>
  </si>
  <si>
    <t>Kriteriebefolkningen i bydelene etter alder per 1.1.2025*</t>
  </si>
  <si>
    <t>* Etter korreksjon for befolkning 67 år og over i institusjon og Omsorg+. Det er 48 utenbys beboere som bydelene er betalingsansvarlig for, jf. sum Netto justering - institusjon m/ utenbys og Omsorg +</t>
  </si>
  <si>
    <t>Blant utenbys beboere på institusjon er det 19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</si>
  <si>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Kriteriebefolkning per 01.01.2026 kommer i april/mai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</si>
</sst>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#,##0;&quot;-&quot;#,##0"/>
    <numFmt numFmtId="172" formatCode="&quot; &quot;#,##0.0&quot; &quot;;&quot; (&quot;#,##0.0&quot;)&quot;;&quot; -&quot;00&quot; &quot;;&quot; &quot;@&quot; &quot;"/>
    <numFmt numFmtId="173" formatCode="&quot; &quot;#,##0.0&quot; &quot;;&quot; (&quot;#,##0.0&quot;)&quot;;&quot; -&quot;00.0&quot; &quot;;&quot; &quot;@&quot; &quot;"/>
  </numFmts>
  <fonts count="6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  <font>
      <sz val="9"/>
      <color rgb="FF666666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i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20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473">
    <xf numFmtId="0" fontId="0" fillId="0" borderId="0"/>
    <xf numFmtId="16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0" fontId="11" fillId="0" borderId="0" applyNumberFormat="0" applyFont="0" applyBorder="0" applyProtection="0"/>
    <xf numFmtId="166" fontId="11" fillId="0" borderId="0" applyFont="0" applyFill="0" applyBorder="0" applyAlignment="0" applyProtection="0"/>
    <xf numFmtId="0" fontId="12" fillId="0" borderId="0" applyNumberFormat="0" applyBorder="0" applyProtection="0"/>
    <xf numFmtId="0" fontId="22" fillId="0" borderId="0"/>
    <xf numFmtId="169" fontId="11" fillId="0" borderId="0" applyFont="0" applyFill="0" applyBorder="0" applyAlignment="0" applyProtection="0"/>
    <xf numFmtId="0" fontId="10" fillId="0" borderId="0"/>
    <xf numFmtId="0" fontId="26" fillId="0" borderId="0"/>
    <xf numFmtId="9" fontId="26" fillId="0" borderId="0" applyFont="0" applyFill="0" applyBorder="0" applyAlignment="0" applyProtection="0"/>
    <xf numFmtId="0" fontId="21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2" fillId="0" borderId="0"/>
    <xf numFmtId="9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2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6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6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8" fillId="0" borderId="0"/>
    <xf numFmtId="43" fontId="2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6" fillId="0" borderId="0"/>
    <xf numFmtId="9" fontId="2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171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2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6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7" fillId="0" borderId="0" applyNumberFormat="0" applyBorder="0" applyAlignment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41" fillId="0" borderId="0"/>
    <xf numFmtId="0" fontId="63" fillId="0" borderId="0"/>
    <xf numFmtId="0" fontId="1" fillId="0" borderId="0"/>
    <xf numFmtId="0" fontId="41" fillId="0" borderId="0"/>
  </cellStyleXfs>
  <cellXfs count="1601">
    <xf numFmtId="0" fontId="0" fillId="0" borderId="0" xfId="0"/>
    <xf numFmtId="0" fontId="13" fillId="0" borderId="0" xfId="0" applyFont="1" applyAlignment="1">
      <alignment horizontal="left"/>
    </xf>
    <xf numFmtId="0" fontId="13" fillId="0" borderId="0" xfId="0" applyFont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3" fontId="13" fillId="0" borderId="10" xfId="0" applyNumberFormat="1" applyFont="1" applyBorder="1"/>
    <xf numFmtId="3" fontId="13" fillId="0" borderId="11" xfId="0" applyNumberFormat="1" applyFont="1" applyBorder="1"/>
    <xf numFmtId="3" fontId="13" fillId="0" borderId="0" xfId="0" applyNumberFormat="1" applyFont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0" fontId="13" fillId="0" borderId="10" xfId="0" applyFont="1" applyBorder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wrapText="1"/>
    </xf>
    <xf numFmtId="0" fontId="17" fillId="0" borderId="0" xfId="0" applyFont="1"/>
    <xf numFmtId="0" fontId="17" fillId="0" borderId="21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26" xfId="0" applyFont="1" applyBorder="1" applyAlignment="1">
      <alignment horizontal="center" wrapText="1"/>
    </xf>
    <xf numFmtId="3" fontId="17" fillId="0" borderId="0" xfId="0" applyNumberFormat="1" applyFont="1"/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7" fillId="0" borderId="0" xfId="0" applyFont="1" applyAlignment="1">
      <alignment wrapText="1"/>
    </xf>
    <xf numFmtId="3" fontId="13" fillId="0" borderId="38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17" fillId="0" borderId="46" xfId="0" applyFont="1" applyBorder="1" applyAlignment="1">
      <alignment horizontal="center"/>
    </xf>
    <xf numFmtId="0" fontId="17" fillId="0" borderId="66" xfId="0" applyFont="1" applyBorder="1" applyAlignment="1">
      <alignment wrapText="1"/>
    </xf>
    <xf numFmtId="0" fontId="17" fillId="0" borderId="68" xfId="0" applyFont="1" applyBorder="1" applyAlignment="1">
      <alignment horizontal="center"/>
    </xf>
    <xf numFmtId="0" fontId="17" fillId="0" borderId="76" xfId="0" applyFont="1" applyBorder="1" applyAlignment="1">
      <alignment horizontal="center" wrapText="1"/>
    </xf>
    <xf numFmtId="0" fontId="17" fillId="0" borderId="77" xfId="0" applyFont="1" applyBorder="1" applyAlignment="1">
      <alignment horizontal="center" wrapText="1"/>
    </xf>
    <xf numFmtId="0" fontId="17" fillId="0" borderId="80" xfId="0" applyFont="1" applyBorder="1" applyAlignment="1">
      <alignment horizontal="center" wrapText="1"/>
    </xf>
    <xf numFmtId="0" fontId="13" fillId="0" borderId="81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5" xfId="0" applyFont="1" applyBorder="1" applyAlignment="1">
      <alignment wrapText="1"/>
    </xf>
    <xf numFmtId="0" fontId="13" fillId="0" borderId="69" xfId="0" applyFont="1" applyBorder="1" applyAlignment="1">
      <alignment horizontal="center"/>
    </xf>
    <xf numFmtId="0" fontId="17" fillId="0" borderId="91" xfId="0" applyFont="1" applyBorder="1" applyAlignment="1">
      <alignment horizontal="center" wrapText="1"/>
    </xf>
    <xf numFmtId="0" fontId="13" fillId="0" borderId="88" xfId="0" applyFont="1" applyBorder="1" applyAlignment="1">
      <alignment horizontal="center"/>
    </xf>
    <xf numFmtId="168" fontId="13" fillId="0" borderId="34" xfId="1" applyNumberFormat="1" applyFont="1" applyBorder="1"/>
    <xf numFmtId="168" fontId="13" fillId="0" borderId="39" xfId="1" applyNumberFormat="1" applyFont="1" applyBorder="1"/>
    <xf numFmtId="168" fontId="13" fillId="0" borderId="41" xfId="1" applyNumberFormat="1" applyFont="1" applyBorder="1"/>
    <xf numFmtId="168" fontId="13" fillId="0" borderId="42" xfId="1" applyNumberFormat="1" applyFont="1" applyBorder="1"/>
    <xf numFmtId="0" fontId="17" fillId="0" borderId="93" xfId="0" applyFont="1" applyBorder="1" applyAlignment="1">
      <alignment horizontal="center" wrapText="1"/>
    </xf>
    <xf numFmtId="0" fontId="27" fillId="0" borderId="0" xfId="0" applyFont="1"/>
    <xf numFmtId="168" fontId="17" fillId="0" borderId="100" xfId="1" applyNumberFormat="1" applyFont="1" applyBorder="1" applyAlignment="1">
      <alignment horizontal="center" wrapText="1"/>
    </xf>
    <xf numFmtId="168" fontId="17" fillId="0" borderId="98" xfId="1" applyNumberFormat="1" applyFont="1" applyBorder="1" applyAlignment="1">
      <alignment horizontal="center" wrapText="1"/>
    </xf>
    <xf numFmtId="168" fontId="17" fillId="0" borderId="101" xfId="1" applyNumberFormat="1" applyFont="1" applyBorder="1" applyAlignment="1">
      <alignment horizontal="center" wrapText="1"/>
    </xf>
    <xf numFmtId="0" fontId="13" fillId="0" borderId="74" xfId="0" applyFont="1" applyBorder="1" applyAlignment="1">
      <alignment wrapText="1"/>
    </xf>
    <xf numFmtId="3" fontId="13" fillId="0" borderId="71" xfId="0" applyNumberFormat="1" applyFont="1" applyBorder="1"/>
    <xf numFmtId="3" fontId="13" fillId="0" borderId="72" xfId="0" applyNumberFormat="1" applyFont="1" applyBorder="1"/>
    <xf numFmtId="0" fontId="17" fillId="0" borderId="76" xfId="0" applyFont="1" applyBorder="1" applyAlignment="1">
      <alignment horizontal="left" vertical="center"/>
    </xf>
    <xf numFmtId="0" fontId="28" fillId="0" borderId="0" xfId="0" applyFont="1"/>
    <xf numFmtId="168" fontId="17" fillId="0" borderId="36" xfId="1" applyNumberFormat="1" applyFont="1" applyBorder="1"/>
    <xf numFmtId="0" fontId="13" fillId="0" borderId="34" xfId="0" applyFont="1" applyBorder="1"/>
    <xf numFmtId="0" fontId="13" fillId="0" borderId="41" xfId="0" applyFont="1" applyBorder="1"/>
    <xf numFmtId="0" fontId="13" fillId="0" borderId="40" xfId="0" applyFont="1" applyBorder="1"/>
    <xf numFmtId="0" fontId="13" fillId="2" borderId="0" xfId="0" applyFont="1" applyFill="1"/>
    <xf numFmtId="0" fontId="30" fillId="0" borderId="0" xfId="0" applyFont="1"/>
    <xf numFmtId="0" fontId="21" fillId="0" borderId="35" xfId="0" applyFont="1" applyBorder="1" applyAlignment="1">
      <alignment horizontal="right"/>
    </xf>
    <xf numFmtId="0" fontId="21" fillId="0" borderId="38" xfId="0" applyFont="1" applyBorder="1" applyAlignment="1">
      <alignment horizontal="right"/>
    </xf>
    <xf numFmtId="0" fontId="21" fillId="0" borderId="40" xfId="0" applyFont="1" applyBorder="1" applyAlignment="1">
      <alignment horizontal="right"/>
    </xf>
    <xf numFmtId="0" fontId="31" fillId="0" borderId="0" xfId="0" applyFont="1"/>
    <xf numFmtId="0" fontId="13" fillId="0" borderId="128" xfId="0" applyFont="1" applyBorder="1" applyAlignment="1">
      <alignment horizontal="center"/>
    </xf>
    <xf numFmtId="0" fontId="13" fillId="0" borderId="129" xfId="0" applyFont="1" applyBorder="1" applyAlignment="1">
      <alignment horizontal="center"/>
    </xf>
    <xf numFmtId="0" fontId="13" fillId="0" borderId="130" xfId="0" applyFont="1" applyBorder="1" applyAlignment="1">
      <alignment wrapText="1"/>
    </xf>
    <xf numFmtId="0" fontId="13" fillId="0" borderId="39" xfId="0" applyFont="1" applyBorder="1"/>
    <xf numFmtId="0" fontId="29" fillId="0" borderId="0" xfId="0" applyFont="1"/>
    <xf numFmtId="0" fontId="17" fillId="0" borderId="31" xfId="0" applyFont="1" applyBorder="1" applyAlignment="1">
      <alignment horizontal="center" wrapText="1"/>
    </xf>
    <xf numFmtId="0" fontId="30" fillId="0" borderId="0" xfId="0" applyFont="1" applyAlignment="1">
      <alignment horizontal="left"/>
    </xf>
    <xf numFmtId="1" fontId="13" fillId="0" borderId="34" xfId="0" applyNumberFormat="1" applyFont="1" applyBorder="1"/>
    <xf numFmtId="0" fontId="13" fillId="5" borderId="0" xfId="0" applyFont="1" applyFill="1"/>
    <xf numFmtId="0" fontId="13" fillId="0" borderId="58" xfId="0" applyFont="1" applyBorder="1"/>
    <xf numFmtId="0" fontId="17" fillId="0" borderId="97" xfId="0" applyFont="1" applyBorder="1" applyAlignment="1">
      <alignment horizontal="center" wrapText="1"/>
    </xf>
    <xf numFmtId="0" fontId="17" fillId="0" borderId="136" xfId="0" applyFont="1" applyBorder="1" applyAlignment="1">
      <alignment horizontal="center" wrapText="1"/>
    </xf>
    <xf numFmtId="0" fontId="30" fillId="0" borderId="0" xfId="0" applyFont="1" applyAlignment="1">
      <alignment horizontal="left" vertical="center"/>
    </xf>
    <xf numFmtId="0" fontId="13" fillId="0" borderId="38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7" fillId="0" borderId="138" xfId="0" applyFont="1" applyBorder="1" applyAlignment="1">
      <alignment horizontal="center" wrapText="1"/>
    </xf>
    <xf numFmtId="0" fontId="13" fillId="0" borderId="35" xfId="0" applyFont="1" applyBorder="1" applyAlignment="1">
      <alignment horizontal="center"/>
    </xf>
    <xf numFmtId="0" fontId="13" fillId="0" borderId="56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58" xfId="0" applyFont="1" applyBorder="1" applyAlignment="1">
      <alignment wrapText="1"/>
    </xf>
    <xf numFmtId="0" fontId="13" fillId="0" borderId="46" xfId="0" applyFont="1" applyBorder="1" applyAlignment="1">
      <alignment horizontal="center"/>
    </xf>
    <xf numFmtId="0" fontId="13" fillId="0" borderId="54" xfId="0" applyFont="1" applyBorder="1" applyAlignment="1">
      <alignment wrapText="1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center" wrapText="1"/>
    </xf>
    <xf numFmtId="0" fontId="14" fillId="0" borderId="77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8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93" xfId="0" applyFont="1" applyBorder="1" applyAlignment="1">
      <alignment horizontal="center" wrapText="1"/>
    </xf>
    <xf numFmtId="0" fontId="14" fillId="0" borderId="9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96" xfId="0" applyFont="1" applyBorder="1" applyAlignment="1">
      <alignment horizontal="center" wrapText="1"/>
    </xf>
    <xf numFmtId="0" fontId="0" fillId="0" borderId="81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49" xfId="0" applyBorder="1" applyAlignment="1">
      <alignment horizontal="center"/>
    </xf>
    <xf numFmtId="0" fontId="0" fillId="0" borderId="14" xfId="0" applyBorder="1" applyAlignment="1">
      <alignment wrapText="1"/>
    </xf>
    <xf numFmtId="167" fontId="0" fillId="0" borderId="39" xfId="0" applyNumberForma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88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167" fontId="0" fillId="0" borderId="4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32" fillId="0" borderId="76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3" fillId="0" borderId="81" xfId="0" applyFont="1" applyBorder="1" applyAlignment="1">
      <alignment horizontal="center"/>
    </xf>
    <xf numFmtId="0" fontId="33" fillId="0" borderId="9" xfId="0" applyFont="1" applyBorder="1" applyAlignment="1">
      <alignment wrapText="1"/>
    </xf>
    <xf numFmtId="0" fontId="33" fillId="0" borderId="49" xfId="0" applyFont="1" applyBorder="1" applyAlignment="1">
      <alignment horizontal="center"/>
    </xf>
    <xf numFmtId="0" fontId="33" fillId="0" borderId="14" xfId="0" applyFont="1" applyBorder="1" applyAlignment="1">
      <alignment wrapText="1"/>
    </xf>
    <xf numFmtId="0" fontId="33" fillId="0" borderId="68" xfId="0" applyFont="1" applyBorder="1" applyAlignment="1">
      <alignment horizontal="center"/>
    </xf>
    <xf numFmtId="0" fontId="33" fillId="0" borderId="17" xfId="0" applyFont="1" applyBorder="1" applyAlignment="1">
      <alignment wrapText="1"/>
    </xf>
    <xf numFmtId="0" fontId="33" fillId="0" borderId="19" xfId="0" applyFont="1" applyBorder="1" applyAlignment="1">
      <alignment wrapText="1"/>
    </xf>
    <xf numFmtId="0" fontId="33" fillId="0" borderId="38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33" fillId="2" borderId="0" xfId="0" applyFont="1" applyFill="1"/>
    <xf numFmtId="0" fontId="32" fillId="0" borderId="1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33" fillId="0" borderId="8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0" xfId="0" applyFont="1"/>
    <xf numFmtId="168" fontId="33" fillId="0" borderId="41" xfId="1" applyNumberFormat="1" applyFont="1" applyBorder="1" applyAlignment="1">
      <alignment horizontal="center"/>
    </xf>
    <xf numFmtId="0" fontId="32" fillId="2" borderId="0" xfId="0" applyFont="1" applyFill="1"/>
    <xf numFmtId="0" fontId="32" fillId="0" borderId="0" xfId="0" applyFont="1" applyAlignment="1">
      <alignment horizontal="left"/>
    </xf>
    <xf numFmtId="0" fontId="32" fillId="0" borderId="24" xfId="0" applyFont="1" applyBorder="1" applyAlignment="1">
      <alignment horizontal="center" wrapText="1"/>
    </xf>
    <xf numFmtId="0" fontId="32" fillId="0" borderId="125" xfId="0" applyFont="1" applyBorder="1" applyAlignment="1">
      <alignment horizontal="center" wrapText="1"/>
    </xf>
    <xf numFmtId="0" fontId="33" fillId="0" borderId="41" xfId="0" applyFont="1" applyBorder="1"/>
    <xf numFmtId="0" fontId="32" fillId="0" borderId="40" xfId="0" applyFont="1" applyBorder="1" applyAlignment="1">
      <alignment horizontal="center"/>
    </xf>
    <xf numFmtId="0" fontId="33" fillId="0" borderId="116" xfId="0" applyFont="1" applyBorder="1"/>
    <xf numFmtId="0" fontId="32" fillId="0" borderId="0" xfId="0" applyFont="1" applyAlignment="1">
      <alignment horizontal="center"/>
    </xf>
    <xf numFmtId="0" fontId="32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35" fillId="0" borderId="0" xfId="0" applyFont="1"/>
    <xf numFmtId="3" fontId="33" fillId="0" borderId="0" xfId="0" applyNumberFormat="1" applyFont="1"/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32" fillId="0" borderId="22" xfId="0" applyFont="1" applyBorder="1" applyAlignment="1">
      <alignment horizontal="center" wrapText="1"/>
    </xf>
    <xf numFmtId="3" fontId="33" fillId="0" borderId="4" xfId="0" applyNumberFormat="1" applyFont="1" applyBorder="1"/>
    <xf numFmtId="3" fontId="33" fillId="0" borderId="31" xfId="0" applyNumberFormat="1" applyFont="1" applyBorder="1"/>
    <xf numFmtId="0" fontId="13" fillId="0" borderId="144" xfId="0" applyFont="1" applyBorder="1" applyAlignment="1">
      <alignment horizontal="center"/>
    </xf>
    <xf numFmtId="0" fontId="13" fillId="0" borderId="144" xfId="0" applyFont="1" applyBorder="1" applyAlignment="1">
      <alignment wrapText="1"/>
    </xf>
    <xf numFmtId="0" fontId="13" fillId="0" borderId="130" xfId="0" applyFont="1" applyBorder="1" applyAlignment="1">
      <alignment horizontal="center"/>
    </xf>
    <xf numFmtId="0" fontId="13" fillId="0" borderId="145" xfId="0" applyFont="1" applyBorder="1" applyAlignment="1">
      <alignment wrapText="1"/>
    </xf>
    <xf numFmtId="3" fontId="27" fillId="0" borderId="34" xfId="0" applyNumberFormat="1" applyFont="1" applyBorder="1"/>
    <xf numFmtId="3" fontId="27" fillId="0" borderId="39" xfId="0" applyNumberFormat="1" applyFont="1" applyBorder="1"/>
    <xf numFmtId="3" fontId="27" fillId="0" borderId="41" xfId="0" applyNumberFormat="1" applyFont="1" applyBorder="1"/>
    <xf numFmtId="3" fontId="27" fillId="0" borderId="42" xfId="0" applyNumberFormat="1" applyFont="1" applyBorder="1"/>
    <xf numFmtId="0" fontId="32" fillId="0" borderId="46" xfId="0" applyFont="1" applyBorder="1" applyAlignment="1">
      <alignment horizontal="center"/>
    </xf>
    <xf numFmtId="0" fontId="32" fillId="0" borderId="66" xfId="0" applyFont="1" applyBorder="1" applyAlignment="1">
      <alignment wrapText="1"/>
    </xf>
    <xf numFmtId="0" fontId="32" fillId="0" borderId="67" xfId="0" applyFont="1" applyBorder="1"/>
    <xf numFmtId="0" fontId="32" fillId="0" borderId="47" xfId="0" applyFont="1" applyBorder="1"/>
    <xf numFmtId="0" fontId="32" fillId="0" borderId="66" xfId="0" applyFont="1" applyBorder="1"/>
    <xf numFmtId="0" fontId="32" fillId="0" borderId="48" xfId="0" applyFont="1" applyBorder="1"/>
    <xf numFmtId="3" fontId="32" fillId="0" borderId="0" xfId="0" applyNumberFormat="1" applyFont="1"/>
    <xf numFmtId="0" fontId="33" fillId="0" borderId="69" xfId="0" applyFont="1" applyBorder="1" applyAlignment="1">
      <alignment horizontal="center"/>
    </xf>
    <xf numFmtId="0" fontId="33" fillId="0" borderId="70" xfId="0" applyFont="1" applyBorder="1" applyAlignment="1">
      <alignment wrapText="1"/>
    </xf>
    <xf numFmtId="0" fontId="33" fillId="0" borderId="71" xfId="0" applyFont="1" applyBorder="1"/>
    <xf numFmtId="0" fontId="33" fillId="0" borderId="72" xfId="0" applyFont="1" applyBorder="1"/>
    <xf numFmtId="0" fontId="33" fillId="0" borderId="70" xfId="0" applyFont="1" applyBorder="1"/>
    <xf numFmtId="0" fontId="33" fillId="0" borderId="87" xfId="0" applyFont="1" applyBorder="1"/>
    <xf numFmtId="0" fontId="32" fillId="0" borderId="0" xfId="0" applyFont="1" applyAlignment="1">
      <alignment wrapText="1"/>
    </xf>
    <xf numFmtId="0" fontId="32" fillId="0" borderId="77" xfId="0" applyFont="1" applyBorder="1" applyAlignment="1">
      <alignment horizontal="center" wrapText="1"/>
    </xf>
    <xf numFmtId="0" fontId="33" fillId="0" borderId="51" xfId="0" applyFont="1" applyBorder="1" applyAlignment="1">
      <alignment horizontal="center"/>
    </xf>
    <xf numFmtId="0" fontId="33" fillId="0" borderId="55" xfId="0" applyFont="1" applyBorder="1" applyAlignment="1">
      <alignment wrapText="1"/>
    </xf>
    <xf numFmtId="1" fontId="33" fillId="0" borderId="89" xfId="0" applyNumberFormat="1" applyFont="1" applyBorder="1"/>
    <xf numFmtId="0" fontId="33" fillId="0" borderId="16" xfId="0" applyFont="1" applyBorder="1" applyAlignment="1">
      <alignment wrapText="1"/>
    </xf>
    <xf numFmtId="0" fontId="33" fillId="0" borderId="12" xfId="0" applyFont="1" applyBorder="1" applyAlignment="1">
      <alignment wrapText="1"/>
    </xf>
    <xf numFmtId="168" fontId="13" fillId="0" borderId="36" xfId="1" applyNumberFormat="1" applyFont="1" applyBorder="1"/>
    <xf numFmtId="0" fontId="13" fillId="0" borderId="116" xfId="0" applyFont="1" applyBorder="1"/>
    <xf numFmtId="0" fontId="13" fillId="0" borderId="146" xfId="0" applyFont="1" applyBorder="1" applyAlignment="1">
      <alignment horizontal="center"/>
    </xf>
    <xf numFmtId="3" fontId="13" fillId="0" borderId="34" xfId="0" applyNumberFormat="1" applyFont="1" applyBorder="1"/>
    <xf numFmtId="3" fontId="13" fillId="0" borderId="41" xfId="0" applyNumberFormat="1" applyFont="1" applyBorder="1"/>
    <xf numFmtId="0" fontId="13" fillId="0" borderId="34" xfId="0" applyFont="1" applyBorder="1" applyAlignment="1">
      <alignment wrapText="1"/>
    </xf>
    <xf numFmtId="0" fontId="33" fillId="0" borderId="28" xfId="0" applyFont="1" applyBorder="1"/>
    <xf numFmtId="0" fontId="33" fillId="0" borderId="28" xfId="0" applyFont="1" applyBorder="1" applyAlignment="1">
      <alignment wrapText="1"/>
    </xf>
    <xf numFmtId="1" fontId="33" fillId="0" borderId="13" xfId="0" applyNumberFormat="1" applyFont="1" applyBorder="1"/>
    <xf numFmtId="1" fontId="33" fillId="0" borderId="15" xfId="0" applyNumberFormat="1" applyFont="1" applyBorder="1"/>
    <xf numFmtId="1" fontId="33" fillId="0" borderId="14" xfId="5" applyNumberFormat="1" applyFont="1" applyBorder="1"/>
    <xf numFmtId="0" fontId="33" fillId="0" borderId="80" xfId="0" applyFont="1" applyBorder="1" applyAlignment="1">
      <alignment horizontal="center"/>
    </xf>
    <xf numFmtId="0" fontId="33" fillId="0" borderId="4" xfId="0" applyFont="1" applyBorder="1"/>
    <xf numFmtId="0" fontId="33" fillId="0" borderId="31" xfId="0" applyFont="1" applyBorder="1"/>
    <xf numFmtId="0" fontId="33" fillId="0" borderId="96" xfId="0" applyFont="1" applyBorder="1"/>
    <xf numFmtId="1" fontId="33" fillId="0" borderId="52" xfId="0" applyNumberFormat="1" applyFont="1" applyBorder="1"/>
    <xf numFmtId="1" fontId="33" fillId="0" borderId="55" xfId="5" applyNumberFormat="1" applyFont="1" applyBorder="1"/>
    <xf numFmtId="1" fontId="33" fillId="0" borderId="42" xfId="0" applyNumberFormat="1" applyFont="1" applyBorder="1"/>
    <xf numFmtId="1" fontId="33" fillId="0" borderId="37" xfId="0" applyNumberFormat="1" applyFont="1" applyBorder="1"/>
    <xf numFmtId="0" fontId="32" fillId="0" borderId="97" xfId="0" applyFont="1" applyBorder="1" applyAlignment="1">
      <alignment horizontal="center" wrapText="1"/>
    </xf>
    <xf numFmtId="0" fontId="32" fillId="0" borderId="147" xfId="0" applyFont="1" applyBorder="1" applyAlignment="1">
      <alignment horizontal="center" wrapText="1"/>
    </xf>
    <xf numFmtId="0" fontId="32" fillId="0" borderId="136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21" fillId="0" borderId="0" xfId="19" applyFont="1" applyAlignment="1">
      <alignment horizontal="right"/>
    </xf>
    <xf numFmtId="0" fontId="21" fillId="0" borderId="0" xfId="138" applyFont="1" applyAlignment="1">
      <alignment horizontal="right"/>
    </xf>
    <xf numFmtId="0" fontId="21" fillId="0" borderId="0" xfId="44" applyFont="1" applyAlignment="1">
      <alignment horizontal="right"/>
    </xf>
    <xf numFmtId="0" fontId="17" fillId="0" borderId="36" xfId="0" applyFont="1" applyBorder="1" applyAlignment="1">
      <alignment wrapText="1"/>
    </xf>
    <xf numFmtId="0" fontId="13" fillId="0" borderId="41" xfId="0" applyFont="1" applyBorder="1" applyAlignment="1">
      <alignment wrapText="1"/>
    </xf>
    <xf numFmtId="0" fontId="17" fillId="0" borderId="35" xfId="0" applyFont="1" applyBorder="1" applyAlignment="1">
      <alignment horizontal="center"/>
    </xf>
    <xf numFmtId="0" fontId="13" fillId="0" borderId="116" xfId="0" applyFont="1" applyBorder="1" applyAlignment="1">
      <alignment wrapText="1"/>
    </xf>
    <xf numFmtId="0" fontId="13" fillId="0" borderId="122" xfId="0" applyFont="1" applyBorder="1" applyAlignment="1">
      <alignment horizontal="center"/>
    </xf>
    <xf numFmtId="0" fontId="33" fillId="0" borderId="122" xfId="0" applyFont="1" applyBorder="1" applyAlignment="1">
      <alignment horizontal="center"/>
    </xf>
    <xf numFmtId="167" fontId="0" fillId="0" borderId="122" xfId="0" applyNumberFormat="1" applyBorder="1" applyAlignment="1">
      <alignment horizontal="center"/>
    </xf>
    <xf numFmtId="0" fontId="21" fillId="0" borderId="0" xfId="58" applyFont="1" applyAlignment="1">
      <alignment horizontal="right"/>
    </xf>
    <xf numFmtId="0" fontId="0" fillId="0" borderId="46" xfId="0" applyBorder="1" applyAlignment="1">
      <alignment horizontal="center"/>
    </xf>
    <xf numFmtId="0" fontId="14" fillId="0" borderId="66" xfId="0" applyFont="1" applyBorder="1" applyAlignment="1">
      <alignment wrapText="1"/>
    </xf>
    <xf numFmtId="0" fontId="0" fillId="0" borderId="80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wrapText="1"/>
    </xf>
    <xf numFmtId="3" fontId="33" fillId="0" borderId="71" xfId="0" applyNumberFormat="1" applyFont="1" applyBorder="1"/>
    <xf numFmtId="3" fontId="33" fillId="0" borderId="72" xfId="0" applyNumberFormat="1" applyFont="1" applyBorder="1"/>
    <xf numFmtId="3" fontId="33" fillId="0" borderId="75" xfId="0" applyNumberFormat="1" applyFont="1" applyBorder="1"/>
    <xf numFmtId="0" fontId="0" fillId="0" borderId="0" xfId="0" applyAlignment="1">
      <alignment wrapText="1"/>
    </xf>
    <xf numFmtId="3" fontId="30" fillId="0" borderId="0" xfId="0" applyNumberFormat="1" applyFont="1"/>
    <xf numFmtId="0" fontId="25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wrapText="1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7" xfId="0" applyFont="1" applyBorder="1" applyAlignment="1">
      <alignment wrapText="1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wrapText="1"/>
    </xf>
    <xf numFmtId="0" fontId="23" fillId="0" borderId="0" xfId="0" applyFont="1" applyAlignment="1">
      <alignment horizontal="left" vertical="center"/>
    </xf>
    <xf numFmtId="0" fontId="25" fillId="0" borderId="76" xfId="0" applyFont="1" applyBorder="1" applyAlignment="1">
      <alignment horizontal="center" wrapText="1"/>
    </xf>
    <xf numFmtId="0" fontId="25" fillId="0" borderId="77" xfId="0" applyFont="1" applyBorder="1" applyAlignment="1">
      <alignment horizontal="center" wrapText="1"/>
    </xf>
    <xf numFmtId="0" fontId="25" fillId="0" borderId="80" xfId="0" applyFont="1" applyBorder="1" applyAlignment="1">
      <alignment horizontal="center" wrapText="1"/>
    </xf>
    <xf numFmtId="0" fontId="24" fillId="0" borderId="81" xfId="0" applyFont="1" applyBorder="1" applyAlignment="1">
      <alignment horizontal="center"/>
    </xf>
    <xf numFmtId="0" fontId="24" fillId="0" borderId="49" xfId="0" applyFont="1" applyBorder="1" applyAlignment="1">
      <alignment horizontal="center"/>
    </xf>
    <xf numFmtId="0" fontId="24" fillId="0" borderId="68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4" fillId="0" borderId="55" xfId="0" applyFont="1" applyBorder="1" applyAlignment="1">
      <alignment wrapText="1"/>
    </xf>
    <xf numFmtId="0" fontId="33" fillId="0" borderId="88" xfId="0" applyFont="1" applyBorder="1" applyAlignment="1">
      <alignment horizontal="center"/>
    </xf>
    <xf numFmtId="0" fontId="33" fillId="0" borderId="151" xfId="0" applyFont="1" applyBorder="1"/>
    <xf numFmtId="0" fontId="32" fillId="0" borderId="56" xfId="0" applyFont="1" applyBorder="1" applyAlignment="1">
      <alignment wrapText="1"/>
    </xf>
    <xf numFmtId="0" fontId="33" fillId="0" borderId="151" xfId="0" applyFont="1" applyBorder="1" applyAlignment="1">
      <alignment wrapText="1"/>
    </xf>
    <xf numFmtId="0" fontId="33" fillId="0" borderId="57" xfId="0" applyFont="1" applyBorder="1" applyAlignment="1">
      <alignment wrapText="1"/>
    </xf>
    <xf numFmtId="0" fontId="33" fillId="0" borderId="58" xfId="0" applyFont="1" applyBorder="1" applyAlignment="1">
      <alignment wrapText="1"/>
    </xf>
    <xf numFmtId="0" fontId="33" fillId="0" borderId="152" xfId="0" applyFont="1" applyBorder="1"/>
    <xf numFmtId="0" fontId="33" fillId="0" borderId="153" xfId="0" applyFont="1" applyBorder="1"/>
    <xf numFmtId="0" fontId="33" fillId="0" borderId="127" xfId="0" applyFont="1" applyBorder="1"/>
    <xf numFmtId="0" fontId="33" fillId="0" borderId="140" xfId="0" applyFont="1" applyBorder="1"/>
    <xf numFmtId="168" fontId="13" fillId="0" borderId="35" xfId="1" applyNumberFormat="1" applyFont="1" applyBorder="1"/>
    <xf numFmtId="1" fontId="33" fillId="0" borderId="33" xfId="0" applyNumberFormat="1" applyFont="1" applyBorder="1"/>
    <xf numFmtId="1" fontId="33" fillId="0" borderId="95" xfId="0" applyNumberFormat="1" applyFont="1" applyBorder="1"/>
    <xf numFmtId="0" fontId="32" fillId="0" borderId="114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1" fontId="13" fillId="0" borderId="41" xfId="0" applyNumberFormat="1" applyFont="1" applyBorder="1"/>
    <xf numFmtId="1" fontId="17" fillId="0" borderId="37" xfId="0" applyNumberFormat="1" applyFont="1" applyBorder="1"/>
    <xf numFmtId="1" fontId="13" fillId="0" borderId="42" xfId="0" applyNumberFormat="1" applyFont="1" applyBorder="1"/>
    <xf numFmtId="0" fontId="13" fillId="0" borderId="83" xfId="0" applyFont="1" applyBorder="1" applyAlignment="1">
      <alignment horizontal="center"/>
    </xf>
    <xf numFmtId="3" fontId="13" fillId="0" borderId="40" xfId="0" applyNumberFormat="1" applyFont="1" applyBorder="1"/>
    <xf numFmtId="0" fontId="13" fillId="0" borderId="20" xfId="0" applyFont="1" applyBorder="1" applyAlignment="1">
      <alignment horizontal="center"/>
    </xf>
    <xf numFmtId="0" fontId="13" fillId="0" borderId="132" xfId="0" applyFont="1" applyBorder="1" applyAlignment="1">
      <alignment wrapText="1"/>
    </xf>
    <xf numFmtId="0" fontId="42" fillId="0" borderId="0" xfId="0" applyFont="1"/>
    <xf numFmtId="0" fontId="33" fillId="0" borderId="62" xfId="0" applyFont="1" applyBorder="1" applyAlignment="1">
      <alignment horizontal="center"/>
    </xf>
    <xf numFmtId="0" fontId="33" fillId="0" borderId="64" xfId="0" applyFont="1" applyBorder="1"/>
    <xf numFmtId="0" fontId="32" fillId="0" borderId="80" xfId="0" applyFont="1" applyBorder="1" applyAlignment="1">
      <alignment horizontal="center" wrapText="1"/>
    </xf>
    <xf numFmtId="0" fontId="43" fillId="0" borderId="35" xfId="0" applyFont="1" applyBorder="1" applyAlignment="1">
      <alignment horizontal="right"/>
    </xf>
    <xf numFmtId="0" fontId="43" fillId="0" borderId="38" xfId="0" applyFont="1" applyBorder="1" applyAlignment="1">
      <alignment horizontal="right"/>
    </xf>
    <xf numFmtId="0" fontId="44" fillId="0" borderId="0" xfId="0" applyFont="1"/>
    <xf numFmtId="0" fontId="34" fillId="0" borderId="0" xfId="0" applyFont="1"/>
    <xf numFmtId="0" fontId="23" fillId="0" borderId="0" xfId="7" applyFont="1"/>
    <xf numFmtId="0" fontId="24" fillId="0" borderId="0" xfId="59" applyFont="1"/>
    <xf numFmtId="3" fontId="24" fillId="0" borderId="0" xfId="59" applyNumberFormat="1" applyFont="1"/>
    <xf numFmtId="3" fontId="26" fillId="0" borderId="0" xfId="0" applyNumberFormat="1" applyFont="1"/>
    <xf numFmtId="1" fontId="26" fillId="0" borderId="0" xfId="0" applyNumberFormat="1" applyFont="1"/>
    <xf numFmtId="0" fontId="25" fillId="0" borderId="0" xfId="0" applyFont="1"/>
    <xf numFmtId="0" fontId="25" fillId="0" borderId="64" xfId="0" applyFont="1" applyBorder="1" applyAlignment="1">
      <alignment horizontal="center" wrapText="1"/>
    </xf>
    <xf numFmtId="3" fontId="33" fillId="0" borderId="149" xfId="0" applyNumberFormat="1" applyFont="1" applyBorder="1"/>
    <xf numFmtId="3" fontId="33" fillId="0" borderId="153" xfId="0" applyNumberFormat="1" applyFont="1" applyBorder="1"/>
    <xf numFmtId="3" fontId="17" fillId="0" borderId="37" xfId="1" applyNumberFormat="1" applyFont="1" applyBorder="1"/>
    <xf numFmtId="168" fontId="17" fillId="0" borderId="114" xfId="1" applyNumberFormat="1" applyFont="1" applyBorder="1" applyAlignment="1">
      <alignment horizontal="center" wrapText="1"/>
    </xf>
    <xf numFmtId="1" fontId="13" fillId="0" borderId="59" xfId="1" applyNumberFormat="1" applyFont="1" applyBorder="1"/>
    <xf numFmtId="1" fontId="13" fillId="0" borderId="60" xfId="1" applyNumberFormat="1" applyFont="1" applyBorder="1"/>
    <xf numFmtId="0" fontId="0" fillId="0" borderId="57" xfId="0" applyBorder="1"/>
    <xf numFmtId="0" fontId="0" fillId="0" borderId="58" xfId="0" applyBorder="1"/>
    <xf numFmtId="167" fontId="0" fillId="0" borderId="38" xfId="0" applyNumberFormat="1" applyBorder="1" applyAlignment="1">
      <alignment horizontal="center"/>
    </xf>
    <xf numFmtId="167" fontId="0" fillId="0" borderId="40" xfId="0" applyNumberFormat="1" applyBorder="1" applyAlignment="1">
      <alignment horizontal="center"/>
    </xf>
    <xf numFmtId="0" fontId="33" fillId="0" borderId="0" xfId="0" applyFont="1" applyAlignment="1">
      <alignment horizontal="left" vertical="top"/>
    </xf>
    <xf numFmtId="0" fontId="13" fillId="0" borderId="151" xfId="0" applyFont="1" applyBorder="1" applyAlignment="1">
      <alignment wrapText="1"/>
    </xf>
    <xf numFmtId="0" fontId="13" fillId="0" borderId="42" xfId="0" applyFont="1" applyBorder="1"/>
    <xf numFmtId="0" fontId="17" fillId="0" borderId="56" xfId="0" applyFont="1" applyBorder="1" applyAlignment="1">
      <alignment wrapText="1"/>
    </xf>
    <xf numFmtId="0" fontId="33" fillId="0" borderId="164" xfId="0" applyFont="1" applyBorder="1"/>
    <xf numFmtId="0" fontId="17" fillId="0" borderId="101" xfId="0" applyFont="1" applyBorder="1" applyAlignment="1">
      <alignment horizontal="center" wrapText="1"/>
    </xf>
    <xf numFmtId="168" fontId="13" fillId="0" borderId="38" xfId="1" applyNumberFormat="1" applyFont="1" applyBorder="1"/>
    <xf numFmtId="168" fontId="13" fillId="0" borderId="40" xfId="1" applyNumberFormat="1" applyFont="1" applyBorder="1"/>
    <xf numFmtId="9" fontId="45" fillId="0" borderId="35" xfId="17" applyFont="1" applyFill="1" applyBorder="1" applyAlignment="1" applyProtection="1">
      <alignment horizontal="center"/>
    </xf>
    <xf numFmtId="9" fontId="45" fillId="0" borderId="38" xfId="17" applyFont="1" applyFill="1" applyBorder="1" applyAlignment="1" applyProtection="1">
      <alignment horizontal="center"/>
      <protection locked="0"/>
    </xf>
    <xf numFmtId="9" fontId="45" fillId="0" borderId="38" xfId="437" applyFont="1" applyFill="1" applyBorder="1" applyAlignment="1" applyProtection="1">
      <alignment horizontal="center"/>
      <protection locked="0"/>
    </xf>
    <xf numFmtId="9" fontId="45" fillId="0" borderId="40" xfId="437" applyFont="1" applyFill="1" applyBorder="1" applyAlignment="1" applyProtection="1">
      <alignment horizontal="center"/>
      <protection locked="0"/>
    </xf>
    <xf numFmtId="0" fontId="45" fillId="0" borderId="56" xfId="0" applyFont="1" applyBorder="1" applyAlignment="1">
      <alignment horizontal="center"/>
    </xf>
    <xf numFmtId="49" fontId="45" fillId="0" borderId="57" xfId="0" applyNumberFormat="1" applyFont="1" applyBorder="1" applyAlignment="1" applyProtection="1">
      <alignment horizontal="center"/>
      <protection locked="0"/>
    </xf>
    <xf numFmtId="49" fontId="45" fillId="0" borderId="58" xfId="0" applyNumberFormat="1" applyFont="1" applyBorder="1" applyAlignment="1" applyProtection="1">
      <alignment horizontal="center"/>
      <protection locked="0"/>
    </xf>
    <xf numFmtId="3" fontId="18" fillId="0" borderId="36" xfId="0" applyNumberFormat="1" applyFont="1" applyBorder="1"/>
    <xf numFmtId="3" fontId="18" fillId="0" borderId="35" xfId="0" applyNumberFormat="1" applyFont="1" applyBorder="1"/>
    <xf numFmtId="3" fontId="27" fillId="0" borderId="40" xfId="0" applyNumberFormat="1" applyFont="1" applyBorder="1"/>
    <xf numFmtId="1" fontId="13" fillId="0" borderId="116" xfId="0" applyNumberFormat="1" applyFont="1" applyBorder="1"/>
    <xf numFmtId="1" fontId="13" fillId="0" borderId="123" xfId="0" applyNumberFormat="1" applyFont="1" applyBorder="1"/>
    <xf numFmtId="0" fontId="13" fillId="0" borderId="41" xfId="0" applyFont="1" applyBorder="1" applyAlignment="1">
      <alignment horizontal="center"/>
    </xf>
    <xf numFmtId="0" fontId="21" fillId="0" borderId="34" xfId="0" applyFont="1" applyBorder="1"/>
    <xf numFmtId="0" fontId="21" fillId="0" borderId="37" xfId="0" applyFont="1" applyBorder="1"/>
    <xf numFmtId="0" fontId="21" fillId="0" borderId="38" xfId="0" applyFont="1" applyBorder="1"/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1" fillId="0" borderId="42" xfId="0" applyFont="1" applyBorder="1"/>
    <xf numFmtId="1" fontId="33" fillId="0" borderId="39" xfId="0" applyNumberFormat="1" applyFont="1" applyBorder="1" applyAlignment="1">
      <alignment horizontal="center"/>
    </xf>
    <xf numFmtId="1" fontId="33" fillId="0" borderId="42" xfId="0" applyNumberFormat="1" applyFont="1" applyBorder="1" applyAlignment="1">
      <alignment horizontal="center"/>
    </xf>
    <xf numFmtId="0" fontId="23" fillId="6" borderId="0" xfId="7" applyFont="1" applyFill="1"/>
    <xf numFmtId="0" fontId="26" fillId="6" borderId="0" xfId="7" applyFont="1" applyFill="1" applyAlignment="1">
      <alignment horizontal="center"/>
    </xf>
    <xf numFmtId="0" fontId="26" fillId="0" borderId="0" xfId="0" applyFont="1"/>
    <xf numFmtId="0" fontId="23" fillId="0" borderId="0" xfId="0" applyFont="1"/>
    <xf numFmtId="1" fontId="25" fillId="0" borderId="0" xfId="7" applyNumberFormat="1" applyFont="1" applyAlignment="1">
      <alignment horizontal="right" vertical="center"/>
    </xf>
    <xf numFmtId="1" fontId="17" fillId="0" borderId="37" xfId="1" applyNumberFormat="1" applyFont="1" applyBorder="1"/>
    <xf numFmtId="0" fontId="14" fillId="0" borderId="56" xfId="0" applyFont="1" applyBorder="1"/>
    <xf numFmtId="0" fontId="21" fillId="0" borderId="37" xfId="0" applyFont="1" applyBorder="1" applyAlignment="1">
      <alignment horizontal="right"/>
    </xf>
    <xf numFmtId="0" fontId="21" fillId="0" borderId="39" xfId="0" applyFont="1" applyBorder="1" applyAlignment="1">
      <alignment horizontal="right"/>
    </xf>
    <xf numFmtId="0" fontId="21" fillId="0" borderId="42" xfId="0" applyFont="1" applyBorder="1" applyAlignment="1">
      <alignment horizontal="right"/>
    </xf>
    <xf numFmtId="1" fontId="13" fillId="0" borderId="61" xfId="1" applyNumberFormat="1" applyFont="1" applyBorder="1"/>
    <xf numFmtId="0" fontId="21" fillId="0" borderId="0" xfId="0" applyFont="1" applyAlignment="1">
      <alignment horizontal="right"/>
    </xf>
    <xf numFmtId="0" fontId="13" fillId="0" borderId="167" xfId="0" applyFont="1" applyBorder="1" applyAlignment="1">
      <alignment wrapText="1"/>
    </xf>
    <xf numFmtId="0" fontId="13" fillId="0" borderId="83" xfId="0" applyFont="1" applyBorder="1"/>
    <xf numFmtId="0" fontId="13" fillId="0" borderId="84" xfId="0" applyFont="1" applyBorder="1"/>
    <xf numFmtId="0" fontId="13" fillId="0" borderId="85" xfId="0" applyFont="1" applyBorder="1"/>
    <xf numFmtId="0" fontId="13" fillId="0" borderId="168" xfId="0" applyFont="1" applyBorder="1"/>
    <xf numFmtId="0" fontId="33" fillId="0" borderId="139" xfId="0" applyFont="1" applyBorder="1" applyAlignment="1">
      <alignment horizontal="center"/>
    </xf>
    <xf numFmtId="0" fontId="33" fillId="0" borderId="165" xfId="0" applyFont="1" applyBorder="1" applyAlignment="1">
      <alignment wrapText="1"/>
    </xf>
    <xf numFmtId="0" fontId="33" fillId="0" borderId="165" xfId="0" applyFont="1" applyBorder="1"/>
    <xf numFmtId="0" fontId="17" fillId="0" borderId="169" xfId="0" applyFont="1" applyBorder="1" applyAlignment="1">
      <alignment horizontal="center" wrapText="1"/>
    </xf>
    <xf numFmtId="0" fontId="13" fillId="0" borderId="170" xfId="0" applyFont="1" applyBorder="1" applyAlignment="1">
      <alignment horizontal="center"/>
    </xf>
    <xf numFmtId="3" fontId="33" fillId="0" borderId="120" xfId="0" applyNumberFormat="1" applyFont="1" applyBorder="1"/>
    <xf numFmtId="3" fontId="33" fillId="0" borderId="121" xfId="0" applyNumberFormat="1" applyFont="1" applyBorder="1"/>
    <xf numFmtId="0" fontId="13" fillId="0" borderId="126" xfId="0" applyFont="1" applyBorder="1" applyAlignment="1">
      <alignment horizontal="center"/>
    </xf>
    <xf numFmtId="167" fontId="0" fillId="0" borderId="57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3" fontId="27" fillId="0" borderId="38" xfId="0" applyNumberFormat="1" applyFont="1" applyBorder="1"/>
    <xf numFmtId="0" fontId="13" fillId="0" borderId="171" xfId="0" applyFont="1" applyBorder="1" applyAlignment="1">
      <alignment wrapText="1"/>
    </xf>
    <xf numFmtId="167" fontId="13" fillId="0" borderId="34" xfId="0" applyNumberFormat="1" applyFont="1" applyBorder="1"/>
    <xf numFmtId="167" fontId="13" fillId="0" borderId="41" xfId="0" applyNumberFormat="1" applyFont="1" applyBorder="1"/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horizontal="center" vertical="center"/>
    </xf>
    <xf numFmtId="0" fontId="32" fillId="0" borderId="106" xfId="0" applyFont="1" applyBorder="1" applyAlignment="1">
      <alignment horizontal="center" wrapText="1"/>
    </xf>
    <xf numFmtId="0" fontId="33" fillId="0" borderId="74" xfId="0" applyFont="1" applyBorder="1" applyAlignment="1">
      <alignment wrapText="1"/>
    </xf>
    <xf numFmtId="0" fontId="32" fillId="0" borderId="110" xfId="0" applyFont="1" applyBorder="1" applyAlignment="1">
      <alignment horizontal="center" wrapText="1"/>
    </xf>
    <xf numFmtId="0" fontId="33" fillId="0" borderId="46" xfId="0" applyFont="1" applyBorder="1" applyAlignment="1">
      <alignment horizontal="center"/>
    </xf>
    <xf numFmtId="0" fontId="33" fillId="0" borderId="54" xfId="0" applyFont="1" applyBorder="1" applyAlignment="1">
      <alignment wrapText="1"/>
    </xf>
    <xf numFmtId="0" fontId="33" fillId="0" borderId="171" xfId="0" applyFont="1" applyBorder="1" applyAlignment="1">
      <alignment wrapText="1"/>
    </xf>
    <xf numFmtId="0" fontId="17" fillId="0" borderId="38" xfId="0" applyFont="1" applyBorder="1" applyAlignment="1">
      <alignment horizontal="center"/>
    </xf>
    <xf numFmtId="3" fontId="13" fillId="0" borderId="39" xfId="0" applyNumberFormat="1" applyFont="1" applyBorder="1"/>
    <xf numFmtId="0" fontId="17" fillId="0" borderId="40" xfId="0" applyFont="1" applyBorder="1" applyAlignment="1">
      <alignment horizontal="center"/>
    </xf>
    <xf numFmtId="3" fontId="13" fillId="0" borderId="42" xfId="0" applyNumberFormat="1" applyFont="1" applyBorder="1"/>
    <xf numFmtId="3" fontId="13" fillId="0" borderId="116" xfId="0" applyNumberFormat="1" applyFont="1" applyBorder="1"/>
    <xf numFmtId="1" fontId="33" fillId="0" borderId="39" xfId="0" applyNumberFormat="1" applyFont="1" applyBorder="1"/>
    <xf numFmtId="1" fontId="33" fillId="0" borderId="111" xfId="0" applyNumberFormat="1" applyFont="1" applyBorder="1"/>
    <xf numFmtId="1" fontId="33" fillId="0" borderId="112" xfId="0" applyNumberFormat="1" applyFont="1" applyBorder="1"/>
    <xf numFmtId="1" fontId="33" fillId="0" borderId="113" xfId="0" applyNumberFormat="1" applyFont="1" applyBorder="1"/>
    <xf numFmtId="1" fontId="33" fillId="0" borderId="35" xfId="0" applyNumberFormat="1" applyFont="1" applyBorder="1"/>
    <xf numFmtId="1" fontId="33" fillId="0" borderId="38" xfId="0" applyNumberFormat="1" applyFont="1" applyBorder="1"/>
    <xf numFmtId="1" fontId="33" fillId="0" borderId="40" xfId="0" applyNumberFormat="1" applyFont="1" applyBorder="1"/>
    <xf numFmtId="167" fontId="13" fillId="0" borderId="116" xfId="0" applyNumberFormat="1" applyFon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3" fontId="32" fillId="0" borderId="11" xfId="0" applyNumberFormat="1" applyFont="1" applyBorder="1"/>
    <xf numFmtId="3" fontId="32" fillId="0" borderId="73" xfId="0" applyNumberFormat="1" applyFont="1" applyBorder="1"/>
    <xf numFmtId="3" fontId="44" fillId="0" borderId="35" xfId="0" applyNumberFormat="1" applyFont="1" applyBorder="1"/>
    <xf numFmtId="3" fontId="44" fillId="0" borderId="37" xfId="0" applyNumberFormat="1" applyFont="1" applyBorder="1"/>
    <xf numFmtId="3" fontId="44" fillId="0" borderId="38" xfId="0" applyNumberFormat="1" applyFont="1" applyBorder="1"/>
    <xf numFmtId="3" fontId="44" fillId="0" borderId="40" xfId="0" applyNumberFormat="1" applyFont="1" applyBorder="1"/>
    <xf numFmtId="0" fontId="21" fillId="0" borderId="111" xfId="0" applyFont="1" applyBorder="1" applyAlignment="1">
      <alignment horizontal="right"/>
    </xf>
    <xf numFmtId="0" fontId="21" fillId="0" borderId="112" xfId="0" applyFont="1" applyBorder="1" applyAlignment="1">
      <alignment horizontal="right"/>
    </xf>
    <xf numFmtId="0" fontId="21" fillId="0" borderId="113" xfId="0" applyFont="1" applyBorder="1" applyAlignment="1">
      <alignment horizontal="right"/>
    </xf>
    <xf numFmtId="0" fontId="45" fillId="0" borderId="37" xfId="0" applyFont="1" applyBorder="1" applyAlignment="1">
      <alignment horizontal="center"/>
    </xf>
    <xf numFmtId="49" fontId="45" fillId="0" borderId="39" xfId="0" applyNumberFormat="1" applyFont="1" applyBorder="1" applyAlignment="1" applyProtection="1">
      <alignment horizontal="center"/>
      <protection locked="0"/>
    </xf>
    <xf numFmtId="49" fontId="45" fillId="0" borderId="42" xfId="0" applyNumberFormat="1" applyFont="1" applyBorder="1" applyAlignment="1" applyProtection="1">
      <alignment horizontal="center"/>
      <protection locked="0"/>
    </xf>
    <xf numFmtId="1" fontId="17" fillId="0" borderId="35" xfId="1" applyNumberFormat="1" applyFont="1" applyBorder="1"/>
    <xf numFmtId="1" fontId="17" fillId="0" borderId="36" xfId="1" applyNumberFormat="1" applyFont="1" applyBorder="1"/>
    <xf numFmtId="1" fontId="33" fillId="4" borderId="8" xfId="0" applyNumberFormat="1" applyFont="1" applyFill="1" applyBorder="1"/>
    <xf numFmtId="1" fontId="33" fillId="4" borderId="9" xfId="5" applyNumberFormat="1" applyFont="1" applyFill="1" applyBorder="1"/>
    <xf numFmtId="1" fontId="33" fillId="4" borderId="65" xfId="5" applyNumberFormat="1" applyFont="1" applyFill="1" applyBorder="1"/>
    <xf numFmtId="1" fontId="33" fillId="4" borderId="15" xfId="0" applyNumberFormat="1" applyFont="1" applyFill="1" applyBorder="1"/>
    <xf numFmtId="1" fontId="33" fillId="4" borderId="14" xfId="5" applyNumberFormat="1" applyFont="1" applyFill="1" applyBorder="1"/>
    <xf numFmtId="1" fontId="33" fillId="4" borderId="19" xfId="5" applyNumberFormat="1" applyFont="1" applyFill="1" applyBorder="1"/>
    <xf numFmtId="1" fontId="17" fillId="0" borderId="116" xfId="0" applyNumberFormat="1" applyFont="1" applyBorder="1"/>
    <xf numFmtId="1" fontId="25" fillId="0" borderId="37" xfId="0" applyNumberFormat="1" applyFont="1" applyBorder="1"/>
    <xf numFmtId="1" fontId="25" fillId="0" borderId="39" xfId="0" applyNumberFormat="1" applyFont="1" applyBorder="1"/>
    <xf numFmtId="0" fontId="34" fillId="0" borderId="138" xfId="0" applyFont="1" applyBorder="1" applyAlignment="1">
      <alignment wrapText="1"/>
    </xf>
    <xf numFmtId="0" fontId="34" fillId="0" borderId="94" xfId="0" applyFont="1" applyBorder="1" applyAlignment="1">
      <alignment wrapText="1"/>
    </xf>
    <xf numFmtId="0" fontId="13" fillId="0" borderId="151" xfId="0" applyFont="1" applyBorder="1"/>
    <xf numFmtId="0" fontId="0" fillId="0" borderId="122" xfId="0" applyBorder="1" applyAlignment="1">
      <alignment horizontal="center"/>
    </xf>
    <xf numFmtId="0" fontId="0" fillId="0" borderId="151" xfId="0" applyBorder="1"/>
    <xf numFmtId="167" fontId="0" fillId="0" borderId="151" xfId="0" applyNumberFormat="1" applyBorder="1" applyAlignment="1">
      <alignment horizontal="center"/>
    </xf>
    <xf numFmtId="167" fontId="0" fillId="0" borderId="123" xfId="0" applyNumberFormat="1" applyBorder="1" applyAlignment="1">
      <alignment horizontal="center"/>
    </xf>
    <xf numFmtId="0" fontId="14" fillId="0" borderId="62" xfId="0" applyFont="1" applyBorder="1" applyAlignment="1">
      <alignment horizontal="left" vertical="center"/>
    </xf>
    <xf numFmtId="0" fontId="0" fillId="0" borderId="63" xfId="0" applyBorder="1"/>
    <xf numFmtId="0" fontId="14" fillId="0" borderId="172" xfId="0" applyFont="1" applyBorder="1" applyAlignment="1">
      <alignment horizontal="center" wrapText="1"/>
    </xf>
    <xf numFmtId="0" fontId="23" fillId="0" borderId="93" xfId="0" applyFont="1" applyBorder="1" applyAlignment="1">
      <alignment horizontal="center" wrapText="1"/>
    </xf>
    <xf numFmtId="0" fontId="26" fillId="0" borderId="0" xfId="0" applyFont="1" applyProtection="1">
      <protection locked="0"/>
    </xf>
    <xf numFmtId="0" fontId="14" fillId="0" borderId="110" xfId="0" applyFont="1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14" fillId="0" borderId="115" xfId="0" applyFont="1" applyBorder="1"/>
    <xf numFmtId="0" fontId="23" fillId="0" borderId="150" xfId="0" applyFont="1" applyBorder="1" applyAlignment="1">
      <alignment horizontal="center" wrapText="1"/>
    </xf>
    <xf numFmtId="168" fontId="13" fillId="0" borderId="0" xfId="0" applyNumberFormat="1" applyFont="1"/>
    <xf numFmtId="1" fontId="0" fillId="0" borderId="152" xfId="0" applyNumberFormat="1" applyBorder="1"/>
    <xf numFmtId="1" fontId="0" fillId="0" borderId="116" xfId="0" applyNumberFormat="1" applyBorder="1"/>
    <xf numFmtId="1" fontId="0" fillId="0" borderId="123" xfId="0" applyNumberFormat="1" applyBorder="1"/>
    <xf numFmtId="172" fontId="0" fillId="0" borderId="122" xfId="1" applyNumberFormat="1" applyFont="1" applyBorder="1"/>
    <xf numFmtId="172" fontId="0" fillId="0" borderId="116" xfId="1" applyNumberFormat="1" applyFont="1" applyBorder="1"/>
    <xf numFmtId="172" fontId="0" fillId="0" borderId="123" xfId="1" applyNumberFormat="1" applyFont="1" applyBorder="1"/>
    <xf numFmtId="172" fontId="13" fillId="0" borderId="38" xfId="1" applyNumberFormat="1" applyFont="1" applyBorder="1"/>
    <xf numFmtId="172" fontId="13" fillId="0" borderId="34" xfId="1" applyNumberFormat="1" applyFont="1" applyBorder="1"/>
    <xf numFmtId="172" fontId="13" fillId="0" borderId="39" xfId="1" applyNumberFormat="1" applyFont="1" applyBorder="1"/>
    <xf numFmtId="168" fontId="13" fillId="0" borderId="112" xfId="1" applyNumberFormat="1" applyFont="1" applyBorder="1"/>
    <xf numFmtId="172" fontId="13" fillId="0" borderId="40" xfId="1" applyNumberFormat="1" applyFont="1" applyBorder="1"/>
    <xf numFmtId="172" fontId="13" fillId="0" borderId="41" xfId="1" applyNumberFormat="1" applyFont="1" applyBorder="1"/>
    <xf numFmtId="172" fontId="13" fillId="0" borderId="42" xfId="1" applyNumberFormat="1" applyFont="1" applyBorder="1"/>
    <xf numFmtId="168" fontId="13" fillId="0" borderId="113" xfId="1" applyNumberFormat="1" applyFont="1" applyBorder="1"/>
    <xf numFmtId="0" fontId="14" fillId="0" borderId="35" xfId="0" applyFont="1" applyBorder="1" applyAlignment="1">
      <alignment horizontal="center"/>
    </xf>
    <xf numFmtId="0" fontId="14" fillId="0" borderId="56" xfId="0" applyFont="1" applyBorder="1" applyAlignment="1">
      <alignment wrapText="1"/>
    </xf>
    <xf numFmtId="0" fontId="13" fillId="0" borderId="93" xfId="0" applyFont="1" applyBorder="1"/>
    <xf numFmtId="3" fontId="13" fillId="0" borderId="35" xfId="0" applyNumberFormat="1" applyFont="1" applyBorder="1"/>
    <xf numFmtId="3" fontId="13" fillId="0" borderId="36" xfId="0" applyNumberFormat="1" applyFont="1" applyBorder="1"/>
    <xf numFmtId="3" fontId="13" fillId="0" borderId="37" xfId="0" applyNumberFormat="1" applyFont="1" applyBorder="1"/>
    <xf numFmtId="1" fontId="13" fillId="0" borderId="34" xfId="1" applyNumberFormat="1" applyFont="1" applyBorder="1"/>
    <xf numFmtId="1" fontId="13" fillId="0" borderId="38" xfId="1" applyNumberFormat="1" applyFont="1" applyBorder="1"/>
    <xf numFmtId="1" fontId="13" fillId="0" borderId="39" xfId="1" applyNumberFormat="1" applyFont="1" applyBorder="1"/>
    <xf numFmtId="1" fontId="13" fillId="0" borderId="40" xfId="1" applyNumberFormat="1" applyFont="1" applyBorder="1"/>
    <xf numFmtId="1" fontId="13" fillId="0" borderId="41" xfId="1" applyNumberFormat="1" applyFont="1" applyBorder="1"/>
    <xf numFmtId="1" fontId="13" fillId="0" borderId="42" xfId="1" applyNumberFormat="1" applyFont="1" applyBorder="1"/>
    <xf numFmtId="0" fontId="17" fillId="0" borderId="107" xfId="0" applyFont="1" applyBorder="1" applyAlignment="1">
      <alignment horizontal="center" wrapText="1"/>
    </xf>
    <xf numFmtId="0" fontId="17" fillId="0" borderId="147" xfId="0" applyFont="1" applyBorder="1" applyAlignment="1">
      <alignment horizontal="center" wrapText="1"/>
    </xf>
    <xf numFmtId="0" fontId="17" fillId="0" borderId="54" xfId="0" applyFont="1" applyBorder="1" applyAlignment="1">
      <alignment wrapText="1"/>
    </xf>
    <xf numFmtId="1" fontId="17" fillId="0" borderId="59" xfId="1" applyNumberFormat="1" applyFont="1" applyBorder="1"/>
    <xf numFmtId="0" fontId="33" fillId="0" borderId="119" xfId="0" applyFont="1" applyBorder="1"/>
    <xf numFmtId="0" fontId="33" fillId="0" borderId="148" xfId="0" applyFont="1" applyBorder="1"/>
    <xf numFmtId="3" fontId="32" fillId="0" borderId="10" xfId="0" applyNumberFormat="1" applyFont="1" applyBorder="1"/>
    <xf numFmtId="3" fontId="44" fillId="0" borderId="36" xfId="0" applyNumberFormat="1" applyFont="1" applyBorder="1"/>
    <xf numFmtId="169" fontId="33" fillId="0" borderId="0" xfId="1" applyFont="1" applyFill="1" applyBorder="1"/>
    <xf numFmtId="0" fontId="14" fillId="0" borderId="0" xfId="0" applyFont="1"/>
    <xf numFmtId="3" fontId="0" fillId="0" borderId="0" xfId="0" applyNumberFormat="1"/>
    <xf numFmtId="0" fontId="17" fillId="0" borderId="137" xfId="0" applyFont="1" applyBorder="1" applyAlignment="1">
      <alignment horizontal="center" wrapText="1"/>
    </xf>
    <xf numFmtId="0" fontId="32" fillId="0" borderId="93" xfId="0" applyFont="1" applyBorder="1" applyAlignment="1">
      <alignment horizontal="center" wrapText="1"/>
    </xf>
    <xf numFmtId="0" fontId="33" fillId="0" borderId="35" xfId="0" applyFont="1" applyBorder="1" applyAlignment="1">
      <alignment horizontal="center"/>
    </xf>
    <xf numFmtId="0" fontId="32" fillId="0" borderId="122" xfId="0" applyFont="1" applyBorder="1" applyAlignment="1">
      <alignment horizontal="center"/>
    </xf>
    <xf numFmtId="3" fontId="17" fillId="0" borderId="37" xfId="0" applyNumberFormat="1" applyFont="1" applyBorder="1"/>
    <xf numFmtId="0" fontId="17" fillId="0" borderId="135" xfId="0" applyFont="1" applyBorder="1" applyAlignment="1">
      <alignment horizontal="center" wrapText="1"/>
    </xf>
    <xf numFmtId="0" fontId="13" fillId="0" borderId="176" xfId="0" applyFont="1" applyBorder="1" applyAlignment="1">
      <alignment horizontal="center"/>
    </xf>
    <xf numFmtId="0" fontId="13" fillId="0" borderId="177" xfId="0" applyFont="1" applyBorder="1" applyAlignment="1">
      <alignment horizontal="center"/>
    </xf>
    <xf numFmtId="0" fontId="13" fillId="0" borderId="124" xfId="0" applyFont="1" applyBorder="1" applyAlignment="1">
      <alignment horizontal="center"/>
    </xf>
    <xf numFmtId="0" fontId="13" fillId="0" borderId="178" xfId="0" applyFont="1" applyBorder="1" applyAlignment="1">
      <alignment horizontal="center"/>
    </xf>
    <xf numFmtId="0" fontId="13" fillId="0" borderId="163" xfId="0" applyFont="1" applyBorder="1" applyAlignment="1">
      <alignment horizontal="center"/>
    </xf>
    <xf numFmtId="0" fontId="17" fillId="0" borderId="125" xfId="0" applyFont="1" applyBorder="1" applyAlignment="1">
      <alignment horizontal="center" wrapText="1"/>
    </xf>
    <xf numFmtId="1" fontId="13" fillId="0" borderId="152" xfId="0" applyNumberFormat="1" applyFont="1" applyBorder="1"/>
    <xf numFmtId="1" fontId="13" fillId="0" borderId="113" xfId="0" applyNumberFormat="1" applyFont="1" applyBorder="1"/>
    <xf numFmtId="0" fontId="17" fillId="0" borderId="179" xfId="0" applyFont="1" applyBorder="1" applyAlignment="1">
      <alignment horizontal="center" wrapText="1"/>
    </xf>
    <xf numFmtId="0" fontId="17" fillId="0" borderId="59" xfId="0" applyFont="1" applyBorder="1" applyAlignment="1">
      <alignment wrapText="1"/>
    </xf>
    <xf numFmtId="0" fontId="13" fillId="0" borderId="153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168" fontId="17" fillId="0" borderId="59" xfId="1" applyNumberFormat="1" applyFont="1" applyBorder="1"/>
    <xf numFmtId="3" fontId="33" fillId="0" borderId="127" xfId="0" applyNumberFormat="1" applyFont="1" applyBorder="1"/>
    <xf numFmtId="168" fontId="17" fillId="0" borderId="35" xfId="1" applyNumberFormat="1" applyFont="1" applyBorder="1"/>
    <xf numFmtId="3" fontId="17" fillId="0" borderId="36" xfId="1" applyNumberFormat="1" applyFont="1" applyBorder="1"/>
    <xf numFmtId="0" fontId="17" fillId="0" borderId="149" xfId="0" applyFont="1" applyBorder="1" applyAlignment="1">
      <alignment horizontal="center" wrapText="1"/>
    </xf>
    <xf numFmtId="0" fontId="17" fillId="0" borderId="62" xfId="0" applyFont="1" applyBorder="1" applyAlignment="1">
      <alignment horizontal="center" wrapText="1"/>
    </xf>
    <xf numFmtId="0" fontId="17" fillId="0" borderId="63" xfId="0" applyFont="1" applyBorder="1" applyAlignment="1">
      <alignment horizontal="center" wrapText="1"/>
    </xf>
    <xf numFmtId="3" fontId="46" fillId="0" borderId="0" xfId="18" applyNumberFormat="1" applyFont="1" applyBorder="1"/>
    <xf numFmtId="3" fontId="46" fillId="0" borderId="166" xfId="18" applyNumberFormat="1" applyFont="1" applyBorder="1"/>
    <xf numFmtId="0" fontId="46" fillId="0" borderId="115" xfId="0" applyFont="1" applyBorder="1"/>
    <xf numFmtId="166" fontId="0" fillId="0" borderId="0" xfId="2" applyFont="1" applyFill="1"/>
    <xf numFmtId="166" fontId="13" fillId="0" borderId="0" xfId="2" applyFont="1"/>
    <xf numFmtId="172" fontId="11" fillId="0" borderId="122" xfId="1" applyNumberFormat="1" applyFont="1" applyBorder="1"/>
    <xf numFmtId="172" fontId="11" fillId="0" borderId="116" xfId="1" applyNumberFormat="1" applyFont="1" applyBorder="1"/>
    <xf numFmtId="172" fontId="11" fillId="0" borderId="123" xfId="1" applyNumberFormat="1" applyFont="1" applyBorder="1"/>
    <xf numFmtId="1" fontId="13" fillId="0" borderId="122" xfId="1" applyNumberFormat="1" applyFont="1" applyBorder="1"/>
    <xf numFmtId="1" fontId="13" fillId="0" borderId="116" xfId="1" applyNumberFormat="1" applyFont="1" applyBorder="1"/>
    <xf numFmtId="1" fontId="13" fillId="0" borderId="123" xfId="1" applyNumberFormat="1" applyFont="1" applyBorder="1"/>
    <xf numFmtId="1" fontId="13" fillId="0" borderId="153" xfId="1" applyNumberFormat="1" applyFont="1" applyBorder="1"/>
    <xf numFmtId="166" fontId="33" fillId="0" borderId="0" xfId="2" applyFont="1"/>
    <xf numFmtId="0" fontId="21" fillId="0" borderId="0" xfId="44" applyFont="1" applyAlignment="1">
      <alignment horizontal="left" vertical="top"/>
    </xf>
    <xf numFmtId="0" fontId="17" fillId="0" borderId="104" xfId="0" applyFont="1" applyBorder="1" applyAlignment="1">
      <alignment horizontal="center"/>
    </xf>
    <xf numFmtId="0" fontId="17" fillId="0" borderId="150" xfId="0" applyFont="1" applyBorder="1" applyAlignment="1">
      <alignment horizontal="center" wrapText="1"/>
    </xf>
    <xf numFmtId="3" fontId="13" fillId="0" borderId="123" xfId="0" applyNumberFormat="1" applyFont="1" applyBorder="1"/>
    <xf numFmtId="1" fontId="13" fillId="0" borderId="0" xfId="0" applyNumberFormat="1" applyFont="1"/>
    <xf numFmtId="0" fontId="0" fillId="0" borderId="151" xfId="0" applyBorder="1" applyAlignment="1">
      <alignment wrapText="1"/>
    </xf>
    <xf numFmtId="1" fontId="33" fillId="0" borderId="122" xfId="0" applyNumberFormat="1" applyFont="1" applyBorder="1"/>
    <xf numFmtId="1" fontId="33" fillId="0" borderId="123" xfId="0" applyNumberFormat="1" applyFont="1" applyBorder="1"/>
    <xf numFmtId="1" fontId="33" fillId="0" borderId="152" xfId="0" applyNumberFormat="1" applyFont="1" applyBorder="1"/>
    <xf numFmtId="0" fontId="14" fillId="0" borderId="125" xfId="0" applyFont="1" applyBorder="1" applyAlignment="1">
      <alignment horizontal="center" wrapText="1"/>
    </xf>
    <xf numFmtId="0" fontId="14" fillId="0" borderId="141" xfId="0" applyFont="1" applyBorder="1" applyAlignment="1">
      <alignment horizontal="center" wrapText="1"/>
    </xf>
    <xf numFmtId="0" fontId="14" fillId="0" borderId="157" xfId="0" applyFont="1" applyBorder="1" applyAlignment="1">
      <alignment horizontal="center" wrapText="1"/>
    </xf>
    <xf numFmtId="1" fontId="13" fillId="0" borderId="35" xfId="1" applyNumberFormat="1" applyFont="1" applyBorder="1"/>
    <xf numFmtId="1" fontId="13" fillId="0" borderId="36" xfId="1" applyNumberFormat="1" applyFont="1" applyBorder="1"/>
    <xf numFmtId="1" fontId="13" fillId="0" borderId="37" xfId="1" applyNumberFormat="1" applyFont="1" applyBorder="1"/>
    <xf numFmtId="1" fontId="13" fillId="0" borderId="139" xfId="1" applyNumberFormat="1" applyFont="1" applyBorder="1"/>
    <xf numFmtId="1" fontId="13" fillId="0" borderId="140" xfId="1" applyNumberFormat="1" applyFont="1" applyBorder="1"/>
    <xf numFmtId="166" fontId="17" fillId="0" borderId="0" xfId="2" applyFont="1" applyAlignment="1">
      <alignment horizontal="center" wrapText="1"/>
    </xf>
    <xf numFmtId="0" fontId="21" fillId="0" borderId="122" xfId="0" applyFont="1" applyBorder="1"/>
    <xf numFmtId="0" fontId="21" fillId="0" borderId="116" xfId="0" applyFont="1" applyBorder="1"/>
    <xf numFmtId="0" fontId="21" fillId="0" borderId="123" xfId="0" applyFont="1" applyBorder="1"/>
    <xf numFmtId="0" fontId="17" fillId="0" borderId="182" xfId="0" applyFont="1" applyBorder="1" applyAlignment="1">
      <alignment wrapText="1"/>
    </xf>
    <xf numFmtId="3" fontId="17" fillId="0" borderId="104" xfId="0" applyNumberFormat="1" applyFont="1" applyBorder="1"/>
    <xf numFmtId="3" fontId="17" fillId="0" borderId="133" xfId="0" applyNumberFormat="1" applyFont="1" applyBorder="1"/>
    <xf numFmtId="3" fontId="17" fillId="0" borderId="105" xfId="0" applyNumberFormat="1" applyFont="1" applyBorder="1"/>
    <xf numFmtId="1" fontId="0" fillId="0" borderId="0" xfId="0" applyNumberFormat="1"/>
    <xf numFmtId="0" fontId="25" fillId="0" borderId="93" xfId="0" applyFont="1" applyBorder="1" applyAlignment="1">
      <alignment horizontal="center" wrapText="1"/>
    </xf>
    <xf numFmtId="0" fontId="25" fillId="0" borderId="138" xfId="0" applyFont="1" applyBorder="1" applyAlignment="1">
      <alignment horizontal="center" wrapText="1"/>
    </xf>
    <xf numFmtId="0" fontId="25" fillId="0" borderId="94" xfId="0" applyFont="1" applyBorder="1" applyAlignment="1">
      <alignment horizontal="center" wrapText="1"/>
    </xf>
    <xf numFmtId="3" fontId="13" fillId="4" borderId="34" xfId="0" applyNumberFormat="1" applyFont="1" applyFill="1" applyBorder="1"/>
    <xf numFmtId="3" fontId="13" fillId="4" borderId="35" xfId="0" applyNumberFormat="1" applyFont="1" applyFill="1" applyBorder="1"/>
    <xf numFmtId="3" fontId="13" fillId="4" borderId="36" xfId="0" applyNumberFormat="1" applyFont="1" applyFill="1" applyBorder="1"/>
    <xf numFmtId="3" fontId="13" fillId="4" borderId="37" xfId="0" applyNumberFormat="1" applyFont="1" applyFill="1" applyBorder="1"/>
    <xf numFmtId="3" fontId="13" fillId="4" borderId="38" xfId="0" applyNumberFormat="1" applyFont="1" applyFill="1" applyBorder="1"/>
    <xf numFmtId="3" fontId="13" fillId="4" borderId="39" xfId="0" applyNumberFormat="1" applyFont="1" applyFill="1" applyBorder="1"/>
    <xf numFmtId="3" fontId="13" fillId="4" borderId="40" xfId="0" applyNumberFormat="1" applyFont="1" applyFill="1" applyBorder="1"/>
    <xf numFmtId="3" fontId="13" fillId="4" borderId="41" xfId="0" applyNumberFormat="1" applyFont="1" applyFill="1" applyBorder="1"/>
    <xf numFmtId="3" fontId="13" fillId="4" borderId="42" xfId="0" applyNumberFormat="1" applyFont="1" applyFill="1" applyBorder="1"/>
    <xf numFmtId="0" fontId="13" fillId="0" borderId="183" xfId="0" applyFont="1" applyBorder="1" applyAlignment="1">
      <alignment horizontal="center"/>
    </xf>
    <xf numFmtId="0" fontId="13" fillId="0" borderId="121" xfId="0" applyFont="1" applyBorder="1"/>
    <xf numFmtId="3" fontId="17" fillId="0" borderId="35" xfId="1" applyNumberFormat="1" applyFont="1" applyBorder="1"/>
    <xf numFmtId="168" fontId="13" fillId="0" borderId="56" xfId="1" applyNumberFormat="1" applyFont="1" applyBorder="1"/>
    <xf numFmtId="168" fontId="13" fillId="0" borderId="57" xfId="1" applyNumberFormat="1" applyFont="1" applyBorder="1"/>
    <xf numFmtId="0" fontId="13" fillId="0" borderId="0" xfId="0" applyFont="1" applyAlignment="1">
      <alignment horizontal="left" vertical="top"/>
    </xf>
    <xf numFmtId="0" fontId="13" fillId="0" borderId="181" xfId="0" applyFont="1" applyBorder="1" applyAlignment="1">
      <alignment horizontal="center"/>
    </xf>
    <xf numFmtId="0" fontId="17" fillId="0" borderId="108" xfId="0" applyFont="1" applyBorder="1" applyAlignment="1">
      <alignment horizontal="center" wrapText="1"/>
    </xf>
    <xf numFmtId="0" fontId="13" fillId="0" borderId="181" xfId="0" applyFont="1" applyBorder="1" applyAlignment="1">
      <alignment wrapText="1"/>
    </xf>
    <xf numFmtId="0" fontId="13" fillId="0" borderId="170" xfId="0" applyFont="1" applyBorder="1" applyAlignment="1">
      <alignment wrapText="1"/>
    </xf>
    <xf numFmtId="166" fontId="21" fillId="0" borderId="59" xfId="2" applyFont="1" applyBorder="1" applyAlignment="1" applyProtection="1">
      <alignment horizontal="right"/>
    </xf>
    <xf numFmtId="166" fontId="21" fillId="0" borderId="153" xfId="2" applyFont="1" applyBorder="1" applyAlignment="1" applyProtection="1">
      <alignment horizontal="right"/>
    </xf>
    <xf numFmtId="166" fontId="21" fillId="0" borderId="127" xfId="2" applyFont="1" applyBorder="1" applyAlignment="1" applyProtection="1">
      <alignment horizontal="right"/>
    </xf>
    <xf numFmtId="168" fontId="17" fillId="0" borderId="0" xfId="0" applyNumberFormat="1" applyFont="1"/>
    <xf numFmtId="0" fontId="33" fillId="0" borderId="10" xfId="0" applyFont="1" applyBorder="1"/>
    <xf numFmtId="0" fontId="33" fillId="0" borderId="11" xfId="0" applyFont="1" applyBorder="1"/>
    <xf numFmtId="0" fontId="33" fillId="0" borderId="17" xfId="0" applyFont="1" applyBorder="1"/>
    <xf numFmtId="168" fontId="11" fillId="0" borderId="123" xfId="1" applyNumberFormat="1" applyFont="1" applyBorder="1"/>
    <xf numFmtId="172" fontId="0" fillId="0" borderId="0" xfId="0" applyNumberFormat="1"/>
    <xf numFmtId="0" fontId="13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wrapText="1"/>
    </xf>
    <xf numFmtId="0" fontId="17" fillId="0" borderId="83" xfId="0" applyFont="1" applyBorder="1" applyAlignment="1">
      <alignment horizontal="center" wrapText="1"/>
    </xf>
    <xf numFmtId="0" fontId="17" fillId="0" borderId="84" xfId="0" applyFont="1" applyBorder="1" applyAlignment="1">
      <alignment horizontal="center" wrapText="1"/>
    </xf>
    <xf numFmtId="3" fontId="21" fillId="0" borderId="36" xfId="0" applyNumberFormat="1" applyFont="1" applyBorder="1" applyAlignment="1">
      <alignment horizontal="right"/>
    </xf>
    <xf numFmtId="0" fontId="21" fillId="0" borderId="36" xfId="0" applyFont="1" applyBorder="1" applyAlignment="1">
      <alignment horizontal="right"/>
    </xf>
    <xf numFmtId="3" fontId="21" fillId="0" borderId="34" xfId="0" applyNumberFormat="1" applyFont="1" applyBorder="1" applyAlignment="1">
      <alignment horizontal="right"/>
    </xf>
    <xf numFmtId="0" fontId="21" fillId="0" borderId="34" xfId="0" applyFont="1" applyBorder="1" applyAlignment="1">
      <alignment horizontal="right"/>
    </xf>
    <xf numFmtId="3" fontId="21" fillId="0" borderId="41" xfId="0" applyNumberFormat="1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17" fillId="0" borderId="139" xfId="0" applyFont="1" applyBorder="1" applyAlignment="1">
      <alignment wrapText="1"/>
    </xf>
    <xf numFmtId="1" fontId="14" fillId="0" borderId="140" xfId="0" applyNumberFormat="1" applyFont="1" applyBorder="1"/>
    <xf numFmtId="0" fontId="13" fillId="0" borderId="189" xfId="0" applyFont="1" applyBorder="1" applyAlignment="1">
      <alignment wrapText="1"/>
    </xf>
    <xf numFmtId="0" fontId="13" fillId="0" borderId="183" xfId="0" applyFont="1" applyBorder="1"/>
    <xf numFmtId="0" fontId="13" fillId="0" borderId="184" xfId="0" applyFont="1" applyBorder="1"/>
    <xf numFmtId="0" fontId="13" fillId="0" borderId="173" xfId="0" applyFont="1" applyBorder="1"/>
    <xf numFmtId="3" fontId="21" fillId="0" borderId="35" xfId="0" applyNumberFormat="1" applyFont="1" applyBorder="1" applyAlignment="1">
      <alignment horizontal="right"/>
    </xf>
    <xf numFmtId="0" fontId="0" fillId="0" borderId="34" xfId="0" applyBorder="1" applyAlignment="1">
      <alignment wrapText="1"/>
    </xf>
    <xf numFmtId="1" fontId="0" fillId="0" borderId="34" xfId="0" applyNumberFormat="1" applyBorder="1" applyAlignment="1">
      <alignment horizontal="right"/>
    </xf>
    <xf numFmtId="168" fontId="11" fillId="0" borderId="34" xfId="1" applyNumberFormat="1" applyFont="1" applyBorder="1" applyAlignment="1">
      <alignment horizontal="right"/>
    </xf>
    <xf numFmtId="0" fontId="0" fillId="0" borderId="41" xfId="0" applyBorder="1" applyAlignment="1">
      <alignment wrapText="1"/>
    </xf>
    <xf numFmtId="1" fontId="0" fillId="0" borderId="41" xfId="0" applyNumberFormat="1" applyBorder="1" applyAlignment="1">
      <alignment horizontal="right"/>
    </xf>
    <xf numFmtId="168" fontId="11" fillId="0" borderId="41" xfId="1" applyNumberFormat="1" applyFont="1" applyBorder="1" applyAlignment="1">
      <alignment horizontal="right"/>
    </xf>
    <xf numFmtId="0" fontId="29" fillId="0" borderId="91" xfId="0" applyFont="1" applyBorder="1" applyAlignment="1">
      <alignment vertical="top"/>
    </xf>
    <xf numFmtId="0" fontId="32" fillId="0" borderId="104" xfId="0" applyFont="1" applyBorder="1" applyAlignment="1">
      <alignment horizontal="center" wrapText="1"/>
    </xf>
    <xf numFmtId="0" fontId="32" fillId="0" borderId="182" xfId="0" applyFont="1" applyBorder="1" applyAlignment="1">
      <alignment horizontal="center" wrapText="1"/>
    </xf>
    <xf numFmtId="1" fontId="13" fillId="0" borderId="122" xfId="0" applyNumberFormat="1" applyFont="1" applyBorder="1"/>
    <xf numFmtId="0" fontId="13" fillId="0" borderId="61" xfId="0" applyFont="1" applyBorder="1"/>
    <xf numFmtId="3" fontId="17" fillId="0" borderId="116" xfId="0" applyNumberFormat="1" applyFont="1" applyBorder="1"/>
    <xf numFmtId="167" fontId="17" fillId="0" borderId="116" xfId="0" applyNumberFormat="1" applyFont="1" applyBorder="1"/>
    <xf numFmtId="0" fontId="29" fillId="0" borderId="122" xfId="0" applyFont="1" applyBorder="1"/>
    <xf numFmtId="0" fontId="29" fillId="0" borderId="116" xfId="0" applyFont="1" applyBorder="1"/>
    <xf numFmtId="0" fontId="29" fillId="0" borderId="123" xfId="0" applyFont="1" applyBorder="1"/>
    <xf numFmtId="0" fontId="33" fillId="0" borderId="146" xfId="0" applyFont="1" applyBorder="1" applyAlignment="1">
      <alignment horizontal="center"/>
    </xf>
    <xf numFmtId="0" fontId="33" fillId="0" borderId="128" xfId="0" applyFont="1" applyBorder="1" applyAlignment="1">
      <alignment horizontal="center"/>
    </xf>
    <xf numFmtId="0" fontId="33" fillId="0" borderId="129" xfId="0" applyFont="1" applyBorder="1" applyAlignment="1">
      <alignment horizontal="center"/>
    </xf>
    <xf numFmtId="168" fontId="17" fillId="0" borderId="116" xfId="1" applyNumberFormat="1" applyFont="1" applyBorder="1"/>
    <xf numFmtId="0" fontId="0" fillId="0" borderId="34" xfId="0" applyBorder="1"/>
    <xf numFmtId="0" fontId="0" fillId="0" borderId="41" xfId="0" applyBorder="1"/>
    <xf numFmtId="0" fontId="14" fillId="0" borderId="116" xfId="0" applyFont="1" applyBorder="1" applyAlignment="1">
      <alignment wrapText="1"/>
    </xf>
    <xf numFmtId="1" fontId="14" fillId="0" borderId="116" xfId="0" applyNumberFormat="1" applyFont="1" applyBorder="1" applyAlignment="1">
      <alignment horizontal="right"/>
    </xf>
    <xf numFmtId="168" fontId="14" fillId="0" borderId="116" xfId="1" applyNumberFormat="1" applyFont="1" applyBorder="1" applyAlignment="1">
      <alignment horizontal="right"/>
    </xf>
    <xf numFmtId="0" fontId="0" fillId="0" borderId="116" xfId="0" applyBorder="1" applyAlignment="1">
      <alignment wrapText="1"/>
    </xf>
    <xf numFmtId="1" fontId="0" fillId="0" borderId="116" xfId="0" applyNumberFormat="1" applyBorder="1" applyAlignment="1">
      <alignment horizontal="right"/>
    </xf>
    <xf numFmtId="168" fontId="11" fillId="0" borderId="116" xfId="1" applyNumberFormat="1" applyFont="1" applyBorder="1" applyAlignment="1">
      <alignment horizontal="right"/>
    </xf>
    <xf numFmtId="0" fontId="49" fillId="0" borderId="0" xfId="0" applyFont="1"/>
    <xf numFmtId="0" fontId="25" fillId="0" borderId="175" xfId="0" applyFont="1" applyBorder="1" applyAlignment="1">
      <alignment horizontal="center" wrapText="1"/>
    </xf>
    <xf numFmtId="0" fontId="25" fillId="0" borderId="150" xfId="0" applyFont="1" applyBorder="1" applyAlignment="1">
      <alignment horizontal="center" wrapText="1"/>
    </xf>
    <xf numFmtId="0" fontId="25" fillId="0" borderId="184" xfId="0" applyFont="1" applyBorder="1" applyAlignment="1">
      <alignment horizontal="center" wrapText="1"/>
    </xf>
    <xf numFmtId="0" fontId="25" fillId="0" borderId="173" xfId="0" applyFont="1" applyBorder="1" applyAlignment="1">
      <alignment horizontal="center" wrapText="1"/>
    </xf>
    <xf numFmtId="0" fontId="25" fillId="0" borderId="183" xfId="0" applyFont="1" applyBorder="1" applyAlignment="1">
      <alignment horizontal="center" wrapText="1"/>
    </xf>
    <xf numFmtId="0" fontId="25" fillId="0" borderId="96" xfId="0" applyFont="1" applyBorder="1" applyAlignment="1">
      <alignment horizontal="center" wrapText="1"/>
    </xf>
    <xf numFmtId="166" fontId="0" fillId="0" borderId="120" xfId="2" applyFont="1" applyBorder="1"/>
    <xf numFmtId="166" fontId="0" fillId="0" borderId="168" xfId="2" applyFont="1" applyBorder="1"/>
    <xf numFmtId="166" fontId="0" fillId="0" borderId="148" xfId="2" applyFont="1" applyBorder="1"/>
    <xf numFmtId="0" fontId="26" fillId="0" borderId="116" xfId="0" applyFont="1" applyBorder="1" applyAlignment="1">
      <alignment horizontal="right"/>
    </xf>
    <xf numFmtId="0" fontId="26" fillId="0" borderId="34" xfId="0" applyFont="1" applyBorder="1" applyAlignment="1">
      <alignment horizontal="right"/>
    </xf>
    <xf numFmtId="0" fontId="26" fillId="0" borderId="84" xfId="0" applyFont="1" applyBorder="1" applyAlignment="1">
      <alignment horizontal="right"/>
    </xf>
    <xf numFmtId="1" fontId="17" fillId="0" borderId="152" xfId="0" applyNumberFormat="1" applyFont="1" applyBorder="1"/>
    <xf numFmtId="0" fontId="13" fillId="0" borderId="193" xfId="0" applyFont="1" applyBorder="1" applyAlignment="1">
      <alignment wrapText="1"/>
    </xf>
    <xf numFmtId="167" fontId="13" fillId="0" borderId="34" xfId="0" applyNumberFormat="1" applyFont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3" fontId="33" fillId="0" borderId="119" xfId="0" applyNumberFormat="1" applyFont="1" applyBorder="1"/>
    <xf numFmtId="167" fontId="0" fillId="0" borderId="0" xfId="0" applyNumberFormat="1"/>
    <xf numFmtId="0" fontId="50" fillId="0" borderId="0" xfId="0" applyFont="1"/>
    <xf numFmtId="3" fontId="21" fillId="0" borderId="37" xfId="0" applyNumberFormat="1" applyFont="1" applyBorder="1" applyAlignment="1">
      <alignment horizontal="right"/>
    </xf>
    <xf numFmtId="3" fontId="21" fillId="0" borderId="39" xfId="0" applyNumberFormat="1" applyFont="1" applyBorder="1" applyAlignment="1">
      <alignment horizontal="right"/>
    </xf>
    <xf numFmtId="3" fontId="21" fillId="0" borderId="42" xfId="0" applyNumberFormat="1" applyFont="1" applyBorder="1" applyAlignment="1">
      <alignment horizontal="right"/>
    </xf>
    <xf numFmtId="1" fontId="17" fillId="0" borderId="122" xfId="0" applyNumberFormat="1" applyFont="1" applyBorder="1"/>
    <xf numFmtId="173" fontId="11" fillId="0" borderId="122" xfId="1" applyNumberFormat="1" applyFont="1" applyBorder="1"/>
    <xf numFmtId="173" fontId="11" fillId="0" borderId="38" xfId="1" applyNumberFormat="1" applyFont="1" applyBorder="1"/>
    <xf numFmtId="173" fontId="0" fillId="0" borderId="40" xfId="1" applyNumberFormat="1" applyFont="1" applyBorder="1"/>
    <xf numFmtId="168" fontId="11" fillId="0" borderId="39" xfId="1" applyNumberFormat="1" applyFont="1" applyBorder="1"/>
    <xf numFmtId="168" fontId="0" fillId="0" borderId="42" xfId="1" applyNumberFormat="1" applyFont="1" applyBorder="1"/>
    <xf numFmtId="1" fontId="33" fillId="0" borderId="34" xfId="0" applyNumberFormat="1" applyFont="1" applyBorder="1" applyAlignment="1">
      <alignment horizontal="center"/>
    </xf>
    <xf numFmtId="1" fontId="33" fillId="0" borderId="41" xfId="0" applyNumberFormat="1" applyFont="1" applyBorder="1" applyAlignment="1">
      <alignment horizontal="center"/>
    </xf>
    <xf numFmtId="1" fontId="14" fillId="0" borderId="0" xfId="0" applyNumberFormat="1" applyFont="1"/>
    <xf numFmtId="3" fontId="21" fillId="0" borderId="38" xfId="0" applyNumberFormat="1" applyFont="1" applyBorder="1" applyAlignment="1">
      <alignment horizontal="right"/>
    </xf>
    <xf numFmtId="3" fontId="21" fillId="0" borderId="40" xfId="0" applyNumberFormat="1" applyFont="1" applyBorder="1" applyAlignment="1">
      <alignment horizontal="right"/>
    </xf>
    <xf numFmtId="0" fontId="13" fillId="0" borderId="153" xfId="0" applyFont="1" applyBorder="1" applyAlignment="1">
      <alignment horizontal="center"/>
    </xf>
    <xf numFmtId="0" fontId="13" fillId="0" borderId="127" xfId="0" applyFont="1" applyBorder="1" applyAlignment="1">
      <alignment horizontal="center"/>
    </xf>
    <xf numFmtId="3" fontId="33" fillId="0" borderId="60" xfId="0" applyNumberFormat="1" applyFont="1" applyBorder="1"/>
    <xf numFmtId="0" fontId="13" fillId="0" borderId="59" xfId="0" applyFont="1" applyBorder="1" applyAlignment="1">
      <alignment horizontal="center"/>
    </xf>
    <xf numFmtId="0" fontId="51" fillId="0" borderId="0" xfId="0" applyFont="1" applyAlignment="1">
      <alignment horizontal="left" vertical="top"/>
    </xf>
    <xf numFmtId="168" fontId="13" fillId="0" borderId="37" xfId="1" applyNumberFormat="1" applyFont="1" applyBorder="1"/>
    <xf numFmtId="0" fontId="49" fillId="0" borderId="0" xfId="0" applyFont="1" applyAlignment="1">
      <alignment horizontal="left"/>
    </xf>
    <xf numFmtId="0" fontId="14" fillId="0" borderId="104" xfId="0" applyFont="1" applyBorder="1" applyAlignment="1">
      <alignment horizontal="center" wrapText="1"/>
    </xf>
    <xf numFmtId="0" fontId="13" fillId="0" borderId="35" xfId="0" applyFont="1" applyBorder="1"/>
    <xf numFmtId="0" fontId="13" fillId="0" borderId="36" xfId="0" applyFont="1" applyBorder="1"/>
    <xf numFmtId="0" fontId="13" fillId="0" borderId="122" xfId="0" applyFont="1" applyBorder="1"/>
    <xf numFmtId="0" fontId="13" fillId="0" borderId="123" xfId="0" applyFont="1" applyBorder="1"/>
    <xf numFmtId="0" fontId="21" fillId="0" borderId="35" xfId="0" applyFont="1" applyBorder="1"/>
    <xf numFmtId="0" fontId="21" fillId="0" borderId="36" xfId="0" applyFont="1" applyBorder="1"/>
    <xf numFmtId="0" fontId="33" fillId="0" borderId="0" xfId="0" applyFont="1" applyAlignment="1">
      <alignment horizontal="right"/>
    </xf>
    <xf numFmtId="0" fontId="32" fillId="0" borderId="94" xfId="0" applyFont="1" applyBorder="1" applyAlignment="1">
      <alignment horizontal="center" wrapText="1"/>
    </xf>
    <xf numFmtId="0" fontId="34" fillId="0" borderId="196" xfId="0" applyFont="1" applyBorder="1" applyAlignment="1">
      <alignment wrapText="1"/>
    </xf>
    <xf numFmtId="3" fontId="47" fillId="0" borderId="0" xfId="0" applyNumberFormat="1" applyFont="1"/>
    <xf numFmtId="0" fontId="47" fillId="0" borderId="0" xfId="0" applyFont="1"/>
    <xf numFmtId="0" fontId="13" fillId="0" borderId="120" xfId="0" applyFont="1" applyBorder="1"/>
    <xf numFmtId="172" fontId="14" fillId="0" borderId="122" xfId="1" applyNumberFormat="1" applyFont="1" applyBorder="1"/>
    <xf numFmtId="172" fontId="14" fillId="0" borderId="116" xfId="1" applyNumberFormat="1" applyFont="1" applyBorder="1"/>
    <xf numFmtId="172" fontId="14" fillId="0" borderId="123" xfId="1" applyNumberFormat="1" applyFont="1" applyBorder="1"/>
    <xf numFmtId="1" fontId="14" fillId="0" borderId="152" xfId="0" applyNumberFormat="1" applyFont="1" applyBorder="1"/>
    <xf numFmtId="1" fontId="14" fillId="0" borderId="116" xfId="0" applyNumberFormat="1" applyFont="1" applyBorder="1"/>
    <xf numFmtId="1" fontId="14" fillId="0" borderId="123" xfId="0" applyNumberFormat="1" applyFont="1" applyBorder="1"/>
    <xf numFmtId="0" fontId="23" fillId="0" borderId="138" xfId="0" applyFont="1" applyBorder="1" applyAlignment="1">
      <alignment horizontal="center" wrapText="1"/>
    </xf>
    <xf numFmtId="0" fontId="23" fillId="0" borderId="94" xfId="0" applyFont="1" applyBorder="1" applyAlignment="1">
      <alignment horizontal="center" wrapText="1"/>
    </xf>
    <xf numFmtId="173" fontId="14" fillId="0" borderId="122" xfId="1" applyNumberFormat="1" applyFont="1" applyBorder="1"/>
    <xf numFmtId="168" fontId="14" fillId="0" borderId="123" xfId="1" applyNumberFormat="1" applyFont="1" applyBorder="1"/>
    <xf numFmtId="0" fontId="53" fillId="2" borderId="0" xfId="0" applyFont="1" applyFill="1"/>
    <xf numFmtId="0" fontId="53" fillId="0" borderId="0" xfId="0" applyFont="1"/>
    <xf numFmtId="0" fontId="53" fillId="0" borderId="0" xfId="0" applyFont="1" applyAlignment="1">
      <alignment horizontal="left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 vertical="center"/>
    </xf>
    <xf numFmtId="0" fontId="54" fillId="0" borderId="36" xfId="0" applyFont="1" applyBorder="1" applyAlignment="1">
      <alignment wrapText="1"/>
    </xf>
    <xf numFmtId="0" fontId="53" fillId="0" borderId="116" xfId="0" applyFont="1" applyBorder="1" applyAlignment="1">
      <alignment wrapText="1"/>
    </xf>
    <xf numFmtId="0" fontId="53" fillId="0" borderId="140" xfId="0" applyFont="1" applyBorder="1" applyAlignment="1">
      <alignment wrapText="1"/>
    </xf>
    <xf numFmtId="0" fontId="53" fillId="0" borderId="41" xfId="0" applyFont="1" applyBorder="1" applyAlignment="1">
      <alignment wrapText="1"/>
    </xf>
    <xf numFmtId="0" fontId="54" fillId="0" borderId="1" xfId="0" applyFont="1" applyBorder="1" applyAlignment="1">
      <alignment horizontal="center" wrapText="1"/>
    </xf>
    <xf numFmtId="0" fontId="54" fillId="0" borderId="0" xfId="0" applyFont="1" applyAlignment="1">
      <alignment horizontal="center" wrapText="1"/>
    </xf>
    <xf numFmtId="166" fontId="54" fillId="0" borderId="37" xfId="2" applyFont="1" applyBorder="1" applyAlignment="1">
      <alignment horizontal="center"/>
    </xf>
    <xf numFmtId="166" fontId="53" fillId="0" borderId="123" xfId="2" applyFont="1" applyBorder="1" applyAlignment="1">
      <alignment horizontal="center"/>
    </xf>
    <xf numFmtId="166" fontId="53" fillId="0" borderId="134" xfId="2" applyFont="1" applyBorder="1" applyAlignment="1">
      <alignment horizontal="center"/>
    </xf>
    <xf numFmtId="166" fontId="53" fillId="0" borderId="116" xfId="2" applyFont="1" applyBorder="1" applyAlignment="1">
      <alignment horizontal="center"/>
    </xf>
    <xf numFmtId="166" fontId="53" fillId="0" borderId="140" xfId="2" applyFont="1" applyBorder="1" applyAlignment="1">
      <alignment horizontal="center"/>
    </xf>
    <xf numFmtId="166" fontId="53" fillId="0" borderId="41" xfId="2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166" fontId="53" fillId="0" borderId="186" xfId="2" applyFont="1" applyBorder="1" applyAlignment="1">
      <alignment horizont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wrapText="1"/>
    </xf>
    <xf numFmtId="166" fontId="53" fillId="0" borderId="187" xfId="2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7" xfId="0" applyFont="1" applyBorder="1" applyAlignment="1">
      <alignment wrapText="1"/>
    </xf>
    <xf numFmtId="0" fontId="53" fillId="0" borderId="18" xfId="0" applyFont="1" applyBorder="1" applyAlignment="1">
      <alignment horizontal="center"/>
    </xf>
    <xf numFmtId="0" fontId="53" fillId="0" borderId="19" xfId="0" applyFont="1" applyBorder="1" applyAlignment="1">
      <alignment wrapText="1"/>
    </xf>
    <xf numFmtId="166" fontId="53" fillId="0" borderId="188" xfId="2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54" fillId="0" borderId="0" xfId="0" applyFont="1"/>
    <xf numFmtId="0" fontId="53" fillId="0" borderId="122" xfId="0" applyFont="1" applyBorder="1" applyAlignment="1">
      <alignment horizontal="center"/>
    </xf>
    <xf numFmtId="168" fontId="53" fillId="0" borderId="116" xfId="1" applyNumberFormat="1" applyFont="1" applyBorder="1" applyAlignment="1">
      <alignment horizontal="center"/>
    </xf>
    <xf numFmtId="168" fontId="53" fillId="0" borderId="152" xfId="1" applyNumberFormat="1" applyFont="1" applyBorder="1" applyAlignment="1">
      <alignment horizontal="center"/>
    </xf>
    <xf numFmtId="168" fontId="53" fillId="0" borderId="0" xfId="0" applyNumberFormat="1" applyFont="1"/>
    <xf numFmtId="168" fontId="53" fillId="0" borderId="140" xfId="1" applyNumberFormat="1" applyFont="1" applyBorder="1" applyAlignment="1">
      <alignment horizontal="center"/>
    </xf>
    <xf numFmtId="168" fontId="53" fillId="0" borderId="41" xfId="1" applyNumberFormat="1" applyFont="1" applyBorder="1" applyAlignment="1">
      <alignment horizontal="center"/>
    </xf>
    <xf numFmtId="0" fontId="54" fillId="0" borderId="97" xfId="0" applyFont="1" applyBorder="1" applyAlignment="1">
      <alignment horizontal="center" wrapText="1"/>
    </xf>
    <xf numFmtId="0" fontId="54" fillId="0" borderId="136" xfId="0" applyFont="1" applyBorder="1" applyAlignment="1">
      <alignment horizontal="center" wrapText="1"/>
    </xf>
    <xf numFmtId="0" fontId="54" fillId="0" borderId="13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3" fontId="53" fillId="0" borderId="116" xfId="0" applyNumberFormat="1" applyFont="1" applyBorder="1" applyAlignment="1">
      <alignment vertical="center"/>
    </xf>
    <xf numFmtId="3" fontId="53" fillId="0" borderId="123" xfId="0" applyNumberFormat="1" applyFont="1" applyBorder="1" applyAlignment="1">
      <alignment vertical="center"/>
    </xf>
    <xf numFmtId="0" fontId="53" fillId="0" borderId="68" xfId="0" applyFont="1" applyBorder="1" applyAlignment="1">
      <alignment horizontal="center"/>
    </xf>
    <xf numFmtId="0" fontId="54" fillId="0" borderId="56" xfId="0" applyFont="1" applyBorder="1" applyAlignment="1">
      <alignment wrapText="1"/>
    </xf>
    <xf numFmtId="3" fontId="54" fillId="0" borderId="116" xfId="0" applyNumberFormat="1" applyFont="1" applyBorder="1" applyAlignment="1">
      <alignment vertical="center"/>
    </xf>
    <xf numFmtId="3" fontId="54" fillId="0" borderId="123" xfId="0" applyNumberFormat="1" applyFont="1" applyBorder="1" applyAlignment="1">
      <alignment vertical="center"/>
    </xf>
    <xf numFmtId="0" fontId="53" fillId="0" borderId="151" xfId="0" applyFont="1" applyBorder="1" applyAlignment="1">
      <alignment wrapText="1"/>
    </xf>
    <xf numFmtId="0" fontId="53" fillId="0" borderId="38" xfId="0" applyFont="1" applyBorder="1" applyAlignment="1">
      <alignment horizontal="center"/>
    </xf>
    <xf numFmtId="0" fontId="53" fillId="0" borderId="57" xfId="0" applyFont="1" applyBorder="1" applyAlignment="1">
      <alignment wrapText="1"/>
    </xf>
    <xf numFmtId="3" fontId="53" fillId="0" borderId="34" xfId="0" applyNumberFormat="1" applyFont="1" applyBorder="1" applyAlignment="1">
      <alignment vertical="center"/>
    </xf>
    <xf numFmtId="3" fontId="53" fillId="0" borderId="39" xfId="0" applyNumberFormat="1" applyFont="1" applyBorder="1" applyAlignment="1">
      <alignment vertical="center"/>
    </xf>
    <xf numFmtId="0" fontId="54" fillId="0" borderId="40" xfId="0" applyFont="1" applyBorder="1" applyAlignment="1">
      <alignment horizontal="center"/>
    </xf>
    <xf numFmtId="0" fontId="53" fillId="0" borderId="58" xfId="0" applyFont="1" applyBorder="1" applyAlignment="1">
      <alignment wrapText="1"/>
    </xf>
    <xf numFmtId="3" fontId="53" fillId="0" borderId="41" xfId="0" applyNumberFormat="1" applyFont="1" applyBorder="1" applyAlignment="1">
      <alignment vertical="center"/>
    </xf>
    <xf numFmtId="3" fontId="53" fillId="0" borderId="42" xfId="0" applyNumberFormat="1" applyFont="1" applyBorder="1" applyAlignment="1">
      <alignment vertical="center"/>
    </xf>
    <xf numFmtId="0" fontId="43" fillId="0" borderId="34" xfId="0" applyFont="1" applyBorder="1" applyAlignment="1">
      <alignment horizontal="right"/>
    </xf>
    <xf numFmtId="0" fontId="43" fillId="0" borderId="36" xfId="0" applyFont="1" applyBorder="1" applyAlignment="1">
      <alignment horizontal="right"/>
    </xf>
    <xf numFmtId="3" fontId="43" fillId="0" borderId="37" xfId="0" applyNumberFormat="1" applyFont="1" applyBorder="1" applyAlignment="1">
      <alignment horizontal="right"/>
    </xf>
    <xf numFmtId="3" fontId="43" fillId="0" borderId="39" xfId="0" applyNumberFormat="1" applyFont="1" applyBorder="1" applyAlignment="1">
      <alignment horizontal="right"/>
    </xf>
    <xf numFmtId="0" fontId="33" fillId="0" borderId="56" xfId="0" applyFont="1" applyBorder="1"/>
    <xf numFmtId="0" fontId="33" fillId="0" borderId="57" xfId="0" applyFont="1" applyBorder="1"/>
    <xf numFmtId="167" fontId="56" fillId="0" borderId="36" xfId="0" applyNumberFormat="1" applyFont="1" applyBorder="1" applyAlignment="1">
      <alignment horizontal="center"/>
    </xf>
    <xf numFmtId="167" fontId="56" fillId="0" borderId="116" xfId="0" applyNumberFormat="1" applyFont="1" applyBorder="1" applyAlignment="1">
      <alignment horizontal="center"/>
    </xf>
    <xf numFmtId="167" fontId="56" fillId="0" borderId="37" xfId="0" applyNumberFormat="1" applyFont="1" applyBorder="1" applyAlignment="1">
      <alignment horizontal="center"/>
    </xf>
    <xf numFmtId="167" fontId="56" fillId="0" borderId="123" xfId="0" applyNumberFormat="1" applyFont="1" applyBorder="1" applyAlignment="1">
      <alignment horizontal="center"/>
    </xf>
    <xf numFmtId="0" fontId="17" fillId="0" borderId="94" xfId="0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116" xfId="0" applyBorder="1" applyAlignment="1">
      <alignment horizontal="center"/>
    </xf>
    <xf numFmtId="0" fontId="14" fillId="0" borderId="133" xfId="0" applyFont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0" fillId="0" borderId="104" xfId="0" applyBorder="1" applyAlignment="1">
      <alignment horizontal="center"/>
    </xf>
    <xf numFmtId="0" fontId="14" fillId="0" borderId="133" xfId="0" applyFont="1" applyBorder="1" applyAlignment="1">
      <alignment wrapText="1"/>
    </xf>
    <xf numFmtId="0" fontId="0" fillId="5" borderId="0" xfId="0" applyFill="1"/>
    <xf numFmtId="0" fontId="29" fillId="0" borderId="138" xfId="0" applyFont="1" applyBorder="1" applyAlignment="1">
      <alignment wrapText="1"/>
    </xf>
    <xf numFmtId="1" fontId="14" fillId="0" borderId="140" xfId="0" applyNumberFormat="1" applyFont="1" applyBorder="1" applyAlignment="1">
      <alignment horizontal="right"/>
    </xf>
    <xf numFmtId="3" fontId="21" fillId="0" borderId="34" xfId="18" applyNumberFormat="1" applyFont="1" applyBorder="1" applyAlignment="1">
      <alignment horizontal="right" wrapText="1"/>
    </xf>
    <xf numFmtId="0" fontId="0" fillId="0" borderId="167" xfId="0" applyBorder="1" applyAlignment="1">
      <alignment wrapText="1"/>
    </xf>
    <xf numFmtId="3" fontId="21" fillId="0" borderId="35" xfId="18" applyNumberFormat="1" applyFont="1" applyBorder="1" applyAlignment="1">
      <alignment horizontal="right" wrapText="1"/>
    </xf>
    <xf numFmtId="3" fontId="21" fillId="0" borderId="36" xfId="18" applyNumberFormat="1" applyFont="1" applyBorder="1" applyAlignment="1">
      <alignment horizontal="right" wrapText="1"/>
    </xf>
    <xf numFmtId="3" fontId="21" fillId="0" borderId="37" xfId="18" applyNumberFormat="1" applyFont="1" applyBorder="1" applyAlignment="1">
      <alignment horizontal="right" wrapText="1"/>
    </xf>
    <xf numFmtId="3" fontId="21" fillId="0" borderId="38" xfId="18" applyNumberFormat="1" applyFont="1" applyBorder="1" applyAlignment="1">
      <alignment horizontal="right" wrapText="1"/>
    </xf>
    <xf numFmtId="3" fontId="21" fillId="0" borderId="39" xfId="18" applyNumberFormat="1" applyFont="1" applyBorder="1" applyAlignment="1">
      <alignment horizontal="right" wrapText="1"/>
    </xf>
    <xf numFmtId="3" fontId="21" fillId="0" borderId="40" xfId="18" applyNumberFormat="1" applyFont="1" applyBorder="1" applyAlignment="1">
      <alignment horizontal="right" wrapText="1"/>
    </xf>
    <xf numFmtId="3" fontId="21" fillId="0" borderId="41" xfId="18" applyNumberFormat="1" applyFont="1" applyBorder="1" applyAlignment="1">
      <alignment horizontal="right" wrapText="1"/>
    </xf>
    <xf numFmtId="3" fontId="21" fillId="0" borderId="42" xfId="18" applyNumberFormat="1" applyFont="1" applyBorder="1" applyAlignment="1">
      <alignment horizontal="right" wrapText="1"/>
    </xf>
    <xf numFmtId="0" fontId="17" fillId="0" borderId="63" xfId="0" applyFont="1" applyBorder="1" applyAlignment="1">
      <alignment horizontal="center"/>
    </xf>
    <xf numFmtId="166" fontId="0" fillId="0" borderId="0" xfId="2" applyFont="1"/>
    <xf numFmtId="0" fontId="14" fillId="0" borderId="36" xfId="0" applyFont="1" applyBorder="1"/>
    <xf numFmtId="165" fontId="14" fillId="0" borderId="37" xfId="2" applyNumberFormat="1" applyFont="1" applyBorder="1"/>
    <xf numFmtId="165" fontId="11" fillId="0" borderId="39" xfId="2" applyNumberFormat="1" applyFont="1" applyBorder="1"/>
    <xf numFmtId="165" fontId="11" fillId="0" borderId="42" xfId="2" applyNumberFormat="1" applyFont="1" applyBorder="1"/>
    <xf numFmtId="0" fontId="0" fillId="0" borderId="183" xfId="0" applyBorder="1" applyAlignment="1">
      <alignment horizontal="center"/>
    </xf>
    <xf numFmtId="0" fontId="0" fillId="0" borderId="189" xfId="0" applyBorder="1"/>
    <xf numFmtId="0" fontId="23" fillId="0" borderId="62" xfId="0" applyFont="1" applyBorder="1" applyAlignment="1">
      <alignment vertical="top" wrapText="1"/>
    </xf>
    <xf numFmtId="0" fontId="23" fillId="0" borderId="133" xfId="0" applyFont="1" applyBorder="1" applyAlignment="1">
      <alignment vertical="top" wrapText="1"/>
    </xf>
    <xf numFmtId="0" fontId="23" fillId="0" borderId="105" xfId="0" applyFont="1" applyBorder="1" applyAlignment="1" applyProtection="1">
      <alignment vertical="top" wrapText="1"/>
      <protection locked="0"/>
    </xf>
    <xf numFmtId="0" fontId="13" fillId="0" borderId="163" xfId="0" applyFont="1" applyBorder="1" applyAlignment="1">
      <alignment wrapText="1"/>
    </xf>
    <xf numFmtId="0" fontId="13" fillId="0" borderId="128" xfId="0" applyFont="1" applyBorder="1" applyAlignment="1">
      <alignment wrapText="1"/>
    </xf>
    <xf numFmtId="0" fontId="13" fillId="0" borderId="129" xfId="0" applyFont="1" applyBorder="1" applyAlignment="1">
      <alignment wrapText="1"/>
    </xf>
    <xf numFmtId="0" fontId="14" fillId="0" borderId="35" xfId="0" applyFont="1" applyBorder="1"/>
    <xf numFmtId="3" fontId="36" fillId="0" borderId="34" xfId="0" applyNumberFormat="1" applyFont="1" applyBorder="1"/>
    <xf numFmtId="0" fontId="33" fillId="0" borderId="0" xfId="0" applyFont="1" applyAlignment="1">
      <alignment vertical="top" wrapText="1"/>
    </xf>
    <xf numFmtId="3" fontId="27" fillId="0" borderId="0" xfId="0" applyNumberFormat="1" applyFont="1"/>
    <xf numFmtId="0" fontId="58" fillId="0" borderId="0" xfId="0" applyFont="1" applyAlignment="1">
      <alignment horizontal="left" vertical="top"/>
    </xf>
    <xf numFmtId="167" fontId="26" fillId="0" borderId="37" xfId="0" applyNumberFormat="1" applyFont="1" applyBorder="1" applyAlignment="1">
      <alignment horizontal="center"/>
    </xf>
    <xf numFmtId="1" fontId="25" fillId="0" borderId="43" xfId="59" applyNumberFormat="1" applyFont="1" applyBorder="1" applyAlignment="1">
      <alignment vertical="center"/>
    </xf>
    <xf numFmtId="1" fontId="25" fillId="25" borderId="44" xfId="7" applyNumberFormat="1" applyFont="1" applyFill="1" applyBorder="1" applyAlignment="1">
      <alignment horizontal="right" vertical="center"/>
    </xf>
    <xf numFmtId="1" fontId="25" fillId="0" borderId="44" xfId="7" applyNumberFormat="1" applyFont="1" applyBorder="1" applyAlignment="1">
      <alignment horizontal="right" vertical="center"/>
    </xf>
    <xf numFmtId="0" fontId="25" fillId="0" borderId="45" xfId="59" applyFont="1" applyBorder="1" applyAlignment="1">
      <alignment vertical="center"/>
    </xf>
    <xf numFmtId="3" fontId="25" fillId="25" borderId="44" xfId="13" applyNumberFormat="1" applyFont="1" applyFill="1" applyBorder="1" applyAlignment="1">
      <alignment horizontal="right" vertical="center"/>
    </xf>
    <xf numFmtId="3" fontId="25" fillId="0" borderId="44" xfId="13" applyNumberFormat="1" applyFont="1" applyBorder="1" applyAlignment="1">
      <alignment horizontal="right" vertical="center"/>
    </xf>
    <xf numFmtId="0" fontId="25" fillId="0" borderId="0" xfId="469" applyFont="1"/>
    <xf numFmtId="3" fontId="25" fillId="25" borderId="0" xfId="13" applyNumberFormat="1" applyFont="1" applyFill="1" applyBorder="1" applyAlignment="1"/>
    <xf numFmtId="3" fontId="24" fillId="0" borderId="0" xfId="13" applyNumberFormat="1" applyFont="1" applyBorder="1" applyAlignment="1">
      <alignment horizontal="right"/>
    </xf>
    <xf numFmtId="3" fontId="24" fillId="6" borderId="0" xfId="13" applyNumberFormat="1" applyFont="1" applyFill="1" applyBorder="1" applyAlignment="1">
      <alignment horizontal="right"/>
    </xf>
    <xf numFmtId="0" fontId="25" fillId="0" borderId="45" xfId="0" applyFont="1" applyBorder="1"/>
    <xf numFmtId="0" fontId="25" fillId="0" borderId="45" xfId="469" applyFont="1" applyBorder="1"/>
    <xf numFmtId="3" fontId="25" fillId="25" borderId="45" xfId="13" applyNumberFormat="1" applyFont="1" applyFill="1" applyBorder="1" applyAlignment="1"/>
    <xf numFmtId="3" fontId="24" fillId="0" borderId="45" xfId="13" applyNumberFormat="1" applyFont="1" applyBorder="1" applyAlignment="1">
      <alignment horizontal="right"/>
    </xf>
    <xf numFmtId="3" fontId="30" fillId="0" borderId="45" xfId="13" applyNumberFormat="1" applyFont="1" applyBorder="1" applyAlignment="1">
      <alignment horizontal="right"/>
    </xf>
    <xf numFmtId="0" fontId="55" fillId="0" borderId="0" xfId="0" applyFont="1"/>
    <xf numFmtId="0" fontId="59" fillId="0" borderId="0" xfId="0" applyFont="1"/>
    <xf numFmtId="3" fontId="24" fillId="0" borderId="0" xfId="13" applyNumberFormat="1" applyFont="1" applyFill="1" applyBorder="1" applyAlignment="1">
      <alignment horizontal="right"/>
    </xf>
    <xf numFmtId="0" fontId="26" fillId="0" borderId="44" xfId="0" applyFont="1" applyBorder="1" applyAlignment="1">
      <alignment wrapText="1"/>
    </xf>
    <xf numFmtId="3" fontId="26" fillId="0" borderId="44" xfId="0" applyNumberFormat="1" applyFont="1" applyBorder="1"/>
    <xf numFmtId="3" fontId="24" fillId="0" borderId="44" xfId="13" applyNumberFormat="1" applyFont="1" applyFill="1" applyBorder="1" applyAlignment="1">
      <alignment horizontal="right"/>
    </xf>
    <xf numFmtId="3" fontId="26" fillId="0" borderId="34" xfId="0" applyNumberFormat="1" applyFont="1" applyBorder="1"/>
    <xf numFmtId="1" fontId="25" fillId="0" borderId="34" xfId="7" applyNumberFormat="1" applyFont="1" applyBorder="1" applyAlignment="1">
      <alignment horizontal="right" vertical="center"/>
    </xf>
    <xf numFmtId="3" fontId="23" fillId="0" borderId="34" xfId="0" applyNumberFormat="1" applyFont="1" applyBorder="1"/>
    <xf numFmtId="3" fontId="23" fillId="6" borderId="34" xfId="0" applyNumberFormat="1" applyFont="1" applyFill="1" applyBorder="1"/>
    <xf numFmtId="167" fontId="14" fillId="0" borderId="122" xfId="0" applyNumberFormat="1" applyFont="1" applyBorder="1" applyAlignment="1">
      <alignment horizontal="center"/>
    </xf>
    <xf numFmtId="167" fontId="23" fillId="0" borderId="151" xfId="0" applyNumberFormat="1" applyFont="1" applyBorder="1" applyAlignment="1">
      <alignment horizontal="center"/>
    </xf>
    <xf numFmtId="167" fontId="23" fillId="0" borderId="123" xfId="0" applyNumberFormat="1" applyFont="1" applyBorder="1" applyAlignment="1">
      <alignment horizontal="center"/>
    </xf>
    <xf numFmtId="167" fontId="26" fillId="0" borderId="34" xfId="0" applyNumberFormat="1" applyFont="1" applyBorder="1" applyAlignment="1">
      <alignment horizontal="center"/>
    </xf>
    <xf numFmtId="167" fontId="57" fillId="0" borderId="34" xfId="0" applyNumberFormat="1" applyFont="1" applyBorder="1" applyAlignment="1">
      <alignment horizontal="center"/>
    </xf>
    <xf numFmtId="167" fontId="26" fillId="0" borderId="35" xfId="0" applyNumberFormat="1" applyFont="1" applyBorder="1" applyAlignment="1">
      <alignment horizontal="center"/>
    </xf>
    <xf numFmtId="167" fontId="26" fillId="0" borderId="36" xfId="0" applyNumberFormat="1" applyFont="1" applyBorder="1" applyAlignment="1">
      <alignment horizontal="center"/>
    </xf>
    <xf numFmtId="167" fontId="26" fillId="0" borderId="38" xfId="0" applyNumberFormat="1" applyFont="1" applyBorder="1" applyAlignment="1">
      <alignment horizontal="center"/>
    </xf>
    <xf numFmtId="167" fontId="26" fillId="0" borderId="39" xfId="0" applyNumberFormat="1" applyFont="1" applyBorder="1" applyAlignment="1">
      <alignment horizontal="center"/>
    </xf>
    <xf numFmtId="167" fontId="57" fillId="0" borderId="38" xfId="0" applyNumberFormat="1" applyFont="1" applyBorder="1" applyAlignment="1">
      <alignment horizontal="center"/>
    </xf>
    <xf numFmtId="167" fontId="57" fillId="0" borderId="40" xfId="0" applyNumberFormat="1" applyFont="1" applyBorder="1" applyAlignment="1">
      <alignment horizontal="center"/>
    </xf>
    <xf numFmtId="167" fontId="26" fillId="0" borderId="41" xfId="0" applyNumberFormat="1" applyFont="1" applyBorder="1" applyAlignment="1">
      <alignment horizontal="center"/>
    </xf>
    <xf numFmtId="167" fontId="57" fillId="0" borderId="41" xfId="0" applyNumberFormat="1" applyFont="1" applyBorder="1" applyAlignment="1">
      <alignment horizontal="center"/>
    </xf>
    <xf numFmtId="167" fontId="26" fillId="0" borderId="42" xfId="0" applyNumberFormat="1" applyFont="1" applyBorder="1" applyAlignment="1">
      <alignment horizontal="center"/>
    </xf>
    <xf numFmtId="168" fontId="56" fillId="0" borderId="36" xfId="1" applyNumberFormat="1" applyFont="1" applyBorder="1"/>
    <xf numFmtId="168" fontId="56" fillId="0" borderId="34" xfId="1" applyNumberFormat="1" applyFont="1" applyBorder="1"/>
    <xf numFmtId="168" fontId="56" fillId="0" borderId="41" xfId="1" applyNumberFormat="1" applyFont="1" applyBorder="1"/>
    <xf numFmtId="3" fontId="56" fillId="0" borderId="37" xfId="1" applyNumberFormat="1" applyFont="1" applyBorder="1"/>
    <xf numFmtId="3" fontId="56" fillId="0" borderId="123" xfId="1" applyNumberFormat="1" applyFont="1" applyBorder="1"/>
    <xf numFmtId="168" fontId="56" fillId="0" borderId="35" xfId="1" applyNumberFormat="1" applyFont="1" applyFill="1" applyBorder="1"/>
    <xf numFmtId="168" fontId="56" fillId="0" borderId="122" xfId="1" applyNumberFormat="1" applyFont="1" applyFill="1" applyBorder="1"/>
    <xf numFmtId="168" fontId="56" fillId="0" borderId="139" xfId="1" applyNumberFormat="1" applyFont="1" applyFill="1" applyBorder="1"/>
    <xf numFmtId="168" fontId="60" fillId="0" borderId="36" xfId="1" applyNumberFormat="1" applyFont="1" applyBorder="1"/>
    <xf numFmtId="0" fontId="21" fillId="0" borderId="0" xfId="0" applyFont="1" applyAlignment="1">
      <alignment horizontal="right" wrapText="1"/>
    </xf>
    <xf numFmtId="3" fontId="21" fillId="0" borderId="0" xfId="0" applyNumberFormat="1" applyFont="1" applyAlignment="1">
      <alignment horizontal="right"/>
    </xf>
    <xf numFmtId="0" fontId="14" fillId="0" borderId="131" xfId="0" applyFont="1" applyBorder="1" applyAlignment="1">
      <alignment horizontal="left" wrapText="1"/>
    </xf>
    <xf numFmtId="0" fontId="14" fillId="0" borderId="91" xfId="0" applyFont="1" applyBorder="1" applyAlignment="1">
      <alignment horizontal="center" wrapText="1"/>
    </xf>
    <xf numFmtId="0" fontId="0" fillId="0" borderId="144" xfId="0" applyBorder="1" applyAlignment="1">
      <alignment horizontal="center"/>
    </xf>
    <xf numFmtId="0" fontId="0" fillId="0" borderId="130" xfId="0" applyBorder="1" applyAlignment="1">
      <alignment horizontal="center"/>
    </xf>
    <xf numFmtId="0" fontId="0" fillId="0" borderId="181" xfId="0" applyBorder="1" applyAlignment="1">
      <alignment horizontal="center"/>
    </xf>
    <xf numFmtId="0" fontId="0" fillId="0" borderId="145" xfId="0" applyBorder="1" applyAlignment="1">
      <alignment horizontal="center"/>
    </xf>
    <xf numFmtId="0" fontId="14" fillId="0" borderId="76" xfId="0" applyFont="1" applyBorder="1" applyAlignment="1">
      <alignment horizontal="center"/>
    </xf>
    <xf numFmtId="0" fontId="14" fillId="0" borderId="115" xfId="0" applyFont="1" applyBorder="1" applyAlignment="1">
      <alignment horizontal="left" wrapText="1"/>
    </xf>
    <xf numFmtId="0" fontId="14" fillId="0" borderId="150" xfId="0" applyFont="1" applyBorder="1" applyAlignment="1">
      <alignment horizontal="center" wrapText="1"/>
    </xf>
    <xf numFmtId="0" fontId="0" fillId="0" borderId="144" xfId="0" applyBorder="1" applyAlignment="1">
      <alignment wrapText="1"/>
    </xf>
    <xf numFmtId="3" fontId="0" fillId="0" borderId="59" xfId="1" applyNumberFormat="1" applyFont="1" applyBorder="1" applyAlignment="1">
      <alignment horizontal="right"/>
    </xf>
    <xf numFmtId="0" fontId="0" fillId="0" borderId="130" xfId="0" applyBorder="1" applyAlignment="1">
      <alignment wrapText="1"/>
    </xf>
    <xf numFmtId="3" fontId="0" fillId="0" borderId="60" xfId="1" applyNumberFormat="1" applyFont="1" applyBorder="1" applyAlignment="1">
      <alignment horizontal="right"/>
    </xf>
    <xf numFmtId="0" fontId="0" fillId="0" borderId="181" xfId="0" applyBorder="1" applyAlignment="1">
      <alignment wrapText="1"/>
    </xf>
    <xf numFmtId="0" fontId="0" fillId="0" borderId="145" xfId="0" applyBorder="1" applyAlignment="1">
      <alignment wrapText="1"/>
    </xf>
    <xf numFmtId="3" fontId="0" fillId="0" borderId="61" xfId="1" applyNumberFormat="1" applyFont="1" applyBorder="1" applyAlignment="1">
      <alignment horizontal="right"/>
    </xf>
    <xf numFmtId="0" fontId="14" fillId="0" borderId="34" xfId="0" applyFont="1" applyBorder="1" applyAlignment="1">
      <alignment wrapText="1"/>
    </xf>
    <xf numFmtId="3" fontId="32" fillId="0" borderId="34" xfId="0" applyNumberFormat="1" applyFont="1" applyBorder="1"/>
    <xf numFmtId="0" fontId="14" fillId="0" borderId="137" xfId="0" applyFont="1" applyBorder="1" applyAlignment="1">
      <alignment horizontal="center" wrapText="1"/>
    </xf>
    <xf numFmtId="3" fontId="23" fillId="0" borderId="138" xfId="0" applyNumberFormat="1" applyFont="1" applyBorder="1" applyAlignment="1">
      <alignment wrapText="1"/>
    </xf>
    <xf numFmtId="3" fontId="23" fillId="0" borderId="94" xfId="0" applyNumberFormat="1" applyFont="1" applyBorder="1" applyAlignment="1">
      <alignment wrapText="1"/>
    </xf>
    <xf numFmtId="165" fontId="53" fillId="0" borderId="0" xfId="2" applyNumberFormat="1" applyFont="1"/>
    <xf numFmtId="170" fontId="0" fillId="0" borderId="0" xfId="0" applyNumberFormat="1"/>
    <xf numFmtId="3" fontId="21" fillId="0" borderId="59" xfId="0" applyNumberFormat="1" applyFont="1" applyBorder="1" applyAlignment="1">
      <alignment horizontal="right"/>
    </xf>
    <xf numFmtId="3" fontId="21" fillId="0" borderId="60" xfId="0" applyNumberFormat="1" applyFont="1" applyBorder="1" applyAlignment="1">
      <alignment horizontal="right"/>
    </xf>
    <xf numFmtId="3" fontId="21" fillId="0" borderId="61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168" fontId="14" fillId="0" borderId="0" xfId="1" applyNumberFormat="1" applyFont="1" applyBorder="1"/>
    <xf numFmtId="173" fontId="11" fillId="0" borderId="0" xfId="1" applyNumberFormat="1" applyFont="1" applyBorder="1"/>
    <xf numFmtId="0" fontId="32" fillId="26" borderId="104" xfId="0" applyFont="1" applyFill="1" applyBorder="1" applyAlignment="1">
      <alignment horizontal="center" wrapText="1"/>
    </xf>
    <xf numFmtId="0" fontId="32" fillId="26" borderId="133" xfId="0" applyFont="1" applyFill="1" applyBorder="1" applyAlignment="1">
      <alignment horizontal="center" wrapText="1"/>
    </xf>
    <xf numFmtId="0" fontId="29" fillId="26" borderId="138" xfId="0" applyFont="1" applyFill="1" applyBorder="1" applyAlignment="1">
      <alignment wrapText="1"/>
    </xf>
    <xf numFmtId="0" fontId="29" fillId="26" borderId="94" xfId="0" applyFont="1" applyFill="1" applyBorder="1" applyAlignment="1">
      <alignment wrapText="1"/>
    </xf>
    <xf numFmtId="0" fontId="44" fillId="0" borderId="34" xfId="0" applyFont="1" applyBorder="1" applyAlignment="1">
      <alignment horizontal="right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44" fillId="0" borderId="37" xfId="0" applyFont="1" applyBorder="1" applyAlignment="1">
      <alignment horizontal="right"/>
    </xf>
    <xf numFmtId="0" fontId="44" fillId="0" borderId="38" xfId="0" applyFont="1" applyBorder="1" applyAlignment="1">
      <alignment horizontal="right"/>
    </xf>
    <xf numFmtId="0" fontId="44" fillId="0" borderId="39" xfId="0" applyFont="1" applyBorder="1" applyAlignment="1">
      <alignment horizontal="right"/>
    </xf>
    <xf numFmtId="0" fontId="44" fillId="0" borderId="40" xfId="0" applyFont="1" applyBorder="1" applyAlignment="1">
      <alignment horizontal="right"/>
    </xf>
    <xf numFmtId="0" fontId="44" fillId="0" borderId="41" xfId="0" applyFont="1" applyBorder="1" applyAlignment="1">
      <alignment horizontal="right"/>
    </xf>
    <xf numFmtId="0" fontId="44" fillId="0" borderId="42" xfId="0" applyFont="1" applyBorder="1" applyAlignment="1">
      <alignment horizontal="right"/>
    </xf>
    <xf numFmtId="0" fontId="61" fillId="0" borderId="0" xfId="0" applyFont="1" applyAlignment="1">
      <alignment horizontal="left"/>
    </xf>
    <xf numFmtId="0" fontId="44" fillId="0" borderId="56" xfId="0" applyFont="1" applyBorder="1" applyAlignment="1">
      <alignment horizontal="right"/>
    </xf>
    <xf numFmtId="0" fontId="44" fillId="0" borderId="57" xfId="0" applyFont="1" applyBorder="1" applyAlignment="1">
      <alignment horizontal="right"/>
    </xf>
    <xf numFmtId="0" fontId="44" fillId="0" borderId="58" xfId="0" applyFont="1" applyBorder="1" applyAlignment="1">
      <alignment horizontal="right"/>
    </xf>
    <xf numFmtId="0" fontId="44" fillId="0" borderId="111" xfId="0" applyFont="1" applyBorder="1" applyAlignment="1">
      <alignment horizontal="right"/>
    </xf>
    <xf numFmtId="0" fontId="44" fillId="0" borderId="112" xfId="0" applyFont="1" applyBorder="1" applyAlignment="1">
      <alignment horizontal="right"/>
    </xf>
    <xf numFmtId="0" fontId="44" fillId="0" borderId="113" xfId="0" applyFont="1" applyBorder="1" applyAlignment="1">
      <alignment horizontal="right"/>
    </xf>
    <xf numFmtId="0" fontId="32" fillId="0" borderId="115" xfId="0" applyFont="1" applyBorder="1"/>
    <xf numFmtId="0" fontId="29" fillId="26" borderId="175" xfId="0" applyFont="1" applyFill="1" applyBorder="1" applyAlignment="1">
      <alignment wrapText="1"/>
    </xf>
    <xf numFmtId="0" fontId="29" fillId="26" borderId="196" xfId="0" applyFont="1" applyFill="1" applyBorder="1" applyAlignment="1">
      <alignment wrapText="1"/>
    </xf>
    <xf numFmtId="0" fontId="29" fillId="26" borderId="62" xfId="0" applyFont="1" applyFill="1" applyBorder="1" applyAlignment="1">
      <alignment wrapText="1"/>
    </xf>
    <xf numFmtId="0" fontId="32" fillId="0" borderId="104" xfId="0" applyFont="1" applyBorder="1" applyAlignment="1">
      <alignment horizontal="center"/>
    </xf>
    <xf numFmtId="0" fontId="32" fillId="0" borderId="182" xfId="0" applyFont="1" applyBorder="1" applyAlignment="1">
      <alignment wrapText="1"/>
    </xf>
    <xf numFmtId="0" fontId="32" fillId="0" borderId="104" xfId="0" applyFont="1" applyBorder="1"/>
    <xf numFmtId="0" fontId="32" fillId="0" borderId="133" xfId="0" applyFont="1" applyBorder="1"/>
    <xf numFmtId="0" fontId="32" fillId="0" borderId="105" xfId="0" applyFont="1" applyBorder="1"/>
    <xf numFmtId="0" fontId="32" fillId="0" borderId="63" xfId="0" applyFont="1" applyBorder="1"/>
    <xf numFmtId="0" fontId="32" fillId="0" borderId="64" xfId="0" applyFont="1" applyBorder="1"/>
    <xf numFmtId="0" fontId="32" fillId="0" borderId="62" xfId="0" applyFont="1" applyBorder="1"/>
    <xf numFmtId="0" fontId="32" fillId="0" borderId="182" xfId="0" applyFont="1" applyBorder="1"/>
    <xf numFmtId="0" fontId="29" fillId="26" borderId="150" xfId="0" applyFont="1" applyFill="1" applyBorder="1" applyAlignment="1">
      <alignment wrapText="1"/>
    </xf>
    <xf numFmtId="166" fontId="42" fillId="0" borderId="127" xfId="2" applyFont="1" applyFill="1" applyBorder="1" applyAlignment="1">
      <alignment horizontal="right"/>
    </xf>
    <xf numFmtId="0" fontId="0" fillId="0" borderId="122" xfId="0" applyBorder="1"/>
    <xf numFmtId="0" fontId="0" fillId="0" borderId="116" xfId="0" applyBorder="1"/>
    <xf numFmtId="167" fontId="0" fillId="0" borderId="123" xfId="0" applyNumberFormat="1" applyBorder="1"/>
    <xf numFmtId="167" fontId="21" fillId="0" borderId="39" xfId="0" applyNumberFormat="1" applyFont="1" applyBorder="1" applyAlignment="1">
      <alignment horizontal="right"/>
    </xf>
    <xf numFmtId="167" fontId="21" fillId="0" borderId="42" xfId="0" applyNumberFormat="1" applyFont="1" applyBorder="1" applyAlignment="1">
      <alignment horizontal="right"/>
    </xf>
    <xf numFmtId="0" fontId="13" fillId="0" borderId="138" xfId="0" applyFont="1" applyBorder="1"/>
    <xf numFmtId="0" fontId="13" fillId="0" borderId="175" xfId="0" applyFont="1" applyBorder="1"/>
    <xf numFmtId="0" fontId="13" fillId="0" borderId="167" xfId="0" applyFont="1" applyBorder="1"/>
    <xf numFmtId="3" fontId="17" fillId="0" borderId="56" xfId="1" applyNumberFormat="1" applyFont="1" applyBorder="1"/>
    <xf numFmtId="0" fontId="13" fillId="0" borderId="150" xfId="0" applyFont="1" applyBorder="1"/>
    <xf numFmtId="0" fontId="13" fillId="0" borderId="197" xfId="0" applyFont="1" applyBorder="1"/>
    <xf numFmtId="3" fontId="17" fillId="0" borderId="116" xfId="1" applyNumberFormat="1" applyFont="1" applyBorder="1"/>
    <xf numFmtId="0" fontId="54" fillId="0" borderId="102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53" fillId="0" borderId="54" xfId="0" applyFont="1" applyBorder="1" applyAlignment="1">
      <alignment wrapText="1"/>
    </xf>
    <xf numFmtId="0" fontId="53" fillId="0" borderId="51" xfId="0" applyFont="1" applyBorder="1" applyAlignment="1">
      <alignment horizontal="center"/>
    </xf>
    <xf numFmtId="0" fontId="53" fillId="0" borderId="55" xfId="0" applyFont="1" applyBorder="1" applyAlignment="1">
      <alignment wrapText="1"/>
    </xf>
    <xf numFmtId="3" fontId="43" fillId="0" borderId="119" xfId="0" applyNumberFormat="1" applyFont="1" applyBorder="1" applyAlignment="1">
      <alignment horizontal="right"/>
    </xf>
    <xf numFmtId="3" fontId="43" fillId="0" borderId="120" xfId="0" applyNumberFormat="1" applyFont="1" applyBorder="1" applyAlignment="1">
      <alignment horizontal="right"/>
    </xf>
    <xf numFmtId="3" fontId="43" fillId="0" borderId="121" xfId="0" applyNumberFormat="1" applyFont="1" applyBorder="1" applyAlignment="1">
      <alignment horizontal="right"/>
    </xf>
    <xf numFmtId="0" fontId="32" fillId="0" borderId="29" xfId="0" applyFont="1" applyBorder="1" applyAlignment="1">
      <alignment horizontal="center" wrapText="1"/>
    </xf>
    <xf numFmtId="0" fontId="32" fillId="0" borderId="150" xfId="0" applyFont="1" applyBorder="1" applyAlignment="1">
      <alignment horizontal="center" wrapText="1"/>
    </xf>
    <xf numFmtId="168" fontId="17" fillId="0" borderId="119" xfId="1" applyNumberFormat="1" applyFont="1" applyBorder="1"/>
    <xf numFmtId="168" fontId="17" fillId="0" borderId="120" xfId="1" applyNumberFormat="1" applyFont="1" applyBorder="1"/>
    <xf numFmtId="168" fontId="17" fillId="0" borderId="121" xfId="1" applyNumberFormat="1" applyFont="1" applyBorder="1"/>
    <xf numFmtId="168" fontId="17" fillId="0" borderId="117" xfId="1" applyNumberFormat="1" applyFont="1" applyBorder="1"/>
    <xf numFmtId="168" fontId="17" fillId="0" borderId="44" xfId="1" applyNumberFormat="1" applyFont="1" applyBorder="1"/>
    <xf numFmtId="168" fontId="17" fillId="0" borderId="118" xfId="1" applyNumberFormat="1" applyFont="1" applyBorder="1"/>
    <xf numFmtId="168" fontId="60" fillId="0" borderId="116" xfId="1" applyNumberFormat="1" applyFont="1" applyBorder="1"/>
    <xf numFmtId="168" fontId="56" fillId="0" borderId="116" xfId="1" applyNumberFormat="1" applyFont="1" applyBorder="1"/>
    <xf numFmtId="3" fontId="56" fillId="0" borderId="116" xfId="1" applyNumberFormat="1" applyFont="1" applyBorder="1"/>
    <xf numFmtId="0" fontId="56" fillId="0" borderId="0" xfId="0" applyFont="1" applyAlignment="1">
      <alignment horizontal="left"/>
    </xf>
    <xf numFmtId="0" fontId="56" fillId="0" borderId="0" xfId="0" applyFont="1"/>
    <xf numFmtId="0" fontId="56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168" fontId="60" fillId="0" borderId="98" xfId="1" applyNumberFormat="1" applyFont="1" applyBorder="1" applyAlignment="1">
      <alignment horizontal="center" wrapText="1"/>
    </xf>
    <xf numFmtId="168" fontId="60" fillId="0" borderId="101" xfId="1" applyNumberFormat="1" applyFont="1" applyBorder="1" applyAlignment="1">
      <alignment horizontal="center" wrapText="1"/>
    </xf>
    <xf numFmtId="168" fontId="60" fillId="0" borderId="103" xfId="1" applyNumberFormat="1" applyFont="1" applyBorder="1" applyAlignment="1">
      <alignment horizontal="center" wrapText="1"/>
    </xf>
    <xf numFmtId="0" fontId="56" fillId="0" borderId="17" xfId="0" applyFont="1" applyBorder="1" applyAlignment="1">
      <alignment wrapText="1"/>
    </xf>
    <xf numFmtId="0" fontId="56" fillId="0" borderId="49" xfId="0" applyFont="1" applyBorder="1" applyAlignment="1">
      <alignment horizontal="center"/>
    </xf>
    <xf numFmtId="0" fontId="56" fillId="0" borderId="14" xfId="0" applyFont="1" applyBorder="1" applyAlignment="1">
      <alignment wrapText="1"/>
    </xf>
    <xf numFmtId="0" fontId="56" fillId="0" borderId="68" xfId="0" applyFont="1" applyBorder="1" applyAlignment="1">
      <alignment horizontal="center"/>
    </xf>
    <xf numFmtId="0" fontId="56" fillId="0" borderId="88" xfId="0" applyFont="1" applyBorder="1" applyAlignment="1">
      <alignment horizontal="center"/>
    </xf>
    <xf numFmtId="0" fontId="56" fillId="0" borderId="19" xfId="0" applyFont="1" applyBorder="1" applyAlignment="1">
      <alignment wrapText="1"/>
    </xf>
    <xf numFmtId="0" fontId="60" fillId="0" borderId="0" xfId="0" applyFont="1"/>
    <xf numFmtId="0" fontId="60" fillId="0" borderId="35" xfId="0" applyFont="1" applyBorder="1" applyAlignment="1">
      <alignment horizontal="center"/>
    </xf>
    <xf numFmtId="0" fontId="60" fillId="0" borderId="36" xfId="0" applyFont="1" applyBorder="1" applyAlignment="1">
      <alignment wrapText="1"/>
    </xf>
    <xf numFmtId="168" fontId="56" fillId="0" borderId="0" xfId="0" applyNumberFormat="1" applyFont="1"/>
    <xf numFmtId="0" fontId="56" fillId="0" borderId="116" xfId="0" applyFont="1" applyBorder="1" applyAlignment="1">
      <alignment wrapText="1"/>
    </xf>
    <xf numFmtId="0" fontId="56" fillId="0" borderId="34" xfId="0" applyFont="1" applyBorder="1" applyAlignment="1">
      <alignment wrapText="1"/>
    </xf>
    <xf numFmtId="0" fontId="56" fillId="0" borderId="40" xfId="0" applyFont="1" applyBorder="1" applyAlignment="1">
      <alignment horizontal="center"/>
    </xf>
    <xf numFmtId="0" fontId="56" fillId="0" borderId="41" xfId="0" applyFont="1" applyBorder="1" applyAlignment="1">
      <alignment wrapText="1"/>
    </xf>
    <xf numFmtId="0" fontId="56" fillId="0" borderId="0" xfId="0" applyFont="1" applyAlignment="1">
      <alignment vertical="top"/>
    </xf>
    <xf numFmtId="0" fontId="56" fillId="0" borderId="0" xfId="0" applyFont="1" applyAlignment="1">
      <alignment horizontal="left" vertical="top"/>
    </xf>
    <xf numFmtId="168" fontId="56" fillId="0" borderId="0" xfId="1" applyNumberFormat="1" applyFont="1"/>
    <xf numFmtId="0" fontId="56" fillId="0" borderId="0" xfId="0" applyFont="1" applyAlignment="1">
      <alignment horizontal="center"/>
    </xf>
    <xf numFmtId="0" fontId="60" fillId="0" borderId="62" xfId="0" applyFont="1" applyBorder="1" applyAlignment="1">
      <alignment horizontal="center" wrapText="1"/>
    </xf>
    <xf numFmtId="0" fontId="60" fillId="0" borderId="190" xfId="0" applyFont="1" applyBorder="1" applyAlignment="1">
      <alignment horizontal="center" wrapText="1"/>
    </xf>
    <xf numFmtId="168" fontId="60" fillId="0" borderId="180" xfId="1" applyNumberFormat="1" applyFont="1" applyBorder="1" applyAlignment="1">
      <alignment horizontal="center" wrapText="1"/>
    </xf>
    <xf numFmtId="168" fontId="60" fillId="0" borderId="191" xfId="1" applyNumberFormat="1" applyFont="1" applyBorder="1" applyAlignment="1">
      <alignment horizontal="center" wrapText="1"/>
    </xf>
    <xf numFmtId="168" fontId="60" fillId="0" borderId="192" xfId="1" applyNumberFormat="1" applyFont="1" applyBorder="1" applyAlignment="1">
      <alignment horizontal="center" wrapText="1"/>
    </xf>
    <xf numFmtId="168" fontId="60" fillId="0" borderId="156" xfId="1" applyNumberFormat="1" applyFont="1" applyBorder="1" applyAlignment="1">
      <alignment horizontal="center" wrapText="1"/>
    </xf>
    <xf numFmtId="168" fontId="60" fillId="0" borderId="141" xfId="1" applyNumberFormat="1" applyFont="1" applyBorder="1" applyAlignment="1">
      <alignment horizontal="center" wrapText="1"/>
    </xf>
    <xf numFmtId="168" fontId="60" fillId="0" borderId="64" xfId="1" applyNumberFormat="1" applyFont="1" applyBorder="1" applyAlignment="1">
      <alignment horizontal="center" wrapText="1"/>
    </xf>
    <xf numFmtId="0" fontId="56" fillId="0" borderId="0" xfId="0" applyFont="1" applyAlignment="1">
      <alignment wrapText="1"/>
    </xf>
    <xf numFmtId="168" fontId="56" fillId="0" borderId="37" xfId="1" applyNumberFormat="1" applyFont="1" applyBorder="1"/>
    <xf numFmtId="168" fontId="56" fillId="0" borderId="39" xfId="1" applyNumberFormat="1" applyFont="1" applyBorder="1"/>
    <xf numFmtId="168" fontId="56" fillId="0" borderId="42" xfId="1" applyNumberFormat="1" applyFont="1" applyBorder="1"/>
    <xf numFmtId="0" fontId="60" fillId="0" borderId="93" xfId="0" applyFont="1" applyBorder="1" applyAlignment="1">
      <alignment horizontal="center"/>
    </xf>
    <xf numFmtId="166" fontId="56" fillId="0" borderId="0" xfId="2" applyFont="1"/>
    <xf numFmtId="0" fontId="56" fillId="0" borderId="34" xfId="0" applyFont="1" applyBorder="1" applyAlignment="1">
      <alignment horizontal="center"/>
    </xf>
    <xf numFmtId="0" fontId="60" fillId="0" borderId="0" xfId="0" applyFont="1" applyAlignment="1">
      <alignment horizontal="center" wrapText="1"/>
    </xf>
    <xf numFmtId="0" fontId="56" fillId="0" borderId="46" xfId="0" applyFont="1" applyBorder="1" applyAlignment="1">
      <alignment horizontal="center"/>
    </xf>
    <xf numFmtId="0" fontId="56" fillId="0" borderId="54" xfId="0" applyFont="1" applyBorder="1" applyAlignment="1">
      <alignment wrapText="1"/>
    </xf>
    <xf numFmtId="0" fontId="60" fillId="0" borderId="116" xfId="0" applyFont="1" applyBorder="1" applyAlignment="1">
      <alignment horizontal="center"/>
    </xf>
    <xf numFmtId="0" fontId="56" fillId="0" borderId="116" xfId="0" applyFont="1" applyBorder="1" applyAlignment="1">
      <alignment horizontal="center"/>
    </xf>
    <xf numFmtId="0" fontId="60" fillId="0" borderId="107" xfId="0" applyFont="1" applyBorder="1" applyAlignment="1">
      <alignment horizontal="center" wrapText="1"/>
    </xf>
    <xf numFmtId="0" fontId="60" fillId="0" borderId="99" xfId="0" applyFont="1" applyBorder="1" applyAlignment="1">
      <alignment horizontal="center" wrapText="1"/>
    </xf>
    <xf numFmtId="168" fontId="60" fillId="0" borderId="100" xfId="1" applyNumberFormat="1" applyFont="1" applyBorder="1" applyAlignment="1">
      <alignment horizontal="center" wrapText="1"/>
    </xf>
    <xf numFmtId="168" fontId="60" fillId="0" borderId="102" xfId="1" applyNumberFormat="1" applyFont="1" applyBorder="1" applyAlignment="1">
      <alignment horizontal="center" wrapText="1"/>
    </xf>
    <xf numFmtId="0" fontId="56" fillId="0" borderId="65" xfId="0" applyFont="1" applyBorder="1" applyAlignment="1">
      <alignment horizontal="center"/>
    </xf>
    <xf numFmtId="0" fontId="56" fillId="0" borderId="194" xfId="0" applyFont="1" applyBorder="1" applyAlignment="1">
      <alignment wrapText="1"/>
    </xf>
    <xf numFmtId="0" fontId="56" fillId="0" borderId="33" xfId="0" applyFont="1" applyBorder="1" applyAlignment="1">
      <alignment horizontal="center"/>
    </xf>
    <xf numFmtId="0" fontId="56" fillId="0" borderId="187" xfId="0" applyFont="1" applyBorder="1" applyAlignment="1">
      <alignment wrapText="1"/>
    </xf>
    <xf numFmtId="0" fontId="56" fillId="0" borderId="195" xfId="0" applyFont="1" applyBorder="1" applyAlignment="1">
      <alignment horizontal="center"/>
    </xf>
    <xf numFmtId="0" fontId="56" fillId="0" borderId="95" xfId="0" applyFont="1" applyBorder="1" applyAlignment="1">
      <alignment horizontal="center"/>
    </xf>
    <xf numFmtId="0" fontId="56" fillId="0" borderId="188" xfId="0" applyFont="1" applyBorder="1" applyAlignment="1">
      <alignment wrapText="1"/>
    </xf>
    <xf numFmtId="1" fontId="13" fillId="0" borderId="134" xfId="1" applyNumberFormat="1" applyFont="1" applyBorder="1"/>
    <xf numFmtId="167" fontId="26" fillId="0" borderId="151" xfId="0" applyNumberFormat="1" applyFont="1" applyBorder="1" applyAlignment="1">
      <alignment horizontal="center"/>
    </xf>
    <xf numFmtId="167" fontId="26" fillId="0" borderId="123" xfId="0" applyNumberFormat="1" applyFont="1" applyBorder="1" applyAlignment="1">
      <alignment horizontal="center"/>
    </xf>
    <xf numFmtId="0" fontId="54" fillId="0" borderId="169" xfId="0" applyFont="1" applyBorder="1" applyAlignment="1">
      <alignment horizontal="center" wrapText="1"/>
    </xf>
    <xf numFmtId="0" fontId="54" fillId="0" borderId="104" xfId="0" applyFont="1" applyBorder="1" applyAlignment="1">
      <alignment horizontal="center" wrapText="1"/>
    </xf>
    <xf numFmtId="0" fontId="54" fillId="0" borderId="133" xfId="0" applyFont="1" applyBorder="1" applyAlignment="1">
      <alignment horizontal="center" wrapText="1"/>
    </xf>
    <xf numFmtId="0" fontId="54" fillId="0" borderId="105" xfId="0" applyFont="1" applyBorder="1" applyAlignment="1">
      <alignment horizontal="center" wrapText="1"/>
    </xf>
    <xf numFmtId="166" fontId="53" fillId="0" borderId="109" xfId="2" applyFont="1" applyBorder="1" applyAlignment="1">
      <alignment horizontal="center"/>
    </xf>
    <xf numFmtId="166" fontId="53" fillId="0" borderId="92" xfId="2" applyFont="1" applyBorder="1" applyAlignment="1">
      <alignment horizontal="center"/>
    </xf>
    <xf numFmtId="166" fontId="53" fillId="0" borderId="155" xfId="2" applyFont="1" applyBorder="1" applyAlignment="1">
      <alignment horizontal="center"/>
    </xf>
    <xf numFmtId="0" fontId="54" fillId="0" borderId="104" xfId="0" applyFont="1" applyBorder="1" applyAlignment="1">
      <alignment horizontal="center"/>
    </xf>
    <xf numFmtId="0" fontId="54" fillId="0" borderId="133" xfId="0" applyFont="1" applyBorder="1" applyAlignment="1">
      <alignment wrapText="1"/>
    </xf>
    <xf numFmtId="166" fontId="54" fillId="0" borderId="105" xfId="2" applyFont="1" applyBorder="1" applyAlignment="1">
      <alignment horizontal="center"/>
    </xf>
    <xf numFmtId="3" fontId="21" fillId="0" borderId="56" xfId="18" applyNumberFormat="1" applyFont="1" applyBorder="1" applyAlignment="1">
      <alignment horizontal="right" wrapText="1"/>
    </xf>
    <xf numFmtId="3" fontId="21" fillId="0" borderId="57" xfId="18" applyNumberFormat="1" applyFont="1" applyBorder="1" applyAlignment="1">
      <alignment horizontal="right" wrapText="1"/>
    </xf>
    <xf numFmtId="1" fontId="14" fillId="0" borderId="165" xfId="0" applyNumberFormat="1" applyFont="1" applyBorder="1" applyAlignment="1">
      <alignment horizontal="right"/>
    </xf>
    <xf numFmtId="0" fontId="29" fillId="0" borderId="150" xfId="0" applyFont="1" applyBorder="1" applyAlignment="1">
      <alignment wrapText="1"/>
    </xf>
    <xf numFmtId="166" fontId="14" fillId="0" borderId="119" xfId="2" applyFont="1" applyBorder="1"/>
    <xf numFmtId="166" fontId="14" fillId="0" borderId="120" xfId="2" applyFont="1" applyBorder="1"/>
    <xf numFmtId="166" fontId="14" fillId="0" borderId="121" xfId="2" applyFont="1" applyBorder="1"/>
    <xf numFmtId="0" fontId="29" fillId="0" borderId="175" xfId="0" applyFont="1" applyBorder="1" applyAlignment="1">
      <alignment wrapText="1"/>
    </xf>
    <xf numFmtId="0" fontId="14" fillId="0" borderId="182" xfId="0" applyFont="1" applyBorder="1" applyAlignment="1">
      <alignment wrapText="1"/>
    </xf>
    <xf numFmtId="1" fontId="14" fillId="0" borderId="139" xfId="0" applyNumberFormat="1" applyFont="1" applyBorder="1" applyAlignment="1">
      <alignment horizontal="right"/>
    </xf>
    <xf numFmtId="0" fontId="33" fillId="0" borderId="34" xfId="0" applyFont="1" applyBorder="1"/>
    <xf numFmtId="168" fontId="33" fillId="0" borderId="34" xfId="1" applyNumberFormat="1" applyFont="1" applyBorder="1" applyAlignment="1">
      <alignment horizontal="center"/>
    </xf>
    <xf numFmtId="0" fontId="32" fillId="0" borderId="36" xfId="0" applyFont="1" applyBorder="1"/>
    <xf numFmtId="168" fontId="32" fillId="0" borderId="36" xfId="1" applyNumberFormat="1" applyFont="1" applyBorder="1" applyAlignment="1">
      <alignment horizontal="center"/>
    </xf>
    <xf numFmtId="1" fontId="32" fillId="0" borderId="36" xfId="0" applyNumberFormat="1" applyFont="1" applyBorder="1" applyAlignment="1">
      <alignment horizontal="center"/>
    </xf>
    <xf numFmtId="1" fontId="32" fillId="0" borderId="37" xfId="0" applyNumberFormat="1" applyFont="1" applyBorder="1" applyAlignment="1">
      <alignment horizontal="center"/>
    </xf>
    <xf numFmtId="165" fontId="11" fillId="0" borderId="123" xfId="2" applyNumberFormat="1" applyFont="1" applyBorder="1"/>
    <xf numFmtId="0" fontId="29" fillId="0" borderId="93" xfId="0" applyFont="1" applyBorder="1" applyAlignment="1">
      <alignment wrapText="1"/>
    </xf>
    <xf numFmtId="0" fontId="29" fillId="0" borderId="94" xfId="0" applyFont="1" applyBorder="1" applyAlignment="1">
      <alignment wrapText="1"/>
    </xf>
    <xf numFmtId="0" fontId="21" fillId="0" borderId="56" xfId="0" applyFont="1" applyBorder="1" applyAlignment="1">
      <alignment horizontal="right"/>
    </xf>
    <xf numFmtId="0" fontId="21" fillId="0" borderId="57" xfId="0" applyFont="1" applyBorder="1" applyAlignment="1">
      <alignment horizontal="right"/>
    </xf>
    <xf numFmtId="0" fontId="21" fillId="0" borderId="58" xfId="0" applyFont="1" applyBorder="1" applyAlignment="1">
      <alignment horizontal="right"/>
    </xf>
    <xf numFmtId="0" fontId="17" fillId="0" borderId="104" xfId="0" applyFont="1" applyBorder="1" applyAlignment="1">
      <alignment horizontal="center" wrapText="1"/>
    </xf>
    <xf numFmtId="0" fontId="17" fillId="0" borderId="133" xfId="0" applyFont="1" applyBorder="1" applyAlignment="1">
      <alignment horizontal="center" wrapText="1"/>
    </xf>
    <xf numFmtId="166" fontId="32" fillId="0" borderId="0" xfId="2" applyFont="1"/>
    <xf numFmtId="0" fontId="14" fillId="0" borderId="138" xfId="0" applyFont="1" applyBorder="1" applyAlignment="1">
      <alignment horizontal="center" wrapText="1"/>
    </xf>
    <xf numFmtId="0" fontId="0" fillId="0" borderId="56" xfId="0" applyBorder="1" applyAlignment="1">
      <alignment wrapText="1"/>
    </xf>
    <xf numFmtId="0" fontId="0" fillId="0" borderId="139" xfId="0" applyBorder="1" applyAlignment="1">
      <alignment horizontal="center"/>
    </xf>
    <xf numFmtId="0" fontId="14" fillId="0" borderId="140" xfId="0" applyFont="1" applyBorder="1" applyAlignment="1">
      <alignment wrapText="1"/>
    </xf>
    <xf numFmtId="1" fontId="33" fillId="0" borderId="36" xfId="0" applyNumberFormat="1" applyFont="1" applyBorder="1" applyAlignment="1">
      <alignment horizontal="center"/>
    </xf>
    <xf numFmtId="1" fontId="33" fillId="0" borderId="37" xfId="0" applyNumberFormat="1" applyFont="1" applyBorder="1" applyAlignment="1">
      <alignment horizontal="center"/>
    </xf>
    <xf numFmtId="0" fontId="33" fillId="0" borderId="58" xfId="0" applyFont="1" applyBorder="1"/>
    <xf numFmtId="166" fontId="14" fillId="0" borderId="120" xfId="2" applyFont="1" applyFill="1" applyBorder="1"/>
    <xf numFmtId="166" fontId="14" fillId="0" borderId="119" xfId="2" applyFont="1" applyFill="1" applyBorder="1"/>
    <xf numFmtId="3" fontId="21" fillId="0" borderId="0" xfId="0" applyNumberFormat="1" applyFont="1"/>
    <xf numFmtId="3" fontId="21" fillId="0" borderId="166" xfId="0" applyNumberFormat="1" applyFont="1" applyBorder="1"/>
    <xf numFmtId="0" fontId="21" fillId="0" borderId="115" xfId="0" applyFont="1" applyBorder="1"/>
    <xf numFmtId="0" fontId="17" fillId="0" borderId="56" xfId="0" applyFont="1" applyBorder="1" applyAlignment="1">
      <alignment horizontal="center" wrapText="1"/>
    </xf>
    <xf numFmtId="0" fontId="17" fillId="0" borderId="167" xfId="0" applyFont="1" applyBorder="1" applyAlignment="1">
      <alignment horizontal="center" wrapText="1"/>
    </xf>
    <xf numFmtId="0" fontId="13" fillId="0" borderId="59" xfId="0" applyFont="1" applyBorder="1"/>
    <xf numFmtId="0" fontId="17" fillId="0" borderId="197" xfId="0" applyFont="1" applyBorder="1" applyAlignment="1">
      <alignment wrapText="1"/>
    </xf>
    <xf numFmtId="0" fontId="21" fillId="0" borderId="59" xfId="0" applyFont="1" applyBorder="1" applyAlignment="1">
      <alignment horizontal="right"/>
    </xf>
    <xf numFmtId="0" fontId="21" fillId="0" borderId="60" xfId="0" applyFont="1" applyBorder="1" applyAlignment="1">
      <alignment horizontal="right"/>
    </xf>
    <xf numFmtId="0" fontId="21" fillId="0" borderId="61" xfId="0" applyFont="1" applyBorder="1" applyAlignment="1">
      <alignment horizontal="right"/>
    </xf>
    <xf numFmtId="1" fontId="14" fillId="0" borderId="127" xfId="0" applyNumberFormat="1" applyFont="1" applyBorder="1"/>
    <xf numFmtId="0" fontId="32" fillId="0" borderId="80" xfId="0" applyFont="1" applyBorder="1" applyAlignment="1">
      <alignment horizontal="center"/>
    </xf>
    <xf numFmtId="0" fontId="33" fillId="0" borderId="109" xfId="0" applyFont="1" applyBorder="1"/>
    <xf numFmtId="3" fontId="35" fillId="0" borderId="0" xfId="0" applyNumberFormat="1" applyFont="1"/>
    <xf numFmtId="1" fontId="17" fillId="0" borderId="36" xfId="0" applyNumberFormat="1" applyFont="1" applyBorder="1"/>
    <xf numFmtId="1" fontId="13" fillId="0" borderId="39" xfId="0" applyNumberFormat="1" applyFont="1" applyBorder="1"/>
    <xf numFmtId="0" fontId="33" fillId="0" borderId="104" xfId="0" applyFont="1" applyBorder="1" applyAlignment="1">
      <alignment horizontal="center"/>
    </xf>
    <xf numFmtId="0" fontId="33" fillId="0" borderId="182" xfId="0" applyFont="1" applyBorder="1" applyAlignment="1">
      <alignment wrapText="1"/>
    </xf>
    <xf numFmtId="0" fontId="33" fillId="0" borderId="104" xfId="0" applyFont="1" applyBorder="1"/>
    <xf numFmtId="0" fontId="33" fillId="0" borderId="133" xfId="0" applyFont="1" applyBorder="1"/>
    <xf numFmtId="0" fontId="33" fillId="0" borderId="105" xfId="0" applyFont="1" applyBorder="1"/>
    <xf numFmtId="0" fontId="33" fillId="0" borderId="63" xfId="0" applyFont="1" applyBorder="1"/>
    <xf numFmtId="0" fontId="33" fillId="0" borderId="115" xfId="0" applyFont="1" applyBorder="1"/>
    <xf numFmtId="166" fontId="44" fillId="0" borderId="64" xfId="2" applyFont="1" applyFill="1" applyBorder="1" applyAlignment="1">
      <alignment horizontal="right"/>
    </xf>
    <xf numFmtId="0" fontId="33" fillId="0" borderId="62" xfId="0" applyFont="1" applyBorder="1"/>
    <xf numFmtId="166" fontId="44" fillId="0" borderId="127" xfId="2" applyFont="1" applyFill="1" applyBorder="1" applyAlignment="1">
      <alignment horizontal="right"/>
    </xf>
    <xf numFmtId="0" fontId="33" fillId="0" borderId="182" xfId="0" applyFont="1" applyBorder="1"/>
    <xf numFmtId="0" fontId="42" fillId="0" borderId="146" xfId="0" applyFont="1" applyBorder="1" applyAlignment="1">
      <alignment horizontal="right"/>
    </xf>
    <xf numFmtId="166" fontId="42" fillId="0" borderId="87" xfId="2" applyFont="1" applyFill="1" applyBorder="1" applyAlignment="1">
      <alignment horizontal="right"/>
    </xf>
    <xf numFmtId="0" fontId="42" fillId="0" borderId="35" xfId="0" applyFont="1" applyBorder="1" applyAlignment="1">
      <alignment horizontal="right"/>
    </xf>
    <xf numFmtId="166" fontId="42" fillId="0" borderId="37" xfId="2" applyFont="1" applyFill="1" applyBorder="1" applyAlignment="1">
      <alignment horizontal="right"/>
    </xf>
    <xf numFmtId="0" fontId="42" fillId="0" borderId="38" xfId="0" applyFont="1" applyBorder="1" applyAlignment="1">
      <alignment horizontal="right"/>
    </xf>
    <xf numFmtId="166" fontId="42" fillId="0" borderId="39" xfId="2" applyFont="1" applyFill="1" applyBorder="1" applyAlignment="1">
      <alignment horizontal="right"/>
    </xf>
    <xf numFmtId="0" fontId="42" fillId="0" borderId="40" xfId="0" applyFont="1" applyBorder="1" applyAlignment="1">
      <alignment horizontal="right"/>
    </xf>
    <xf numFmtId="166" fontId="42" fillId="0" borderId="42" xfId="2" applyFont="1" applyFill="1" applyBorder="1" applyAlignment="1">
      <alignment horizontal="right"/>
    </xf>
    <xf numFmtId="168" fontId="11" fillId="0" borderId="0" xfId="1" applyNumberFormat="1" applyFont="1" applyBorder="1"/>
    <xf numFmtId="1" fontId="44" fillId="0" borderId="9" xfId="5" applyNumberFormat="1" applyFont="1" applyBorder="1"/>
    <xf numFmtId="1" fontId="44" fillId="0" borderId="65" xfId="5" applyNumberFormat="1" applyFont="1" applyBorder="1" applyAlignment="1">
      <alignment horizontal="right"/>
    </xf>
    <xf numFmtId="1" fontId="44" fillId="0" borderId="13" xfId="0" applyNumberFormat="1" applyFont="1" applyBorder="1"/>
    <xf numFmtId="1" fontId="44" fillId="0" borderId="15" xfId="0" applyNumberFormat="1" applyFont="1" applyBorder="1"/>
    <xf numFmtId="1" fontId="44" fillId="0" borderId="14" xfId="5" applyNumberFormat="1" applyFont="1" applyBorder="1"/>
    <xf numFmtId="1" fontId="44" fillId="0" borderId="33" xfId="5" applyNumberFormat="1" applyFont="1" applyBorder="1" applyAlignment="1">
      <alignment horizontal="right"/>
    </xf>
    <xf numFmtId="1" fontId="44" fillId="0" borderId="52" xfId="0" applyNumberFormat="1" applyFont="1" applyBorder="1"/>
    <xf numFmtId="1" fontId="44" fillId="0" borderId="55" xfId="5" applyNumberFormat="1" applyFont="1" applyBorder="1"/>
    <xf numFmtId="1" fontId="44" fillId="0" borderId="95" xfId="5" applyNumberFormat="1" applyFont="1" applyBorder="1" applyAlignment="1">
      <alignment horizontal="right"/>
    </xf>
    <xf numFmtId="0" fontId="63" fillId="0" borderId="0" xfId="470"/>
    <xf numFmtId="0" fontId="13" fillId="0" borderId="60" xfId="0" applyFont="1" applyBorder="1"/>
    <xf numFmtId="0" fontId="13" fillId="4" borderId="65" xfId="1" applyNumberFormat="1" applyFont="1" applyFill="1" applyBorder="1"/>
    <xf numFmtId="0" fontId="13" fillId="4" borderId="33" xfId="2" applyNumberFormat="1" applyFont="1" applyFill="1" applyBorder="1"/>
    <xf numFmtId="0" fontId="17" fillId="0" borderId="146" xfId="0" applyFont="1" applyBorder="1" applyAlignment="1">
      <alignment horizontal="center"/>
    </xf>
    <xf numFmtId="167" fontId="56" fillId="0" borderId="184" xfId="0" applyNumberFormat="1" applyFont="1" applyBorder="1" applyAlignment="1">
      <alignment horizontal="center"/>
    </xf>
    <xf numFmtId="167" fontId="56" fillId="0" borderId="173" xfId="0" applyNumberFormat="1" applyFont="1" applyBorder="1" applyAlignment="1">
      <alignment horizontal="center"/>
    </xf>
    <xf numFmtId="167" fontId="17" fillId="0" borderId="34" xfId="0" applyNumberFormat="1" applyFont="1" applyBorder="1" applyAlignment="1">
      <alignment horizontal="center"/>
    </xf>
    <xf numFmtId="0" fontId="17" fillId="0" borderId="35" xfId="0" applyFont="1" applyBorder="1"/>
    <xf numFmtId="0" fontId="13" fillId="0" borderId="38" xfId="0" applyFont="1" applyBorder="1"/>
    <xf numFmtId="167" fontId="25" fillId="0" borderId="39" xfId="0" applyNumberFormat="1" applyFont="1" applyBorder="1" applyAlignment="1">
      <alignment horizontal="center"/>
    </xf>
    <xf numFmtId="167" fontId="24" fillId="0" borderId="39" xfId="0" applyNumberFormat="1" applyFont="1" applyBorder="1" applyAlignment="1">
      <alignment horizontal="center"/>
    </xf>
    <xf numFmtId="167" fontId="13" fillId="0" borderId="39" xfId="0" applyNumberFormat="1" applyFont="1" applyBorder="1" applyAlignment="1">
      <alignment horizontal="center"/>
    </xf>
    <xf numFmtId="167" fontId="13" fillId="0" borderId="41" xfId="0" applyNumberFormat="1" applyFont="1" applyBorder="1" applyAlignment="1">
      <alignment horizontal="center"/>
    </xf>
    <xf numFmtId="167" fontId="13" fillId="0" borderId="42" xfId="0" applyNumberFormat="1" applyFont="1" applyBorder="1" applyAlignment="1">
      <alignment horizontal="center"/>
    </xf>
    <xf numFmtId="0" fontId="53" fillId="0" borderId="104" xfId="0" applyFont="1" applyBorder="1" applyAlignment="1">
      <alignment horizontal="center"/>
    </xf>
    <xf numFmtId="0" fontId="53" fillId="0" borderId="133" xfId="0" applyFont="1" applyBorder="1" applyAlignment="1">
      <alignment wrapText="1"/>
    </xf>
    <xf numFmtId="168" fontId="53" fillId="0" borderId="133" xfId="1" applyNumberFormat="1" applyFont="1" applyBorder="1" applyAlignment="1">
      <alignment horizontal="center"/>
    </xf>
    <xf numFmtId="166" fontId="53" fillId="0" borderId="105" xfId="2" applyFont="1" applyBorder="1" applyAlignment="1">
      <alignment horizontal="center"/>
    </xf>
    <xf numFmtId="168" fontId="54" fillId="0" borderId="140" xfId="1" applyNumberFormat="1" applyFont="1" applyBorder="1" applyAlignment="1">
      <alignment horizontal="center"/>
    </xf>
    <xf numFmtId="0" fontId="13" fillId="0" borderId="91" xfId="0" applyFont="1" applyBorder="1" applyAlignment="1">
      <alignment horizontal="center"/>
    </xf>
    <xf numFmtId="3" fontId="33" fillId="0" borderId="168" xfId="0" applyNumberFormat="1" applyFont="1" applyBorder="1"/>
    <xf numFmtId="170" fontId="13" fillId="0" borderId="86" xfId="0" applyNumberFormat="1" applyFont="1" applyBorder="1"/>
    <xf numFmtId="170" fontId="13" fillId="0" borderId="92" xfId="0" applyNumberFormat="1" applyFont="1" applyBorder="1"/>
    <xf numFmtId="170" fontId="13" fillId="0" borderId="155" xfId="0" applyNumberFormat="1" applyFont="1" applyBorder="1"/>
    <xf numFmtId="168" fontId="13" fillId="0" borderId="153" xfId="1" applyNumberFormat="1" applyFont="1" applyBorder="1"/>
    <xf numFmtId="168" fontId="13" fillId="0" borderId="127" xfId="1" applyNumberFormat="1" applyFont="1" applyBorder="1"/>
    <xf numFmtId="168" fontId="17" fillId="0" borderId="151" xfId="1" applyNumberFormat="1" applyFont="1" applyBorder="1"/>
    <xf numFmtId="168" fontId="17" fillId="0" borderId="152" xfId="1" applyNumberFormat="1" applyFont="1" applyBorder="1"/>
    <xf numFmtId="168" fontId="17" fillId="0" borderId="56" xfId="1" applyNumberFormat="1" applyFont="1" applyBorder="1"/>
    <xf numFmtId="168" fontId="13" fillId="0" borderId="58" xfId="1" applyNumberFormat="1" applyFont="1" applyBorder="1"/>
    <xf numFmtId="168" fontId="17" fillId="0" borderId="163" xfId="1" applyNumberFormat="1" applyFont="1" applyBorder="1"/>
    <xf numFmtId="168" fontId="13" fillId="0" borderId="146" xfId="1" applyNumberFormat="1" applyFont="1" applyBorder="1"/>
    <xf numFmtId="168" fontId="13" fillId="0" borderId="126" xfId="1" applyNumberFormat="1" applyFont="1" applyBorder="1"/>
    <xf numFmtId="166" fontId="29" fillId="0" borderId="59" xfId="2" applyFont="1" applyBorder="1" applyAlignment="1" applyProtection="1">
      <alignment horizontal="right"/>
    </xf>
    <xf numFmtId="166" fontId="21" fillId="0" borderId="60" xfId="2" applyFont="1" applyBorder="1" applyAlignment="1" applyProtection="1">
      <alignment horizontal="right"/>
    </xf>
    <xf numFmtId="166" fontId="21" fillId="0" borderId="61" xfId="2" applyFont="1" applyBorder="1" applyAlignment="1" applyProtection="1">
      <alignment horizontal="right"/>
    </xf>
    <xf numFmtId="168" fontId="17" fillId="0" borderId="128" xfId="1" applyNumberFormat="1" applyFont="1" applyBorder="1"/>
    <xf numFmtId="168" fontId="17" fillId="0" borderId="129" xfId="1" applyNumberFormat="1" applyFont="1" applyBorder="1"/>
    <xf numFmtId="3" fontId="17" fillId="0" borderId="119" xfId="1" applyNumberFormat="1" applyFont="1" applyBorder="1"/>
    <xf numFmtId="3" fontId="17" fillId="0" borderId="120" xfId="1" applyNumberFormat="1" applyFont="1" applyBorder="1"/>
    <xf numFmtId="3" fontId="17" fillId="0" borderId="121" xfId="1" applyNumberFormat="1" applyFont="1" applyBorder="1"/>
    <xf numFmtId="0" fontId="17" fillId="0" borderId="110" xfId="0" applyFont="1" applyBorder="1" applyAlignment="1">
      <alignment horizontal="center" wrapText="1"/>
    </xf>
    <xf numFmtId="3" fontId="56" fillId="0" borderId="36" xfId="1" applyNumberFormat="1" applyFont="1" applyBorder="1"/>
    <xf numFmtId="3" fontId="56" fillId="0" borderId="34" xfId="1" applyNumberFormat="1" applyFont="1" applyBorder="1"/>
    <xf numFmtId="1" fontId="13" fillId="0" borderId="127" xfId="1" applyNumberFormat="1" applyFont="1" applyBorder="1"/>
    <xf numFmtId="1" fontId="14" fillId="0" borderId="164" xfId="0" applyNumberFormat="1" applyFont="1" applyBorder="1" applyAlignment="1">
      <alignment horizontal="right"/>
    </xf>
    <xf numFmtId="3" fontId="21" fillId="0" borderId="59" xfId="18" applyNumberFormat="1" applyFont="1" applyBorder="1" applyAlignment="1">
      <alignment horizontal="right" wrapText="1"/>
    </xf>
    <xf numFmtId="3" fontId="21" fillId="0" borderId="60" xfId="18" applyNumberFormat="1" applyFont="1" applyBorder="1" applyAlignment="1">
      <alignment horizontal="right" wrapText="1"/>
    </xf>
    <xf numFmtId="3" fontId="21" fillId="0" borderId="83" xfId="18" applyNumberFormat="1" applyFont="1" applyBorder="1" applyAlignment="1">
      <alignment horizontal="right" wrapText="1"/>
    </xf>
    <xf numFmtId="3" fontId="21" fillId="0" borderId="84" xfId="18" applyNumberFormat="1" applyFont="1" applyBorder="1" applyAlignment="1">
      <alignment horizontal="right" wrapText="1"/>
    </xf>
    <xf numFmtId="3" fontId="21" fillId="0" borderId="167" xfId="18" applyNumberFormat="1" applyFont="1" applyBorder="1" applyAlignment="1">
      <alignment horizontal="right" wrapText="1"/>
    </xf>
    <xf numFmtId="3" fontId="21" fillId="0" borderId="197" xfId="18" applyNumberFormat="1" applyFont="1" applyBorder="1" applyAlignment="1">
      <alignment horizontal="right" wrapText="1"/>
    </xf>
    <xf numFmtId="166" fontId="14" fillId="0" borderId="168" xfId="2" applyFont="1" applyBorder="1"/>
    <xf numFmtId="0" fontId="0" fillId="0" borderId="62" xfId="0" applyBorder="1" applyAlignment="1">
      <alignment horizontal="center"/>
    </xf>
    <xf numFmtId="0" fontId="14" fillId="0" borderId="35" xfId="0" applyFont="1" applyBorder="1" applyAlignment="1">
      <alignment wrapText="1"/>
    </xf>
    <xf numFmtId="1" fontId="14" fillId="0" borderId="36" xfId="0" applyNumberFormat="1" applyFont="1" applyBorder="1" applyAlignment="1">
      <alignment horizontal="right"/>
    </xf>
    <xf numFmtId="166" fontId="14" fillId="0" borderId="37" xfId="2" applyFont="1" applyBorder="1"/>
    <xf numFmtId="0" fontId="0" fillId="0" borderId="40" xfId="0" applyBorder="1" applyAlignment="1">
      <alignment wrapText="1"/>
    </xf>
    <xf numFmtId="166" fontId="11" fillId="0" borderId="42" xfId="2" applyFont="1" applyBorder="1"/>
    <xf numFmtId="0" fontId="0" fillId="0" borderId="140" xfId="0" applyBorder="1" applyAlignment="1">
      <alignment wrapText="1"/>
    </xf>
    <xf numFmtId="1" fontId="0" fillId="0" borderId="140" xfId="0" applyNumberFormat="1" applyBorder="1" applyAlignment="1">
      <alignment horizontal="right"/>
    </xf>
    <xf numFmtId="0" fontId="0" fillId="0" borderId="133" xfId="0" applyBorder="1" applyAlignment="1">
      <alignment wrapText="1"/>
    </xf>
    <xf numFmtId="166" fontId="11" fillId="0" borderId="121" xfId="2" applyFont="1" applyBorder="1"/>
    <xf numFmtId="3" fontId="21" fillId="0" borderId="117" xfId="18" applyNumberFormat="1" applyFont="1" applyBorder="1" applyAlignment="1">
      <alignment horizontal="right" wrapText="1"/>
    </xf>
    <xf numFmtId="3" fontId="21" fillId="0" borderId="44" xfId="18" applyNumberFormat="1" applyFont="1" applyBorder="1" applyAlignment="1">
      <alignment horizontal="right" wrapText="1"/>
    </xf>
    <xf numFmtId="3" fontId="21" fillId="0" borderId="43" xfId="18" applyNumberFormat="1" applyFont="1" applyBorder="1" applyAlignment="1">
      <alignment horizontal="right" wrapText="1"/>
    </xf>
    <xf numFmtId="0" fontId="0" fillId="0" borderId="182" xfId="0" applyBorder="1" applyAlignment="1">
      <alignment wrapText="1"/>
    </xf>
    <xf numFmtId="1" fontId="0" fillId="0" borderId="139" xfId="0" applyNumberFormat="1" applyBorder="1" applyAlignment="1">
      <alignment horizontal="right"/>
    </xf>
    <xf numFmtId="3" fontId="29" fillId="0" borderId="115" xfId="18" applyNumberFormat="1" applyFont="1" applyBorder="1" applyAlignment="1">
      <alignment horizontal="right" wrapText="1"/>
    </xf>
    <xf numFmtId="0" fontId="29" fillId="0" borderId="0" xfId="0" applyFont="1" applyAlignment="1">
      <alignment wrapText="1"/>
    </xf>
    <xf numFmtId="3" fontId="33" fillId="0" borderId="163" xfId="0" applyNumberFormat="1" applyFont="1" applyBorder="1" applyAlignment="1">
      <alignment horizontal="center"/>
    </xf>
    <xf numFmtId="168" fontId="0" fillId="0" borderId="0" xfId="1" applyNumberFormat="1" applyFont="1"/>
    <xf numFmtId="168" fontId="33" fillId="0" borderId="116" xfId="1" applyNumberFormat="1" applyFont="1" applyBorder="1" applyAlignment="1">
      <alignment horizontal="center"/>
    </xf>
    <xf numFmtId="1" fontId="33" fillId="0" borderId="116" xfId="0" applyNumberFormat="1" applyFont="1" applyBorder="1" applyAlignment="1">
      <alignment horizontal="center"/>
    </xf>
    <xf numFmtId="1" fontId="33" fillId="0" borderId="123" xfId="0" applyNumberFormat="1" applyFont="1" applyBorder="1" applyAlignment="1">
      <alignment horizontal="center"/>
    </xf>
    <xf numFmtId="1" fontId="33" fillId="0" borderId="35" xfId="0" applyNumberFormat="1" applyFont="1" applyBorder="1" applyAlignment="1">
      <alignment horizontal="center"/>
    </xf>
    <xf numFmtId="1" fontId="33" fillId="0" borderId="38" xfId="0" applyNumberFormat="1" applyFont="1" applyBorder="1" applyAlignment="1">
      <alignment horizontal="center"/>
    </xf>
    <xf numFmtId="1" fontId="33" fillId="0" borderId="40" xfId="0" applyNumberFormat="1" applyFont="1" applyBorder="1" applyAlignment="1">
      <alignment horizontal="center"/>
    </xf>
    <xf numFmtId="0" fontId="21" fillId="0" borderId="119" xfId="0" applyFont="1" applyBorder="1" applyAlignment="1">
      <alignment horizontal="right"/>
    </xf>
    <xf numFmtId="0" fontId="21" fillId="0" borderId="120" xfId="0" applyFont="1" applyBorder="1" applyAlignment="1">
      <alignment horizontal="right"/>
    </xf>
    <xf numFmtId="0" fontId="21" fillId="0" borderId="121" xfId="0" applyFont="1" applyBorder="1" applyAlignment="1">
      <alignment horizontal="right"/>
    </xf>
    <xf numFmtId="0" fontId="63" fillId="0" borderId="0" xfId="470" applyAlignment="1">
      <alignment vertical="top"/>
    </xf>
    <xf numFmtId="0" fontId="64" fillId="0" borderId="0" xfId="470" applyFont="1" applyAlignment="1">
      <alignment vertical="top"/>
    </xf>
    <xf numFmtId="0" fontId="64" fillId="0" borderId="0" xfId="470" applyFont="1"/>
    <xf numFmtId="3" fontId="63" fillId="0" borderId="0" xfId="470" applyNumberFormat="1"/>
    <xf numFmtId="3" fontId="64" fillId="0" borderId="0" xfId="470" applyNumberFormat="1" applyFont="1"/>
    <xf numFmtId="0" fontId="17" fillId="0" borderId="107" xfId="0" applyFont="1" applyBorder="1" applyAlignment="1">
      <alignment horizontal="center"/>
    </xf>
    <xf numFmtId="0" fontId="17" fillId="0" borderId="122" xfId="0" applyFont="1" applyBorder="1" applyAlignment="1">
      <alignment horizontal="center"/>
    </xf>
    <xf numFmtId="0" fontId="17" fillId="0" borderId="151" xfId="0" applyFont="1" applyBorder="1" applyAlignment="1">
      <alignment wrapText="1"/>
    </xf>
    <xf numFmtId="3" fontId="21" fillId="0" borderId="119" xfId="0" applyNumberFormat="1" applyFont="1" applyBorder="1" applyAlignment="1">
      <alignment horizontal="right"/>
    </xf>
    <xf numFmtId="3" fontId="21" fillId="0" borderId="120" xfId="0" applyNumberFormat="1" applyFont="1" applyBorder="1" applyAlignment="1">
      <alignment horizontal="right"/>
    </xf>
    <xf numFmtId="3" fontId="21" fillId="0" borderId="121" xfId="0" applyNumberFormat="1" applyFont="1" applyBorder="1" applyAlignment="1">
      <alignment horizontal="right"/>
    </xf>
    <xf numFmtId="3" fontId="21" fillId="0" borderId="117" xfId="0" applyNumberFormat="1" applyFont="1" applyBorder="1" applyAlignment="1">
      <alignment horizontal="right"/>
    </xf>
    <xf numFmtId="3" fontId="21" fillId="0" borderId="44" xfId="0" applyNumberFormat="1" applyFont="1" applyBorder="1" applyAlignment="1">
      <alignment horizontal="right"/>
    </xf>
    <xf numFmtId="3" fontId="21" fillId="0" borderId="118" xfId="0" applyNumberFormat="1" applyFont="1" applyBorder="1" applyAlignment="1">
      <alignment horizontal="right"/>
    </xf>
    <xf numFmtId="0" fontId="14" fillId="0" borderId="122" xfId="0" applyFont="1" applyBorder="1" applyAlignment="1">
      <alignment horizontal="center"/>
    </xf>
    <xf numFmtId="3" fontId="13" fillId="0" borderId="183" xfId="1" applyNumberFormat="1" applyFont="1" applyBorder="1"/>
    <xf numFmtId="168" fontId="13" fillId="0" borderId="184" xfId="1" applyNumberFormat="1" applyFont="1" applyBorder="1"/>
    <xf numFmtId="3" fontId="13" fillId="0" borderId="184" xfId="1" applyNumberFormat="1" applyFont="1" applyBorder="1"/>
    <xf numFmtId="3" fontId="13" fillId="0" borderId="189" xfId="1" applyNumberFormat="1" applyFont="1" applyBorder="1"/>
    <xf numFmtId="3" fontId="17" fillId="0" borderId="59" xfId="1" applyNumberFormat="1" applyFont="1" applyBorder="1"/>
    <xf numFmtId="3" fontId="13" fillId="0" borderId="198" xfId="1" applyNumberFormat="1" applyFont="1" applyBorder="1"/>
    <xf numFmtId="3" fontId="63" fillId="0" borderId="34" xfId="470" applyNumberFormat="1" applyBorder="1"/>
    <xf numFmtId="3" fontId="63" fillId="0" borderId="116" xfId="470" applyNumberFormat="1" applyBorder="1"/>
    <xf numFmtId="0" fontId="25" fillId="0" borderId="104" xfId="0" applyFont="1" applyBorder="1" applyAlignment="1">
      <alignment horizontal="center" wrapText="1"/>
    </xf>
    <xf numFmtId="0" fontId="25" fillId="0" borderId="133" xfId="0" applyFont="1" applyBorder="1" applyAlignment="1">
      <alignment horizontal="center" wrapText="1"/>
    </xf>
    <xf numFmtId="0" fontId="25" fillId="0" borderId="182" xfId="0" applyFont="1" applyBorder="1" applyAlignment="1">
      <alignment horizontal="center" wrapText="1"/>
    </xf>
    <xf numFmtId="0" fontId="25" fillId="0" borderId="115" xfId="0" applyFont="1" applyBorder="1" applyAlignment="1">
      <alignment horizontal="center" wrapText="1"/>
    </xf>
    <xf numFmtId="3" fontId="63" fillId="0" borderId="84" xfId="470" applyNumberFormat="1" applyBorder="1"/>
    <xf numFmtId="3" fontId="13" fillId="0" borderId="173" xfId="1" applyNumberFormat="1" applyFont="1" applyBorder="1"/>
    <xf numFmtId="3" fontId="63" fillId="0" borderId="151" xfId="470" applyNumberFormat="1" applyBorder="1"/>
    <xf numFmtId="3" fontId="63" fillId="0" borderId="57" xfId="470" applyNumberFormat="1" applyBorder="1"/>
    <xf numFmtId="3" fontId="63" fillId="0" borderId="167" xfId="470" applyNumberFormat="1" applyBorder="1"/>
    <xf numFmtId="3" fontId="13" fillId="0" borderId="34" xfId="1" applyNumberFormat="1" applyFont="1" applyBorder="1"/>
    <xf numFmtId="3" fontId="13" fillId="0" borderId="39" xfId="1" applyNumberFormat="1" applyFont="1" applyBorder="1"/>
    <xf numFmtId="3" fontId="13" fillId="4" borderId="95" xfId="2" applyNumberFormat="1" applyFont="1" applyFill="1" applyBorder="1"/>
    <xf numFmtId="0" fontId="17" fillId="0" borderId="59" xfId="0" applyFont="1" applyBorder="1"/>
    <xf numFmtId="0" fontId="13" fillId="0" borderId="198" xfId="0" applyFont="1" applyBorder="1"/>
    <xf numFmtId="0" fontId="13" fillId="0" borderId="153" xfId="0" applyFont="1" applyBorder="1"/>
    <xf numFmtId="0" fontId="17" fillId="0" borderId="175" xfId="0" applyFont="1" applyBorder="1" applyAlignment="1">
      <alignment wrapText="1"/>
    </xf>
    <xf numFmtId="0" fontId="17" fillId="0" borderId="9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7" fillId="0" borderId="36" xfId="0" applyFont="1" applyBorder="1"/>
    <xf numFmtId="0" fontId="17" fillId="0" borderId="37" xfId="0" applyFont="1" applyBorder="1"/>
    <xf numFmtId="0" fontId="17" fillId="0" borderId="93" xfId="0" applyFont="1" applyBorder="1"/>
    <xf numFmtId="167" fontId="17" fillId="0" borderId="138" xfId="0" applyNumberFormat="1" applyFont="1" applyBorder="1" applyAlignment="1">
      <alignment horizontal="center"/>
    </xf>
    <xf numFmtId="0" fontId="34" fillId="0" borderId="93" xfId="0" applyFont="1" applyBorder="1" applyAlignment="1">
      <alignment wrapText="1"/>
    </xf>
    <xf numFmtId="0" fontId="33" fillId="0" borderId="56" xfId="0" applyFont="1" applyBorder="1" applyAlignment="1">
      <alignment wrapText="1"/>
    </xf>
    <xf numFmtId="1" fontId="32" fillId="0" borderId="122" xfId="0" applyNumberFormat="1" applyFont="1" applyBorder="1"/>
    <xf numFmtId="1" fontId="32" fillId="0" borderId="123" xfId="0" applyNumberFormat="1" applyFont="1" applyBorder="1"/>
    <xf numFmtId="1" fontId="32" fillId="0" borderId="152" xfId="0" applyNumberFormat="1" applyFont="1" applyBorder="1"/>
    <xf numFmtId="3" fontId="32" fillId="0" borderId="115" xfId="0" applyNumberFormat="1" applyFont="1" applyBorder="1"/>
    <xf numFmtId="0" fontId="32" fillId="0" borderId="200" xfId="0" applyFont="1" applyBorder="1"/>
    <xf numFmtId="0" fontId="0" fillId="0" borderId="66" xfId="0" applyBorder="1" applyAlignment="1">
      <alignment wrapText="1"/>
    </xf>
    <xf numFmtId="3" fontId="33" fillId="0" borderId="67" xfId="0" applyNumberFormat="1" applyFont="1" applyBorder="1"/>
    <xf numFmtId="3" fontId="33" fillId="0" borderId="47" xfId="0" applyNumberFormat="1" applyFont="1" applyBorder="1"/>
    <xf numFmtId="3" fontId="33" fillId="0" borderId="10" xfId="0" applyNumberFormat="1" applyFont="1" applyBorder="1"/>
    <xf numFmtId="3" fontId="33" fillId="0" borderId="11" xfId="0" applyNumberFormat="1" applyFont="1" applyBorder="1"/>
    <xf numFmtId="3" fontId="33" fillId="0" borderId="73" xfId="0" applyNumberFormat="1" applyFont="1" applyBorder="1"/>
    <xf numFmtId="3" fontId="44" fillId="0" borderId="119" xfId="0" applyNumberFormat="1" applyFont="1" applyBorder="1"/>
    <xf numFmtId="3" fontId="44" fillId="0" borderId="120" xfId="0" applyNumberFormat="1" applyFont="1" applyBorder="1"/>
    <xf numFmtId="3" fontId="44" fillId="0" borderId="121" xfId="0" applyNumberFormat="1" applyFont="1" applyBorder="1"/>
    <xf numFmtId="3" fontId="44" fillId="0" borderId="104" xfId="0" applyNumberFormat="1" applyFont="1" applyBorder="1"/>
    <xf numFmtId="3" fontId="44" fillId="0" borderId="133" xfId="0" applyNumberFormat="1" applyFont="1" applyBorder="1"/>
    <xf numFmtId="3" fontId="44" fillId="0" borderId="105" xfId="0" applyNumberFormat="1" applyFont="1" applyBorder="1"/>
    <xf numFmtId="3" fontId="44" fillId="0" borderId="111" xfId="0" applyNumberFormat="1" applyFont="1" applyBorder="1"/>
    <xf numFmtId="3" fontId="44" fillId="0" borderId="200" xfId="0" applyNumberFormat="1" applyFont="1" applyBorder="1"/>
    <xf numFmtId="0" fontId="33" fillId="0" borderId="128" xfId="0" applyFont="1" applyBorder="1" applyAlignment="1">
      <alignment wrapText="1"/>
    </xf>
    <xf numFmtId="0" fontId="13" fillId="0" borderId="107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3" fontId="13" fillId="0" borderId="122" xfId="0" applyNumberFormat="1" applyFont="1" applyBorder="1"/>
    <xf numFmtId="3" fontId="13" fillId="0" borderId="139" xfId="0" applyNumberFormat="1" applyFont="1" applyBorder="1"/>
    <xf numFmtId="3" fontId="13" fillId="0" borderId="140" xfId="0" applyNumberFormat="1" applyFont="1" applyBorder="1"/>
    <xf numFmtId="3" fontId="13" fillId="0" borderId="134" xfId="0" applyNumberFormat="1" applyFont="1" applyBorder="1"/>
    <xf numFmtId="168" fontId="13" fillId="0" borderId="116" xfId="1" applyNumberFormat="1" applyFont="1" applyBorder="1"/>
    <xf numFmtId="168" fontId="13" fillId="0" borderId="151" xfId="1" applyNumberFormat="1" applyFont="1" applyBorder="1"/>
    <xf numFmtId="168" fontId="13" fillId="0" borderId="152" xfId="1" applyNumberFormat="1" applyFont="1" applyBorder="1"/>
    <xf numFmtId="168" fontId="13" fillId="0" borderId="122" xfId="1" applyNumberFormat="1" applyFont="1" applyBorder="1"/>
    <xf numFmtId="168" fontId="17" fillId="0" borderId="138" xfId="1" applyNumberFormat="1" applyFont="1" applyBorder="1"/>
    <xf numFmtId="168" fontId="17" fillId="0" borderId="175" xfId="1" applyNumberFormat="1" applyFont="1" applyBorder="1"/>
    <xf numFmtId="168" fontId="17" fillId="0" borderId="150" xfId="1" applyNumberFormat="1" applyFont="1" applyBorder="1"/>
    <xf numFmtId="168" fontId="13" fillId="0" borderId="60" xfId="1" applyNumberFormat="1" applyFont="1" applyBorder="1"/>
    <xf numFmtId="168" fontId="13" fillId="0" borderId="61" xfId="1" applyNumberFormat="1" applyFont="1" applyBorder="1"/>
    <xf numFmtId="168" fontId="17" fillId="0" borderId="93" xfId="1" applyNumberFormat="1" applyFont="1" applyBorder="1"/>
    <xf numFmtId="3" fontId="13" fillId="0" borderId="163" xfId="0" applyNumberFormat="1" applyFont="1" applyBorder="1"/>
    <xf numFmtId="0" fontId="56" fillId="0" borderId="199" xfId="0" applyFont="1" applyBorder="1" applyAlignment="1">
      <alignment horizontal="center"/>
    </xf>
    <xf numFmtId="168" fontId="56" fillId="0" borderId="183" xfId="1" applyNumberFormat="1" applyFont="1" applyFill="1" applyBorder="1"/>
    <xf numFmtId="168" fontId="56" fillId="0" borderId="84" xfId="1" applyNumberFormat="1" applyFont="1" applyBorder="1"/>
    <xf numFmtId="168" fontId="56" fillId="0" borderId="85" xfId="1" applyNumberFormat="1" applyFont="1" applyBorder="1"/>
    <xf numFmtId="0" fontId="60" fillId="0" borderId="56" xfId="0" applyFont="1" applyBorder="1" applyAlignment="1">
      <alignment wrapText="1"/>
    </xf>
    <xf numFmtId="0" fontId="56" fillId="0" borderId="151" xfId="0" applyFont="1" applyBorder="1" applyAlignment="1">
      <alignment wrapText="1"/>
    </xf>
    <xf numFmtId="0" fontId="56" fillId="0" borderId="57" xfId="0" applyFont="1" applyBorder="1" applyAlignment="1">
      <alignment wrapText="1"/>
    </xf>
    <xf numFmtId="168" fontId="60" fillId="0" borderId="35" xfId="1" applyNumberFormat="1" applyFont="1" applyBorder="1"/>
    <xf numFmtId="168" fontId="60" fillId="0" borderId="37" xfId="1" applyNumberFormat="1" applyFont="1" applyBorder="1"/>
    <xf numFmtId="168" fontId="56" fillId="0" borderId="38" xfId="1" applyNumberFormat="1" applyFont="1" applyBorder="1"/>
    <xf numFmtId="168" fontId="56" fillId="0" borderId="40" xfId="1" applyNumberFormat="1" applyFont="1" applyBorder="1"/>
    <xf numFmtId="3" fontId="56" fillId="0" borderId="84" xfId="1" applyNumberFormat="1" applyFont="1" applyBorder="1"/>
    <xf numFmtId="0" fontId="56" fillId="0" borderId="122" xfId="0" applyFont="1" applyBorder="1" applyAlignment="1">
      <alignment horizontal="center"/>
    </xf>
    <xf numFmtId="168" fontId="56" fillId="0" borderId="123" xfId="1" applyNumberFormat="1" applyFont="1" applyBorder="1"/>
    <xf numFmtId="3" fontId="60" fillId="0" borderId="116" xfId="1" applyNumberFormat="1" applyFont="1" applyBorder="1"/>
    <xf numFmtId="3" fontId="60" fillId="0" borderId="123" xfId="1" applyNumberFormat="1" applyFont="1" applyBorder="1"/>
    <xf numFmtId="168" fontId="56" fillId="0" borderId="56" xfId="1" applyNumberFormat="1" applyFont="1" applyBorder="1"/>
    <xf numFmtId="168" fontId="56" fillId="0" borderId="57" xfId="1" applyNumberFormat="1" applyFont="1" applyBorder="1"/>
    <xf numFmtId="168" fontId="56" fillId="0" borderId="58" xfId="1" applyNumberFormat="1" applyFont="1" applyBorder="1"/>
    <xf numFmtId="3" fontId="56" fillId="0" borderId="39" xfId="1" applyNumberFormat="1" applyFont="1" applyBorder="1"/>
    <xf numFmtId="3" fontId="56" fillId="0" borderId="42" xfId="1" applyNumberFormat="1" applyFont="1" applyBorder="1"/>
    <xf numFmtId="3" fontId="33" fillId="0" borderId="146" xfId="0" applyNumberFormat="1" applyFont="1" applyBorder="1" applyAlignment="1">
      <alignment horizontal="center"/>
    </xf>
    <xf numFmtId="0" fontId="32" fillId="0" borderId="10" xfId="0" applyFont="1" applyBorder="1"/>
    <xf numFmtId="0" fontId="32" fillId="0" borderId="11" xfId="0" applyFont="1" applyBorder="1"/>
    <xf numFmtId="0" fontId="32" fillId="0" borderId="17" xfId="0" applyFont="1" applyBorder="1"/>
    <xf numFmtId="0" fontId="33" fillId="0" borderId="109" xfId="0" applyFont="1" applyBorder="1" applyAlignment="1">
      <alignment horizontal="right"/>
    </xf>
    <xf numFmtId="0" fontId="32" fillId="0" borderId="54" xfId="0" applyFont="1" applyBorder="1"/>
    <xf numFmtId="0" fontId="32" fillId="0" borderId="86" xfId="0" applyFont="1" applyBorder="1" applyAlignment="1">
      <alignment horizontal="right"/>
    </xf>
    <xf numFmtId="1" fontId="33" fillId="0" borderId="92" xfId="5" applyNumberFormat="1" applyFont="1" applyBorder="1" applyAlignment="1">
      <alignment horizontal="right"/>
    </xf>
    <xf numFmtId="1" fontId="33" fillId="0" borderId="155" xfId="5" applyNumberFormat="1" applyFont="1" applyBorder="1" applyAlignment="1">
      <alignment horizontal="right"/>
    </xf>
    <xf numFmtId="0" fontId="32" fillId="0" borderId="46" xfId="0" applyFont="1" applyBorder="1"/>
    <xf numFmtId="0" fontId="33" fillId="0" borderId="68" xfId="0" applyFont="1" applyBorder="1"/>
    <xf numFmtId="1" fontId="33" fillId="0" borderId="50" xfId="5" applyNumberFormat="1" applyFont="1" applyBorder="1"/>
    <xf numFmtId="1" fontId="33" fillId="0" borderId="49" xfId="0" applyNumberFormat="1" applyFont="1" applyBorder="1"/>
    <xf numFmtId="1" fontId="33" fillId="0" borderId="51" xfId="0" applyNumberFormat="1" applyFont="1" applyBorder="1"/>
    <xf numFmtId="1" fontId="33" fillId="0" borderId="53" xfId="5" applyNumberFormat="1" applyFont="1" applyBorder="1"/>
    <xf numFmtId="0" fontId="32" fillId="0" borderId="86" xfId="0" applyFont="1" applyBorder="1"/>
    <xf numFmtId="1" fontId="33" fillId="0" borderId="92" xfId="0" applyNumberFormat="1" applyFont="1" applyBorder="1"/>
    <xf numFmtId="1" fontId="33" fillId="0" borderId="155" xfId="0" applyNumberFormat="1" applyFont="1" applyBorder="1"/>
    <xf numFmtId="0" fontId="33" fillId="0" borderId="73" xfId="0" applyFont="1" applyBorder="1"/>
    <xf numFmtId="1" fontId="44" fillId="0" borderId="37" xfId="5" applyNumberFormat="1" applyFont="1" applyBorder="1"/>
    <xf numFmtId="1" fontId="44" fillId="0" borderId="39" xfId="5" applyNumberFormat="1" applyFont="1" applyBorder="1"/>
    <xf numFmtId="1" fontId="44" fillId="0" borderId="42" xfId="5" applyNumberFormat="1" applyFont="1" applyBorder="1"/>
    <xf numFmtId="1" fontId="44" fillId="0" borderId="46" xfId="0" applyNumberFormat="1" applyFont="1" applyBorder="1"/>
    <xf numFmtId="1" fontId="44" fillId="0" borderId="47" xfId="0" applyNumberFormat="1" applyFont="1" applyBorder="1"/>
    <xf numFmtId="1" fontId="44" fillId="0" borderId="49" xfId="0" applyNumberFormat="1" applyFont="1" applyBorder="1"/>
    <xf numFmtId="1" fontId="44" fillId="0" borderId="51" xfId="0" applyNumberFormat="1" applyFont="1" applyBorder="1"/>
    <xf numFmtId="0" fontId="32" fillId="0" borderId="65" xfId="0" applyFont="1" applyBorder="1"/>
    <xf numFmtId="0" fontId="33" fillId="0" borderId="195" xfId="0" applyFont="1" applyBorder="1"/>
    <xf numFmtId="1" fontId="44" fillId="0" borderId="65" xfId="0" applyNumberFormat="1" applyFont="1" applyBorder="1"/>
    <xf numFmtId="1" fontId="44" fillId="0" borderId="33" xfId="0" applyNumberFormat="1" applyFont="1" applyBorder="1"/>
    <xf numFmtId="1" fontId="44" fillId="0" borderId="95" xfId="0" applyNumberFormat="1" applyFont="1" applyBorder="1"/>
    <xf numFmtId="1" fontId="44" fillId="0" borderId="48" xfId="5" applyNumberFormat="1" applyFont="1" applyBorder="1"/>
    <xf numFmtId="1" fontId="44" fillId="0" borderId="50" xfId="5" applyNumberFormat="1" applyFont="1" applyBorder="1"/>
    <xf numFmtId="1" fontId="44" fillId="0" borderId="53" xfId="5" applyNumberFormat="1" applyFont="1" applyBorder="1"/>
    <xf numFmtId="1" fontId="44" fillId="0" borderId="48" xfId="0" applyNumberFormat="1" applyFont="1" applyBorder="1"/>
    <xf numFmtId="1" fontId="44" fillId="0" borderId="50" xfId="0" applyNumberFormat="1" applyFont="1" applyBorder="1"/>
    <xf numFmtId="1" fontId="44" fillId="0" borderId="53" xfId="0" applyNumberFormat="1" applyFont="1" applyBorder="1"/>
    <xf numFmtId="0" fontId="32" fillId="0" borderId="195" xfId="0" applyFont="1" applyBorder="1"/>
    <xf numFmtId="1" fontId="44" fillId="0" borderId="86" xfId="0" applyNumberFormat="1" applyFont="1" applyBorder="1"/>
    <xf numFmtId="1" fontId="44" fillId="0" borderId="92" xfId="0" applyNumberFormat="1" applyFont="1" applyBorder="1"/>
    <xf numFmtId="1" fontId="44" fillId="0" borderId="155" xfId="0" applyNumberFormat="1" applyFont="1" applyBorder="1"/>
    <xf numFmtId="1" fontId="33" fillId="4" borderId="49" xfId="0" applyNumberFormat="1" applyFont="1" applyFill="1" applyBorder="1"/>
    <xf numFmtId="1" fontId="33" fillId="4" borderId="50" xfId="0" applyNumberFormat="1" applyFont="1" applyFill="1" applyBorder="1"/>
    <xf numFmtId="1" fontId="33" fillId="4" borderId="51" xfId="0" applyNumberFormat="1" applyFont="1" applyFill="1" applyBorder="1"/>
    <xf numFmtId="1" fontId="33" fillId="4" borderId="52" xfId="0" applyNumberFormat="1" applyFont="1" applyFill="1" applyBorder="1"/>
    <xf numFmtId="1" fontId="33" fillId="4" borderId="53" xfId="0" applyNumberFormat="1" applyFont="1" applyFill="1" applyBorder="1"/>
    <xf numFmtId="1" fontId="33" fillId="4" borderId="86" xfId="0" applyNumberFormat="1" applyFont="1" applyFill="1" applyBorder="1"/>
    <xf numFmtId="1" fontId="33" fillId="4" borderId="92" xfId="0" applyNumberFormat="1" applyFont="1" applyFill="1" applyBorder="1"/>
    <xf numFmtId="1" fontId="33" fillId="4" borderId="155" xfId="0" applyNumberFormat="1" applyFont="1" applyFill="1" applyBorder="1"/>
    <xf numFmtId="0" fontId="32" fillId="0" borderId="91" xfId="0" applyFont="1" applyBorder="1" applyAlignment="1">
      <alignment horizontal="center" wrapText="1"/>
    </xf>
    <xf numFmtId="0" fontId="32" fillId="0" borderId="108" xfId="0" applyFont="1" applyBorder="1" applyAlignment="1">
      <alignment horizontal="center" wrapText="1"/>
    </xf>
    <xf numFmtId="0" fontId="32" fillId="0" borderId="115" xfId="0" applyFont="1" applyBorder="1" applyAlignment="1">
      <alignment horizontal="center" wrapText="1"/>
    </xf>
    <xf numFmtId="0" fontId="32" fillId="0" borderId="135" xfId="0" applyFont="1" applyBorder="1" applyAlignment="1">
      <alignment horizontal="center" wrapText="1"/>
    </xf>
    <xf numFmtId="3" fontId="13" fillId="0" borderId="183" xfId="0" applyNumberFormat="1" applyFont="1" applyBorder="1"/>
    <xf numFmtId="3" fontId="13" fillId="0" borderId="184" xfId="0" applyNumberFormat="1" applyFont="1" applyBorder="1"/>
    <xf numFmtId="3" fontId="13" fillId="0" borderId="173" xfId="0" applyNumberFormat="1" applyFont="1" applyBorder="1"/>
    <xf numFmtId="1" fontId="25" fillId="0" borderId="42" xfId="0" applyNumberFormat="1" applyFont="1" applyBorder="1"/>
    <xf numFmtId="3" fontId="21" fillId="0" borderId="111" xfId="0" applyNumberFormat="1" applyFont="1" applyBorder="1" applyAlignment="1">
      <alignment horizontal="right"/>
    </xf>
    <xf numFmtId="3" fontId="21" fillId="0" borderId="112" xfId="0" applyNumberFormat="1" applyFont="1" applyBorder="1" applyAlignment="1">
      <alignment horizontal="right"/>
    </xf>
    <xf numFmtId="3" fontId="13" fillId="0" borderId="34" xfId="0" applyNumberFormat="1" applyFont="1" applyBorder="1" applyAlignment="1">
      <alignment wrapText="1"/>
    </xf>
    <xf numFmtId="1" fontId="14" fillId="0" borderId="134" xfId="0" applyNumberFormat="1" applyFont="1" applyBorder="1"/>
    <xf numFmtId="3" fontId="13" fillId="0" borderId="36" xfId="0" applyNumberFormat="1" applyFont="1" applyBorder="1" applyAlignment="1">
      <alignment wrapText="1"/>
    </xf>
    <xf numFmtId="3" fontId="13" fillId="0" borderId="41" xfId="0" applyNumberFormat="1" applyFont="1" applyBorder="1" applyAlignment="1">
      <alignment wrapText="1"/>
    </xf>
    <xf numFmtId="3" fontId="21" fillId="0" borderId="113" xfId="0" applyNumberFormat="1" applyFont="1" applyBorder="1" applyAlignment="1">
      <alignment horizontal="right"/>
    </xf>
    <xf numFmtId="1" fontId="24" fillId="0" borderId="34" xfId="0" applyNumberFormat="1" applyFont="1" applyBorder="1"/>
    <xf numFmtId="1" fontId="24" fillId="0" borderId="35" xfId="0" applyNumberFormat="1" applyFont="1" applyBorder="1"/>
    <xf numFmtId="1" fontId="24" fillId="0" borderId="36" xfId="0" applyNumberFormat="1" applyFont="1" applyBorder="1"/>
    <xf numFmtId="1" fontId="24" fillId="0" borderId="38" xfId="0" applyNumberFormat="1" applyFont="1" applyBorder="1"/>
    <xf numFmtId="1" fontId="24" fillId="0" borderId="40" xfId="0" applyNumberFormat="1" applyFont="1" applyBorder="1"/>
    <xf numFmtId="1" fontId="24" fillId="0" borderId="41" xfId="0" applyNumberFormat="1" applyFont="1" applyBorder="1"/>
    <xf numFmtId="167" fontId="14" fillId="0" borderId="123" xfId="0" applyNumberFormat="1" applyFont="1" applyBorder="1"/>
    <xf numFmtId="167" fontId="0" fillId="0" borderId="37" xfId="0" applyNumberFormat="1" applyBorder="1"/>
    <xf numFmtId="167" fontId="0" fillId="0" borderId="39" xfId="0" applyNumberFormat="1" applyBorder="1"/>
    <xf numFmtId="167" fontId="0" fillId="0" borderId="42" xfId="0" applyNumberFormat="1" applyBorder="1"/>
    <xf numFmtId="3" fontId="21" fillId="0" borderId="122" xfId="18" applyNumberFormat="1" applyFont="1" applyBorder="1" applyAlignment="1">
      <alignment horizontal="right" wrapText="1"/>
    </xf>
    <xf numFmtId="3" fontId="21" fillId="0" borderId="116" xfId="18" applyNumberFormat="1" applyFont="1" applyBorder="1" applyAlignment="1">
      <alignment horizontal="right" wrapText="1"/>
    </xf>
    <xf numFmtId="3" fontId="21" fillId="0" borderId="151" xfId="18" applyNumberFormat="1" applyFont="1" applyBorder="1" applyAlignment="1">
      <alignment horizontal="right" wrapText="1"/>
    </xf>
    <xf numFmtId="3" fontId="21" fillId="0" borderId="153" xfId="18" applyNumberFormat="1" applyFont="1" applyBorder="1" applyAlignment="1">
      <alignment horizontal="right" wrapText="1"/>
    </xf>
    <xf numFmtId="0" fontId="29" fillId="0" borderId="133" xfId="0" applyFont="1" applyBorder="1" applyAlignment="1">
      <alignment wrapText="1"/>
    </xf>
    <xf numFmtId="0" fontId="29" fillId="5" borderId="133" xfId="0" applyFont="1" applyFill="1" applyBorder="1" applyAlignment="1">
      <alignment wrapText="1"/>
    </xf>
    <xf numFmtId="3" fontId="21" fillId="5" borderId="152" xfId="18" applyNumberFormat="1" applyFont="1" applyFill="1" applyBorder="1" applyAlignment="1">
      <alignment horizontal="right" wrapText="1"/>
    </xf>
    <xf numFmtId="3" fontId="21" fillId="5" borderId="112" xfId="18" applyNumberFormat="1" applyFont="1" applyFill="1" applyBorder="1" applyAlignment="1">
      <alignment horizontal="right" wrapText="1"/>
    </xf>
    <xf numFmtId="3" fontId="21" fillId="5" borderId="154" xfId="18" applyNumberFormat="1" applyFont="1" applyFill="1" applyBorder="1" applyAlignment="1">
      <alignment horizontal="right" wrapText="1"/>
    </xf>
    <xf numFmtId="1" fontId="14" fillId="5" borderId="36" xfId="0" applyNumberFormat="1" applyFont="1" applyFill="1" applyBorder="1" applyAlignment="1">
      <alignment horizontal="right"/>
    </xf>
    <xf numFmtId="1" fontId="0" fillId="5" borderId="41" xfId="0" applyNumberFormat="1" applyFill="1" applyBorder="1" applyAlignment="1">
      <alignment horizontal="right"/>
    </xf>
    <xf numFmtId="0" fontId="29" fillId="5" borderId="105" xfId="0" applyFont="1" applyFill="1" applyBorder="1" applyAlignment="1">
      <alignment wrapText="1"/>
    </xf>
    <xf numFmtId="3" fontId="21" fillId="5" borderId="123" xfId="18" applyNumberFormat="1" applyFont="1" applyFill="1" applyBorder="1" applyAlignment="1">
      <alignment horizontal="right" wrapText="1"/>
    </xf>
    <xf numFmtId="3" fontId="21" fillId="5" borderId="39" xfId="18" applyNumberFormat="1" applyFont="1" applyFill="1" applyBorder="1" applyAlignment="1">
      <alignment horizontal="right" wrapText="1"/>
    </xf>
    <xf numFmtId="3" fontId="21" fillId="5" borderId="85" xfId="18" applyNumberFormat="1" applyFont="1" applyFill="1" applyBorder="1" applyAlignment="1">
      <alignment horizontal="right" wrapText="1"/>
    </xf>
    <xf numFmtId="3" fontId="21" fillId="0" borderId="184" xfId="18" applyNumberFormat="1" applyFont="1" applyBorder="1" applyAlignment="1">
      <alignment horizontal="right" wrapText="1"/>
    </xf>
    <xf numFmtId="0" fontId="0" fillId="0" borderId="183" xfId="0" applyBorder="1" applyAlignment="1">
      <alignment wrapText="1"/>
    </xf>
    <xf numFmtId="1" fontId="0" fillId="0" borderId="184" xfId="0" applyNumberFormat="1" applyBorder="1" applyAlignment="1">
      <alignment horizontal="right"/>
    </xf>
    <xf numFmtId="1" fontId="0" fillId="5" borderId="184" xfId="0" applyNumberFormat="1" applyFill="1" applyBorder="1" applyAlignment="1">
      <alignment horizontal="right"/>
    </xf>
    <xf numFmtId="166" fontId="11" fillId="0" borderId="173" xfId="2" applyFont="1" applyBorder="1"/>
    <xf numFmtId="0" fontId="29" fillId="5" borderId="138" xfId="0" applyFont="1" applyFill="1" applyBorder="1" applyAlignment="1">
      <alignment wrapText="1"/>
    </xf>
    <xf numFmtId="3" fontId="21" fillId="5" borderId="111" xfId="18" applyNumberFormat="1" applyFont="1" applyFill="1" applyBorder="1" applyAlignment="1">
      <alignment horizontal="right" wrapText="1"/>
    </xf>
    <xf numFmtId="0" fontId="29" fillId="5" borderId="175" xfId="0" applyFont="1" applyFill="1" applyBorder="1" applyAlignment="1">
      <alignment wrapText="1"/>
    </xf>
    <xf numFmtId="3" fontId="21" fillId="5" borderId="37" xfId="18" applyNumberFormat="1" applyFont="1" applyFill="1" applyBorder="1" applyAlignment="1">
      <alignment horizontal="right" wrapText="1"/>
    </xf>
    <xf numFmtId="3" fontId="21" fillId="5" borderId="34" xfId="18" applyNumberFormat="1" applyFont="1" applyFill="1" applyBorder="1" applyAlignment="1">
      <alignment horizontal="right" wrapText="1"/>
    </xf>
    <xf numFmtId="0" fontId="21" fillId="0" borderId="36" xfId="0" applyFont="1" applyBorder="1" applyAlignment="1">
      <alignment horizontal="right" wrapText="1"/>
    </xf>
    <xf numFmtId="0" fontId="0" fillId="0" borderId="36" xfId="0" applyBorder="1" applyAlignment="1">
      <alignment horizontal="right"/>
    </xf>
    <xf numFmtId="9" fontId="0" fillId="0" borderId="37" xfId="0" applyNumberFormat="1" applyBorder="1"/>
    <xf numFmtId="0" fontId="0" fillId="0" borderId="140" xfId="0" applyBorder="1" applyAlignment="1">
      <alignment horizontal="right"/>
    </xf>
    <xf numFmtId="9" fontId="0" fillId="0" borderId="121" xfId="0" applyNumberFormat="1" applyBorder="1"/>
    <xf numFmtId="0" fontId="0" fillId="0" borderId="139" xfId="0" applyBorder="1" applyAlignment="1">
      <alignment horizontal="right"/>
    </xf>
    <xf numFmtId="0" fontId="0" fillId="0" borderId="165" xfId="0" applyBorder="1" applyAlignment="1">
      <alignment horizontal="right"/>
    </xf>
    <xf numFmtId="0" fontId="21" fillId="0" borderId="115" xfId="0" applyFont="1" applyBorder="1" applyAlignment="1">
      <alignment horizontal="right" wrapText="1"/>
    </xf>
    <xf numFmtId="0" fontId="0" fillId="0" borderId="164" xfId="0" applyBorder="1" applyAlignment="1">
      <alignment horizontal="right"/>
    </xf>
    <xf numFmtId="1" fontId="53" fillId="0" borderId="35" xfId="1" applyNumberFormat="1" applyFont="1" applyBorder="1" applyAlignment="1">
      <alignment horizontal="center"/>
    </xf>
    <xf numFmtId="1" fontId="53" fillId="0" borderId="36" xfId="1" applyNumberFormat="1" applyFont="1" applyBorder="1" applyAlignment="1">
      <alignment horizontal="center"/>
    </xf>
    <xf numFmtId="1" fontId="53" fillId="0" borderId="37" xfId="1" applyNumberFormat="1" applyFont="1" applyBorder="1" applyAlignment="1">
      <alignment horizontal="center"/>
    </xf>
    <xf numFmtId="1" fontId="53" fillId="0" borderId="38" xfId="1" applyNumberFormat="1" applyFont="1" applyBorder="1" applyAlignment="1">
      <alignment horizontal="center"/>
    </xf>
    <xf numFmtId="1" fontId="53" fillId="0" borderId="34" xfId="1" applyNumberFormat="1" applyFont="1" applyBorder="1" applyAlignment="1">
      <alignment horizontal="center"/>
    </xf>
    <xf numFmtId="1" fontId="53" fillId="0" borderId="39" xfId="1" applyNumberFormat="1" applyFont="1" applyBorder="1" applyAlignment="1">
      <alignment horizontal="center"/>
    </xf>
    <xf numFmtId="1" fontId="53" fillId="0" borderId="40" xfId="1" applyNumberFormat="1" applyFont="1" applyBorder="1" applyAlignment="1">
      <alignment horizontal="center"/>
    </xf>
    <xf numFmtId="1" fontId="53" fillId="0" borderId="41" xfId="1" applyNumberFormat="1" applyFont="1" applyBorder="1" applyAlignment="1">
      <alignment horizontal="center"/>
    </xf>
    <xf numFmtId="1" fontId="53" fillId="0" borderId="42" xfId="1" applyNumberFormat="1" applyFont="1" applyBorder="1" applyAlignment="1">
      <alignment horizontal="center"/>
    </xf>
    <xf numFmtId="166" fontId="53" fillId="0" borderId="37" xfId="2" applyFont="1" applyBorder="1" applyAlignment="1">
      <alignment horizontal="center"/>
    </xf>
    <xf numFmtId="168" fontId="53" fillId="0" borderId="35" xfId="1" applyNumberFormat="1" applyFont="1" applyBorder="1" applyAlignment="1">
      <alignment horizontal="center"/>
    </xf>
    <xf numFmtId="168" fontId="53" fillId="0" borderId="36" xfId="1" applyNumberFormat="1" applyFont="1" applyBorder="1" applyAlignment="1">
      <alignment horizontal="center"/>
    </xf>
    <xf numFmtId="168" fontId="53" fillId="0" borderId="122" xfId="1" applyNumberFormat="1" applyFont="1" applyBorder="1" applyAlignment="1">
      <alignment horizontal="center"/>
    </xf>
    <xf numFmtId="0" fontId="54" fillId="0" borderId="31" xfId="0" applyFont="1" applyBorder="1" applyAlignment="1">
      <alignment horizontal="center" wrapText="1"/>
    </xf>
    <xf numFmtId="0" fontId="54" fillId="0" borderId="201" xfId="0" applyFont="1" applyBorder="1" applyAlignment="1">
      <alignment horizontal="center" wrapText="1"/>
    </xf>
    <xf numFmtId="0" fontId="54" fillId="0" borderId="115" xfId="0" applyFont="1" applyBorder="1" applyAlignment="1">
      <alignment horizontal="center" wrapText="1"/>
    </xf>
    <xf numFmtId="0" fontId="54" fillId="0" borderId="135" xfId="0" applyFont="1" applyBorder="1" applyAlignment="1">
      <alignment horizontal="center" wrapText="1"/>
    </xf>
    <xf numFmtId="0" fontId="43" fillId="0" borderId="83" xfId="0" applyFont="1" applyBorder="1" applyAlignment="1">
      <alignment horizontal="right"/>
    </xf>
    <xf numFmtId="0" fontId="43" fillId="0" borderId="84" xfId="0" applyFont="1" applyBorder="1" applyAlignment="1">
      <alignment horizontal="right"/>
    </xf>
    <xf numFmtId="3" fontId="43" fillId="0" borderId="85" xfId="0" applyNumberFormat="1" applyFont="1" applyBorder="1" applyAlignment="1">
      <alignment horizontal="right"/>
    </xf>
    <xf numFmtId="168" fontId="53" fillId="0" borderId="139" xfId="1" applyNumberFormat="1" applyFont="1" applyBorder="1" applyAlignment="1">
      <alignment horizontal="center"/>
    </xf>
    <xf numFmtId="0" fontId="33" fillId="0" borderId="146" xfId="0" applyFont="1" applyBorder="1" applyAlignment="1">
      <alignment wrapText="1"/>
    </xf>
    <xf numFmtId="0" fontId="33" fillId="0" borderId="202" xfId="0" applyFont="1" applyBorder="1" applyAlignment="1">
      <alignment wrapText="1"/>
    </xf>
    <xf numFmtId="0" fontId="32" fillId="0" borderId="107" xfId="0" applyFont="1" applyBorder="1" applyAlignment="1">
      <alignment wrapText="1"/>
    </xf>
    <xf numFmtId="3" fontId="33" fillId="0" borderId="146" xfId="0" applyNumberFormat="1" applyFont="1" applyBorder="1"/>
    <xf numFmtId="0" fontId="33" fillId="0" borderId="129" xfId="0" applyFont="1" applyBorder="1" applyAlignment="1">
      <alignment wrapText="1"/>
    </xf>
    <xf numFmtId="0" fontId="33" fillId="0" borderId="126" xfId="0" applyFont="1" applyBorder="1" applyAlignment="1">
      <alignment wrapText="1"/>
    </xf>
    <xf numFmtId="3" fontId="33" fillId="0" borderId="128" xfId="0" applyNumberFormat="1" applyFont="1" applyBorder="1"/>
    <xf numFmtId="0" fontId="17" fillId="0" borderId="103" xfId="0" applyFont="1" applyBorder="1" applyAlignment="1">
      <alignment horizontal="center" wrapText="1"/>
    </xf>
    <xf numFmtId="0" fontId="17" fillId="0" borderId="115" xfId="0" applyFont="1" applyBorder="1" applyAlignment="1">
      <alignment horizontal="center" wrapText="1"/>
    </xf>
    <xf numFmtId="0" fontId="65" fillId="0" borderId="0" xfId="0" applyFont="1"/>
    <xf numFmtId="166" fontId="65" fillId="0" borderId="0" xfId="2" applyFont="1"/>
    <xf numFmtId="166" fontId="65" fillId="0" borderId="0" xfId="2" applyFont="1" applyFill="1"/>
    <xf numFmtId="3" fontId="33" fillId="0" borderId="59" xfId="0" applyNumberFormat="1" applyFont="1" applyBorder="1"/>
    <xf numFmtId="3" fontId="33" fillId="0" borderId="197" xfId="0" applyNumberFormat="1" applyFont="1" applyBorder="1"/>
    <xf numFmtId="3" fontId="33" fillId="0" borderId="61" xfId="0" applyNumberFormat="1" applyFont="1" applyBorder="1"/>
    <xf numFmtId="3" fontId="32" fillId="0" borderId="119" xfId="0" applyNumberFormat="1" applyFont="1" applyBorder="1"/>
    <xf numFmtId="0" fontId="33" fillId="0" borderId="181" xfId="0" applyFont="1" applyBorder="1" applyAlignment="1">
      <alignment wrapText="1"/>
    </xf>
    <xf numFmtId="0" fontId="33" fillId="0" borderId="130" xfId="0" applyFont="1" applyBorder="1" applyAlignment="1">
      <alignment wrapText="1"/>
    </xf>
    <xf numFmtId="3" fontId="33" fillId="4" borderId="59" xfId="0" applyNumberFormat="1" applyFont="1" applyFill="1" applyBorder="1"/>
    <xf numFmtId="3" fontId="33" fillId="4" borderId="60" xfId="0" applyNumberFormat="1" applyFont="1" applyFill="1" applyBorder="1"/>
    <xf numFmtId="3" fontId="33" fillId="4" borderId="119" xfId="0" applyNumberFormat="1" applyFont="1" applyFill="1" applyBorder="1"/>
    <xf numFmtId="3" fontId="33" fillId="4" borderId="120" xfId="0" applyNumberFormat="1" applyFont="1" applyFill="1" applyBorder="1"/>
    <xf numFmtId="3" fontId="33" fillId="4" borderId="197" xfId="0" applyNumberFormat="1" applyFont="1" applyFill="1" applyBorder="1"/>
    <xf numFmtId="3" fontId="33" fillId="4" borderId="168" xfId="0" applyNumberFormat="1" applyFont="1" applyFill="1" applyBorder="1"/>
    <xf numFmtId="3" fontId="32" fillId="0" borderId="59" xfId="0" applyNumberFormat="1" applyFont="1" applyBorder="1"/>
    <xf numFmtId="0" fontId="14" fillId="0" borderId="0" xfId="0" applyFont="1" applyAlignment="1">
      <alignment vertical="center" wrapText="1"/>
    </xf>
    <xf numFmtId="166" fontId="13" fillId="0" borderId="34" xfId="2" applyFont="1" applyBorder="1"/>
    <xf numFmtId="1" fontId="13" fillId="0" borderId="34" xfId="1" applyNumberFormat="1" applyFont="1" applyFill="1" applyBorder="1"/>
    <xf numFmtId="166" fontId="13" fillId="0" borderId="34" xfId="2" applyFont="1" applyFill="1" applyBorder="1"/>
    <xf numFmtId="166" fontId="13" fillId="0" borderId="36" xfId="2" applyFont="1" applyBorder="1"/>
    <xf numFmtId="167" fontId="13" fillId="0" borderId="37" xfId="1" applyNumberFormat="1" applyFont="1" applyBorder="1"/>
    <xf numFmtId="167" fontId="13" fillId="0" borderId="39" xfId="1" applyNumberFormat="1" applyFont="1" applyBorder="1"/>
    <xf numFmtId="1" fontId="13" fillId="0" borderId="38" xfId="1" applyNumberFormat="1" applyFont="1" applyFill="1" applyBorder="1"/>
    <xf numFmtId="167" fontId="13" fillId="0" borderId="39" xfId="1" applyNumberFormat="1" applyFont="1" applyFill="1" applyBorder="1"/>
    <xf numFmtId="166" fontId="13" fillId="0" borderId="41" xfId="2" applyFont="1" applyBorder="1"/>
    <xf numFmtId="1" fontId="13" fillId="0" borderId="83" xfId="1" applyNumberFormat="1" applyFont="1" applyBorder="1"/>
    <xf numFmtId="1" fontId="13" fillId="0" borderId="84" xfId="1" applyNumberFormat="1" applyFont="1" applyBorder="1"/>
    <xf numFmtId="166" fontId="13" fillId="0" borderId="84" xfId="2" applyFont="1" applyBorder="1"/>
    <xf numFmtId="167" fontId="13" fillId="0" borderId="85" xfId="1" applyNumberFormat="1" applyFont="1" applyBorder="1"/>
    <xf numFmtId="166" fontId="17" fillId="0" borderId="36" xfId="2" applyFont="1" applyBorder="1"/>
    <xf numFmtId="167" fontId="17" fillId="0" borderId="37" xfId="0" applyNumberFormat="1" applyFont="1" applyBorder="1" applyAlignment="1">
      <alignment horizontal="center"/>
    </xf>
    <xf numFmtId="3" fontId="0" fillId="0" borderId="59" xfId="0" applyNumberFormat="1" applyBorder="1" applyAlignment="1">
      <alignment wrapText="1"/>
    </xf>
    <xf numFmtId="3" fontId="0" fillId="0" borderId="60" xfId="0" applyNumberFormat="1" applyBorder="1" applyAlignment="1">
      <alignment wrapText="1"/>
    </xf>
    <xf numFmtId="3" fontId="0" fillId="0" borderId="61" xfId="0" applyNumberFormat="1" applyBorder="1" applyAlignment="1">
      <alignment wrapText="1"/>
    </xf>
    <xf numFmtId="3" fontId="0" fillId="0" borderId="197" xfId="0" applyNumberFormat="1" applyBorder="1" applyAlignment="1">
      <alignment wrapText="1"/>
    </xf>
    <xf numFmtId="0" fontId="0" fillId="0" borderId="15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1" xfId="0" applyBorder="1" applyAlignment="1">
      <alignment wrapText="1"/>
    </xf>
    <xf numFmtId="0" fontId="14" fillId="0" borderId="117" xfId="0" applyFont="1" applyBorder="1" applyAlignment="1">
      <alignment wrapText="1"/>
    </xf>
    <xf numFmtId="0" fontId="0" fillId="0" borderId="118" xfId="0" applyBorder="1" applyAlignment="1">
      <alignment wrapText="1"/>
    </xf>
    <xf numFmtId="0" fontId="0" fillId="0" borderId="15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27" xfId="0" applyBorder="1" applyAlignment="1">
      <alignment horizontal="center"/>
    </xf>
    <xf numFmtId="0" fontId="17" fillId="0" borderId="100" xfId="0" applyFont="1" applyBorder="1" applyAlignment="1">
      <alignment wrapText="1"/>
    </xf>
    <xf numFmtId="0" fontId="17" fillId="0" borderId="131" xfId="0" applyFont="1" applyBorder="1" applyAlignment="1">
      <alignment wrapText="1"/>
    </xf>
    <xf numFmtId="0" fontId="17" fillId="0" borderId="150" xfId="0" applyFont="1" applyBorder="1" applyAlignment="1">
      <alignment wrapText="1"/>
    </xf>
    <xf numFmtId="3" fontId="48" fillId="0" borderId="37" xfId="0" applyNumberFormat="1" applyFont="1" applyBorder="1"/>
    <xf numFmtId="0" fontId="32" fillId="0" borderId="163" xfId="0" applyFont="1" applyBorder="1" applyAlignment="1">
      <alignment vertical="top" wrapText="1"/>
    </xf>
    <xf numFmtId="0" fontId="33" fillId="0" borderId="146" xfId="0" applyFont="1" applyBorder="1" applyAlignment="1">
      <alignment vertical="top" wrapText="1"/>
    </xf>
    <xf numFmtId="0" fontId="33" fillId="0" borderId="126" xfId="0" applyFont="1" applyBorder="1" applyAlignment="1">
      <alignment vertical="top" wrapText="1"/>
    </xf>
    <xf numFmtId="1" fontId="33" fillId="0" borderId="0" xfId="0" applyNumberFormat="1" applyFont="1"/>
    <xf numFmtId="1" fontId="33" fillId="4" borderId="14" xfId="0" applyNumberFormat="1" applyFont="1" applyFill="1" applyBorder="1"/>
    <xf numFmtId="1" fontId="33" fillId="4" borderId="203" xfId="0" applyNumberFormat="1" applyFont="1" applyFill="1" applyBorder="1"/>
    <xf numFmtId="1" fontId="33" fillId="4" borderId="204" xfId="0" applyNumberFormat="1" applyFont="1" applyFill="1" applyBorder="1"/>
    <xf numFmtId="1" fontId="33" fillId="4" borderId="11" xfId="0" applyNumberFormat="1" applyFont="1" applyFill="1" applyBorder="1"/>
    <xf numFmtId="1" fontId="33" fillId="4" borderId="34" xfId="0" applyNumberFormat="1" applyFont="1" applyFill="1" applyBorder="1"/>
    <xf numFmtId="1" fontId="33" fillId="4" borderId="68" xfId="0" applyNumberFormat="1" applyFont="1" applyFill="1" applyBorder="1"/>
    <xf numFmtId="1" fontId="33" fillId="4" borderId="73" xfId="0" applyNumberFormat="1" applyFont="1" applyFill="1" applyBorder="1"/>
    <xf numFmtId="0" fontId="32" fillId="0" borderId="141" xfId="0" applyFont="1" applyBorder="1" applyAlignment="1">
      <alignment horizontal="center" wrapText="1"/>
    </xf>
    <xf numFmtId="0" fontId="32" fillId="0" borderId="142" xfId="0" applyFont="1" applyBorder="1" applyAlignment="1">
      <alignment horizontal="center" wrapText="1"/>
    </xf>
    <xf numFmtId="0" fontId="32" fillId="0" borderId="157" xfId="0" applyFont="1" applyBorder="1" applyAlignment="1">
      <alignment horizontal="center" wrapText="1"/>
    </xf>
    <xf numFmtId="0" fontId="17" fillId="0" borderId="163" xfId="0" applyFont="1" applyBorder="1" applyAlignment="1">
      <alignment horizontal="center"/>
    </xf>
    <xf numFmtId="0" fontId="13" fillId="0" borderId="65" xfId="0" applyFont="1" applyBorder="1" applyAlignment="1">
      <alignment wrapText="1"/>
    </xf>
    <xf numFmtId="0" fontId="13" fillId="0" borderId="33" xfId="0" applyFont="1" applyBorder="1" applyAlignment="1">
      <alignment wrapText="1"/>
    </xf>
    <xf numFmtId="0" fontId="13" fillId="0" borderId="195" xfId="0" applyFont="1" applyBorder="1" applyAlignment="1">
      <alignment wrapText="1"/>
    </xf>
    <xf numFmtId="0" fontId="13" fillId="0" borderId="205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117" xfId="0" applyFont="1" applyBorder="1"/>
    <xf numFmtId="0" fontId="13" fillId="0" borderId="45" xfId="0" applyFont="1" applyBorder="1"/>
    <xf numFmtId="0" fontId="13" fillId="0" borderId="166" xfId="0" applyFont="1" applyBorder="1"/>
    <xf numFmtId="166" fontId="13" fillId="0" borderId="37" xfId="2" applyFont="1" applyBorder="1"/>
    <xf numFmtId="166" fontId="13" fillId="0" borderId="39" xfId="2" applyFont="1" applyBorder="1"/>
    <xf numFmtId="166" fontId="13" fillId="0" borderId="42" xfId="2" applyFont="1" applyBorder="1"/>
    <xf numFmtId="166" fontId="13" fillId="0" borderId="85" xfId="2" applyFont="1" applyBorder="1"/>
    <xf numFmtId="1" fontId="17" fillId="0" borderId="45" xfId="0" applyNumberFormat="1" applyFont="1" applyBorder="1"/>
    <xf numFmtId="1" fontId="13" fillId="0" borderId="45" xfId="0" applyNumberFormat="1" applyFont="1" applyBorder="1"/>
    <xf numFmtId="1" fontId="13" fillId="0" borderId="44" xfId="0" applyNumberFormat="1" applyFont="1" applyBorder="1"/>
    <xf numFmtId="1" fontId="13" fillId="0" borderId="118" xfId="0" applyNumberFormat="1" applyFont="1" applyBorder="1"/>
    <xf numFmtId="1" fontId="17" fillId="0" borderId="35" xfId="0" applyNumberFormat="1" applyFont="1" applyBorder="1"/>
    <xf numFmtId="166" fontId="17" fillId="0" borderId="37" xfId="2" applyFont="1" applyBorder="1"/>
    <xf numFmtId="1" fontId="13" fillId="0" borderId="38" xfId="0" applyNumberFormat="1" applyFont="1" applyBorder="1"/>
    <xf numFmtId="1" fontId="24" fillId="0" borderId="186" xfId="0" applyNumberFormat="1" applyFont="1" applyBorder="1"/>
    <xf numFmtId="1" fontId="24" fillId="0" borderId="187" xfId="0" applyNumberFormat="1" applyFont="1" applyBorder="1"/>
    <xf numFmtId="3" fontId="24" fillId="0" borderId="194" xfId="0" applyNumberFormat="1" applyFont="1" applyBorder="1"/>
    <xf numFmtId="1" fontId="24" fillId="0" borderId="188" xfId="0" applyNumberFormat="1" applyFont="1" applyBorder="1"/>
    <xf numFmtId="3" fontId="25" fillId="0" borderId="206" xfId="0" applyNumberFormat="1" applyFont="1" applyBorder="1"/>
    <xf numFmtId="3" fontId="24" fillId="0" borderId="124" xfId="0" applyNumberFormat="1" applyFont="1" applyBorder="1"/>
    <xf numFmtId="3" fontId="13" fillId="0" borderId="207" xfId="0" applyNumberFormat="1" applyFont="1" applyBorder="1"/>
    <xf numFmtId="1" fontId="24" fillId="0" borderId="59" xfId="0" applyNumberFormat="1" applyFont="1" applyBorder="1"/>
    <xf numFmtId="1" fontId="24" fillId="0" borderId="60" xfId="0" applyNumberFormat="1" applyFont="1" applyBorder="1"/>
    <xf numFmtId="1" fontId="24" fillId="0" borderId="61" xfId="0" applyNumberFormat="1" applyFont="1" applyBorder="1"/>
    <xf numFmtId="1" fontId="24" fillId="0" borderId="197" xfId="0" applyNumberFormat="1" applyFont="1" applyBorder="1"/>
    <xf numFmtId="3" fontId="25" fillId="0" borderId="65" xfId="0" applyNumberFormat="1" applyFont="1" applyBorder="1"/>
    <xf numFmtId="1" fontId="13" fillId="0" borderId="59" xfId="0" applyNumberFormat="1" applyFont="1" applyBorder="1"/>
    <xf numFmtId="1" fontId="13" fillId="0" borderId="60" xfId="0" applyNumberFormat="1" applyFont="1" applyBorder="1"/>
    <xf numFmtId="1" fontId="13" fillId="0" borderId="61" xfId="0" applyNumberFormat="1" applyFont="1" applyBorder="1"/>
    <xf numFmtId="1" fontId="13" fillId="0" borderId="153" xfId="0" applyNumberFormat="1" applyFont="1" applyBorder="1"/>
    <xf numFmtId="1" fontId="17" fillId="0" borderId="59" xfId="0" applyNumberFormat="1" applyFont="1" applyBorder="1"/>
    <xf numFmtId="0" fontId="17" fillId="0" borderId="1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3" fontId="36" fillId="0" borderId="35" xfId="0" applyNumberFormat="1" applyFont="1" applyBorder="1"/>
    <xf numFmtId="3" fontId="36" fillId="0" borderId="36" xfId="0" applyNumberFormat="1" applyFont="1" applyBorder="1"/>
    <xf numFmtId="3" fontId="36" fillId="0" borderId="37" xfId="0" applyNumberFormat="1" applyFont="1" applyBorder="1"/>
    <xf numFmtId="3" fontId="36" fillId="0" borderId="38" xfId="0" applyNumberFormat="1" applyFont="1" applyBorder="1"/>
    <xf numFmtId="3" fontId="36" fillId="0" borderId="39" xfId="0" applyNumberFormat="1" applyFont="1" applyBorder="1"/>
    <xf numFmtId="3" fontId="36" fillId="0" borderId="83" xfId="0" applyNumberFormat="1" applyFont="1" applyBorder="1"/>
    <xf numFmtId="3" fontId="36" fillId="0" borderId="84" xfId="0" applyNumberFormat="1" applyFont="1" applyBorder="1"/>
    <xf numFmtId="3" fontId="36" fillId="0" borderId="85" xfId="0" applyNumberFormat="1" applyFont="1" applyBorder="1"/>
    <xf numFmtId="0" fontId="25" fillId="0" borderId="0" xfId="472" applyFont="1"/>
    <xf numFmtId="0" fontId="25" fillId="0" borderId="45" xfId="472" applyFont="1" applyBorder="1"/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17" fillId="0" borderId="78" xfId="0" applyFont="1" applyBorder="1" applyAlignment="1">
      <alignment horizontal="center"/>
    </xf>
    <xf numFmtId="0" fontId="17" fillId="0" borderId="90" xfId="0" applyFont="1" applyBorder="1" applyAlignment="1">
      <alignment horizontal="center"/>
    </xf>
    <xf numFmtId="0" fontId="25" fillId="0" borderId="158" xfId="0" applyFont="1" applyBorder="1" applyAlignment="1">
      <alignment horizontal="center" wrapText="1"/>
    </xf>
    <xf numFmtId="0" fontId="25" fillId="0" borderId="159" xfId="0" applyFont="1" applyBorder="1" applyAlignment="1">
      <alignment horizontal="center" wrapText="1"/>
    </xf>
    <xf numFmtId="0" fontId="25" fillId="0" borderId="160" xfId="0" applyFont="1" applyBorder="1" applyAlignment="1">
      <alignment horizontal="center" wrapText="1"/>
    </xf>
    <xf numFmtId="0" fontId="25" fillId="0" borderId="62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62" xfId="0" applyFont="1" applyBorder="1" applyAlignment="1">
      <alignment horizontal="center" wrapText="1"/>
    </xf>
    <xf numFmtId="0" fontId="25" fillId="0" borderId="63" xfId="0" applyFont="1" applyBorder="1" applyAlignment="1">
      <alignment horizontal="center" wrapText="1"/>
    </xf>
    <xf numFmtId="0" fontId="25" fillId="0" borderId="64" xfId="0" applyFont="1" applyBorder="1" applyAlignment="1">
      <alignment horizontal="center" wrapText="1"/>
    </xf>
    <xf numFmtId="0" fontId="17" fillId="0" borderId="107" xfId="0" applyFont="1" applyBorder="1" applyAlignment="1">
      <alignment horizontal="center"/>
    </xf>
    <xf numFmtId="0" fontId="17" fillId="0" borderId="108" xfId="0" applyFont="1" applyBorder="1" applyAlignment="1">
      <alignment horizontal="center"/>
    </xf>
    <xf numFmtId="0" fontId="54" fillId="0" borderId="180" xfId="0" applyFont="1" applyBorder="1" applyAlignment="1">
      <alignment horizontal="center"/>
    </xf>
    <xf numFmtId="0" fontId="54" fillId="0" borderId="143" xfId="0" applyFont="1" applyBorder="1" applyAlignment="1">
      <alignment horizont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2" fillId="26" borderId="62" xfId="0" applyFont="1" applyFill="1" applyBorder="1" applyAlignment="1">
      <alignment horizontal="center"/>
    </xf>
    <xf numFmtId="0" fontId="32" fillId="26" borderId="63" xfId="0" applyFont="1" applyFill="1" applyBorder="1" applyAlignment="1">
      <alignment horizontal="center"/>
    </xf>
    <xf numFmtId="0" fontId="32" fillId="26" borderId="64" xfId="0" applyFont="1" applyFill="1" applyBorder="1" applyAlignment="1">
      <alignment horizontal="center"/>
    </xf>
    <xf numFmtId="0" fontId="32" fillId="0" borderId="107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125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51" fillId="0" borderId="0" xfId="0" applyFont="1" applyAlignment="1">
      <alignment horizontal="left" vertical="top"/>
    </xf>
    <xf numFmtId="0" fontId="17" fillId="0" borderId="150" xfId="0" applyFont="1" applyBorder="1" applyAlignment="1">
      <alignment horizontal="center" wrapText="1"/>
    </xf>
    <xf numFmtId="0" fontId="17" fillId="0" borderId="198" xfId="0" applyFont="1" applyBorder="1" applyAlignment="1">
      <alignment horizontal="center" wrapText="1"/>
    </xf>
    <xf numFmtId="0" fontId="17" fillId="0" borderId="161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16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158" xfId="0" applyFont="1" applyBorder="1" applyAlignment="1">
      <alignment horizontal="center"/>
    </xf>
    <xf numFmtId="0" fontId="17" fillId="0" borderId="159" xfId="0" applyFont="1" applyBorder="1" applyAlignment="1">
      <alignment horizontal="center"/>
    </xf>
    <xf numFmtId="0" fontId="17" fillId="0" borderId="185" xfId="0" applyFont="1" applyBorder="1" applyAlignment="1">
      <alignment horizontal="center"/>
    </xf>
    <xf numFmtId="0" fontId="17" fillId="0" borderId="62" xfId="0" applyFont="1" applyBorder="1" applyAlignment="1">
      <alignment horizontal="center" wrapText="1"/>
    </xf>
    <xf numFmtId="0" fontId="17" fillId="0" borderId="63" xfId="0" applyFont="1" applyBorder="1" applyAlignment="1">
      <alignment horizontal="center" wrapText="1"/>
    </xf>
    <xf numFmtId="0" fontId="17" fillId="0" borderId="64" xfId="0" applyFont="1" applyBorder="1" applyAlignment="1">
      <alignment horizontal="center" wrapText="1"/>
    </xf>
    <xf numFmtId="0" fontId="56" fillId="0" borderId="108" xfId="0" applyFont="1" applyBorder="1" applyAlignment="1">
      <alignment horizontal="left" vertical="top" wrapText="1"/>
    </xf>
    <xf numFmtId="0" fontId="57" fillId="0" borderId="108" xfId="0" applyFont="1" applyBorder="1" applyAlignment="1">
      <alignment wrapText="1"/>
    </xf>
    <xf numFmtId="0" fontId="57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166" xfId="0" applyFont="1" applyBorder="1" applyAlignment="1">
      <alignment horizontal="center" vertical="center" wrapText="1"/>
    </xf>
    <xf numFmtId="0" fontId="14" fillId="0" borderId="131" xfId="0" applyFont="1" applyBorder="1" applyAlignment="1">
      <alignment horizontal="left" wrapText="1"/>
    </xf>
    <xf numFmtId="0" fontId="14" fillId="0" borderId="108" xfId="0" applyFont="1" applyBorder="1" applyAlignment="1">
      <alignment horizontal="left" wrapText="1"/>
    </xf>
    <xf numFmtId="0" fontId="14" fillId="0" borderId="62" xfId="0" applyFont="1" applyBorder="1" applyAlignment="1">
      <alignment horizontal="left" wrapText="1"/>
    </xf>
    <xf numFmtId="0" fontId="14" fillId="0" borderId="64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17" fillId="0" borderId="174" xfId="0" applyFont="1" applyBorder="1" applyAlignment="1">
      <alignment horizontal="center" wrapText="1"/>
    </xf>
    <xf numFmtId="0" fontId="17" fillId="0" borderId="114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169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82" xfId="0" applyFont="1" applyBorder="1" applyAlignment="1">
      <alignment horizontal="center"/>
    </xf>
    <xf numFmtId="0" fontId="32" fillId="0" borderId="77" xfId="0" applyFont="1" applyBorder="1" applyAlignment="1">
      <alignment horizontal="center"/>
    </xf>
    <xf numFmtId="0" fontId="32" fillId="0" borderId="79" xfId="0" applyFont="1" applyBorder="1" applyAlignment="1">
      <alignment horizontal="center"/>
    </xf>
    <xf numFmtId="0" fontId="32" fillId="0" borderId="161" xfId="0" applyFont="1" applyBorder="1" applyAlignment="1">
      <alignment horizontal="center"/>
    </xf>
    <xf numFmtId="0" fontId="32" fillId="0" borderId="63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17" fillId="0" borderId="14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0" borderId="108" xfId="0" applyFont="1" applyBorder="1" applyAlignment="1">
      <alignment horizontal="left" wrapText="1"/>
    </xf>
  </cellXfs>
  <cellStyles count="473">
    <cellStyle name="20 % - uthevingsfarge 1" xfId="439" xr:uid="{D130AEA2-D964-4D74-AF55-9D0AC66E395F}"/>
    <cellStyle name="20 % - uthevingsfarge 1_3-8-C Ernæringskartlegging" xfId="457" xr:uid="{44222EA3-2EE6-41B7-B16D-1A490416634D}"/>
    <cellStyle name="20 % - uthevingsfarge 2" xfId="440" xr:uid="{283125A9-F6B4-4A61-82FC-4C838CB196A9}"/>
    <cellStyle name="20 % - uthevingsfarge 2_3-8-C Ernæringskartlegging" xfId="458" xr:uid="{9B32A090-F620-4ACF-8049-7C70C16189FB}"/>
    <cellStyle name="20 % - uthevingsfarge 3" xfId="441" xr:uid="{6E6116DE-3A5E-4BD3-9D34-07743E66FD82}"/>
    <cellStyle name="20 % - uthevingsfarge 3_3-8-C Ernæringskartlegging" xfId="459" xr:uid="{D6B5D80C-1372-4E01-ACBD-297BCAC26678}"/>
    <cellStyle name="20 % - uthevingsfarge 4" xfId="442" xr:uid="{06512DAF-A899-4ECF-B837-E80BABE5BEC4}"/>
    <cellStyle name="20 % - uthevingsfarge 4_3-8-C Ernæringskartlegging" xfId="460" xr:uid="{BCABA9A0-3ECF-4F2E-8CB3-252DC387D000}"/>
    <cellStyle name="20 % - uthevingsfarge 5" xfId="443" xr:uid="{C92D8788-19D0-4401-9DAE-2FFB7E30C319}"/>
    <cellStyle name="20 % - uthevingsfarge 5_3-8-C Ernæringskartlegging" xfId="461" xr:uid="{DB9EA1A4-E04D-4128-87B1-2F121D946E08}"/>
    <cellStyle name="20 % - uthevingsfarge 6" xfId="444" xr:uid="{DBD9C37E-F4ED-4891-AACA-E34B86F451DB}"/>
    <cellStyle name="20 % - uthevingsfarge 6_3-8-C Ernæringskartlegging" xfId="462" xr:uid="{A2545CC1-41E2-4067-ABC7-6C41823C831E}"/>
    <cellStyle name="40 % - uthevingsfarge 1" xfId="445" xr:uid="{7360A3F6-6C6A-409C-9CE8-83A4F2F41F19}"/>
    <cellStyle name="40 % - uthevingsfarge 1_3-8-C Ernæringskartlegging" xfId="463" xr:uid="{58876E79-A18A-4685-89B6-1217A4FCDFC9}"/>
    <cellStyle name="40 % - uthevingsfarge 2" xfId="446" xr:uid="{59A1BD0D-25E2-4C8A-B64F-79091D4BAB72}"/>
    <cellStyle name="40 % - uthevingsfarge 2_3-8-C Ernæringskartlegging" xfId="464" xr:uid="{1B4E6089-A72B-4806-940C-70DB18FEAC72}"/>
    <cellStyle name="40 % - uthevingsfarge 3" xfId="447" xr:uid="{D23C4493-93CD-498F-AEF4-A37AFADFF46D}"/>
    <cellStyle name="40 % - uthevingsfarge 3_3-8-C Ernæringskartlegging" xfId="465" xr:uid="{002B850C-B5A7-4D98-B954-F00C5A9D23E3}"/>
    <cellStyle name="40 % - uthevingsfarge 4" xfId="448" xr:uid="{6BF13365-ED6D-4B11-9C01-9A3A13B501F8}"/>
    <cellStyle name="40 % - uthevingsfarge 4_3-8-C Ernæringskartlegging" xfId="466" xr:uid="{5B9AA8DA-96D8-44B5-81FE-93730F7FA0CD}"/>
    <cellStyle name="40 % - uthevingsfarge 5" xfId="449" xr:uid="{263135E6-9102-4649-AF64-46A8F308445B}"/>
    <cellStyle name="40 % - uthevingsfarge 5_3-8-C Ernæringskartlegging" xfId="467" xr:uid="{F8FC39E7-89DC-4AD2-A73F-BA68A6608A76}"/>
    <cellStyle name="40 % - uthevingsfarge 6" xfId="450" xr:uid="{C4D2B458-FEE1-4489-B191-A977380E49DA}"/>
    <cellStyle name="40 % - uthevingsfarge 6_3-8-C Ernæringskartlegging" xfId="468" xr:uid="{87BAFF18-CF73-4B7D-B498-FFED48C0C2DE}"/>
    <cellStyle name="60 % - uthevingsfarge 1" xfId="451" xr:uid="{07D83287-D0F4-4B9C-A893-4482D7BA3E37}"/>
    <cellStyle name="60 % - uthevingsfarge 2" xfId="452" xr:uid="{80C60986-4586-48EA-B540-CAD71AFFD69A}"/>
    <cellStyle name="60 % - uthevingsfarge 3" xfId="453" xr:uid="{7077F625-58A3-49F8-A707-338EF03063DE}"/>
    <cellStyle name="60 % - uthevingsfarge 4" xfId="454" xr:uid="{0A3F6DF8-4233-433D-BECE-B7ED0C08613E}"/>
    <cellStyle name="60 % - uthevingsfarge 5" xfId="455" xr:uid="{39BA9573-4893-457A-B944-AE186D72755F}"/>
    <cellStyle name="60 % - uthevingsfarge 6" xfId="456" xr:uid="{684407C0-C9C5-4CBA-BCE6-9A9024A55236}"/>
    <cellStyle name="cf1" xfId="3" xr:uid="{00000000-0005-0000-0000-000000000000}"/>
    <cellStyle name="Hyperkobling 2" xfId="37" xr:uid="{00000000-0005-0000-0000-000001000000}"/>
    <cellStyle name="Komma" xfId="1" builtinId="3" customBuiltin="1"/>
    <cellStyle name="Komma 2" xfId="13" xr:uid="{00000000-0005-0000-0000-000003000000}"/>
    <cellStyle name="Komma 3" xfId="18" xr:uid="{00000000-0005-0000-0000-000004000000}"/>
    <cellStyle name="Normal" xfId="0" builtinId="0" customBuiltin="1"/>
    <cellStyle name="Normal 10" xfId="44" xr:uid="{00000000-0005-0000-0000-000006000000}"/>
    <cellStyle name="Normal 10 2" xfId="58" xr:uid="{00000000-0005-0000-0000-000007000000}"/>
    <cellStyle name="Normal 10 2 2" xfId="138" xr:uid="{00000000-0005-0000-0000-000008000000}"/>
    <cellStyle name="Normal 10 3" xfId="146" xr:uid="{00000000-0005-0000-0000-000009000000}"/>
    <cellStyle name="Normal 10 3 2" xfId="179" xr:uid="{00000000-0005-0000-0000-00000A000000}"/>
    <cellStyle name="Normal 10 4" xfId="113" xr:uid="{00000000-0005-0000-0000-00000B000000}"/>
    <cellStyle name="Normal 10 4 2" xfId="208" xr:uid="{00000000-0005-0000-0000-00000C000000}"/>
    <cellStyle name="Normal 10 4 3" xfId="264" xr:uid="{00000000-0005-0000-0000-00000D000000}"/>
    <cellStyle name="Normal 10 4 4" xfId="336" xr:uid="{00000000-0005-0000-0000-00000E000000}"/>
    <cellStyle name="Normal 10 4 5" xfId="409" xr:uid="{00000000-0005-0000-0000-00000F000000}"/>
    <cellStyle name="Normal 11" xfId="9" xr:uid="{00000000-0005-0000-0000-000010000000}"/>
    <cellStyle name="Normal 11 2" xfId="107" xr:uid="{00000000-0005-0000-0000-000011000000}"/>
    <cellStyle name="Normal 11 3" xfId="298" xr:uid="{00000000-0005-0000-0000-000012000000}"/>
    <cellStyle name="Normal 11 4" xfId="375" xr:uid="{00000000-0005-0000-0000-000013000000}"/>
    <cellStyle name="Normal 12" xfId="60" xr:uid="{00000000-0005-0000-0000-000014000000}"/>
    <cellStyle name="Normal 12 2" xfId="299" xr:uid="{00000000-0005-0000-0000-000015000000}"/>
    <cellStyle name="Normal 12 3" xfId="344" xr:uid="{00000000-0005-0000-0000-000016000000}"/>
    <cellStyle name="Normal 13" xfId="82" xr:uid="{00000000-0005-0000-0000-000017000000}"/>
    <cellStyle name="Normal 14" xfId="180" xr:uid="{00000000-0005-0000-0000-000018000000}"/>
    <cellStyle name="Normal 15" xfId="236" xr:uid="{00000000-0005-0000-0000-000019000000}"/>
    <cellStyle name="Normal 16" xfId="307" xr:uid="{00000000-0005-0000-0000-00001A000000}"/>
    <cellStyle name="Normal 17" xfId="381" xr:uid="{00000000-0005-0000-0000-00001B000000}"/>
    <cellStyle name="Normal 18" xfId="438" xr:uid="{00000000-0005-0000-0000-00001C000000}"/>
    <cellStyle name="Normal 19" xfId="470" xr:uid="{7C721C7F-C0C4-43E8-9AD7-819638A41F8C}"/>
    <cellStyle name="Normal 2" xfId="4" xr:uid="{00000000-0005-0000-0000-00001D000000}"/>
    <cellStyle name="Normal 2 2" xfId="38" xr:uid="{00000000-0005-0000-0000-00001E000000}"/>
    <cellStyle name="Normal 2 2 2" xfId="75" xr:uid="{00000000-0005-0000-0000-00001F000000}"/>
    <cellStyle name="Normal 2 2 2 2" xfId="120" xr:uid="{00000000-0005-0000-0000-000020000000}"/>
    <cellStyle name="Normal 2 2 2 3" xfId="296" xr:uid="{00000000-0005-0000-0000-000021000000}"/>
    <cellStyle name="Normal 2 2 2 4" xfId="380" xr:uid="{00000000-0005-0000-0000-000022000000}"/>
    <cellStyle name="Normal 2 2 3" xfId="98" xr:uid="{00000000-0005-0000-0000-000023000000}"/>
    <cellStyle name="Normal 2 2 4" xfId="195" xr:uid="{00000000-0005-0000-0000-000024000000}"/>
    <cellStyle name="Normal 2 2 5" xfId="251" xr:uid="{00000000-0005-0000-0000-000025000000}"/>
    <cellStyle name="Normal 2 2 6" xfId="323" xr:uid="{00000000-0005-0000-0000-000026000000}"/>
    <cellStyle name="Normal 2 2 7" xfId="396" xr:uid="{00000000-0005-0000-0000-000027000000}"/>
    <cellStyle name="Normal 2 3" xfId="15" xr:uid="{00000000-0005-0000-0000-000028000000}"/>
    <cellStyle name="Normal 2 3 2" xfId="119" xr:uid="{00000000-0005-0000-0000-000029000000}"/>
    <cellStyle name="Normal 2 4" xfId="128" xr:uid="{00000000-0005-0000-0000-00002A000000}"/>
    <cellStyle name="Normal 20" xfId="471" xr:uid="{01651C5C-7A4F-44A9-9887-18D0ACC4128A}"/>
    <cellStyle name="Normal 3" xfId="10" xr:uid="{00000000-0005-0000-0000-00002B000000}"/>
    <cellStyle name="Normal 3 2" xfId="19" xr:uid="{00000000-0005-0000-0000-00002C000000}"/>
    <cellStyle name="Normal 3 2 2" xfId="130" xr:uid="{00000000-0005-0000-0000-00002D000000}"/>
    <cellStyle name="Normal 3 2 3" xfId="109" xr:uid="{00000000-0005-0000-0000-00002E000000}"/>
    <cellStyle name="Normal 3 2 3 2" xfId="205" xr:uid="{00000000-0005-0000-0000-00002F000000}"/>
    <cellStyle name="Normal 3 2 3 3" xfId="261" xr:uid="{00000000-0005-0000-0000-000030000000}"/>
    <cellStyle name="Normal 3 2 3 4" xfId="333" xr:uid="{00000000-0005-0000-0000-000031000000}"/>
    <cellStyle name="Normal 3 2 3 5" xfId="406" xr:uid="{00000000-0005-0000-0000-000032000000}"/>
    <cellStyle name="Normal 3 3" xfId="52" xr:uid="{00000000-0005-0000-0000-000033000000}"/>
    <cellStyle name="Normal 3 3 2" xfId="117" xr:uid="{00000000-0005-0000-0000-000034000000}"/>
    <cellStyle name="Normal 3 3 3" xfId="378" xr:uid="{00000000-0005-0000-0000-000035000000}"/>
    <cellStyle name="Normal 3 4" xfId="127" xr:uid="{00000000-0005-0000-0000-000036000000}"/>
    <cellStyle name="Normal 3 5" xfId="139" xr:uid="{00000000-0005-0000-0000-000037000000}"/>
    <cellStyle name="Normal 3 5 2" xfId="177" xr:uid="{00000000-0005-0000-0000-000038000000}"/>
    <cellStyle name="Normal 3 6" xfId="106" xr:uid="{00000000-0005-0000-0000-000039000000}"/>
    <cellStyle name="Normal 3 6 2" xfId="203" xr:uid="{00000000-0005-0000-0000-00003A000000}"/>
    <cellStyle name="Normal 3 6 3" xfId="259" xr:uid="{00000000-0005-0000-0000-00003B000000}"/>
    <cellStyle name="Normal 3 6 4" xfId="331" xr:uid="{00000000-0005-0000-0000-00003C000000}"/>
    <cellStyle name="Normal 3 6 5" xfId="404" xr:uid="{00000000-0005-0000-0000-00003D000000}"/>
    <cellStyle name="Normal 4" xfId="20" xr:uid="{00000000-0005-0000-0000-00003E000000}"/>
    <cellStyle name="Normal 4 10" xfId="83" xr:uid="{00000000-0005-0000-0000-00003F000000}"/>
    <cellStyle name="Normal 4 11" xfId="181" xr:uid="{00000000-0005-0000-0000-000040000000}"/>
    <cellStyle name="Normal 4 12" xfId="237" xr:uid="{00000000-0005-0000-0000-000041000000}"/>
    <cellStyle name="Normal 4 13" xfId="309" xr:uid="{00000000-0005-0000-0000-000042000000}"/>
    <cellStyle name="Normal 4 14" xfId="382" xr:uid="{00000000-0005-0000-0000-000043000000}"/>
    <cellStyle name="Normal 4 2" xfId="22" xr:uid="{00000000-0005-0000-0000-000044000000}"/>
    <cellStyle name="Normal 4 2 10" xfId="239" xr:uid="{00000000-0005-0000-0000-000045000000}"/>
    <cellStyle name="Normal 4 2 11" xfId="311" xr:uid="{00000000-0005-0000-0000-000046000000}"/>
    <cellStyle name="Normal 4 2 12" xfId="384" xr:uid="{00000000-0005-0000-0000-000047000000}"/>
    <cellStyle name="Normal 4 2 2" xfId="30" xr:uid="{00000000-0005-0000-0000-000048000000}"/>
    <cellStyle name="Normal 4 2 2 2" xfId="69" xr:uid="{00000000-0005-0000-0000-000049000000}"/>
    <cellStyle name="Normal 4 2 2 2 2" xfId="165" xr:uid="{00000000-0005-0000-0000-00004A000000}"/>
    <cellStyle name="Normal 4 2 2 2 3" xfId="230" xr:uid="{00000000-0005-0000-0000-00004B000000}"/>
    <cellStyle name="Normal 4 2 2 2 4" xfId="286" xr:uid="{00000000-0005-0000-0000-00004C000000}"/>
    <cellStyle name="Normal 4 2 2 2 5" xfId="363" xr:uid="{00000000-0005-0000-0000-00004D000000}"/>
    <cellStyle name="Normal 4 2 2 2 6" xfId="431" xr:uid="{00000000-0005-0000-0000-00004E000000}"/>
    <cellStyle name="Normal 4 2 2 3" xfId="92" xr:uid="{00000000-0005-0000-0000-00004F000000}"/>
    <cellStyle name="Normal 4 2 2 4" xfId="189" xr:uid="{00000000-0005-0000-0000-000050000000}"/>
    <cellStyle name="Normal 4 2 2 5" xfId="245" xr:uid="{00000000-0005-0000-0000-000051000000}"/>
    <cellStyle name="Normal 4 2 2 6" xfId="317" xr:uid="{00000000-0005-0000-0000-000052000000}"/>
    <cellStyle name="Normal 4 2 2 7" xfId="390" xr:uid="{00000000-0005-0000-0000-000053000000}"/>
    <cellStyle name="Normal 4 2 3" xfId="34" xr:uid="{00000000-0005-0000-0000-000054000000}"/>
    <cellStyle name="Normal 4 2 3 2" xfId="73" xr:uid="{00000000-0005-0000-0000-000055000000}"/>
    <cellStyle name="Normal 4 2 3 2 2" xfId="306" xr:uid="{00000000-0005-0000-0000-000056000000}"/>
    <cellStyle name="Normal 4 2 3 2 3" xfId="369" xr:uid="{00000000-0005-0000-0000-000057000000}"/>
    <cellStyle name="Normal 4 2 3 3" xfId="96" xr:uid="{00000000-0005-0000-0000-000058000000}"/>
    <cellStyle name="Normal 4 2 3 4" xfId="193" xr:uid="{00000000-0005-0000-0000-000059000000}"/>
    <cellStyle name="Normal 4 2 3 5" xfId="249" xr:uid="{00000000-0005-0000-0000-00005A000000}"/>
    <cellStyle name="Normal 4 2 3 6" xfId="321" xr:uid="{00000000-0005-0000-0000-00005B000000}"/>
    <cellStyle name="Normal 4 2 3 7" xfId="394" xr:uid="{00000000-0005-0000-0000-00005C000000}"/>
    <cellStyle name="Normal 4 2 4" xfId="63" xr:uid="{00000000-0005-0000-0000-00005D000000}"/>
    <cellStyle name="Normal 4 2 4 2" xfId="150" xr:uid="{00000000-0005-0000-0000-00005E000000}"/>
    <cellStyle name="Normal 4 2 4 3" xfId="215" xr:uid="{00000000-0005-0000-0000-00005F000000}"/>
    <cellStyle name="Normal 4 2 4 4" xfId="271" xr:uid="{00000000-0005-0000-0000-000060000000}"/>
    <cellStyle name="Normal 4 2 4 5" xfId="348" xr:uid="{00000000-0005-0000-0000-000061000000}"/>
    <cellStyle name="Normal 4 2 4 6" xfId="416" xr:uid="{00000000-0005-0000-0000-000062000000}"/>
    <cellStyle name="Normal 4 2 5" xfId="161" xr:uid="{00000000-0005-0000-0000-000063000000}"/>
    <cellStyle name="Normal 4 2 5 2" xfId="226" xr:uid="{00000000-0005-0000-0000-000064000000}"/>
    <cellStyle name="Normal 4 2 5 3" xfId="282" xr:uid="{00000000-0005-0000-0000-000065000000}"/>
    <cellStyle name="Normal 4 2 5 4" xfId="359" xr:uid="{00000000-0005-0000-0000-000066000000}"/>
    <cellStyle name="Normal 4 2 5 5" xfId="427" xr:uid="{00000000-0005-0000-0000-000067000000}"/>
    <cellStyle name="Normal 4 2 6" xfId="169" xr:uid="{00000000-0005-0000-0000-000068000000}"/>
    <cellStyle name="Normal 4 2 6 2" xfId="234" xr:uid="{00000000-0005-0000-0000-000069000000}"/>
    <cellStyle name="Normal 4 2 6 3" xfId="290" xr:uid="{00000000-0005-0000-0000-00006A000000}"/>
    <cellStyle name="Normal 4 2 6 4" xfId="367" xr:uid="{00000000-0005-0000-0000-00006B000000}"/>
    <cellStyle name="Normal 4 2 6 5" xfId="435" xr:uid="{00000000-0005-0000-0000-00006C000000}"/>
    <cellStyle name="Normal 4 2 7" xfId="155" xr:uid="{00000000-0005-0000-0000-00006D000000}"/>
    <cellStyle name="Normal 4 2 7 2" xfId="220" xr:uid="{00000000-0005-0000-0000-00006E000000}"/>
    <cellStyle name="Normal 4 2 7 3" xfId="276" xr:uid="{00000000-0005-0000-0000-00006F000000}"/>
    <cellStyle name="Normal 4 2 7 4" xfId="353" xr:uid="{00000000-0005-0000-0000-000070000000}"/>
    <cellStyle name="Normal 4 2 7 5" xfId="421" xr:uid="{00000000-0005-0000-0000-000071000000}"/>
    <cellStyle name="Normal 4 2 8" xfId="85" xr:uid="{00000000-0005-0000-0000-000072000000}"/>
    <cellStyle name="Normal 4 2 9" xfId="183" xr:uid="{00000000-0005-0000-0000-000073000000}"/>
    <cellStyle name="Normal 4 2_MAL2T-2014A.XLS" xfId="171" xr:uid="{00000000-0005-0000-0000-000074000000}"/>
    <cellStyle name="Normal 4 3" xfId="25" xr:uid="{00000000-0005-0000-0000-000075000000}"/>
    <cellStyle name="Normal 4 3 10" xfId="387" xr:uid="{00000000-0005-0000-0000-000076000000}"/>
    <cellStyle name="Normal 4 3 2" xfId="47" xr:uid="{00000000-0005-0000-0000-000077000000}"/>
    <cellStyle name="Normal 4 3 2 2" xfId="78" xr:uid="{00000000-0005-0000-0000-000078000000}"/>
    <cellStyle name="Normal 4 3 2 2 2" xfId="163" xr:uid="{00000000-0005-0000-0000-000079000000}"/>
    <cellStyle name="Normal 4 3 2 2 3" xfId="228" xr:uid="{00000000-0005-0000-0000-00007A000000}"/>
    <cellStyle name="Normal 4 3 2 2 4" xfId="284" xr:uid="{00000000-0005-0000-0000-00007B000000}"/>
    <cellStyle name="Normal 4 3 2 2 5" xfId="361" xr:uid="{00000000-0005-0000-0000-00007C000000}"/>
    <cellStyle name="Normal 4 3 2 2 6" xfId="429" xr:uid="{00000000-0005-0000-0000-00007D000000}"/>
    <cellStyle name="Normal 4 3 2 3" xfId="101" xr:uid="{00000000-0005-0000-0000-00007E000000}"/>
    <cellStyle name="Normal 4 3 2 4" xfId="198" xr:uid="{00000000-0005-0000-0000-00007F000000}"/>
    <cellStyle name="Normal 4 3 2 5" xfId="254" xr:uid="{00000000-0005-0000-0000-000080000000}"/>
    <cellStyle name="Normal 4 3 2 6" xfId="326" xr:uid="{00000000-0005-0000-0000-000081000000}"/>
    <cellStyle name="Normal 4 3 2 7" xfId="399" xr:uid="{00000000-0005-0000-0000-000082000000}"/>
    <cellStyle name="Normal 4 3 3" xfId="66" xr:uid="{00000000-0005-0000-0000-000083000000}"/>
    <cellStyle name="Normal 4 3 3 2" xfId="147" xr:uid="{00000000-0005-0000-0000-000084000000}"/>
    <cellStyle name="Normal 4 3 3 3" xfId="212" xr:uid="{00000000-0005-0000-0000-000085000000}"/>
    <cellStyle name="Normal 4 3 3 4" xfId="268" xr:uid="{00000000-0005-0000-0000-000086000000}"/>
    <cellStyle name="Normal 4 3 3 5" xfId="345" xr:uid="{00000000-0005-0000-0000-000087000000}"/>
    <cellStyle name="Normal 4 3 3 6" xfId="413" xr:uid="{00000000-0005-0000-0000-000088000000}"/>
    <cellStyle name="Normal 4 3 4" xfId="152" xr:uid="{00000000-0005-0000-0000-000089000000}"/>
    <cellStyle name="Normal 4 3 4 2" xfId="217" xr:uid="{00000000-0005-0000-0000-00008A000000}"/>
    <cellStyle name="Normal 4 3 4 3" xfId="273" xr:uid="{00000000-0005-0000-0000-00008B000000}"/>
    <cellStyle name="Normal 4 3 4 4" xfId="350" xr:uid="{00000000-0005-0000-0000-00008C000000}"/>
    <cellStyle name="Normal 4 3 4 5" xfId="418" xr:uid="{00000000-0005-0000-0000-00008D000000}"/>
    <cellStyle name="Normal 4 3 5" xfId="158" xr:uid="{00000000-0005-0000-0000-00008E000000}"/>
    <cellStyle name="Normal 4 3 5 2" xfId="223" xr:uid="{00000000-0005-0000-0000-00008F000000}"/>
    <cellStyle name="Normal 4 3 5 3" xfId="279" xr:uid="{00000000-0005-0000-0000-000090000000}"/>
    <cellStyle name="Normal 4 3 5 4" xfId="356" xr:uid="{00000000-0005-0000-0000-000091000000}"/>
    <cellStyle name="Normal 4 3 5 5" xfId="424" xr:uid="{00000000-0005-0000-0000-000092000000}"/>
    <cellStyle name="Normal 4 3 6" xfId="88" xr:uid="{00000000-0005-0000-0000-000093000000}"/>
    <cellStyle name="Normal 4 3 7" xfId="186" xr:uid="{00000000-0005-0000-0000-000094000000}"/>
    <cellStyle name="Normal 4 3 8" xfId="242" xr:uid="{00000000-0005-0000-0000-000095000000}"/>
    <cellStyle name="Normal 4 3 9" xfId="314" xr:uid="{00000000-0005-0000-0000-000096000000}"/>
    <cellStyle name="Normal 4 3_MAL2T-2014A.XLS" xfId="172" xr:uid="{00000000-0005-0000-0000-000097000000}"/>
    <cellStyle name="Normal 4 4" xfId="26" xr:uid="{00000000-0005-0000-0000-000098000000}"/>
    <cellStyle name="Normal 4 4 2" xfId="49" xr:uid="{00000000-0005-0000-0000-000099000000}"/>
    <cellStyle name="Normal 4 4 2 2" xfId="80" xr:uid="{00000000-0005-0000-0000-00009A000000}"/>
    <cellStyle name="Normal 4 4 2 2 2" xfId="305" xr:uid="{00000000-0005-0000-0000-00009B000000}"/>
    <cellStyle name="Normal 4 4 2 2 3" xfId="373" xr:uid="{00000000-0005-0000-0000-00009C000000}"/>
    <cellStyle name="Normal 4 4 2 3" xfId="103" xr:uid="{00000000-0005-0000-0000-00009D000000}"/>
    <cellStyle name="Normal 4 4 2 4" xfId="200" xr:uid="{00000000-0005-0000-0000-00009E000000}"/>
    <cellStyle name="Normal 4 4 2 5" xfId="256" xr:uid="{00000000-0005-0000-0000-00009F000000}"/>
    <cellStyle name="Normal 4 4 2 6" xfId="328" xr:uid="{00000000-0005-0000-0000-0000A0000000}"/>
    <cellStyle name="Normal 4 4 2 7" xfId="401" xr:uid="{00000000-0005-0000-0000-0000A1000000}"/>
    <cellStyle name="Normal 4 4 3" xfId="67" xr:uid="{00000000-0005-0000-0000-0000A2000000}"/>
    <cellStyle name="Normal 4 4 3 2" xfId="304" xr:uid="{00000000-0005-0000-0000-0000A3000000}"/>
    <cellStyle name="Normal 4 4 3 3" xfId="342" xr:uid="{00000000-0005-0000-0000-0000A4000000}"/>
    <cellStyle name="Normal 4 4 4" xfId="89" xr:uid="{00000000-0005-0000-0000-0000A5000000}"/>
    <cellStyle name="Normal 4 4 5" xfId="187" xr:uid="{00000000-0005-0000-0000-0000A6000000}"/>
    <cellStyle name="Normal 4 4 6" xfId="243" xr:uid="{00000000-0005-0000-0000-0000A7000000}"/>
    <cellStyle name="Normal 4 4 7" xfId="315" xr:uid="{00000000-0005-0000-0000-0000A8000000}"/>
    <cellStyle name="Normal 4 4 8" xfId="388" xr:uid="{00000000-0005-0000-0000-0000A9000000}"/>
    <cellStyle name="Normal 4 5" xfId="32" xr:uid="{00000000-0005-0000-0000-0000AA000000}"/>
    <cellStyle name="Normal 4 5 2" xfId="71" xr:uid="{00000000-0005-0000-0000-0000AB000000}"/>
    <cellStyle name="Normal 4 5 2 2" xfId="297" xr:uid="{00000000-0005-0000-0000-0000AC000000}"/>
    <cellStyle name="Normal 4 5 2 3" xfId="371" xr:uid="{00000000-0005-0000-0000-0000AD000000}"/>
    <cellStyle name="Normal 4 5 3" xfId="94" xr:uid="{00000000-0005-0000-0000-0000AE000000}"/>
    <cellStyle name="Normal 4 5 4" xfId="191" xr:uid="{00000000-0005-0000-0000-0000AF000000}"/>
    <cellStyle name="Normal 4 5 5" xfId="247" xr:uid="{00000000-0005-0000-0000-0000B0000000}"/>
    <cellStyle name="Normal 4 5 6" xfId="319" xr:uid="{00000000-0005-0000-0000-0000B1000000}"/>
    <cellStyle name="Normal 4 5 7" xfId="392" xr:uid="{00000000-0005-0000-0000-0000B2000000}"/>
    <cellStyle name="Normal 4 6" xfId="61" xr:uid="{00000000-0005-0000-0000-0000B3000000}"/>
    <cellStyle name="Normal 4 6 2" xfId="148" xr:uid="{00000000-0005-0000-0000-0000B4000000}"/>
    <cellStyle name="Normal 4 6 3" xfId="213" xr:uid="{00000000-0005-0000-0000-0000B5000000}"/>
    <cellStyle name="Normal 4 6 4" xfId="269" xr:uid="{00000000-0005-0000-0000-0000B6000000}"/>
    <cellStyle name="Normal 4 6 5" xfId="346" xr:uid="{00000000-0005-0000-0000-0000B7000000}"/>
    <cellStyle name="Normal 4 6 6" xfId="414" xr:uid="{00000000-0005-0000-0000-0000B8000000}"/>
    <cellStyle name="Normal 4 7" xfId="159" xr:uid="{00000000-0005-0000-0000-0000B9000000}"/>
    <cellStyle name="Normal 4 7 2" xfId="224" xr:uid="{00000000-0005-0000-0000-0000BA000000}"/>
    <cellStyle name="Normal 4 7 3" xfId="280" xr:uid="{00000000-0005-0000-0000-0000BB000000}"/>
    <cellStyle name="Normal 4 7 4" xfId="357" xr:uid="{00000000-0005-0000-0000-0000BC000000}"/>
    <cellStyle name="Normal 4 7 5" xfId="425" xr:uid="{00000000-0005-0000-0000-0000BD000000}"/>
    <cellStyle name="Normal 4 8" xfId="167" xr:uid="{00000000-0005-0000-0000-0000BE000000}"/>
    <cellStyle name="Normal 4 8 2" xfId="232" xr:uid="{00000000-0005-0000-0000-0000BF000000}"/>
    <cellStyle name="Normal 4 8 3" xfId="288" xr:uid="{00000000-0005-0000-0000-0000C0000000}"/>
    <cellStyle name="Normal 4 8 4" xfId="365" xr:uid="{00000000-0005-0000-0000-0000C1000000}"/>
    <cellStyle name="Normal 4 8 5" xfId="433" xr:uid="{00000000-0005-0000-0000-0000C2000000}"/>
    <cellStyle name="Normal 4 9" xfId="153" xr:uid="{00000000-0005-0000-0000-0000C3000000}"/>
    <cellStyle name="Normal 4 9 2" xfId="218" xr:uid="{00000000-0005-0000-0000-0000C4000000}"/>
    <cellStyle name="Normal 4 9 3" xfId="274" xr:uid="{00000000-0005-0000-0000-0000C5000000}"/>
    <cellStyle name="Normal 4 9 4" xfId="351" xr:uid="{00000000-0005-0000-0000-0000C6000000}"/>
    <cellStyle name="Normal 4 9 5" xfId="419" xr:uid="{00000000-0005-0000-0000-0000C7000000}"/>
    <cellStyle name="Normal 4_MAL1K-2014A.XLS" xfId="39" xr:uid="{00000000-0005-0000-0000-0000C8000000}"/>
    <cellStyle name="Normal 5" xfId="16" xr:uid="{00000000-0005-0000-0000-0000C9000000}"/>
    <cellStyle name="Normal 5 2" xfId="29" xr:uid="{00000000-0005-0000-0000-0000CA000000}"/>
    <cellStyle name="Normal 5 2 2" xfId="53" xr:uid="{00000000-0005-0000-0000-0000CB000000}"/>
    <cellStyle name="Normal 5 2 2 2" xfId="133" xr:uid="{00000000-0005-0000-0000-0000CC000000}"/>
    <cellStyle name="Normal 5 2 3" xfId="141" xr:uid="{00000000-0005-0000-0000-0000CD000000}"/>
    <cellStyle name="Normal 5 2 3 2" xfId="176" xr:uid="{00000000-0005-0000-0000-0000CE000000}"/>
    <cellStyle name="Normal 5 2 4" xfId="108" xr:uid="{00000000-0005-0000-0000-0000CF000000}"/>
    <cellStyle name="Normal 5 2 4 2" xfId="204" xr:uid="{00000000-0005-0000-0000-0000D0000000}"/>
    <cellStyle name="Normal 5 2 4 3" xfId="260" xr:uid="{00000000-0005-0000-0000-0000D1000000}"/>
    <cellStyle name="Normal 5 2 4 4" xfId="332" xr:uid="{00000000-0005-0000-0000-0000D2000000}"/>
    <cellStyle name="Normal 5 2 4 5" xfId="405" xr:uid="{00000000-0005-0000-0000-0000D3000000}"/>
    <cellStyle name="Normal 5 3" xfId="36" xr:uid="{00000000-0005-0000-0000-0000D4000000}"/>
    <cellStyle name="Normal 5 4" xfId="45" xr:uid="{00000000-0005-0000-0000-0000D5000000}"/>
    <cellStyle name="Normal 5 4 2" xfId="76" xr:uid="{00000000-0005-0000-0000-0000D6000000}"/>
    <cellStyle name="Normal 5 4 2 2" xfId="294" xr:uid="{00000000-0005-0000-0000-0000D7000000}"/>
    <cellStyle name="Normal 5 4 2 3" xfId="377" xr:uid="{00000000-0005-0000-0000-0000D8000000}"/>
    <cellStyle name="Normal 5 4 3" xfId="99" xr:uid="{00000000-0005-0000-0000-0000D9000000}"/>
    <cellStyle name="Normal 5 4 4" xfId="196" xr:uid="{00000000-0005-0000-0000-0000DA000000}"/>
    <cellStyle name="Normal 5 4 5" xfId="252" xr:uid="{00000000-0005-0000-0000-0000DB000000}"/>
    <cellStyle name="Normal 5 4 6" xfId="324" xr:uid="{00000000-0005-0000-0000-0000DC000000}"/>
    <cellStyle name="Normal 5 4 7" xfId="397" xr:uid="{00000000-0005-0000-0000-0000DD000000}"/>
    <cellStyle name="Normal 5 5" xfId="51" xr:uid="{00000000-0005-0000-0000-0000DE000000}"/>
    <cellStyle name="Normal 5 5 2" xfId="129" xr:uid="{00000000-0005-0000-0000-0000DF000000}"/>
    <cellStyle name="Normal 5 6" xfId="140" xr:uid="{00000000-0005-0000-0000-0000E0000000}"/>
    <cellStyle name="Normal 5 6 2" xfId="174" xr:uid="{00000000-0005-0000-0000-0000E1000000}"/>
    <cellStyle name="Normal 6" xfId="40" xr:uid="{00000000-0005-0000-0000-0000E2000000}"/>
    <cellStyle name="Normal 6 2" xfId="54" xr:uid="{00000000-0005-0000-0000-0000E3000000}"/>
    <cellStyle name="Normal 6 2 2" xfId="112" xr:uid="{00000000-0005-0000-0000-0000E4000000}"/>
    <cellStyle name="Normal 6 2 3" xfId="207" xr:uid="{00000000-0005-0000-0000-0000E5000000}"/>
    <cellStyle name="Normal 6 2 4" xfId="263" xr:uid="{00000000-0005-0000-0000-0000E6000000}"/>
    <cellStyle name="Normal 6 2 5" xfId="335" xr:uid="{00000000-0005-0000-0000-0000E7000000}"/>
    <cellStyle name="Normal 6 2 6" xfId="341" xr:uid="{00000000-0005-0000-0000-0000E8000000}"/>
    <cellStyle name="Normal 6 2 7" xfId="408" xr:uid="{00000000-0005-0000-0000-0000E9000000}"/>
    <cellStyle name="Normal 6 3" xfId="134" xr:uid="{00000000-0005-0000-0000-0000EA000000}"/>
    <cellStyle name="Normal 6 4" xfId="142" xr:uid="{00000000-0005-0000-0000-0000EB000000}"/>
    <cellStyle name="Normal 6 4 2" xfId="91" xr:uid="{00000000-0005-0000-0000-0000EC000000}"/>
    <cellStyle name="Normal 6 5" xfId="105" xr:uid="{00000000-0005-0000-0000-0000ED000000}"/>
    <cellStyle name="Normal 6 5 2" xfId="202" xr:uid="{00000000-0005-0000-0000-0000EE000000}"/>
    <cellStyle name="Normal 6 5 3" xfId="258" xr:uid="{00000000-0005-0000-0000-0000EF000000}"/>
    <cellStyle name="Normal 6 5 4" xfId="330" xr:uid="{00000000-0005-0000-0000-0000F0000000}"/>
    <cellStyle name="Normal 6 5 5" xfId="403" xr:uid="{00000000-0005-0000-0000-0000F1000000}"/>
    <cellStyle name="Normal 7" xfId="42" xr:uid="{00000000-0005-0000-0000-0000F2000000}"/>
    <cellStyle name="Normal 7 2" xfId="56" xr:uid="{00000000-0005-0000-0000-0000F3000000}"/>
    <cellStyle name="Normal 7 2 2" xfId="136" xr:uid="{00000000-0005-0000-0000-0000F4000000}"/>
    <cellStyle name="Normal 7 3" xfId="144" xr:uid="{00000000-0005-0000-0000-0000F5000000}"/>
    <cellStyle name="Normal 7 3 2" xfId="175" xr:uid="{00000000-0005-0000-0000-0000F6000000}"/>
    <cellStyle name="Normal 7 4" xfId="110" xr:uid="{00000000-0005-0000-0000-0000F7000000}"/>
    <cellStyle name="Normal 7 4 2" xfId="206" xr:uid="{00000000-0005-0000-0000-0000F8000000}"/>
    <cellStyle name="Normal 7 4 3" xfId="262" xr:uid="{00000000-0005-0000-0000-0000F9000000}"/>
    <cellStyle name="Normal 7 4 4" xfId="334" xr:uid="{00000000-0005-0000-0000-0000FA000000}"/>
    <cellStyle name="Normal 7 4 5" xfId="407" xr:uid="{00000000-0005-0000-0000-0000FB000000}"/>
    <cellStyle name="Normal 8" xfId="43" xr:uid="{00000000-0005-0000-0000-0000FC000000}"/>
    <cellStyle name="Normal 8 2" xfId="57" xr:uid="{00000000-0005-0000-0000-0000FD000000}"/>
    <cellStyle name="Normal 8 2 2" xfId="126" xr:uid="{00000000-0005-0000-0000-0000FE000000}"/>
    <cellStyle name="Normal 8 2 3" xfId="374" xr:uid="{00000000-0005-0000-0000-0000FF000000}"/>
    <cellStyle name="Normal 8 3" xfId="124" xr:uid="{00000000-0005-0000-0000-000000010000}"/>
    <cellStyle name="Normal 8 4" xfId="137" xr:uid="{00000000-0005-0000-0000-000001010000}"/>
    <cellStyle name="Normal 8 5" xfId="145" xr:uid="{00000000-0005-0000-0000-000002010000}"/>
    <cellStyle name="Normal 8 5 2" xfId="173" xr:uid="{00000000-0005-0000-0000-000003010000}"/>
    <cellStyle name="Normal 8 6" xfId="115" xr:uid="{00000000-0005-0000-0000-000004010000}"/>
    <cellStyle name="Normal 9" xfId="41" xr:uid="{00000000-0005-0000-0000-000005010000}"/>
    <cellStyle name="Normal 9 2" xfId="55" xr:uid="{00000000-0005-0000-0000-000006010000}"/>
    <cellStyle name="Normal 9 2 2" xfId="135" xr:uid="{00000000-0005-0000-0000-000007010000}"/>
    <cellStyle name="Normal 9 3" xfId="143" xr:uid="{00000000-0005-0000-0000-000008010000}"/>
    <cellStyle name="Normal 9 3 2" xfId="178" xr:uid="{00000000-0005-0000-0000-000009010000}"/>
    <cellStyle name="Normal 9 4" xfId="114" xr:uid="{00000000-0005-0000-0000-00000A010000}"/>
    <cellStyle name="Normal 9 4 2" xfId="209" xr:uid="{00000000-0005-0000-0000-00000B010000}"/>
    <cellStyle name="Normal 9 4 3" xfId="265" xr:uid="{00000000-0005-0000-0000-00000C010000}"/>
    <cellStyle name="Normal 9 4 4" xfId="337" xr:uid="{00000000-0005-0000-0000-00000D010000}"/>
    <cellStyle name="Normal 9 4 5" xfId="410" xr:uid="{00000000-0005-0000-0000-00000E010000}"/>
    <cellStyle name="Normal_IN9813" xfId="469" xr:uid="{D6F77497-BF8B-4FCF-8429-18573B91A06E}"/>
    <cellStyle name="Normal_IN9813 2" xfId="472" xr:uid="{D2DCB16D-16F8-46EF-91C4-4249C36B5279}"/>
    <cellStyle name="Normal_IN9828" xfId="7" xr:uid="{00000000-0005-0000-0000-00000F010000}"/>
    <cellStyle name="Normal_SO02ny 2" xfId="59" xr:uid="{00000000-0005-0000-0000-000010010000}"/>
    <cellStyle name="Prosent" xfId="2" builtinId="5" customBuiltin="1"/>
    <cellStyle name="Prosent 10" xfId="316" xr:uid="{00000000-0005-0000-0000-000013010000}"/>
    <cellStyle name="Prosent 11" xfId="389" xr:uid="{00000000-0005-0000-0000-000014010000}"/>
    <cellStyle name="Prosent 13" xfId="437" xr:uid="{00000000-0005-0000-0000-000015010000}"/>
    <cellStyle name="Prosent 2" xfId="5" xr:uid="{00000000-0005-0000-0000-000016010000}"/>
    <cellStyle name="Prosent 2 2" xfId="23" xr:uid="{00000000-0005-0000-0000-000017010000}"/>
    <cellStyle name="Prosent 2 2 10" xfId="240" xr:uid="{00000000-0005-0000-0000-000018010000}"/>
    <cellStyle name="Prosent 2 2 11" xfId="312" xr:uid="{00000000-0005-0000-0000-000019010000}"/>
    <cellStyle name="Prosent 2 2 12" xfId="385" xr:uid="{00000000-0005-0000-0000-00001A010000}"/>
    <cellStyle name="Prosent 2 2 2" xfId="31" xr:uid="{00000000-0005-0000-0000-00001B010000}"/>
    <cellStyle name="Prosent 2 2 2 2" xfId="70" xr:uid="{00000000-0005-0000-0000-00001C010000}"/>
    <cellStyle name="Prosent 2 2 2 2 2" xfId="166" xr:uid="{00000000-0005-0000-0000-00001D010000}"/>
    <cellStyle name="Prosent 2 2 2 2 3" xfId="231" xr:uid="{00000000-0005-0000-0000-00001E010000}"/>
    <cellStyle name="Prosent 2 2 2 2 4" xfId="287" xr:uid="{00000000-0005-0000-0000-00001F010000}"/>
    <cellStyle name="Prosent 2 2 2 2 5" xfId="364" xr:uid="{00000000-0005-0000-0000-000020010000}"/>
    <cellStyle name="Prosent 2 2 2 2 6" xfId="432" xr:uid="{00000000-0005-0000-0000-000021010000}"/>
    <cellStyle name="Prosent 2 2 2 3" xfId="93" xr:uid="{00000000-0005-0000-0000-000022010000}"/>
    <cellStyle name="Prosent 2 2 2 4" xfId="190" xr:uid="{00000000-0005-0000-0000-000023010000}"/>
    <cellStyle name="Prosent 2 2 2 5" xfId="246" xr:uid="{00000000-0005-0000-0000-000024010000}"/>
    <cellStyle name="Prosent 2 2 2 6" xfId="318" xr:uid="{00000000-0005-0000-0000-000025010000}"/>
    <cellStyle name="Prosent 2 2 2 7" xfId="391" xr:uid="{00000000-0005-0000-0000-000026010000}"/>
    <cellStyle name="Prosent 2 2 3" xfId="35" xr:uid="{00000000-0005-0000-0000-000027010000}"/>
    <cellStyle name="Prosent 2 2 3 2" xfId="74" xr:uid="{00000000-0005-0000-0000-000028010000}"/>
    <cellStyle name="Prosent 2 2 3 2 2" xfId="295" xr:uid="{00000000-0005-0000-0000-000029010000}"/>
    <cellStyle name="Prosent 2 2 3 2 3" xfId="372" xr:uid="{00000000-0005-0000-0000-00002A010000}"/>
    <cellStyle name="Prosent 2 2 3 3" xfId="97" xr:uid="{00000000-0005-0000-0000-00002B010000}"/>
    <cellStyle name="Prosent 2 2 3 4" xfId="194" xr:uid="{00000000-0005-0000-0000-00002C010000}"/>
    <cellStyle name="Prosent 2 2 3 5" xfId="250" xr:uid="{00000000-0005-0000-0000-00002D010000}"/>
    <cellStyle name="Prosent 2 2 3 6" xfId="322" xr:uid="{00000000-0005-0000-0000-00002E010000}"/>
    <cellStyle name="Prosent 2 2 3 7" xfId="395" xr:uid="{00000000-0005-0000-0000-00002F010000}"/>
    <cellStyle name="Prosent 2 2 4" xfId="64" xr:uid="{00000000-0005-0000-0000-000030010000}"/>
    <cellStyle name="Prosent 2 2 4 2" xfId="131" xr:uid="{00000000-0005-0000-0000-000031010000}"/>
    <cellStyle name="Prosent 2 2 4 3" xfId="210" xr:uid="{00000000-0005-0000-0000-000032010000}"/>
    <cellStyle name="Prosent 2 2 4 4" xfId="266" xr:uid="{00000000-0005-0000-0000-000033010000}"/>
    <cellStyle name="Prosent 2 2 4 5" xfId="339" xr:uid="{00000000-0005-0000-0000-000034010000}"/>
    <cellStyle name="Prosent 2 2 4 6" xfId="411" xr:uid="{00000000-0005-0000-0000-000035010000}"/>
    <cellStyle name="Prosent 2 2 5" xfId="116" xr:uid="{00000000-0005-0000-0000-000036010000}"/>
    <cellStyle name="Prosent 2 2 5 2" xfId="162" xr:uid="{00000000-0005-0000-0000-000037010000}"/>
    <cellStyle name="Prosent 2 2 5 2 2" xfId="227" xr:uid="{00000000-0005-0000-0000-000038010000}"/>
    <cellStyle name="Prosent 2 2 5 2 3" xfId="283" xr:uid="{00000000-0005-0000-0000-000039010000}"/>
    <cellStyle name="Prosent 2 2 5 2 4" xfId="360" xr:uid="{00000000-0005-0000-0000-00003A010000}"/>
    <cellStyle name="Prosent 2 2 5 2 5" xfId="428" xr:uid="{00000000-0005-0000-0000-00003B010000}"/>
    <cellStyle name="Prosent 2 2 6" xfId="170" xr:uid="{00000000-0005-0000-0000-00003C010000}"/>
    <cellStyle name="Prosent 2 2 6 2" xfId="235" xr:uid="{00000000-0005-0000-0000-00003D010000}"/>
    <cellStyle name="Prosent 2 2 6 3" xfId="291" xr:uid="{00000000-0005-0000-0000-00003E010000}"/>
    <cellStyle name="Prosent 2 2 6 4" xfId="368" xr:uid="{00000000-0005-0000-0000-00003F010000}"/>
    <cellStyle name="Prosent 2 2 6 5" xfId="436" xr:uid="{00000000-0005-0000-0000-000040010000}"/>
    <cellStyle name="Prosent 2 2 7" xfId="156" xr:uid="{00000000-0005-0000-0000-000041010000}"/>
    <cellStyle name="Prosent 2 2 7 2" xfId="221" xr:uid="{00000000-0005-0000-0000-000042010000}"/>
    <cellStyle name="Prosent 2 2 7 3" xfId="277" xr:uid="{00000000-0005-0000-0000-000043010000}"/>
    <cellStyle name="Prosent 2 2 7 4" xfId="354" xr:uid="{00000000-0005-0000-0000-000044010000}"/>
    <cellStyle name="Prosent 2 2 7 5" xfId="422" xr:uid="{00000000-0005-0000-0000-000045010000}"/>
    <cellStyle name="Prosent 2 2 8" xfId="86" xr:uid="{00000000-0005-0000-0000-000046010000}"/>
    <cellStyle name="Prosent 2 2 9" xfId="184" xr:uid="{00000000-0005-0000-0000-000047010000}"/>
    <cellStyle name="Prosent 2 3" xfId="24" xr:uid="{00000000-0005-0000-0000-000048010000}"/>
    <cellStyle name="Prosent 2 3 10" xfId="386" xr:uid="{00000000-0005-0000-0000-000049010000}"/>
    <cellStyle name="Prosent 2 3 2" xfId="48" xr:uid="{00000000-0005-0000-0000-00004A010000}"/>
    <cellStyle name="Prosent 2 3 2 2" xfId="79" xr:uid="{00000000-0005-0000-0000-00004B010000}"/>
    <cellStyle name="Prosent 2 3 2 2 2" xfId="164" xr:uid="{00000000-0005-0000-0000-00004C010000}"/>
    <cellStyle name="Prosent 2 3 2 2 3" xfId="229" xr:uid="{00000000-0005-0000-0000-00004D010000}"/>
    <cellStyle name="Prosent 2 3 2 2 4" xfId="285" xr:uid="{00000000-0005-0000-0000-00004E010000}"/>
    <cellStyle name="Prosent 2 3 2 2 5" xfId="362" xr:uid="{00000000-0005-0000-0000-00004F010000}"/>
    <cellStyle name="Prosent 2 3 2 2 6" xfId="430" xr:uid="{00000000-0005-0000-0000-000050010000}"/>
    <cellStyle name="Prosent 2 3 2 3" xfId="102" xr:uid="{00000000-0005-0000-0000-000051010000}"/>
    <cellStyle name="Prosent 2 3 2 4" xfId="199" xr:uid="{00000000-0005-0000-0000-000052010000}"/>
    <cellStyle name="Prosent 2 3 2 5" xfId="255" xr:uid="{00000000-0005-0000-0000-000053010000}"/>
    <cellStyle name="Prosent 2 3 2 6" xfId="327" xr:uid="{00000000-0005-0000-0000-000054010000}"/>
    <cellStyle name="Prosent 2 3 2 7" xfId="400" xr:uid="{00000000-0005-0000-0000-000055010000}"/>
    <cellStyle name="Prosent 2 3 3" xfId="65" xr:uid="{00000000-0005-0000-0000-000056010000}"/>
    <cellStyle name="Prosent 2 3 3 2" xfId="132" xr:uid="{00000000-0005-0000-0000-000057010000}"/>
    <cellStyle name="Prosent 2 3 3 3" xfId="211" xr:uid="{00000000-0005-0000-0000-000058010000}"/>
    <cellStyle name="Prosent 2 3 3 4" xfId="267" xr:uid="{00000000-0005-0000-0000-000059010000}"/>
    <cellStyle name="Prosent 2 3 3 5" xfId="340" xr:uid="{00000000-0005-0000-0000-00005A010000}"/>
    <cellStyle name="Prosent 2 3 3 6" xfId="412" xr:uid="{00000000-0005-0000-0000-00005B010000}"/>
    <cellStyle name="Prosent 2 3 4" xfId="118" xr:uid="{00000000-0005-0000-0000-00005C010000}"/>
    <cellStyle name="Prosent 2 3 4 2" xfId="151" xr:uid="{00000000-0005-0000-0000-00005D010000}"/>
    <cellStyle name="Prosent 2 3 4 2 2" xfId="216" xr:uid="{00000000-0005-0000-0000-00005E010000}"/>
    <cellStyle name="Prosent 2 3 4 2 3" xfId="272" xr:uid="{00000000-0005-0000-0000-00005F010000}"/>
    <cellStyle name="Prosent 2 3 4 2 4" xfId="349" xr:uid="{00000000-0005-0000-0000-000060010000}"/>
    <cellStyle name="Prosent 2 3 4 2 5" xfId="417" xr:uid="{00000000-0005-0000-0000-000061010000}"/>
    <cellStyle name="Prosent 2 3 5" xfId="157" xr:uid="{00000000-0005-0000-0000-000062010000}"/>
    <cellStyle name="Prosent 2 3 5 2" xfId="222" xr:uid="{00000000-0005-0000-0000-000063010000}"/>
    <cellStyle name="Prosent 2 3 5 3" xfId="278" xr:uid="{00000000-0005-0000-0000-000064010000}"/>
    <cellStyle name="Prosent 2 3 5 4" xfId="355" xr:uid="{00000000-0005-0000-0000-000065010000}"/>
    <cellStyle name="Prosent 2 3 5 5" xfId="423" xr:uid="{00000000-0005-0000-0000-000066010000}"/>
    <cellStyle name="Prosent 2 3 6" xfId="87" xr:uid="{00000000-0005-0000-0000-000067010000}"/>
    <cellStyle name="Prosent 2 3 7" xfId="185" xr:uid="{00000000-0005-0000-0000-000068010000}"/>
    <cellStyle name="Prosent 2 3 8" xfId="241" xr:uid="{00000000-0005-0000-0000-000069010000}"/>
    <cellStyle name="Prosent 2 3 9" xfId="313" xr:uid="{00000000-0005-0000-0000-00006A010000}"/>
    <cellStyle name="Prosent 2 4" xfId="21" xr:uid="{00000000-0005-0000-0000-00006B010000}"/>
    <cellStyle name="Prosent 2 4 2" xfId="50" xr:uid="{00000000-0005-0000-0000-00006C010000}"/>
    <cellStyle name="Prosent 2 4 2 2" xfId="81" xr:uid="{00000000-0005-0000-0000-00006D010000}"/>
    <cellStyle name="Prosent 2 4 2 2 2" xfId="292" xr:uid="{00000000-0005-0000-0000-00006E010000}"/>
    <cellStyle name="Prosent 2 4 2 2 3" xfId="379" xr:uid="{00000000-0005-0000-0000-00006F010000}"/>
    <cellStyle name="Prosent 2 4 2 3" xfId="104" xr:uid="{00000000-0005-0000-0000-000070010000}"/>
    <cellStyle name="Prosent 2 4 2 4" xfId="201" xr:uid="{00000000-0005-0000-0000-000071010000}"/>
    <cellStyle name="Prosent 2 4 2 5" xfId="257" xr:uid="{00000000-0005-0000-0000-000072010000}"/>
    <cellStyle name="Prosent 2 4 2 6" xfId="329" xr:uid="{00000000-0005-0000-0000-000073010000}"/>
    <cellStyle name="Prosent 2 4 2 7" xfId="402" xr:uid="{00000000-0005-0000-0000-000074010000}"/>
    <cellStyle name="Prosent 2 4 3" xfId="62" xr:uid="{00000000-0005-0000-0000-000075010000}"/>
    <cellStyle name="Prosent 2 4 3 2" xfId="303" xr:uid="{00000000-0005-0000-0000-000076010000}"/>
    <cellStyle name="Prosent 2 4 3 3" xfId="376" xr:uid="{00000000-0005-0000-0000-000077010000}"/>
    <cellStyle name="Prosent 2 4 4" xfId="84" xr:uid="{00000000-0005-0000-0000-000078010000}"/>
    <cellStyle name="Prosent 2 4 5" xfId="182" xr:uid="{00000000-0005-0000-0000-000079010000}"/>
    <cellStyle name="Prosent 2 4 6" xfId="238" xr:uid="{00000000-0005-0000-0000-00007A010000}"/>
    <cellStyle name="Prosent 2 4 7" xfId="310" xr:uid="{00000000-0005-0000-0000-00007B010000}"/>
    <cellStyle name="Prosent 2 4 8" xfId="383" xr:uid="{00000000-0005-0000-0000-00007C010000}"/>
    <cellStyle name="Prosent 2 5" xfId="28" xr:uid="{00000000-0005-0000-0000-00007D010000}"/>
    <cellStyle name="Prosent 2 5 2" xfId="33" xr:uid="{00000000-0005-0000-0000-00007E010000}"/>
    <cellStyle name="Prosent 2 5 2 2" xfId="72" xr:uid="{00000000-0005-0000-0000-00007F010000}"/>
    <cellStyle name="Prosent 2 5 2 2 2" xfId="302" xr:uid="{00000000-0005-0000-0000-000080010000}"/>
    <cellStyle name="Prosent 2 5 2 2 3" xfId="308" xr:uid="{00000000-0005-0000-0000-000081010000}"/>
    <cellStyle name="Prosent 2 5 2 3" xfId="95" xr:uid="{00000000-0005-0000-0000-000082010000}"/>
    <cellStyle name="Prosent 2 5 2 4" xfId="192" xr:uid="{00000000-0005-0000-0000-000083010000}"/>
    <cellStyle name="Prosent 2 5 2 5" xfId="248" xr:uid="{00000000-0005-0000-0000-000084010000}"/>
    <cellStyle name="Prosent 2 5 2 6" xfId="320" xr:uid="{00000000-0005-0000-0000-000085010000}"/>
    <cellStyle name="Prosent 2 5 2 7" xfId="393" xr:uid="{00000000-0005-0000-0000-000086010000}"/>
    <cellStyle name="Prosent 2 6" xfId="14" xr:uid="{00000000-0005-0000-0000-000087010000}"/>
    <cellStyle name="Prosent 2 6 2" xfId="149" xr:uid="{00000000-0005-0000-0000-000088010000}"/>
    <cellStyle name="Prosent 2 6 3" xfId="214" xr:uid="{00000000-0005-0000-0000-000089010000}"/>
    <cellStyle name="Prosent 2 6 4" xfId="270" xr:uid="{00000000-0005-0000-0000-00008A010000}"/>
    <cellStyle name="Prosent 2 6 5" xfId="347" xr:uid="{00000000-0005-0000-0000-00008B010000}"/>
    <cellStyle name="Prosent 2 6 6" xfId="415" xr:uid="{00000000-0005-0000-0000-00008C010000}"/>
    <cellStyle name="Prosent 2 7" xfId="160" xr:uid="{00000000-0005-0000-0000-00008D010000}"/>
    <cellStyle name="Prosent 2 7 2" xfId="225" xr:uid="{00000000-0005-0000-0000-00008E010000}"/>
    <cellStyle name="Prosent 2 7 3" xfId="281" xr:uid="{00000000-0005-0000-0000-00008F010000}"/>
    <cellStyle name="Prosent 2 7 4" xfId="358" xr:uid="{00000000-0005-0000-0000-000090010000}"/>
    <cellStyle name="Prosent 2 7 5" xfId="426" xr:uid="{00000000-0005-0000-0000-000091010000}"/>
    <cellStyle name="Prosent 2 8" xfId="168" xr:uid="{00000000-0005-0000-0000-000092010000}"/>
    <cellStyle name="Prosent 2 8 2" xfId="233" xr:uid="{00000000-0005-0000-0000-000093010000}"/>
    <cellStyle name="Prosent 2 8 3" xfId="289" xr:uid="{00000000-0005-0000-0000-000094010000}"/>
    <cellStyle name="Prosent 2 8 4" xfId="366" xr:uid="{00000000-0005-0000-0000-000095010000}"/>
    <cellStyle name="Prosent 2 8 5" xfId="434" xr:uid="{00000000-0005-0000-0000-000096010000}"/>
    <cellStyle name="Prosent 2 9" xfId="154" xr:uid="{00000000-0005-0000-0000-000097010000}"/>
    <cellStyle name="Prosent 2 9 2" xfId="219" xr:uid="{00000000-0005-0000-0000-000098010000}"/>
    <cellStyle name="Prosent 2 9 3" xfId="275" xr:uid="{00000000-0005-0000-0000-000099010000}"/>
    <cellStyle name="Prosent 2 9 4" xfId="352" xr:uid="{00000000-0005-0000-0000-00009A010000}"/>
    <cellStyle name="Prosent 2 9 5" xfId="420" xr:uid="{00000000-0005-0000-0000-00009B010000}"/>
    <cellStyle name="Prosent 3" xfId="11" xr:uid="{00000000-0005-0000-0000-00009C010000}"/>
    <cellStyle name="Prosent 3 2" xfId="46" xr:uid="{00000000-0005-0000-0000-00009D010000}"/>
    <cellStyle name="Prosent 3 2 2" xfId="77" xr:uid="{00000000-0005-0000-0000-00009E010000}"/>
    <cellStyle name="Prosent 3 2 2 2" xfId="301" xr:uid="{00000000-0005-0000-0000-00009F010000}"/>
    <cellStyle name="Prosent 3 2 2 3" xfId="370" xr:uid="{00000000-0005-0000-0000-0000A0010000}"/>
    <cellStyle name="Prosent 3 2 3" xfId="100" xr:uid="{00000000-0005-0000-0000-0000A1010000}"/>
    <cellStyle name="Prosent 3 2 4" xfId="197" xr:uid="{00000000-0005-0000-0000-0000A2010000}"/>
    <cellStyle name="Prosent 3 2 5" xfId="253" xr:uid="{00000000-0005-0000-0000-0000A3010000}"/>
    <cellStyle name="Prosent 3 2 6" xfId="325" xr:uid="{00000000-0005-0000-0000-0000A4010000}"/>
    <cellStyle name="Prosent 3 2 7" xfId="398" xr:uid="{00000000-0005-0000-0000-0000A5010000}"/>
    <cellStyle name="Prosent 4" xfId="17" xr:uid="{00000000-0005-0000-0000-0000A6010000}"/>
    <cellStyle name="Prosent 5" xfId="27" xr:uid="{00000000-0005-0000-0000-0000A7010000}"/>
    <cellStyle name="Prosent 5 2" xfId="293" xr:uid="{00000000-0005-0000-0000-0000A8010000}"/>
    <cellStyle name="Prosent 5 3" xfId="343" xr:uid="{00000000-0005-0000-0000-0000A9010000}"/>
    <cellStyle name="Prosent 6" xfId="68" xr:uid="{00000000-0005-0000-0000-0000AA010000}"/>
    <cellStyle name="Prosent 6 2" xfId="300" xr:uid="{00000000-0005-0000-0000-0000AB010000}"/>
    <cellStyle name="Prosent 6 3" xfId="338" xr:uid="{00000000-0005-0000-0000-0000AC010000}"/>
    <cellStyle name="Prosent 7" xfId="90" xr:uid="{00000000-0005-0000-0000-0000AD010000}"/>
    <cellStyle name="Prosent 8" xfId="188" xr:uid="{00000000-0005-0000-0000-0000AE010000}"/>
    <cellStyle name="Prosent 9" xfId="244" xr:uid="{00000000-0005-0000-0000-0000AF010000}"/>
    <cellStyle name="Svein" xfId="6" xr:uid="{00000000-0005-0000-0000-0000B0010000}"/>
    <cellStyle name="Svein 2" xfId="12" xr:uid="{00000000-0005-0000-0000-0000B1010000}"/>
    <cellStyle name="Svein 3" xfId="121" xr:uid="{00000000-0005-0000-0000-0000B2010000}"/>
    <cellStyle name="Tusen[0]" xfId="122" xr:uid="{00000000-0005-0000-0000-0000B3010000}"/>
    <cellStyle name="Tusenskille 2" xfId="111" xr:uid="{00000000-0005-0000-0000-0000B4010000}"/>
    <cellStyle name="Tusenskille 2 2" xfId="125" xr:uid="{00000000-0005-0000-0000-0000B5010000}"/>
    <cellStyle name="Tusenskille 2 3" xfId="123" xr:uid="{00000000-0005-0000-0000-0000B6010000}"/>
    <cellStyle name="Tusenskille 3" xfId="8" xr:uid="{00000000-0005-0000-0000-0000B701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Prosent innvilgede søknader - langtidsopphold i sykehjem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'Tab_3-2-D-søkn_avsl_sykehj_pl'!$J$6:$W$6</c15:sqref>
                  </c15:fullRef>
                </c:ext>
              </c:extLst>
              <c:f>'Tab_3-2-D-søkn_avsl_sykehj_pl'!$J$6:$V$6</c:f>
              <c:strCache>
                <c:ptCount val="13"/>
                <c:pt idx="0">
                  <c:v>SUM 2024</c:v>
                </c:pt>
                <c:pt idx="1">
                  <c:v>SUM 2023</c:v>
                </c:pt>
                <c:pt idx="2">
                  <c:v>SUM 2022</c:v>
                </c:pt>
                <c:pt idx="3">
                  <c:v>SUM 2021</c:v>
                </c:pt>
                <c:pt idx="4">
                  <c:v>SUM 2020</c:v>
                </c:pt>
                <c:pt idx="5">
                  <c:v>SUM 2019</c:v>
                </c:pt>
                <c:pt idx="6">
                  <c:v>SUM 2018</c:v>
                </c:pt>
                <c:pt idx="7">
                  <c:v>SUM 2017</c:v>
                </c:pt>
                <c:pt idx="8">
                  <c:v>SUM 2016</c:v>
                </c:pt>
                <c:pt idx="9">
                  <c:v>SUM 2015</c:v>
                </c:pt>
                <c:pt idx="10">
                  <c:v>SUM 2014</c:v>
                </c:pt>
                <c:pt idx="11">
                  <c:v>SUM 2013</c:v>
                </c:pt>
                <c:pt idx="12">
                  <c:v>SUM 2012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'Tab_3-2-D-søkn_avsl_sykehj_pl'!$J$7:$W$7</c15:sqref>
                  </c15:fullRef>
                </c:ext>
              </c:extLst>
              <c:f>'Tab_3-2-D-søkn_avsl_sykehj_pl'!$J$7:$V$7</c:f>
              <c:numCache>
                <c:formatCode>0" "%</c:formatCode>
                <c:ptCount val="13"/>
                <c:pt idx="0">
                  <c:v>0.88461538461538458</c:v>
                </c:pt>
                <c:pt idx="1">
                  <c:v>0.90943160524672084</c:v>
                </c:pt>
                <c:pt idx="2">
                  <c:v>0.91165413533834583</c:v>
                </c:pt>
                <c:pt idx="3">
                  <c:v>0.9018205461638491</c:v>
                </c:pt>
                <c:pt idx="4">
                  <c:v>0.91502379333786543</c:v>
                </c:pt>
                <c:pt idx="5">
                  <c:v>0.89555125725338491</c:v>
                </c:pt>
                <c:pt idx="6">
                  <c:v>0.8916990920881972</c:v>
                </c:pt>
                <c:pt idx="7">
                  <c:v>0.8916990920881972</c:v>
                </c:pt>
                <c:pt idx="8">
                  <c:v>0.8916990920881972</c:v>
                </c:pt>
                <c:pt idx="9">
                  <c:v>0.8916990920881972</c:v>
                </c:pt>
                <c:pt idx="10">
                  <c:v>0.8916990920881972</c:v>
                </c:pt>
                <c:pt idx="11">
                  <c:v>0.8916990920881972</c:v>
                </c:pt>
                <c:pt idx="12">
                  <c:v>0.8916990920881972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16C-89E5-28C0D20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4432"/>
        <c:axId val="684547544"/>
      </c:lineChart>
      <c:catAx>
        <c:axId val="6845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47544"/>
        <c:crosses val="autoZero"/>
        <c:auto val="1"/>
        <c:lblAlgn val="ctr"/>
        <c:lblOffset val="100"/>
        <c:noMultiLvlLbl val="0"/>
      </c:catAx>
      <c:valAx>
        <c:axId val="68454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 Gjennomsnittlig antall oppholdsdøgn i langtidshjem for beboere som har avsluttet sitt opphold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'Tab_3-3-B_oppholdsdøgn'!$M$9:$X$9</c:f>
              <c:strCache>
                <c:ptCount val="12"/>
                <c:pt idx="0">
                  <c:v>SUM 2024</c:v>
                </c:pt>
                <c:pt idx="1">
                  <c:v>SUM 2023</c:v>
                </c:pt>
                <c:pt idx="2">
                  <c:v>SUM 2022</c:v>
                </c:pt>
                <c:pt idx="3">
                  <c:v>SUM 2021</c:v>
                </c:pt>
                <c:pt idx="4">
                  <c:v>SUM 2020</c:v>
                </c:pt>
                <c:pt idx="5">
                  <c:v>SUM 2019</c:v>
                </c:pt>
                <c:pt idx="6">
                  <c:v>SUM 2018</c:v>
                </c:pt>
                <c:pt idx="7">
                  <c:v>SUM 2017</c:v>
                </c:pt>
                <c:pt idx="8">
                  <c:v>SUM 2016</c:v>
                </c:pt>
                <c:pt idx="9">
                  <c:v>SUM 2015</c:v>
                </c:pt>
                <c:pt idx="10">
                  <c:v>SUM 2014</c:v>
                </c:pt>
                <c:pt idx="11">
                  <c:v>SUM 2013</c:v>
                </c:pt>
              </c:strCache>
            </c:strRef>
          </c:cat>
          <c:val>
            <c:numRef>
              <c:f>'Tab_3-3-B_oppholdsdøgn'!$M$10:$X$10</c:f>
              <c:numCache>
                <c:formatCode>#,##0</c:formatCode>
                <c:ptCount val="12"/>
                <c:pt idx="0">
                  <c:v>867.2190934065934</c:v>
                </c:pt>
                <c:pt idx="1">
                  <c:v>731.52179930795853</c:v>
                </c:pt>
                <c:pt idx="2">
                  <c:v>855.98921832884093</c:v>
                </c:pt>
                <c:pt idx="3">
                  <c:v>917.31002638522432</c:v>
                </c:pt>
                <c:pt idx="4">
                  <c:v>939.52493261455527</c:v>
                </c:pt>
                <c:pt idx="5">
                  <c:v>975.9094028826355</c:v>
                </c:pt>
                <c:pt idx="6">
                  <c:v>958.33243606998656</c:v>
                </c:pt>
                <c:pt idx="7">
                  <c:v>987.29612903225802</c:v>
                </c:pt>
                <c:pt idx="8">
                  <c:v>884.57362908194705</c:v>
                </c:pt>
                <c:pt idx="9">
                  <c:v>946.49084967320266</c:v>
                </c:pt>
                <c:pt idx="10">
                  <c:v>947.02528276779776</c:v>
                </c:pt>
                <c:pt idx="11">
                  <c:v>901.98129675810469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C62-9B27-EF81ABE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2792"/>
        <c:axId val="684554104"/>
      </c:lineChart>
      <c:catAx>
        <c:axId val="6845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104"/>
        <c:crosses val="autoZero"/>
        <c:auto val="1"/>
        <c:lblAlgn val="ctr"/>
        <c:lblOffset val="100"/>
        <c:noMultiLvlLbl val="0"/>
      </c:catAx>
      <c:valAx>
        <c:axId val="6845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Antall oppholdsdøgn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27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av oppholdsdøgn på drifter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91-4DDF-A969-F9E54D7F2A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91-4DDF-A969-F9E54D7F2A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91-4DDF-A969-F9E54D7F2A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'Tab_3-3-C_opphdøgn_type_opphol'!$K$13:$K$15</c:f>
              <c:strCache>
                <c:ptCount val="3"/>
                <c:pt idx="0">
                  <c:v>% Kjøpt fra Sykehjemsetaten</c:v>
                </c:pt>
                <c:pt idx="1">
                  <c:v>% Kjøpt fra andre innenbys/ utenbys</c:v>
                </c:pt>
                <c:pt idx="2">
                  <c:v>% Drevet av bydelen selv</c:v>
                </c:pt>
              </c:strCache>
            </c:strRef>
          </c:cat>
          <c:val>
            <c:numRef>
              <c:f>'Tab_3-3-C_opphdøgn_type_opphol'!$L$13:$L$15</c:f>
              <c:numCache>
                <c:formatCode>0" "%</c:formatCode>
                <c:ptCount val="3"/>
                <c:pt idx="0">
                  <c:v>0.93604634262815856</c:v>
                </c:pt>
                <c:pt idx="1">
                  <c:v>4.1790032459218349E-2</c:v>
                </c:pt>
                <c:pt idx="2">
                  <c:v>2.2163624912623105E-2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882-4B0B-AFFA-0AC2932D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Gj.sn. inntekt per plass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'Tab_3-4-Egenbet__i_inst_-HMS'!$J$9</c:f>
              <c:strCache>
                <c:ptCount val="1"/>
                <c:pt idx="0">
                  <c:v>Gj.sn. egenbetaling per plass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'Tab_3-4-Egenbet__i_inst_-HMS'!$I$10:$I$25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Snitt bydeler</c:v>
                </c:pt>
              </c:strCache>
            </c:strRef>
          </c:cat>
          <c:val>
            <c:numRef>
              <c:f>'Tab_3-4-Egenbet__i_inst_-HMS'!$J$10:$J$25</c:f>
              <c:numCache>
                <c:formatCode>#,##0</c:formatCode>
                <c:ptCount val="16"/>
                <c:pt idx="0">
                  <c:v>277687.5</c:v>
                </c:pt>
                <c:pt idx="1">
                  <c:v>232753.01204819276</c:v>
                </c:pt>
                <c:pt idx="2">
                  <c:v>265648.64864864864</c:v>
                </c:pt>
                <c:pt idx="3">
                  <c:v>162266.66666666666</c:v>
                </c:pt>
                <c:pt idx="4">
                  <c:v>351628.20512820513</c:v>
                </c:pt>
                <c:pt idx="5">
                  <c:v>307059.74842767295</c:v>
                </c:pt>
                <c:pt idx="6">
                  <c:v>316670</c:v>
                </c:pt>
                <c:pt idx="7">
                  <c:v>320062.5</c:v>
                </c:pt>
                <c:pt idx="8">
                  <c:v>283879.43262411345</c:v>
                </c:pt>
                <c:pt idx="9">
                  <c:v>255090.90909090909</c:v>
                </c:pt>
                <c:pt idx="10">
                  <c:v>241418.47826086957</c:v>
                </c:pt>
                <c:pt idx="11">
                  <c:v>224247.491638796</c:v>
                </c:pt>
                <c:pt idx="12">
                  <c:v>275497.59615384613</c:v>
                </c:pt>
                <c:pt idx="13">
                  <c:v>201453.44129554657</c:v>
                </c:pt>
                <c:pt idx="14">
                  <c:v>236025.31645569621</c:v>
                </c:pt>
                <c:pt idx="15">
                  <c:v>267505.14376154047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3-406A-9D43-62F92C1B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671263"/>
        <c:axId val="1578669823"/>
      </c:barChart>
      <c:catAx>
        <c:axId val="157867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8669823"/>
        <c:crosses val="autoZero"/>
        <c:auto val="1"/>
        <c:lblAlgn val="ctr"/>
        <c:lblOffset val="100"/>
        <c:noMultiLvlLbl val="0"/>
      </c:catAx>
      <c:valAx>
        <c:axId val="157866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867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592932</xdr:colOff>
      <xdr:row>4</xdr:row>
      <xdr:rowOff>77389</xdr:rowOff>
    </xdr:from>
    <xdr:to>
      <xdr:col>23</xdr:col>
      <xdr:colOff>438150</xdr:colOff>
      <xdr:row>16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517207</xdr:colOff>
      <xdr:row>6</xdr:row>
      <xdr:rowOff>195023</xdr:rowOff>
    </xdr:from>
    <xdr:to>
      <xdr:col>24</xdr:col>
      <xdr:colOff>106680</xdr:colOff>
      <xdr:row>20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128</xdr:row>
      <xdr:rowOff>0</xdr:rowOff>
    </xdr:from>
    <xdr:ext cx="1719446" cy="210293"/>
    <xdr:sp macro="" textlink="">
      <xdr:nvSpPr>
        <xdr:cNvPr id="7" name="Avrundet rektangel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  <xdr:twoCellAnchor>
    <xdr:from>
      <xdr:col>5</xdr:col>
      <xdr:colOff>720562</xdr:colOff>
      <xdr:row>9</xdr:row>
      <xdr:rowOff>0</xdr:rowOff>
    </xdr:from>
    <xdr:to>
      <xdr:col>8</xdr:col>
      <xdr:colOff>567738</xdr:colOff>
      <xdr:row>19</xdr:row>
      <xdr:rowOff>107008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253546</xdr:colOff>
      <xdr:row>6</xdr:row>
      <xdr:rowOff>155573</xdr:rowOff>
    </xdr:from>
    <xdr:to>
      <xdr:col>12</xdr:col>
      <xdr:colOff>244021</xdr:colOff>
      <xdr:row>28</xdr:row>
      <xdr:rowOff>78013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0EE797-1DA2-FB62-958B-C8CC3889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266700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104775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69119623-BE4F-48BD-983C-C77F5B4E2058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4364AF81-0844-42DC-8A38-8220DCF485ED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CF6FC33F-451B-46A8-AE2C-166871430BFF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1E7C73D4-4EBA-4BD1-9006-DA7D2D549150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FF41580-FD54-4E12-9DF9-3E43F9DB3BF0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F58AA1D1-DC36-47A6-9CC2-ED0BF1DB0CCE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EFF05BF6-0A6C-48A3-9BD9-44C2E9F9A0D4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E9C900EF-7A42-474F-B7BF-2FBA1E4666E5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A4A210EE-B7E2-43D3-AD75-9F73E94ACA9F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5FF36BD3-178D-485C-9FD5-6D43211780A7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9017D977-BF49-47B5-A330-6DC0CDD26E0C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3D95C7F2-2727-4DB9-B463-C2E86024D3C5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36F9FCA2-3803-44F4-9B56-37D330B73745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BEC318B4-561E-4EE0-97CE-1E28DE33C09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D665172F-E318-49C6-8D17-CD287A422C84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8158A095-3D0E-4AE4-A08C-F3B2A079F3F6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AF94DAF7-0F13-4D7A-B2CC-B480E4AB8DF7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CAC180C6-D2FB-4554-B6AF-275505C297A2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EC13F3A5-2FF4-4F03-BC4F-FADAEC83BEE7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1DDCD307-834F-476A-AC40-39C7CB4EB857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D216A531-51FB-48BA-B071-772BB1CA2A3F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B621DF46-C2F4-49E1-8BFA-32B9EE0C0141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1310DC8-08EB-4921-BEB1-092FA1911712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D6C43474-9BD3-4F97-8672-81F0EFEBCDB3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A3B46E91-EF05-4B9F-97C7-AE4F8EAF72E8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BBD3C1C2-08CE-4BC2-8B59-675421A9FF28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22F678C8-9EBE-4878-A68D-0231BC4E1EA9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E4D7570C-ED51-463E-B7A8-163BBF619826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6C0DC2B5-6411-4126-9A0C-448CF152575E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93386705-2159-4C0A-994D-B0710974EC19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D8039237-9090-408F-A2B0-4B72DF42BD3F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BCC83F88-372F-4E78-931E-C72EAFAF1D1F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B6435995-E0EF-4B39-87C3-4604ACD1AD01}"/>
            </a:ext>
          </a:extLst>
        </xdr:cNvPr>
        <xdr:cNvSpPr txBox="1">
          <a:spLocks noChangeArrowheads="1"/>
        </xdr:cNvSpPr>
      </xdr:nvSpPr>
      <xdr:spPr bwMode="auto">
        <a:xfrm>
          <a:off x="0" y="377190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E44B95D2-C0C2-470D-958B-D8DF9B881D5B}"/>
            </a:ext>
          </a:extLst>
        </xdr:cNvPr>
        <xdr:cNvSpPr txBox="1">
          <a:spLocks noChangeArrowheads="1"/>
        </xdr:cNvSpPr>
      </xdr:nvSpPr>
      <xdr:spPr bwMode="auto">
        <a:xfrm>
          <a:off x="0" y="409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4BE7FEB8-573E-4B19-A338-445DE9BC29ED}"/>
            </a:ext>
          </a:extLst>
        </xdr:cNvPr>
        <xdr:cNvSpPr txBox="1">
          <a:spLocks noChangeArrowheads="1"/>
        </xdr:cNvSpPr>
      </xdr:nvSpPr>
      <xdr:spPr bwMode="auto">
        <a:xfrm>
          <a:off x="0" y="409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53FD8070-F26F-4618-87C8-CEC1AF6685A7}"/>
            </a:ext>
          </a:extLst>
        </xdr:cNvPr>
        <xdr:cNvSpPr txBox="1">
          <a:spLocks noChangeArrowheads="1"/>
        </xdr:cNvSpPr>
      </xdr:nvSpPr>
      <xdr:spPr bwMode="auto">
        <a:xfrm>
          <a:off x="0" y="409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198DADA-670A-4CEB-B7BB-756BC45C32CD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7494D6A3-3E52-4C32-BB72-D66CC1C4C74F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2DC3377F-7CAF-481E-80D9-C173C8E15CA9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3A9511-4ABB-4A94-9DA5-8F034C61004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AA79E5-1256-4A30-93D0-0F3AEB52B7F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874991A-22CC-4BD7-8221-133FDEFFD411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6C968C-C9DF-4DA8-A5E0-204C2F6B5B15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FF688E6-A2B8-4F71-987B-8D090F81432A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B581B8F-78F4-4D99-9331-71E45EC8B18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FB809F92-0A25-426D-85AA-5B955149FE2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B152923-C9FA-4601-9868-DEA508C4D28D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34BDE99F-09D4-4994-A54F-3C849BE8CC2C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AAAE2CD1-886C-4861-97C3-42A3F0D989D8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C5A6CA6-8F84-490A-977D-A072C9BC5B0E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86FFE979-48D5-40C9-9A82-E66581330191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17FE58C-FB8F-4AF1-A482-9A839C0E7F8C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YR23722\AppData\Local\Microsoft\Windows\INetCache\Content.Outlook\EQR78CML\Kriteriebef2025-Med%20tilleggsinfo.xlsx" TargetMode="External"/><Relationship Id="rId1" Type="http://schemas.openxmlformats.org/officeDocument/2006/relationships/externalLinkPath" Target="file:///C:\Users\BYR23722\AppData\Local\Microsoft\Windows\INetCache\Content.Outlook\EQR78CML\Kriteriebef2025-Med%20tilleggsinf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Befolkningsfremskrivning/2023/EB%20Kriteriebef2023-Med%20tilleggsinfo.xlsx" TargetMode="External"/><Relationship Id="rId1" Type="http://schemas.openxmlformats.org/officeDocument/2006/relationships/externalLinkPath" Target="https://oslokommune.sharepoint.com/personal/elisabeth_boe_byr_oslo_kommune_no/Documents/Befolkningsfremskrivning/2023/EB%20Kriteriebef2023-Med%20tilleg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ØR korreksjon befolkning 67+"/>
      <sheetName val=" ETTER korreksjon befolkn 67+"/>
    </sheetNames>
    <sheetDataSet>
      <sheetData sheetId="0" refreshError="1">
        <row r="5">
          <cell r="C5">
            <v>968</v>
          </cell>
          <cell r="D5">
            <v>3367</v>
          </cell>
          <cell r="E5">
            <v>3357</v>
          </cell>
          <cell r="F5">
            <v>1392</v>
          </cell>
          <cell r="G5">
            <v>869</v>
          </cell>
          <cell r="H5">
            <v>890</v>
          </cell>
          <cell r="I5">
            <v>3462</v>
          </cell>
          <cell r="J5">
            <v>8804</v>
          </cell>
          <cell r="K5">
            <v>17504</v>
          </cell>
          <cell r="L5">
            <v>9623</v>
          </cell>
          <cell r="M5">
            <v>9815</v>
          </cell>
          <cell r="N5">
            <v>2573</v>
          </cell>
          <cell r="O5">
            <v>1061</v>
          </cell>
          <cell r="P5">
            <v>515</v>
          </cell>
          <cell r="Q5">
            <v>214</v>
          </cell>
          <cell r="R5">
            <v>88</v>
          </cell>
          <cell r="S5">
            <v>52</v>
          </cell>
        </row>
        <row r="6">
          <cell r="C6">
            <v>1010</v>
          </cell>
          <cell r="D6">
            <v>3124</v>
          </cell>
          <cell r="E6">
            <v>2843</v>
          </cell>
          <cell r="F6">
            <v>1130</v>
          </cell>
          <cell r="G6">
            <v>701</v>
          </cell>
          <cell r="H6">
            <v>839</v>
          </cell>
          <cell r="I6">
            <v>5170</v>
          </cell>
          <cell r="J6">
            <v>11433</v>
          </cell>
          <cell r="K6">
            <v>18682</v>
          </cell>
          <cell r="L6">
            <v>8820</v>
          </cell>
          <cell r="M6">
            <v>8685</v>
          </cell>
          <cell r="N6">
            <v>2161</v>
          </cell>
          <cell r="O6">
            <v>913</v>
          </cell>
          <cell r="P6">
            <v>531</v>
          </cell>
          <cell r="Q6">
            <v>212</v>
          </cell>
          <cell r="R6">
            <v>95</v>
          </cell>
          <cell r="S6">
            <v>55</v>
          </cell>
        </row>
        <row r="7">
          <cell r="C7">
            <v>745</v>
          </cell>
          <cell r="D7">
            <v>2251</v>
          </cell>
          <cell r="E7">
            <v>2098</v>
          </cell>
          <cell r="F7">
            <v>752</v>
          </cell>
          <cell r="G7">
            <v>454</v>
          </cell>
          <cell r="H7">
            <v>495</v>
          </cell>
          <cell r="I7">
            <v>3298</v>
          </cell>
          <cell r="J7">
            <v>8542</v>
          </cell>
          <cell r="K7">
            <v>13307</v>
          </cell>
          <cell r="L7">
            <v>5940</v>
          </cell>
          <cell r="M7">
            <v>6269</v>
          </cell>
          <cell r="N7">
            <v>1893</v>
          </cell>
          <cell r="O7">
            <v>901</v>
          </cell>
          <cell r="P7">
            <v>504</v>
          </cell>
          <cell r="Q7">
            <v>212</v>
          </cell>
          <cell r="R7">
            <v>101</v>
          </cell>
          <cell r="S7">
            <v>39</v>
          </cell>
        </row>
        <row r="8">
          <cell r="C8">
            <v>474</v>
          </cell>
          <cell r="D8">
            <v>1369</v>
          </cell>
          <cell r="E8">
            <v>1470</v>
          </cell>
          <cell r="F8">
            <v>601</v>
          </cell>
          <cell r="G8">
            <v>436</v>
          </cell>
          <cell r="H8">
            <v>501</v>
          </cell>
          <cell r="I8">
            <v>4161</v>
          </cell>
          <cell r="J8">
            <v>8231</v>
          </cell>
          <cell r="K8">
            <v>10320</v>
          </cell>
          <cell r="L8">
            <v>4722</v>
          </cell>
          <cell r="M8">
            <v>5821</v>
          </cell>
          <cell r="N8">
            <v>1545</v>
          </cell>
          <cell r="O8">
            <v>798</v>
          </cell>
          <cell r="P8">
            <v>474</v>
          </cell>
          <cell r="Q8">
            <v>263</v>
          </cell>
          <cell r="R8">
            <v>117</v>
          </cell>
          <cell r="S8">
            <v>59</v>
          </cell>
        </row>
        <row r="9">
          <cell r="C9">
            <v>578</v>
          </cell>
          <cell r="D9">
            <v>1741</v>
          </cell>
          <cell r="E9">
            <v>2227</v>
          </cell>
          <cell r="F9">
            <v>1014</v>
          </cell>
          <cell r="G9">
            <v>766</v>
          </cell>
          <cell r="H9">
            <v>884</v>
          </cell>
          <cell r="I9">
            <v>5019</v>
          </cell>
          <cell r="J9">
            <v>10015</v>
          </cell>
          <cell r="K9">
            <v>12060</v>
          </cell>
          <cell r="L9">
            <v>6624</v>
          </cell>
          <cell r="M9">
            <v>11164</v>
          </cell>
          <cell r="N9">
            <v>3635</v>
          </cell>
          <cell r="O9">
            <v>2213</v>
          </cell>
          <cell r="P9">
            <v>1431</v>
          </cell>
          <cell r="Q9">
            <v>745</v>
          </cell>
          <cell r="R9">
            <v>302</v>
          </cell>
          <cell r="S9">
            <v>115</v>
          </cell>
        </row>
        <row r="10">
          <cell r="C10">
            <v>439</v>
          </cell>
          <cell r="D10">
            <v>1939</v>
          </cell>
          <cell r="E10">
            <v>2683</v>
          </cell>
          <cell r="F10">
            <v>1251</v>
          </cell>
          <cell r="G10">
            <v>825</v>
          </cell>
          <cell r="H10">
            <v>821</v>
          </cell>
          <cell r="I10">
            <v>1692</v>
          </cell>
          <cell r="J10">
            <v>2080</v>
          </cell>
          <cell r="K10">
            <v>5263</v>
          </cell>
          <cell r="L10">
            <v>4828</v>
          </cell>
          <cell r="M10">
            <v>7208</v>
          </cell>
          <cell r="N10">
            <v>2768</v>
          </cell>
          <cell r="O10">
            <v>1776</v>
          </cell>
          <cell r="P10">
            <v>1140</v>
          </cell>
          <cell r="Q10">
            <v>607</v>
          </cell>
          <cell r="R10">
            <v>232</v>
          </cell>
          <cell r="S10">
            <v>116</v>
          </cell>
        </row>
        <row r="11">
          <cell r="C11">
            <v>619</v>
          </cell>
          <cell r="D11">
            <v>3318</v>
          </cell>
          <cell r="E11">
            <v>4810</v>
          </cell>
          <cell r="F11">
            <v>2092</v>
          </cell>
          <cell r="G11">
            <v>1462</v>
          </cell>
          <cell r="H11">
            <v>1290</v>
          </cell>
          <cell r="I11">
            <v>2690</v>
          </cell>
          <cell r="J11">
            <v>2709</v>
          </cell>
          <cell r="K11">
            <v>7270</v>
          </cell>
          <cell r="L11">
            <v>7579</v>
          </cell>
          <cell r="M11">
            <v>10290</v>
          </cell>
          <cell r="N11">
            <v>3765</v>
          </cell>
          <cell r="O11">
            <v>2315</v>
          </cell>
          <cell r="P11">
            <v>1419</v>
          </cell>
          <cell r="Q11">
            <v>807</v>
          </cell>
          <cell r="R11">
            <v>394</v>
          </cell>
          <cell r="S11">
            <v>133</v>
          </cell>
        </row>
        <row r="12">
          <cell r="C12">
            <v>597</v>
          </cell>
          <cell r="D12">
            <v>3111</v>
          </cell>
          <cell r="E12">
            <v>4679</v>
          </cell>
          <cell r="F12">
            <v>2134</v>
          </cell>
          <cell r="G12">
            <v>1355</v>
          </cell>
          <cell r="H12">
            <v>1429</v>
          </cell>
          <cell r="I12">
            <v>4718</v>
          </cell>
          <cell r="J12">
            <v>4403</v>
          </cell>
          <cell r="K12">
            <v>8068</v>
          </cell>
          <cell r="L12">
            <v>7445</v>
          </cell>
          <cell r="M12">
            <v>10783</v>
          </cell>
          <cell r="N12">
            <v>3306</v>
          </cell>
          <cell r="O12">
            <v>1772</v>
          </cell>
          <cell r="P12">
            <v>1078</v>
          </cell>
          <cell r="Q12">
            <v>635</v>
          </cell>
          <cell r="R12">
            <v>357</v>
          </cell>
          <cell r="S12">
            <v>117</v>
          </cell>
        </row>
        <row r="13">
          <cell r="C13">
            <v>568</v>
          </cell>
          <cell r="D13">
            <v>2327</v>
          </cell>
          <cell r="E13">
            <v>3114</v>
          </cell>
          <cell r="F13">
            <v>1356</v>
          </cell>
          <cell r="G13">
            <v>884</v>
          </cell>
          <cell r="H13">
            <v>866</v>
          </cell>
          <cell r="I13">
            <v>2186</v>
          </cell>
          <cell r="J13">
            <v>3018</v>
          </cell>
          <cell r="K13">
            <v>7304</v>
          </cell>
          <cell r="L13">
            <v>5561</v>
          </cell>
          <cell r="M13">
            <v>6356</v>
          </cell>
          <cell r="N13">
            <v>1681</v>
          </cell>
          <cell r="O13">
            <v>821</v>
          </cell>
          <cell r="P13">
            <v>502</v>
          </cell>
          <cell r="Q13">
            <v>299</v>
          </cell>
          <cell r="R13">
            <v>151</v>
          </cell>
          <cell r="S13">
            <v>59</v>
          </cell>
        </row>
        <row r="14">
          <cell r="C14">
            <v>288</v>
          </cell>
          <cell r="D14">
            <v>1463</v>
          </cell>
          <cell r="E14">
            <v>2238</v>
          </cell>
          <cell r="F14">
            <v>940</v>
          </cell>
          <cell r="G14">
            <v>681</v>
          </cell>
          <cell r="H14">
            <v>679</v>
          </cell>
          <cell r="I14">
            <v>1575</v>
          </cell>
          <cell r="J14">
            <v>1834</v>
          </cell>
          <cell r="K14">
            <v>4712</v>
          </cell>
          <cell r="L14">
            <v>4216</v>
          </cell>
          <cell r="M14">
            <v>6132</v>
          </cell>
          <cell r="N14">
            <v>1679</v>
          </cell>
          <cell r="O14">
            <v>788</v>
          </cell>
          <cell r="P14">
            <v>524</v>
          </cell>
          <cell r="Q14">
            <v>280</v>
          </cell>
          <cell r="R14">
            <v>149</v>
          </cell>
          <cell r="S14">
            <v>56</v>
          </cell>
        </row>
        <row r="15">
          <cell r="C15">
            <v>352</v>
          </cell>
          <cell r="D15">
            <v>2010</v>
          </cell>
          <cell r="E15">
            <v>2955</v>
          </cell>
          <cell r="F15">
            <v>1327</v>
          </cell>
          <cell r="G15">
            <v>995</v>
          </cell>
          <cell r="H15">
            <v>967</v>
          </cell>
          <cell r="I15">
            <v>2358</v>
          </cell>
          <cell r="J15">
            <v>2168</v>
          </cell>
          <cell r="K15">
            <v>4909</v>
          </cell>
          <cell r="L15">
            <v>4841</v>
          </cell>
          <cell r="M15">
            <v>7220</v>
          </cell>
          <cell r="N15">
            <v>1932</v>
          </cell>
          <cell r="O15">
            <v>1118</v>
          </cell>
          <cell r="P15">
            <v>830</v>
          </cell>
          <cell r="Q15">
            <v>394</v>
          </cell>
          <cell r="R15">
            <v>159</v>
          </cell>
          <cell r="S15">
            <v>42</v>
          </cell>
        </row>
        <row r="16">
          <cell r="C16">
            <v>560</v>
          </cell>
          <cell r="D16">
            <v>2751</v>
          </cell>
          <cell r="E16">
            <v>4082</v>
          </cell>
          <cell r="F16">
            <v>1870</v>
          </cell>
          <cell r="G16">
            <v>1284</v>
          </cell>
          <cell r="H16">
            <v>1151</v>
          </cell>
          <cell r="I16">
            <v>2802</v>
          </cell>
          <cell r="J16">
            <v>3495</v>
          </cell>
          <cell r="K16">
            <v>8650</v>
          </cell>
          <cell r="L16">
            <v>7446</v>
          </cell>
          <cell r="M16">
            <v>9919</v>
          </cell>
          <cell r="N16">
            <v>3094</v>
          </cell>
          <cell r="O16">
            <v>1689</v>
          </cell>
          <cell r="P16">
            <v>1029</v>
          </cell>
          <cell r="Q16">
            <v>524</v>
          </cell>
          <cell r="R16">
            <v>247</v>
          </cell>
          <cell r="S16">
            <v>85</v>
          </cell>
        </row>
        <row r="17">
          <cell r="C17">
            <v>571</v>
          </cell>
          <cell r="D17">
            <v>2929</v>
          </cell>
          <cell r="E17">
            <v>4542</v>
          </cell>
          <cell r="F17">
            <v>2076</v>
          </cell>
          <cell r="G17">
            <v>1256</v>
          </cell>
          <cell r="H17">
            <v>1174</v>
          </cell>
          <cell r="I17">
            <v>2364</v>
          </cell>
          <cell r="J17">
            <v>2836</v>
          </cell>
          <cell r="K17">
            <v>8445</v>
          </cell>
          <cell r="L17">
            <v>7929</v>
          </cell>
          <cell r="M17">
            <v>11039</v>
          </cell>
          <cell r="N17">
            <v>3176</v>
          </cell>
          <cell r="O17">
            <v>1548</v>
          </cell>
          <cell r="P17">
            <v>1012</v>
          </cell>
          <cell r="Q17">
            <v>742</v>
          </cell>
          <cell r="R17">
            <v>454</v>
          </cell>
          <cell r="S17">
            <v>141</v>
          </cell>
        </row>
        <row r="18">
          <cell r="C18">
            <v>604</v>
          </cell>
          <cell r="D18">
            <v>3120</v>
          </cell>
          <cell r="E18">
            <v>4719</v>
          </cell>
          <cell r="F18">
            <v>2115</v>
          </cell>
          <cell r="G18">
            <v>1439</v>
          </cell>
          <cell r="H18">
            <v>1347</v>
          </cell>
          <cell r="I18">
            <v>2793</v>
          </cell>
          <cell r="J18">
            <v>2939</v>
          </cell>
          <cell r="K18">
            <v>7650</v>
          </cell>
          <cell r="L18">
            <v>8161</v>
          </cell>
          <cell r="M18">
            <v>11598</v>
          </cell>
          <cell r="N18">
            <v>3663</v>
          </cell>
          <cell r="O18">
            <v>2125</v>
          </cell>
          <cell r="P18">
            <v>1320</v>
          </cell>
          <cell r="Q18">
            <v>750</v>
          </cell>
          <cell r="R18">
            <v>385</v>
          </cell>
          <cell r="S18">
            <v>155</v>
          </cell>
        </row>
        <row r="19">
          <cell r="C19">
            <v>434</v>
          </cell>
          <cell r="D19">
            <v>2268</v>
          </cell>
          <cell r="E19">
            <v>3574</v>
          </cell>
          <cell r="F19">
            <v>1721</v>
          </cell>
          <cell r="G19">
            <v>1193</v>
          </cell>
          <cell r="H19">
            <v>1165</v>
          </cell>
          <cell r="I19">
            <v>2483</v>
          </cell>
          <cell r="J19">
            <v>2304</v>
          </cell>
          <cell r="K19">
            <v>5575</v>
          </cell>
          <cell r="L19">
            <v>5638</v>
          </cell>
          <cell r="M19">
            <v>8315</v>
          </cell>
          <cell r="N19">
            <v>2633</v>
          </cell>
          <cell r="O19">
            <v>1096</v>
          </cell>
          <cell r="P19">
            <v>595</v>
          </cell>
          <cell r="Q19">
            <v>237</v>
          </cell>
          <cell r="R19">
            <v>89</v>
          </cell>
          <cell r="S19">
            <v>28</v>
          </cell>
        </row>
        <row r="20">
          <cell r="C20">
            <v>4</v>
          </cell>
          <cell r="D20">
            <v>88</v>
          </cell>
          <cell r="E20">
            <v>206</v>
          </cell>
          <cell r="F20">
            <v>79</v>
          </cell>
          <cell r="G20">
            <v>40</v>
          </cell>
          <cell r="H20">
            <v>39</v>
          </cell>
          <cell r="I20">
            <v>106</v>
          </cell>
          <cell r="J20">
            <v>168</v>
          </cell>
          <cell r="K20">
            <v>432</v>
          </cell>
          <cell r="L20">
            <v>398</v>
          </cell>
          <cell r="M20">
            <v>377</v>
          </cell>
          <cell r="N20">
            <v>46</v>
          </cell>
          <cell r="O20">
            <v>15</v>
          </cell>
          <cell r="P20">
            <v>7</v>
          </cell>
          <cell r="Q20">
            <v>6</v>
          </cell>
          <cell r="R20">
            <v>1</v>
          </cell>
          <cell r="S20">
            <v>0</v>
          </cell>
        </row>
        <row r="26">
          <cell r="C26">
            <v>2</v>
          </cell>
          <cell r="D26">
            <v>12</v>
          </cell>
          <cell r="E26">
            <v>14</v>
          </cell>
          <cell r="F26">
            <v>4</v>
          </cell>
          <cell r="G26">
            <v>3</v>
          </cell>
          <cell r="H26">
            <v>20</v>
          </cell>
          <cell r="I26">
            <v>286</v>
          </cell>
          <cell r="J26">
            <v>413</v>
          </cell>
          <cell r="K26">
            <v>397</v>
          </cell>
          <cell r="L26">
            <v>190</v>
          </cell>
          <cell r="M26">
            <v>142</v>
          </cell>
          <cell r="N26">
            <v>19</v>
          </cell>
          <cell r="O26">
            <v>8</v>
          </cell>
          <cell r="P26">
            <v>5</v>
          </cell>
          <cell r="Q26">
            <v>2</v>
          </cell>
          <cell r="R26">
            <v>3</v>
          </cell>
          <cell r="S26">
            <v>2</v>
          </cell>
        </row>
        <row r="29">
          <cell r="C29">
            <v>1</v>
          </cell>
          <cell r="D29">
            <v>28</v>
          </cell>
          <cell r="E29">
            <v>39</v>
          </cell>
          <cell r="F29">
            <v>32</v>
          </cell>
          <cell r="G29">
            <v>25</v>
          </cell>
          <cell r="H29">
            <v>18</v>
          </cell>
          <cell r="I29">
            <v>39</v>
          </cell>
          <cell r="J29">
            <v>20</v>
          </cell>
          <cell r="K29">
            <v>77</v>
          </cell>
          <cell r="L29">
            <v>105</v>
          </cell>
          <cell r="M29">
            <v>207</v>
          </cell>
          <cell r="N29">
            <v>55</v>
          </cell>
          <cell r="O29">
            <v>32</v>
          </cell>
          <cell r="P29">
            <v>17</v>
          </cell>
          <cell r="Q29">
            <v>9</v>
          </cell>
          <cell r="R29">
            <v>4</v>
          </cell>
          <cell r="S29">
            <v>0</v>
          </cell>
        </row>
        <row r="30">
          <cell r="C30">
            <v>3</v>
          </cell>
          <cell r="D30">
            <v>35</v>
          </cell>
          <cell r="E30">
            <v>83</v>
          </cell>
          <cell r="F30">
            <v>38</v>
          </cell>
          <cell r="G30">
            <v>15</v>
          </cell>
          <cell r="H30">
            <v>21</v>
          </cell>
          <cell r="I30">
            <v>39</v>
          </cell>
          <cell r="J30">
            <v>31</v>
          </cell>
          <cell r="K30">
            <v>95</v>
          </cell>
          <cell r="L30">
            <v>140</v>
          </cell>
          <cell r="M30">
            <v>260</v>
          </cell>
          <cell r="N30">
            <v>85</v>
          </cell>
          <cell r="O30">
            <v>21</v>
          </cell>
          <cell r="P30">
            <v>10</v>
          </cell>
          <cell r="Q30">
            <v>7</v>
          </cell>
          <cell r="R30">
            <v>3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1</v>
          </cell>
          <cell r="M31">
            <v>2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1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  <cell r="I33">
            <v>1</v>
          </cell>
          <cell r="J33">
            <v>2</v>
          </cell>
          <cell r="K33">
            <v>1</v>
          </cell>
          <cell r="L33">
            <v>0</v>
          </cell>
          <cell r="M33">
            <v>8</v>
          </cell>
          <cell r="N33">
            <v>4</v>
          </cell>
          <cell r="O33">
            <v>0</v>
          </cell>
          <cell r="P33">
            <v>4</v>
          </cell>
          <cell r="Q33">
            <v>1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3</v>
          </cell>
          <cell r="F34">
            <v>2</v>
          </cell>
          <cell r="G34">
            <v>0</v>
          </cell>
          <cell r="H34">
            <v>0</v>
          </cell>
          <cell r="I34">
            <v>2</v>
          </cell>
          <cell r="J34">
            <v>2</v>
          </cell>
          <cell r="K34">
            <v>10</v>
          </cell>
          <cell r="L34">
            <v>9</v>
          </cell>
          <cell r="M34">
            <v>12</v>
          </cell>
          <cell r="N34">
            <v>5</v>
          </cell>
          <cell r="O34">
            <v>5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</row>
      </sheetData>
      <sheetData sheetId="1" refreshError="1">
        <row r="5">
          <cell r="U5">
            <v>6</v>
          </cell>
          <cell r="V5">
            <v>8</v>
          </cell>
          <cell r="W5">
            <v>-1</v>
          </cell>
          <cell r="X5">
            <v>0</v>
          </cell>
          <cell r="Y5">
            <v>-3</v>
          </cell>
          <cell r="Z5">
            <v>1</v>
          </cell>
        </row>
        <row r="6">
          <cell r="U6">
            <v>-10</v>
          </cell>
          <cell r="V6">
            <v>-13</v>
          </cell>
          <cell r="W6">
            <v>-8</v>
          </cell>
          <cell r="X6">
            <v>-13</v>
          </cell>
          <cell r="Y6">
            <v>-10</v>
          </cell>
          <cell r="Z6">
            <v>-2</v>
          </cell>
        </row>
        <row r="7">
          <cell r="U7">
            <v>-1</v>
          </cell>
          <cell r="V7">
            <v>3</v>
          </cell>
          <cell r="W7">
            <v>-6</v>
          </cell>
          <cell r="X7">
            <v>-3</v>
          </cell>
          <cell r="Y7">
            <v>-12</v>
          </cell>
          <cell r="Z7">
            <v>-8</v>
          </cell>
        </row>
        <row r="8">
          <cell r="U8">
            <v>-14</v>
          </cell>
          <cell r="V8">
            <v>-12</v>
          </cell>
          <cell r="W8">
            <v>-14</v>
          </cell>
          <cell r="X8">
            <v>-6</v>
          </cell>
          <cell r="Y8">
            <v>-9</v>
          </cell>
          <cell r="Z8">
            <v>-14</v>
          </cell>
        </row>
        <row r="9">
          <cell r="U9">
            <v>8</v>
          </cell>
          <cell r="V9">
            <v>3</v>
          </cell>
          <cell r="W9">
            <v>11</v>
          </cell>
          <cell r="X9">
            <v>17</v>
          </cell>
          <cell r="Y9">
            <v>2</v>
          </cell>
          <cell r="Z9">
            <v>3</v>
          </cell>
        </row>
        <row r="10">
          <cell r="U10">
            <v>5</v>
          </cell>
          <cell r="V10">
            <v>8</v>
          </cell>
          <cell r="W10">
            <v>1</v>
          </cell>
          <cell r="X10">
            <v>6</v>
          </cell>
          <cell r="Y10">
            <v>10</v>
          </cell>
          <cell r="Z10">
            <v>1</v>
          </cell>
        </row>
        <row r="11">
          <cell r="U11">
            <v>5</v>
          </cell>
          <cell r="V11">
            <v>-6</v>
          </cell>
          <cell r="W11">
            <v>10</v>
          </cell>
          <cell r="X11">
            <v>0</v>
          </cell>
          <cell r="Y11">
            <v>9</v>
          </cell>
          <cell r="Z11">
            <v>5</v>
          </cell>
        </row>
        <row r="12">
          <cell r="U12">
            <v>-6</v>
          </cell>
          <cell r="V12">
            <v>-8</v>
          </cell>
          <cell r="W12">
            <v>-3</v>
          </cell>
          <cell r="X12">
            <v>-3</v>
          </cell>
          <cell r="Y12">
            <v>-16</v>
          </cell>
          <cell r="Z12">
            <v>-4</v>
          </cell>
        </row>
        <row r="13">
          <cell r="U13">
            <v>3</v>
          </cell>
          <cell r="V13">
            <v>4</v>
          </cell>
          <cell r="W13">
            <v>2</v>
          </cell>
          <cell r="X13">
            <v>4</v>
          </cell>
          <cell r="Y13">
            <v>4</v>
          </cell>
          <cell r="Z13">
            <v>6</v>
          </cell>
        </row>
        <row r="14">
          <cell r="U14">
            <v>11</v>
          </cell>
          <cell r="V14">
            <v>6</v>
          </cell>
          <cell r="W14">
            <v>6</v>
          </cell>
          <cell r="X14">
            <v>5</v>
          </cell>
          <cell r="Y14">
            <v>1</v>
          </cell>
          <cell r="Z14">
            <v>6</v>
          </cell>
        </row>
        <row r="15">
          <cell r="U15">
            <v>-7</v>
          </cell>
          <cell r="V15">
            <v>-9</v>
          </cell>
          <cell r="W15">
            <v>-7</v>
          </cell>
          <cell r="X15">
            <v>2</v>
          </cell>
          <cell r="Y15">
            <v>0</v>
          </cell>
          <cell r="Z15">
            <v>0</v>
          </cell>
        </row>
        <row r="16">
          <cell r="U16">
            <v>2</v>
          </cell>
          <cell r="V16">
            <v>3</v>
          </cell>
          <cell r="W16">
            <v>-5</v>
          </cell>
          <cell r="X16">
            <v>-3</v>
          </cell>
          <cell r="Y16">
            <v>-5</v>
          </cell>
          <cell r="Z16">
            <v>-5</v>
          </cell>
        </row>
        <row r="17">
          <cell r="U17">
            <v>1</v>
          </cell>
          <cell r="V17">
            <v>6</v>
          </cell>
          <cell r="W17">
            <v>5</v>
          </cell>
          <cell r="X17">
            <v>12</v>
          </cell>
          <cell r="Y17">
            <v>23</v>
          </cell>
          <cell r="Z17">
            <v>12</v>
          </cell>
        </row>
        <row r="18">
          <cell r="U18">
            <v>7</v>
          </cell>
          <cell r="V18">
            <v>15</v>
          </cell>
          <cell r="W18">
            <v>15</v>
          </cell>
          <cell r="X18">
            <v>-6</v>
          </cell>
          <cell r="Y18">
            <v>0</v>
          </cell>
          <cell r="Z18">
            <v>-1</v>
          </cell>
        </row>
        <row r="19">
          <cell r="U19">
            <v>5</v>
          </cell>
          <cell r="V19">
            <v>4</v>
          </cell>
          <cell r="W19">
            <v>2</v>
          </cell>
          <cell r="X19">
            <v>-2</v>
          </cell>
          <cell r="Y19">
            <v>7</v>
          </cell>
          <cell r="Z19">
            <v>2</v>
          </cell>
        </row>
        <row r="23">
          <cell r="N23">
            <v>10</v>
          </cell>
          <cell r="O23">
            <v>3</v>
          </cell>
          <cell r="P23">
            <v>3</v>
          </cell>
          <cell r="Q23">
            <v>2</v>
          </cell>
          <cell r="R23">
            <v>1</v>
          </cell>
          <cell r="S2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ØR korreksjon befolkning 67+"/>
      <sheetName val=" ETTER korreksjon befolkn 67+"/>
      <sheetName val="Eldrebef"/>
    </sheetNames>
    <sheetDataSet>
      <sheetData sheetId="0">
        <row r="5">
          <cell r="C5">
            <v>919</v>
          </cell>
          <cell r="D5">
            <v>3329</v>
          </cell>
          <cell r="E5">
            <v>3481</v>
          </cell>
          <cell r="F5">
            <v>1316</v>
          </cell>
          <cell r="G5">
            <v>781</v>
          </cell>
          <cell r="H5">
            <v>732</v>
          </cell>
          <cell r="I5">
            <v>3560</v>
          </cell>
          <cell r="J5">
            <v>8600</v>
          </cell>
          <cell r="K5">
            <v>16831</v>
          </cell>
          <cell r="L5">
            <v>9018</v>
          </cell>
          <cell r="M5">
            <v>9090</v>
          </cell>
          <cell r="N5">
            <v>2405</v>
          </cell>
          <cell r="O5">
            <v>948</v>
          </cell>
          <cell r="P5">
            <v>399</v>
          </cell>
          <cell r="Q5">
            <v>193</v>
          </cell>
          <cell r="R5">
            <v>94</v>
          </cell>
          <cell r="S5">
            <v>60</v>
          </cell>
        </row>
        <row r="6">
          <cell r="C6">
            <v>882</v>
          </cell>
          <cell r="D6">
            <v>3190</v>
          </cell>
          <cell r="E6">
            <v>2875</v>
          </cell>
          <cell r="F6">
            <v>1030</v>
          </cell>
          <cell r="G6">
            <v>659</v>
          </cell>
          <cell r="H6">
            <v>750</v>
          </cell>
          <cell r="I6">
            <v>5418</v>
          </cell>
          <cell r="J6">
            <v>11382</v>
          </cell>
          <cell r="K6">
            <v>18057</v>
          </cell>
          <cell r="L6">
            <v>8379</v>
          </cell>
          <cell r="M6">
            <v>8048</v>
          </cell>
          <cell r="N6">
            <v>2023</v>
          </cell>
          <cell r="O6">
            <v>837</v>
          </cell>
          <cell r="P6">
            <v>398</v>
          </cell>
          <cell r="Q6">
            <v>178</v>
          </cell>
          <cell r="R6">
            <v>109</v>
          </cell>
          <cell r="S6">
            <v>55</v>
          </cell>
        </row>
        <row r="7">
          <cell r="C7">
            <v>737</v>
          </cell>
          <cell r="D7">
            <v>2357</v>
          </cell>
          <cell r="E7">
            <v>2108</v>
          </cell>
          <cell r="F7">
            <v>677</v>
          </cell>
          <cell r="G7">
            <v>389</v>
          </cell>
          <cell r="H7">
            <v>519</v>
          </cell>
          <cell r="I7">
            <v>3617</v>
          </cell>
          <cell r="J7">
            <v>8594</v>
          </cell>
          <cell r="K7">
            <v>12991</v>
          </cell>
          <cell r="L7">
            <v>5711</v>
          </cell>
          <cell r="M7">
            <v>5904</v>
          </cell>
          <cell r="N7">
            <v>1793</v>
          </cell>
          <cell r="O7">
            <v>855</v>
          </cell>
          <cell r="P7">
            <v>389</v>
          </cell>
          <cell r="Q7">
            <v>210</v>
          </cell>
          <cell r="R7">
            <v>84</v>
          </cell>
          <cell r="S7">
            <v>49</v>
          </cell>
        </row>
        <row r="8">
          <cell r="C8">
            <v>395</v>
          </cell>
          <cell r="D8">
            <v>1477</v>
          </cell>
          <cell r="E8">
            <v>1523</v>
          </cell>
          <cell r="F8">
            <v>626</v>
          </cell>
          <cell r="G8">
            <v>393</v>
          </cell>
          <cell r="H8">
            <v>497</v>
          </cell>
          <cell r="I8">
            <v>4523</v>
          </cell>
          <cell r="J8">
            <v>8130</v>
          </cell>
          <cell r="K8">
            <v>10056</v>
          </cell>
          <cell r="L8">
            <v>4865</v>
          </cell>
          <cell r="M8">
            <v>5590</v>
          </cell>
          <cell r="N8">
            <v>1488</v>
          </cell>
          <cell r="O8">
            <v>738</v>
          </cell>
          <cell r="P8">
            <v>433</v>
          </cell>
          <cell r="Q8">
            <v>207</v>
          </cell>
          <cell r="R8">
            <v>111</v>
          </cell>
          <cell r="S8">
            <v>61</v>
          </cell>
        </row>
        <row r="9">
          <cell r="C9">
            <v>527</v>
          </cell>
          <cell r="D9">
            <v>1933</v>
          </cell>
          <cell r="E9">
            <v>2332</v>
          </cell>
          <cell r="F9">
            <v>1036</v>
          </cell>
          <cell r="G9">
            <v>735</v>
          </cell>
          <cell r="H9">
            <v>808</v>
          </cell>
          <cell r="I9">
            <v>5362</v>
          </cell>
          <cell r="J9">
            <v>9787</v>
          </cell>
          <cell r="K9">
            <v>11799</v>
          </cell>
          <cell r="L9">
            <v>6786</v>
          </cell>
          <cell r="M9">
            <v>10943</v>
          </cell>
          <cell r="N9">
            <v>3626</v>
          </cell>
          <cell r="O9">
            <v>2254</v>
          </cell>
          <cell r="P9">
            <v>1177</v>
          </cell>
          <cell r="Q9">
            <v>659</v>
          </cell>
          <cell r="R9">
            <v>284</v>
          </cell>
          <cell r="S9">
            <v>115</v>
          </cell>
        </row>
        <row r="10">
          <cell r="C10">
            <v>370</v>
          </cell>
          <cell r="D10">
            <v>1939</v>
          </cell>
          <cell r="E10">
            <v>2813</v>
          </cell>
          <cell r="F10">
            <v>1255</v>
          </cell>
          <cell r="G10">
            <v>830</v>
          </cell>
          <cell r="H10">
            <v>702</v>
          </cell>
          <cell r="I10">
            <v>1581</v>
          </cell>
          <cell r="J10">
            <v>2195</v>
          </cell>
          <cell r="K10">
            <v>5180</v>
          </cell>
          <cell r="L10">
            <v>4858</v>
          </cell>
          <cell r="M10">
            <v>7035</v>
          </cell>
          <cell r="N10">
            <v>2812</v>
          </cell>
          <cell r="O10">
            <v>1774</v>
          </cell>
          <cell r="P10">
            <v>966</v>
          </cell>
          <cell r="Q10">
            <v>489</v>
          </cell>
          <cell r="R10">
            <v>284</v>
          </cell>
          <cell r="S10">
            <v>115</v>
          </cell>
        </row>
        <row r="11">
          <cell r="C11">
            <v>613</v>
          </cell>
          <cell r="D11">
            <v>3444</v>
          </cell>
          <cell r="E11">
            <v>4836</v>
          </cell>
          <cell r="F11">
            <v>2148</v>
          </cell>
          <cell r="G11">
            <v>1297</v>
          </cell>
          <cell r="H11">
            <v>1236</v>
          </cell>
          <cell r="I11">
            <v>2516</v>
          </cell>
          <cell r="J11">
            <v>2705</v>
          </cell>
          <cell r="K11">
            <v>7261</v>
          </cell>
          <cell r="L11">
            <v>7628</v>
          </cell>
          <cell r="M11">
            <v>10039</v>
          </cell>
          <cell r="N11">
            <v>3782</v>
          </cell>
          <cell r="O11">
            <v>2271</v>
          </cell>
          <cell r="P11">
            <v>1190</v>
          </cell>
          <cell r="Q11">
            <v>680</v>
          </cell>
          <cell r="R11">
            <v>392</v>
          </cell>
          <cell r="S11">
            <v>145</v>
          </cell>
        </row>
        <row r="12">
          <cell r="C12">
            <v>519</v>
          </cell>
          <cell r="D12">
            <v>3158</v>
          </cell>
          <cell r="E12">
            <v>4734</v>
          </cell>
          <cell r="F12">
            <v>2091</v>
          </cell>
          <cell r="G12">
            <v>1297</v>
          </cell>
          <cell r="H12">
            <v>1356</v>
          </cell>
          <cell r="I12">
            <v>4551</v>
          </cell>
          <cell r="J12">
            <v>4240</v>
          </cell>
          <cell r="K12">
            <v>7816</v>
          </cell>
          <cell r="L12">
            <v>7457</v>
          </cell>
          <cell r="M12">
            <v>10432</v>
          </cell>
          <cell r="N12">
            <v>3214</v>
          </cell>
          <cell r="O12">
            <v>1695</v>
          </cell>
          <cell r="P12">
            <v>940</v>
          </cell>
          <cell r="Q12">
            <v>570</v>
          </cell>
          <cell r="R12">
            <v>357</v>
          </cell>
          <cell r="S12">
            <v>126</v>
          </cell>
        </row>
        <row r="13">
          <cell r="C13">
            <v>516</v>
          </cell>
          <cell r="D13">
            <v>2371</v>
          </cell>
          <cell r="E13">
            <v>3113</v>
          </cell>
          <cell r="F13">
            <v>1307</v>
          </cell>
          <cell r="G13">
            <v>815</v>
          </cell>
          <cell r="H13">
            <v>807</v>
          </cell>
          <cell r="I13">
            <v>2024</v>
          </cell>
          <cell r="J13">
            <v>3121</v>
          </cell>
          <cell r="K13">
            <v>7150</v>
          </cell>
          <cell r="L13">
            <v>5596</v>
          </cell>
          <cell r="M13">
            <v>6093</v>
          </cell>
          <cell r="N13">
            <v>1650</v>
          </cell>
          <cell r="O13">
            <v>769</v>
          </cell>
          <cell r="P13">
            <v>477</v>
          </cell>
          <cell r="Q13">
            <v>274</v>
          </cell>
          <cell r="R13">
            <v>181</v>
          </cell>
          <cell r="S13">
            <v>71</v>
          </cell>
        </row>
        <row r="14">
          <cell r="C14">
            <v>284</v>
          </cell>
          <cell r="D14">
            <v>1551</v>
          </cell>
          <cell r="E14">
            <v>2225</v>
          </cell>
          <cell r="F14">
            <v>972</v>
          </cell>
          <cell r="G14">
            <v>674</v>
          </cell>
          <cell r="H14">
            <v>642</v>
          </cell>
          <cell r="I14">
            <v>1564</v>
          </cell>
          <cell r="J14">
            <v>1877</v>
          </cell>
          <cell r="K14">
            <v>4572</v>
          </cell>
          <cell r="L14">
            <v>4068</v>
          </cell>
          <cell r="M14">
            <v>5964</v>
          </cell>
          <cell r="N14">
            <v>1564</v>
          </cell>
          <cell r="O14">
            <v>824</v>
          </cell>
          <cell r="P14">
            <v>470</v>
          </cell>
          <cell r="Q14">
            <v>307</v>
          </cell>
          <cell r="R14">
            <v>169</v>
          </cell>
          <cell r="S14">
            <v>51</v>
          </cell>
        </row>
        <row r="15">
          <cell r="C15">
            <v>318</v>
          </cell>
          <cell r="D15">
            <v>1962</v>
          </cell>
          <cell r="E15">
            <v>2982</v>
          </cell>
          <cell r="F15">
            <v>1402</v>
          </cell>
          <cell r="G15">
            <v>958</v>
          </cell>
          <cell r="H15">
            <v>1008</v>
          </cell>
          <cell r="I15">
            <v>2219</v>
          </cell>
          <cell r="J15">
            <v>2055</v>
          </cell>
          <cell r="K15">
            <v>4801</v>
          </cell>
          <cell r="L15">
            <v>4654</v>
          </cell>
          <cell r="M15">
            <v>6908</v>
          </cell>
          <cell r="N15">
            <v>2009</v>
          </cell>
          <cell r="O15">
            <v>1171</v>
          </cell>
          <cell r="P15">
            <v>725</v>
          </cell>
          <cell r="Q15">
            <v>371</v>
          </cell>
          <cell r="R15">
            <v>167</v>
          </cell>
          <cell r="S15">
            <v>45</v>
          </cell>
        </row>
        <row r="16">
          <cell r="C16">
            <v>534</v>
          </cell>
          <cell r="D16">
            <v>2900</v>
          </cell>
          <cell r="E16">
            <v>4212</v>
          </cell>
          <cell r="F16">
            <v>1836</v>
          </cell>
          <cell r="G16">
            <v>1109</v>
          </cell>
          <cell r="H16">
            <v>1175</v>
          </cell>
          <cell r="I16">
            <v>2645</v>
          </cell>
          <cell r="J16">
            <v>3554</v>
          </cell>
          <cell r="K16">
            <v>8660</v>
          </cell>
          <cell r="L16">
            <v>7072</v>
          </cell>
          <cell r="M16">
            <v>9646</v>
          </cell>
          <cell r="N16">
            <v>3121</v>
          </cell>
          <cell r="O16">
            <v>1570</v>
          </cell>
          <cell r="P16">
            <v>927</v>
          </cell>
          <cell r="Q16">
            <v>455</v>
          </cell>
          <cell r="R16">
            <v>273</v>
          </cell>
          <cell r="S16">
            <v>77</v>
          </cell>
        </row>
        <row r="17">
          <cell r="C17">
            <v>558</v>
          </cell>
          <cell r="D17">
            <v>2993</v>
          </cell>
          <cell r="E17">
            <v>4712</v>
          </cell>
          <cell r="F17">
            <v>1962</v>
          </cell>
          <cell r="G17">
            <v>1192</v>
          </cell>
          <cell r="H17">
            <v>1104</v>
          </cell>
          <cell r="I17">
            <v>2222</v>
          </cell>
          <cell r="J17">
            <v>2972</v>
          </cell>
          <cell r="K17">
            <v>8159</v>
          </cell>
          <cell r="L17">
            <v>7922</v>
          </cell>
          <cell r="M17">
            <v>10688</v>
          </cell>
          <cell r="N17">
            <v>2959</v>
          </cell>
          <cell r="O17">
            <v>1549</v>
          </cell>
          <cell r="P17">
            <v>928</v>
          </cell>
          <cell r="Q17">
            <v>819</v>
          </cell>
          <cell r="R17">
            <v>490</v>
          </cell>
          <cell r="S17">
            <v>136</v>
          </cell>
        </row>
        <row r="18">
          <cell r="C18">
            <v>553</v>
          </cell>
          <cell r="D18">
            <v>3093</v>
          </cell>
          <cell r="E18">
            <v>4771</v>
          </cell>
          <cell r="F18">
            <v>2083</v>
          </cell>
          <cell r="G18">
            <v>1317</v>
          </cell>
          <cell r="H18">
            <v>1268</v>
          </cell>
          <cell r="I18">
            <v>2511</v>
          </cell>
          <cell r="J18">
            <v>3003</v>
          </cell>
          <cell r="K18">
            <v>7340</v>
          </cell>
          <cell r="L18">
            <v>8043</v>
          </cell>
          <cell r="M18">
            <v>11149</v>
          </cell>
          <cell r="N18">
            <v>3629</v>
          </cell>
          <cell r="O18">
            <v>2041</v>
          </cell>
          <cell r="P18">
            <v>1112</v>
          </cell>
          <cell r="Q18">
            <v>699</v>
          </cell>
          <cell r="R18">
            <v>376</v>
          </cell>
          <cell r="S18">
            <v>163</v>
          </cell>
        </row>
        <row r="19">
          <cell r="C19">
            <v>404</v>
          </cell>
          <cell r="D19">
            <v>2426</v>
          </cell>
          <cell r="E19">
            <v>3791</v>
          </cell>
          <cell r="F19">
            <v>1751</v>
          </cell>
          <cell r="G19">
            <v>1181</v>
          </cell>
          <cell r="H19">
            <v>1115</v>
          </cell>
          <cell r="I19">
            <v>2475</v>
          </cell>
          <cell r="J19">
            <v>2351</v>
          </cell>
          <cell r="K19">
            <v>5654</v>
          </cell>
          <cell r="L19">
            <v>5656</v>
          </cell>
          <cell r="M19">
            <v>8186</v>
          </cell>
          <cell r="N19">
            <v>2399</v>
          </cell>
          <cell r="O19">
            <v>987</v>
          </cell>
          <cell r="P19">
            <v>469</v>
          </cell>
          <cell r="Q19">
            <v>200</v>
          </cell>
          <cell r="R19">
            <v>95</v>
          </cell>
          <cell r="S19">
            <v>38</v>
          </cell>
        </row>
        <row r="20">
          <cell r="C20">
            <v>22</v>
          </cell>
          <cell r="D20">
            <v>75</v>
          </cell>
          <cell r="E20">
            <v>170</v>
          </cell>
          <cell r="F20">
            <v>65</v>
          </cell>
          <cell r="G20">
            <v>34</v>
          </cell>
          <cell r="H20">
            <v>28</v>
          </cell>
          <cell r="I20">
            <v>78</v>
          </cell>
          <cell r="J20">
            <v>104</v>
          </cell>
          <cell r="K20">
            <v>278</v>
          </cell>
          <cell r="L20">
            <v>261</v>
          </cell>
          <cell r="M20">
            <v>304</v>
          </cell>
          <cell r="N20">
            <v>40</v>
          </cell>
          <cell r="O20">
            <v>12</v>
          </cell>
          <cell r="P20">
            <v>13</v>
          </cell>
          <cell r="Q20">
            <v>2</v>
          </cell>
          <cell r="R20">
            <v>1</v>
          </cell>
          <cell r="S20">
            <v>2</v>
          </cell>
        </row>
        <row r="26">
          <cell r="C26">
            <v>6</v>
          </cell>
          <cell r="D26">
            <v>19</v>
          </cell>
          <cell r="E26">
            <v>13</v>
          </cell>
          <cell r="F26">
            <v>5</v>
          </cell>
          <cell r="G26">
            <v>9</v>
          </cell>
          <cell r="H26">
            <v>17</v>
          </cell>
          <cell r="I26">
            <v>320</v>
          </cell>
          <cell r="J26">
            <v>423</v>
          </cell>
          <cell r="K26">
            <v>447</v>
          </cell>
          <cell r="L26">
            <v>169</v>
          </cell>
          <cell r="M26">
            <v>153</v>
          </cell>
          <cell r="N26">
            <v>27</v>
          </cell>
          <cell r="O26">
            <v>9</v>
          </cell>
          <cell r="P26">
            <v>1</v>
          </cell>
          <cell r="Q26">
            <v>2</v>
          </cell>
          <cell r="R26">
            <v>4</v>
          </cell>
          <cell r="S26">
            <v>2</v>
          </cell>
        </row>
        <row r="29">
          <cell r="C29">
            <v>8</v>
          </cell>
          <cell r="D29">
            <v>22</v>
          </cell>
          <cell r="E29">
            <v>50</v>
          </cell>
          <cell r="F29">
            <v>31</v>
          </cell>
          <cell r="G29">
            <v>18</v>
          </cell>
          <cell r="H29">
            <v>15</v>
          </cell>
          <cell r="I29">
            <v>43</v>
          </cell>
          <cell r="J29">
            <v>22</v>
          </cell>
          <cell r="K29">
            <v>73</v>
          </cell>
          <cell r="L29">
            <v>104</v>
          </cell>
          <cell r="M29">
            <v>196</v>
          </cell>
          <cell r="N29">
            <v>60</v>
          </cell>
          <cell r="O29">
            <v>29</v>
          </cell>
          <cell r="P29">
            <v>13</v>
          </cell>
          <cell r="Q29">
            <v>8</v>
          </cell>
          <cell r="R29">
            <v>4</v>
          </cell>
          <cell r="S29">
            <v>0</v>
          </cell>
        </row>
        <row r="30">
          <cell r="C30">
            <v>6</v>
          </cell>
          <cell r="D30">
            <v>41</v>
          </cell>
          <cell r="E30">
            <v>86</v>
          </cell>
          <cell r="F30">
            <v>31</v>
          </cell>
          <cell r="G30">
            <v>22</v>
          </cell>
          <cell r="H30">
            <v>17</v>
          </cell>
          <cell r="I30">
            <v>30</v>
          </cell>
          <cell r="J30">
            <v>30</v>
          </cell>
          <cell r="K30">
            <v>98</v>
          </cell>
          <cell r="L30">
            <v>124</v>
          </cell>
          <cell r="M30">
            <v>263</v>
          </cell>
          <cell r="N30">
            <v>74</v>
          </cell>
          <cell r="O30">
            <v>19</v>
          </cell>
          <cell r="P30">
            <v>5</v>
          </cell>
          <cell r="Q30">
            <v>5</v>
          </cell>
          <cell r="R30">
            <v>4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2</v>
          </cell>
          <cell r="I33">
            <v>1</v>
          </cell>
          <cell r="J33">
            <v>0</v>
          </cell>
          <cell r="K33">
            <v>1</v>
          </cell>
          <cell r="L33">
            <v>1</v>
          </cell>
          <cell r="M33">
            <v>8</v>
          </cell>
          <cell r="N33">
            <v>5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2</v>
          </cell>
          <cell r="F34">
            <v>1</v>
          </cell>
          <cell r="G34">
            <v>0</v>
          </cell>
          <cell r="H34">
            <v>0</v>
          </cell>
          <cell r="I34">
            <v>5</v>
          </cell>
          <cell r="J34">
            <v>2</v>
          </cell>
          <cell r="K34">
            <v>6</v>
          </cell>
          <cell r="L34">
            <v>13</v>
          </cell>
          <cell r="M34">
            <v>9</v>
          </cell>
          <cell r="N34">
            <v>6</v>
          </cell>
          <cell r="O34">
            <v>3</v>
          </cell>
          <cell r="P34">
            <v>1</v>
          </cell>
          <cell r="Q34">
            <v>1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5</v>
          </cell>
          <cell r="W5">
            <v>14</v>
          </cell>
          <cell r="X5">
            <v>1</v>
          </cell>
          <cell r="Y5">
            <v>1</v>
          </cell>
          <cell r="Z5">
            <v>8</v>
          </cell>
        </row>
        <row r="6">
          <cell r="U6">
            <v>-1</v>
          </cell>
          <cell r="V6">
            <v>-1</v>
          </cell>
          <cell r="W6">
            <v>-2</v>
          </cell>
          <cell r="X6">
            <v>-1</v>
          </cell>
          <cell r="Y6">
            <v>-1</v>
          </cell>
          <cell r="Z6">
            <v>-7</v>
          </cell>
        </row>
        <row r="7">
          <cell r="U7">
            <v>1</v>
          </cell>
          <cell r="V7">
            <v>-6</v>
          </cell>
          <cell r="W7">
            <v>-9</v>
          </cell>
          <cell r="X7">
            <v>-14</v>
          </cell>
          <cell r="Y7">
            <v>-8</v>
          </cell>
          <cell r="Z7">
            <v>-9</v>
          </cell>
        </row>
        <row r="8">
          <cell r="U8">
            <v>-13</v>
          </cell>
          <cell r="V8">
            <v>-6</v>
          </cell>
          <cell r="W8">
            <v>-15</v>
          </cell>
          <cell r="X8">
            <v>-16</v>
          </cell>
          <cell r="Y8">
            <v>-20</v>
          </cell>
          <cell r="Z8">
            <v>-17</v>
          </cell>
        </row>
        <row r="9">
          <cell r="U9">
            <v>14</v>
          </cell>
          <cell r="V9">
            <v>9</v>
          </cell>
          <cell r="W9">
            <v>20</v>
          </cell>
          <cell r="X9">
            <v>10</v>
          </cell>
          <cell r="Y9">
            <v>22</v>
          </cell>
          <cell r="Z9">
            <v>14</v>
          </cell>
        </row>
        <row r="10">
          <cell r="U10">
            <v>-5</v>
          </cell>
          <cell r="V10">
            <v>-2</v>
          </cell>
          <cell r="W10">
            <v>2</v>
          </cell>
          <cell r="X10">
            <v>0</v>
          </cell>
          <cell r="Y10">
            <v>-1</v>
          </cell>
          <cell r="Z10">
            <v>-5</v>
          </cell>
        </row>
        <row r="11">
          <cell r="U11">
            <v>-1</v>
          </cell>
          <cell r="V11">
            <v>1</v>
          </cell>
          <cell r="W11">
            <v>3</v>
          </cell>
          <cell r="X11">
            <v>-4</v>
          </cell>
          <cell r="Y11">
            <v>-1</v>
          </cell>
          <cell r="Z11">
            <v>1</v>
          </cell>
        </row>
        <row r="12">
          <cell r="U12">
            <v>7</v>
          </cell>
          <cell r="V12">
            <v>-3</v>
          </cell>
          <cell r="W12">
            <v>-3</v>
          </cell>
          <cell r="X12">
            <v>25</v>
          </cell>
          <cell r="Y12">
            <v>-8</v>
          </cell>
          <cell r="Z12">
            <v>-1</v>
          </cell>
        </row>
        <row r="13">
          <cell r="U13">
            <v>-5</v>
          </cell>
          <cell r="V13">
            <v>6</v>
          </cell>
          <cell r="W13">
            <v>-6</v>
          </cell>
          <cell r="X13">
            <v>-4</v>
          </cell>
          <cell r="Y13">
            <v>6</v>
          </cell>
          <cell r="Z13">
            <v>-3</v>
          </cell>
        </row>
        <row r="14">
          <cell r="U14">
            <v>5</v>
          </cell>
          <cell r="V14">
            <v>-1</v>
          </cell>
          <cell r="W14">
            <v>-1</v>
          </cell>
          <cell r="X14">
            <v>-9</v>
          </cell>
          <cell r="Y14">
            <v>-5</v>
          </cell>
          <cell r="Z14">
            <v>2</v>
          </cell>
        </row>
        <row r="15">
          <cell r="U15">
            <v>-6</v>
          </cell>
          <cell r="V15">
            <v>-4</v>
          </cell>
          <cell r="W15">
            <v>1</v>
          </cell>
          <cell r="X15">
            <v>-3</v>
          </cell>
          <cell r="Y15">
            <v>-7</v>
          </cell>
          <cell r="Z15">
            <v>-8</v>
          </cell>
        </row>
        <row r="16">
          <cell r="U16">
            <v>8</v>
          </cell>
          <cell r="V16">
            <v>0</v>
          </cell>
          <cell r="W16">
            <v>-13</v>
          </cell>
          <cell r="X16">
            <v>-1</v>
          </cell>
          <cell r="Y16">
            <v>-9</v>
          </cell>
          <cell r="Z16">
            <v>-4</v>
          </cell>
        </row>
        <row r="17">
          <cell r="U17">
            <v>-1</v>
          </cell>
          <cell r="V17">
            <v>6</v>
          </cell>
          <cell r="W17">
            <v>10</v>
          </cell>
          <cell r="X17">
            <v>13</v>
          </cell>
          <cell r="Y17">
            <v>15</v>
          </cell>
          <cell r="Z17">
            <v>16</v>
          </cell>
        </row>
        <row r="18">
          <cell r="U18">
            <v>11</v>
          </cell>
          <cell r="V18">
            <v>7</v>
          </cell>
          <cell r="W18">
            <v>12</v>
          </cell>
          <cell r="X18">
            <v>10</v>
          </cell>
          <cell r="Y18">
            <v>22</v>
          </cell>
          <cell r="Z18">
            <v>18</v>
          </cell>
        </row>
        <row r="19">
          <cell r="U19">
            <v>0</v>
          </cell>
          <cell r="V19">
            <v>3</v>
          </cell>
          <cell r="W19">
            <v>-2</v>
          </cell>
          <cell r="X19">
            <v>0</v>
          </cell>
          <cell r="Y19">
            <v>-3</v>
          </cell>
          <cell r="Z19">
            <v>-2</v>
          </cell>
        </row>
        <row r="23">
          <cell r="N23">
            <v>6</v>
          </cell>
          <cell r="O23">
            <v>6</v>
          </cell>
          <cell r="P23">
            <v>1</v>
          </cell>
          <cell r="Q23">
            <v>2</v>
          </cell>
          <cell r="R23">
            <v>1</v>
          </cell>
          <cell r="S2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5"/>
  <dimension ref="A2:O48"/>
  <sheetViews>
    <sheetView showGridLines="0" zoomScaleNormal="100" workbookViewId="0">
      <selection activeCell="S11" sqref="S11"/>
    </sheetView>
  </sheetViews>
  <sheetFormatPr baseColWidth="10" defaultColWidth="11.42578125" defaultRowHeight="12.75" x14ac:dyDescent="0.2"/>
  <cols>
    <col min="1" max="1" width="5" customWidth="1"/>
    <col min="2" max="2" width="23" customWidth="1"/>
  </cols>
  <sheetData>
    <row r="2" spans="1:14" x14ac:dyDescent="0.2">
      <c r="A2" t="s">
        <v>0</v>
      </c>
    </row>
    <row r="4" spans="1:14" x14ac:dyDescent="0.2">
      <c r="A4" t="str">
        <f>A6</f>
        <v>Tabell 1 - 16 - A - Fysioterapitilbud i bydelen 1)</v>
      </c>
    </row>
    <row r="6" spans="1:14" ht="13.5" thickBot="1" x14ac:dyDescent="0.25">
      <c r="A6" s="6" t="s">
        <v>1</v>
      </c>
    </row>
    <row r="7" spans="1:14" ht="13.5" thickBot="1" x14ac:dyDescent="0.25">
      <c r="A7" s="436"/>
      <c r="B7" s="437"/>
      <c r="C7" s="1526" t="s">
        <v>2</v>
      </c>
      <c r="D7" s="1527"/>
      <c r="E7" s="1527"/>
      <c r="F7" s="1528"/>
      <c r="G7" s="1527" t="s">
        <v>3</v>
      </c>
      <c r="H7" s="1527"/>
      <c r="I7" s="1527"/>
      <c r="J7" s="1528"/>
    </row>
    <row r="8" spans="1:14" ht="77.25" thickBot="1" x14ac:dyDescent="0.25">
      <c r="A8" s="112" t="s">
        <v>4</v>
      </c>
      <c r="B8" s="441" t="s">
        <v>5</v>
      </c>
      <c r="C8" s="439" t="s">
        <v>6</v>
      </c>
      <c r="D8" s="684" t="s">
        <v>7</v>
      </c>
      <c r="E8" s="685" t="s">
        <v>8</v>
      </c>
      <c r="F8" s="445" t="s">
        <v>9</v>
      </c>
      <c r="G8" s="439" t="s">
        <v>6</v>
      </c>
      <c r="H8" s="684" t="s">
        <v>7</v>
      </c>
      <c r="I8" s="685" t="s">
        <v>8</v>
      </c>
      <c r="J8" s="445" t="s">
        <v>10</v>
      </c>
    </row>
    <row r="9" spans="1:14" x14ac:dyDescent="0.2">
      <c r="A9" s="103">
        <v>1</v>
      </c>
      <c r="B9" s="104" t="s">
        <v>11</v>
      </c>
      <c r="C9" s="79">
        <v>9</v>
      </c>
      <c r="D9" s="584">
        <v>8</v>
      </c>
      <c r="E9" s="359">
        <v>2</v>
      </c>
      <c r="F9" s="1179">
        <f>SUM(C9:E9)</f>
        <v>19</v>
      </c>
      <c r="G9" s="595">
        <v>9</v>
      </c>
      <c r="H9" s="583">
        <v>8</v>
      </c>
      <c r="I9" s="644">
        <v>2</v>
      </c>
      <c r="J9" s="1176">
        <f>SUM(G9:I9)</f>
        <v>19</v>
      </c>
    </row>
    <row r="10" spans="1:14" x14ac:dyDescent="0.2">
      <c r="A10" s="52">
        <v>2</v>
      </c>
      <c r="B10" s="21" t="s">
        <v>12</v>
      </c>
      <c r="C10" s="80">
        <v>14.25</v>
      </c>
      <c r="D10" s="586">
        <v>15.6</v>
      </c>
      <c r="E10" s="360">
        <v>1</v>
      </c>
      <c r="F10" s="1180">
        <f t="shared" ref="F10:F23" si="0">SUM(C10:E10)</f>
        <v>30.85</v>
      </c>
      <c r="G10" s="656">
        <v>15</v>
      </c>
      <c r="H10" s="585">
        <v>16</v>
      </c>
      <c r="I10" s="645">
        <v>1</v>
      </c>
      <c r="J10" s="1177">
        <f t="shared" ref="J10:J23" si="1">SUM(G10:I10)</f>
        <v>32</v>
      </c>
      <c r="M10" t="s">
        <v>13</v>
      </c>
    </row>
    <row r="11" spans="1:14" x14ac:dyDescent="0.2">
      <c r="A11" s="52">
        <v>3</v>
      </c>
      <c r="B11" s="21" t="s">
        <v>14</v>
      </c>
      <c r="C11" s="80">
        <v>13.1</v>
      </c>
      <c r="D11" s="586">
        <v>12</v>
      </c>
      <c r="E11" s="360">
        <v>0</v>
      </c>
      <c r="F11" s="1180">
        <f t="shared" si="0"/>
        <v>25.1</v>
      </c>
      <c r="G11" s="656">
        <v>16</v>
      </c>
      <c r="H11" s="585">
        <v>12</v>
      </c>
      <c r="I11" s="645">
        <v>0</v>
      </c>
      <c r="J11" s="1177">
        <f t="shared" si="1"/>
        <v>28</v>
      </c>
      <c r="L11" t="s">
        <v>13</v>
      </c>
    </row>
    <row r="12" spans="1:14" x14ac:dyDescent="0.2">
      <c r="A12" s="52">
        <v>4</v>
      </c>
      <c r="B12" s="21" t="s">
        <v>15</v>
      </c>
      <c r="C12" s="80">
        <v>27.39</v>
      </c>
      <c r="D12" s="586">
        <v>10.9</v>
      </c>
      <c r="E12" s="360">
        <v>0</v>
      </c>
      <c r="F12" s="1180">
        <f t="shared" si="0"/>
        <v>38.29</v>
      </c>
      <c r="G12" s="656">
        <v>31</v>
      </c>
      <c r="H12" s="585">
        <v>12</v>
      </c>
      <c r="I12" s="645">
        <v>0</v>
      </c>
      <c r="J12" s="1177">
        <f t="shared" si="1"/>
        <v>43</v>
      </c>
    </row>
    <row r="13" spans="1:14" x14ac:dyDescent="0.2">
      <c r="A13" s="52">
        <v>5</v>
      </c>
      <c r="B13" s="21" t="s">
        <v>16</v>
      </c>
      <c r="C13" s="80">
        <v>24</v>
      </c>
      <c r="D13" s="586">
        <v>16</v>
      </c>
      <c r="E13" s="360">
        <v>3</v>
      </c>
      <c r="F13" s="1180">
        <f t="shared" si="0"/>
        <v>43</v>
      </c>
      <c r="G13" s="656">
        <v>27</v>
      </c>
      <c r="H13" s="585">
        <v>17</v>
      </c>
      <c r="I13" s="645">
        <v>3</v>
      </c>
      <c r="J13" s="1177">
        <f t="shared" si="1"/>
        <v>47</v>
      </c>
    </row>
    <row r="14" spans="1:14" x14ac:dyDescent="0.2">
      <c r="A14" s="53">
        <v>6</v>
      </c>
      <c r="B14" s="23" t="s">
        <v>17</v>
      </c>
      <c r="C14" s="80">
        <v>7</v>
      </c>
      <c r="D14" s="586">
        <v>7</v>
      </c>
      <c r="E14" s="360">
        <v>2</v>
      </c>
      <c r="F14" s="1180">
        <f t="shared" si="0"/>
        <v>16</v>
      </c>
      <c r="G14" s="656">
        <v>7</v>
      </c>
      <c r="H14" s="585">
        <v>7</v>
      </c>
      <c r="I14" s="645">
        <v>2</v>
      </c>
      <c r="J14" s="1177">
        <f t="shared" si="1"/>
        <v>16</v>
      </c>
      <c r="M14" t="s">
        <v>13</v>
      </c>
    </row>
    <row r="15" spans="1:14" x14ac:dyDescent="0.2">
      <c r="A15" s="53">
        <v>7</v>
      </c>
      <c r="B15" s="23" t="s">
        <v>18</v>
      </c>
      <c r="C15" s="80">
        <v>20</v>
      </c>
      <c r="D15" s="586">
        <v>15</v>
      </c>
      <c r="E15" s="360">
        <v>1</v>
      </c>
      <c r="F15" s="1180">
        <f t="shared" si="0"/>
        <v>36</v>
      </c>
      <c r="G15" s="656">
        <v>20</v>
      </c>
      <c r="H15" s="585">
        <v>15</v>
      </c>
      <c r="I15" s="645">
        <v>1</v>
      </c>
      <c r="J15" s="1177">
        <f t="shared" si="1"/>
        <v>36</v>
      </c>
      <c r="L15" t="s">
        <v>13</v>
      </c>
    </row>
    <row r="16" spans="1:14" x14ac:dyDescent="0.2">
      <c r="A16" s="52">
        <v>8</v>
      </c>
      <c r="B16" s="21" t="s">
        <v>19</v>
      </c>
      <c r="C16" s="80" t="s">
        <v>521</v>
      </c>
      <c r="D16" s="586">
        <v>16</v>
      </c>
      <c r="E16" s="360">
        <v>1</v>
      </c>
      <c r="F16" s="1180">
        <f t="shared" si="0"/>
        <v>17</v>
      </c>
      <c r="G16" s="656">
        <v>20</v>
      </c>
      <c r="H16" s="585">
        <v>16</v>
      </c>
      <c r="I16" s="645">
        <v>1</v>
      </c>
      <c r="J16" s="1177">
        <f t="shared" si="1"/>
        <v>37</v>
      </c>
      <c r="N16" t="s">
        <v>13</v>
      </c>
    </row>
    <row r="17" spans="1:15" x14ac:dyDescent="0.2">
      <c r="A17" s="52">
        <v>9</v>
      </c>
      <c r="B17" s="21" t="s">
        <v>20</v>
      </c>
      <c r="C17" s="80">
        <v>16.899999999999999</v>
      </c>
      <c r="D17" s="586">
        <v>8</v>
      </c>
      <c r="E17" s="360">
        <v>1</v>
      </c>
      <c r="F17" s="1180">
        <f t="shared" si="0"/>
        <v>25.9</v>
      </c>
      <c r="G17" s="656">
        <v>19</v>
      </c>
      <c r="H17" s="585">
        <v>8</v>
      </c>
      <c r="I17" s="645">
        <v>1</v>
      </c>
      <c r="J17" s="1177">
        <f t="shared" si="1"/>
        <v>28</v>
      </c>
    </row>
    <row r="18" spans="1:15" x14ac:dyDescent="0.2">
      <c r="A18" s="52">
        <v>10</v>
      </c>
      <c r="B18" s="21" t="s">
        <v>21</v>
      </c>
      <c r="C18" s="80">
        <v>9</v>
      </c>
      <c r="D18" s="586">
        <v>10.6</v>
      </c>
      <c r="E18" s="360">
        <v>1</v>
      </c>
      <c r="F18" s="1180">
        <f t="shared" si="0"/>
        <v>20.6</v>
      </c>
      <c r="G18" s="656">
        <v>9</v>
      </c>
      <c r="H18" s="585">
        <v>12</v>
      </c>
      <c r="I18" s="645">
        <v>1</v>
      </c>
      <c r="J18" s="1177">
        <f t="shared" si="1"/>
        <v>22</v>
      </c>
    </row>
    <row r="19" spans="1:15" x14ac:dyDescent="0.2">
      <c r="A19" s="53">
        <v>11</v>
      </c>
      <c r="B19" s="23" t="s">
        <v>22</v>
      </c>
      <c r="C19" s="80">
        <v>15.4</v>
      </c>
      <c r="D19" s="586">
        <v>9</v>
      </c>
      <c r="E19" s="360">
        <v>1</v>
      </c>
      <c r="F19" s="1180">
        <f t="shared" si="0"/>
        <v>25.4</v>
      </c>
      <c r="G19" s="656">
        <v>19</v>
      </c>
      <c r="H19" s="585">
        <v>6</v>
      </c>
      <c r="I19" s="645">
        <v>1</v>
      </c>
      <c r="J19" s="1177">
        <f t="shared" si="1"/>
        <v>26</v>
      </c>
      <c r="L19" t="s">
        <v>13</v>
      </c>
      <c r="O19" t="s">
        <v>13</v>
      </c>
    </row>
    <row r="20" spans="1:15" x14ac:dyDescent="0.2">
      <c r="A20" s="52">
        <v>12</v>
      </c>
      <c r="B20" s="21" t="s">
        <v>23</v>
      </c>
      <c r="C20" s="80">
        <v>24.65</v>
      </c>
      <c r="D20" s="586">
        <v>23.5</v>
      </c>
      <c r="E20" s="360">
        <v>1</v>
      </c>
      <c r="F20" s="1180">
        <f t="shared" si="0"/>
        <v>49.15</v>
      </c>
      <c r="G20" s="656">
        <v>25</v>
      </c>
      <c r="H20" s="585">
        <v>24</v>
      </c>
      <c r="I20" s="645">
        <v>1</v>
      </c>
      <c r="J20" s="1177">
        <f t="shared" si="1"/>
        <v>50</v>
      </c>
    </row>
    <row r="21" spans="1:15" x14ac:dyDescent="0.2">
      <c r="A21" s="52">
        <v>13</v>
      </c>
      <c r="B21" s="21" t="s">
        <v>24</v>
      </c>
      <c r="C21" s="80">
        <v>23.45</v>
      </c>
      <c r="D21" s="586">
        <v>16.5</v>
      </c>
      <c r="E21" s="360">
        <v>2</v>
      </c>
      <c r="F21" s="1180">
        <f t="shared" si="0"/>
        <v>41.95</v>
      </c>
      <c r="G21" s="656">
        <v>25</v>
      </c>
      <c r="H21" s="585">
        <v>17</v>
      </c>
      <c r="I21" s="645">
        <v>2</v>
      </c>
      <c r="J21" s="1177">
        <f t="shared" si="1"/>
        <v>44</v>
      </c>
      <c r="M21" t="s">
        <v>13</v>
      </c>
    </row>
    <row r="22" spans="1:15" x14ac:dyDescent="0.2">
      <c r="A22" s="52">
        <v>14</v>
      </c>
      <c r="B22" s="21" t="s">
        <v>25</v>
      </c>
      <c r="C22" s="80">
        <v>12</v>
      </c>
      <c r="D22" s="586">
        <v>24</v>
      </c>
      <c r="E22" s="360">
        <v>1</v>
      </c>
      <c r="F22" s="1180">
        <f t="shared" si="0"/>
        <v>37</v>
      </c>
      <c r="G22" s="656">
        <v>16</v>
      </c>
      <c r="H22" s="585">
        <v>26</v>
      </c>
      <c r="I22" s="645">
        <v>1</v>
      </c>
      <c r="J22" s="1177">
        <f t="shared" si="1"/>
        <v>43</v>
      </c>
    </row>
    <row r="23" spans="1:15" ht="13.5" thickBot="1" x14ac:dyDescent="0.25">
      <c r="A23" s="54">
        <v>15</v>
      </c>
      <c r="B23" s="55" t="s">
        <v>26</v>
      </c>
      <c r="C23" s="81">
        <v>12</v>
      </c>
      <c r="D23" s="588">
        <v>17.5</v>
      </c>
      <c r="E23" s="361">
        <v>4</v>
      </c>
      <c r="F23" s="1181">
        <f t="shared" si="0"/>
        <v>33.5</v>
      </c>
      <c r="G23" s="657">
        <v>12</v>
      </c>
      <c r="H23" s="587">
        <v>12</v>
      </c>
      <c r="I23" s="646">
        <v>1</v>
      </c>
      <c r="J23" s="1178">
        <f t="shared" si="1"/>
        <v>25</v>
      </c>
    </row>
    <row r="24" spans="1:15" x14ac:dyDescent="0.2">
      <c r="A24" s="238"/>
      <c r="B24" s="325" t="s">
        <v>520</v>
      </c>
      <c r="C24" s="678">
        <f>SUM(C9:C23)</f>
        <v>228.14000000000001</v>
      </c>
      <c r="D24" s="679">
        <f t="shared" ref="D24:J24" si="2">SUM(D9:D23)</f>
        <v>209.6</v>
      </c>
      <c r="E24" s="679">
        <f t="shared" si="2"/>
        <v>21</v>
      </c>
      <c r="F24" s="680">
        <f t="shared" si="2"/>
        <v>458.73999999999995</v>
      </c>
      <c r="G24" s="681">
        <f t="shared" si="2"/>
        <v>270</v>
      </c>
      <c r="H24" s="682">
        <f t="shared" si="2"/>
        <v>208</v>
      </c>
      <c r="I24" s="682">
        <f t="shared" si="2"/>
        <v>18</v>
      </c>
      <c r="J24" s="683">
        <f t="shared" si="2"/>
        <v>496</v>
      </c>
      <c r="L24" s="865"/>
    </row>
    <row r="25" spans="1:15" x14ac:dyDescent="0.2">
      <c r="A25" s="1174"/>
      <c r="B25" s="1175" t="s">
        <v>500</v>
      </c>
      <c r="C25" s="678">
        <v>256.48</v>
      </c>
      <c r="D25" s="679">
        <v>210.2</v>
      </c>
      <c r="E25" s="679">
        <v>18.420000000000002</v>
      </c>
      <c r="F25" s="680">
        <v>485.09999999999997</v>
      </c>
      <c r="G25" s="681">
        <v>276</v>
      </c>
      <c r="H25" s="682">
        <v>217</v>
      </c>
      <c r="I25" s="682">
        <v>19</v>
      </c>
      <c r="J25" s="683">
        <v>512</v>
      </c>
      <c r="L25" s="865"/>
    </row>
    <row r="26" spans="1:15" x14ac:dyDescent="0.2">
      <c r="A26" s="240"/>
      <c r="B26" s="323" t="s">
        <v>443</v>
      </c>
      <c r="C26" s="514">
        <v>261.02440000000001</v>
      </c>
      <c r="D26" s="515">
        <v>199.3</v>
      </c>
      <c r="E26" s="515">
        <v>17</v>
      </c>
      <c r="F26" s="516">
        <v>477.32439999999997</v>
      </c>
      <c r="G26" s="447">
        <v>282</v>
      </c>
      <c r="H26" s="448">
        <v>207.5</v>
      </c>
      <c r="I26" s="448">
        <v>17</v>
      </c>
      <c r="J26" s="449">
        <v>506.5</v>
      </c>
      <c r="L26" s="865"/>
    </row>
    <row r="27" spans="1:15" x14ac:dyDescent="0.2">
      <c r="A27" s="240"/>
      <c r="B27" s="323" t="s">
        <v>357</v>
      </c>
      <c r="C27" s="514">
        <v>257.76</v>
      </c>
      <c r="D27" s="515">
        <v>197.7</v>
      </c>
      <c r="E27" s="515">
        <v>23.9</v>
      </c>
      <c r="F27" s="516">
        <v>479.36</v>
      </c>
      <c r="G27" s="447">
        <v>282</v>
      </c>
      <c r="H27" s="448">
        <v>203</v>
      </c>
      <c r="I27" s="448">
        <v>27.5</v>
      </c>
      <c r="J27" s="449">
        <v>512.5</v>
      </c>
    </row>
    <row r="28" spans="1:15" x14ac:dyDescent="0.2">
      <c r="A28" s="240"/>
      <c r="B28" s="323" t="s">
        <v>27</v>
      </c>
      <c r="C28" s="514">
        <v>259.89999999999998</v>
      </c>
      <c r="D28" s="515">
        <v>212.1</v>
      </c>
      <c r="E28" s="515">
        <v>23.9</v>
      </c>
      <c r="F28" s="516">
        <v>495.9</v>
      </c>
      <c r="G28" s="447">
        <v>291</v>
      </c>
      <c r="H28" s="448">
        <v>221.1</v>
      </c>
      <c r="I28" s="448">
        <v>26.9</v>
      </c>
      <c r="J28" s="449">
        <v>539</v>
      </c>
    </row>
    <row r="29" spans="1:15" x14ac:dyDescent="0.2">
      <c r="A29" s="240"/>
      <c r="B29" s="323" t="s">
        <v>28</v>
      </c>
      <c r="C29" s="514">
        <v>259.26</v>
      </c>
      <c r="D29" s="515">
        <v>206.36</v>
      </c>
      <c r="E29" s="515">
        <v>23.9</v>
      </c>
      <c r="F29" s="516">
        <v>489.52</v>
      </c>
      <c r="G29" s="447">
        <v>296</v>
      </c>
      <c r="H29" s="448">
        <v>214</v>
      </c>
      <c r="I29" s="448">
        <v>25</v>
      </c>
      <c r="J29" s="449">
        <v>535</v>
      </c>
    </row>
    <row r="30" spans="1:15" x14ac:dyDescent="0.2">
      <c r="A30" s="240"/>
      <c r="B30" s="323" t="s">
        <v>29</v>
      </c>
      <c r="C30" s="514">
        <v>257.45999999999998</v>
      </c>
      <c r="D30" s="515">
        <v>214.05999999999997</v>
      </c>
      <c r="E30" s="515">
        <v>19.899999999999999</v>
      </c>
      <c r="F30" s="516">
        <v>491.41999999999996</v>
      </c>
      <c r="G30" s="447">
        <v>298</v>
      </c>
      <c r="H30" s="448">
        <v>227</v>
      </c>
      <c r="I30" s="448">
        <v>20.9</v>
      </c>
      <c r="J30" s="449">
        <v>545.9</v>
      </c>
    </row>
    <row r="31" spans="1:15" x14ac:dyDescent="0.2">
      <c r="A31" s="240"/>
      <c r="B31" s="323" t="s">
        <v>30</v>
      </c>
      <c r="C31" s="514">
        <v>261.43</v>
      </c>
      <c r="D31" s="515">
        <v>192.6</v>
      </c>
      <c r="E31" s="515">
        <v>17.5</v>
      </c>
      <c r="F31" s="516">
        <v>471.52999999999992</v>
      </c>
      <c r="G31" s="447">
        <v>309</v>
      </c>
      <c r="H31" s="448">
        <v>207</v>
      </c>
      <c r="I31" s="448">
        <v>19</v>
      </c>
      <c r="J31" s="449">
        <v>535</v>
      </c>
      <c r="L31" s="578"/>
    </row>
    <row r="32" spans="1:15" x14ac:dyDescent="0.2">
      <c r="A32" s="240"/>
      <c r="B32" s="323" t="s">
        <v>31</v>
      </c>
      <c r="C32" s="514">
        <v>259.02</v>
      </c>
      <c r="D32" s="515">
        <v>178.15999999999997</v>
      </c>
      <c r="E32" s="515">
        <v>19.399999999999999</v>
      </c>
      <c r="F32" s="516">
        <v>456.57999999999993</v>
      </c>
      <c r="G32" s="447">
        <v>304.34000000000003</v>
      </c>
      <c r="H32" s="448">
        <v>181</v>
      </c>
      <c r="I32" s="448">
        <v>20</v>
      </c>
      <c r="J32" s="449">
        <v>505.34000000000003</v>
      </c>
      <c r="L32" s="578"/>
    </row>
    <row r="33" spans="1:13" x14ac:dyDescent="0.2">
      <c r="A33" s="240"/>
      <c r="B33" s="323" t="s">
        <v>32</v>
      </c>
      <c r="C33" s="514">
        <v>263.88</v>
      </c>
      <c r="D33" s="515">
        <v>192.04999999999998</v>
      </c>
      <c r="E33" s="515">
        <v>18.5</v>
      </c>
      <c r="F33" s="516">
        <v>474.43000000000006</v>
      </c>
      <c r="G33" s="447">
        <v>315.60000000000002</v>
      </c>
      <c r="H33" s="448">
        <v>202</v>
      </c>
      <c r="I33" s="448">
        <v>18.5</v>
      </c>
      <c r="J33" s="449">
        <v>536.1</v>
      </c>
      <c r="L33" s="578"/>
    </row>
    <row r="34" spans="1:13" x14ac:dyDescent="0.2">
      <c r="A34" s="240"/>
      <c r="B34" s="323" t="s">
        <v>33</v>
      </c>
      <c r="C34" s="514">
        <v>258.45</v>
      </c>
      <c r="D34" s="515">
        <v>178.35999999999999</v>
      </c>
      <c r="E34" s="515">
        <v>17.899999999999999</v>
      </c>
      <c r="F34" s="516">
        <v>454.71</v>
      </c>
      <c r="G34" s="447">
        <v>307</v>
      </c>
      <c r="H34" s="448">
        <v>188.7</v>
      </c>
      <c r="I34" s="448">
        <v>16.899999999999999</v>
      </c>
      <c r="J34" s="449">
        <v>512.59999999999991</v>
      </c>
      <c r="L34" s="578"/>
    </row>
    <row r="35" spans="1:13" x14ac:dyDescent="0.2">
      <c r="A35" s="240"/>
      <c r="B35" s="323" t="s">
        <v>34</v>
      </c>
      <c r="C35" s="514">
        <v>257.33</v>
      </c>
      <c r="D35" s="515">
        <v>165.89999999999998</v>
      </c>
      <c r="E35" s="515">
        <v>16.5</v>
      </c>
      <c r="F35" s="516">
        <v>439.7299999999999</v>
      </c>
      <c r="G35" s="447">
        <v>312</v>
      </c>
      <c r="H35" s="448">
        <v>172.5</v>
      </c>
      <c r="I35" s="448">
        <v>15.5</v>
      </c>
      <c r="J35" s="449">
        <v>499.99999999999994</v>
      </c>
    </row>
    <row r="36" spans="1:13" x14ac:dyDescent="0.2">
      <c r="A36" s="240"/>
      <c r="B36" s="323" t="s">
        <v>35</v>
      </c>
      <c r="C36" s="450">
        <v>249.89000000000001</v>
      </c>
      <c r="D36" s="451">
        <v>158.25</v>
      </c>
      <c r="E36" s="451">
        <v>18.5</v>
      </c>
      <c r="F36" s="452">
        <v>426.64</v>
      </c>
      <c r="G36" s="447">
        <v>311.5</v>
      </c>
      <c r="H36" s="448">
        <v>164.4</v>
      </c>
      <c r="I36" s="448">
        <v>19.5</v>
      </c>
      <c r="J36" s="449">
        <v>495.4</v>
      </c>
      <c r="M36" t="s">
        <v>13</v>
      </c>
    </row>
    <row r="37" spans="1:13" x14ac:dyDescent="0.2">
      <c r="A37" s="128"/>
      <c r="B37" s="101" t="s">
        <v>36</v>
      </c>
      <c r="C37" s="453">
        <v>243.88</v>
      </c>
      <c r="D37" s="454">
        <v>158.82</v>
      </c>
      <c r="E37" s="454">
        <v>15</v>
      </c>
      <c r="F37" s="455">
        <v>417.7</v>
      </c>
      <c r="G37" s="456">
        <v>306</v>
      </c>
      <c r="H37" s="59">
        <v>169.97</v>
      </c>
      <c r="I37" s="59">
        <v>15</v>
      </c>
      <c r="J37" s="60">
        <v>490.97</v>
      </c>
    </row>
    <row r="38" spans="1:13" ht="13.5" thickBot="1" x14ac:dyDescent="0.25">
      <c r="A38" s="129"/>
      <c r="B38" s="102" t="s">
        <v>37</v>
      </c>
      <c r="C38" s="457">
        <v>238.46999999999997</v>
      </c>
      <c r="D38" s="458">
        <v>117.39999999999999</v>
      </c>
      <c r="E38" s="458">
        <v>14</v>
      </c>
      <c r="F38" s="459">
        <v>369.86999999999995</v>
      </c>
      <c r="G38" s="460">
        <v>307</v>
      </c>
      <c r="H38" s="61">
        <v>125</v>
      </c>
      <c r="I38" s="61">
        <v>14</v>
      </c>
      <c r="J38" s="62">
        <v>446</v>
      </c>
      <c r="M38" t="s">
        <v>13</v>
      </c>
    </row>
    <row r="39" spans="1:13" x14ac:dyDescent="0.2">
      <c r="A39" s="440" t="s">
        <v>38</v>
      </c>
    </row>
    <row r="44" spans="1:13" x14ac:dyDescent="0.2">
      <c r="H44" t="s">
        <v>13</v>
      </c>
    </row>
    <row r="48" spans="1:13" x14ac:dyDescent="0.2">
      <c r="G48" t="s">
        <v>13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tabColor rgb="FFFF0000"/>
  </sheetPr>
  <dimension ref="A2:Z44"/>
  <sheetViews>
    <sheetView showGridLines="0" topLeftCell="A7" zoomScale="143" zoomScaleNormal="100" workbookViewId="0">
      <selection activeCell="J14" sqref="J14"/>
    </sheetView>
  </sheetViews>
  <sheetFormatPr baseColWidth="10" defaultColWidth="11.42578125" defaultRowHeight="12.75" x14ac:dyDescent="0.2"/>
  <cols>
    <col min="1" max="1" width="7" customWidth="1"/>
    <col min="2" max="2" width="23.7109375" customWidth="1"/>
    <col min="3" max="3" width="11.42578125" customWidth="1"/>
    <col min="13" max="14" width="9.42578125" customWidth="1"/>
  </cols>
  <sheetData>
    <row r="2" spans="1:26" x14ac:dyDescent="0.2">
      <c r="A2" s="107" t="s">
        <v>0</v>
      </c>
    </row>
    <row r="3" spans="1:26" x14ac:dyDescent="0.2">
      <c r="A3" s="131"/>
    </row>
    <row r="4" spans="1:26" x14ac:dyDescent="0.2">
      <c r="A4" s="107" t="str">
        <f>A7</f>
        <v>Tabell 3-3 - B - Gjennomsnittlig antall oppholdsdøgn i sykehjem for beboere som har avsluttet sitt opphold hittil i år.</v>
      </c>
    </row>
    <row r="5" spans="1:26" x14ac:dyDescent="0.2">
      <c r="A5" s="131"/>
    </row>
    <row r="6" spans="1:26" x14ac:dyDescent="0.2">
      <c r="A6" s="131"/>
    </row>
    <row r="7" spans="1:26" ht="20.25" customHeight="1" thickBot="1" x14ac:dyDescent="0.25">
      <c r="A7" s="6" t="s">
        <v>148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26" ht="13.5" customHeight="1" thickBot="1" x14ac:dyDescent="0.25">
      <c r="A8" s="174"/>
      <c r="B8" s="148"/>
      <c r="C8" s="1558" t="s">
        <v>113</v>
      </c>
      <c r="D8" s="1558"/>
      <c r="E8" s="1559"/>
      <c r="F8" s="1558" t="s">
        <v>149</v>
      </c>
      <c r="G8" s="1558"/>
      <c r="H8" s="1558"/>
      <c r="I8" s="1559"/>
      <c r="J8" s="1559"/>
    </row>
    <row r="9" spans="1:26" ht="150.75" customHeight="1" thickBot="1" x14ac:dyDescent="0.25">
      <c r="A9" s="175" t="s">
        <v>4</v>
      </c>
      <c r="B9" s="176" t="s">
        <v>5</v>
      </c>
      <c r="C9" s="532" t="s">
        <v>150</v>
      </c>
      <c r="D9" s="533" t="s">
        <v>152</v>
      </c>
      <c r="E9" s="531" t="s">
        <v>153</v>
      </c>
      <c r="F9" s="862" t="s">
        <v>155</v>
      </c>
      <c r="G9" s="863" t="s">
        <v>151</v>
      </c>
      <c r="H9" s="861" t="s">
        <v>156</v>
      </c>
      <c r="I9" s="177" t="s">
        <v>154</v>
      </c>
      <c r="J9" s="531" t="s">
        <v>157</v>
      </c>
      <c r="M9" s="859" t="s">
        <v>493</v>
      </c>
      <c r="N9" s="859" t="s">
        <v>441</v>
      </c>
      <c r="O9" s="859" t="s">
        <v>359</v>
      </c>
      <c r="P9" s="859" t="s">
        <v>102</v>
      </c>
      <c r="Q9" s="859" t="s">
        <v>103</v>
      </c>
      <c r="R9" s="859" t="s">
        <v>104</v>
      </c>
      <c r="S9" s="859" t="s">
        <v>105</v>
      </c>
      <c r="T9" s="859" t="s">
        <v>106</v>
      </c>
      <c r="U9" s="859" t="s">
        <v>107</v>
      </c>
      <c r="V9" s="859" t="s">
        <v>108</v>
      </c>
      <c r="W9" s="859" t="s">
        <v>109</v>
      </c>
      <c r="X9" s="859" t="s">
        <v>110</v>
      </c>
      <c r="Y9" s="235"/>
      <c r="Z9" s="235"/>
    </row>
    <row r="10" spans="1:26" ht="15.75" thickBot="1" x14ac:dyDescent="0.3">
      <c r="A10" s="150">
        <v>1</v>
      </c>
      <c r="B10" s="124" t="s">
        <v>11</v>
      </c>
      <c r="C10" s="408">
        <v>50</v>
      </c>
      <c r="D10" s="480">
        <v>50688</v>
      </c>
      <c r="E10" s="409">
        <f>D10/C10</f>
        <v>1013.76</v>
      </c>
      <c r="F10" s="1232">
        <v>218</v>
      </c>
      <c r="G10" s="480">
        <v>321</v>
      </c>
      <c r="H10" s="409">
        <v>9566</v>
      </c>
      <c r="I10" s="1226">
        <f t="shared" ref="I10:I25" si="0">H10/G10</f>
        <v>29.800623052959502</v>
      </c>
      <c r="J10" s="408">
        <f t="shared" ref="J10:J25" si="1">H10/F10</f>
        <v>43.88073394495413</v>
      </c>
      <c r="L10" s="547"/>
      <c r="M10" s="860">
        <f>E25</f>
        <v>867.2190934065934</v>
      </c>
      <c r="N10" s="860">
        <f>E27</f>
        <v>731.52179930795853</v>
      </c>
      <c r="O10" s="860">
        <f>E28</f>
        <v>855.98921832884093</v>
      </c>
      <c r="P10" s="860">
        <f>E29</f>
        <v>917.31002638522432</v>
      </c>
      <c r="Q10" s="860">
        <v>939.52493261455527</v>
      </c>
      <c r="R10" s="860">
        <v>975.9094028826355</v>
      </c>
      <c r="S10" s="860">
        <v>958.33243606998656</v>
      </c>
      <c r="T10" s="860">
        <v>987.29612903225802</v>
      </c>
      <c r="U10" s="860">
        <v>884.57362908194705</v>
      </c>
      <c r="V10" s="860">
        <v>946.49084967320266</v>
      </c>
      <c r="W10" s="860">
        <v>947.02528276779776</v>
      </c>
      <c r="X10" s="860">
        <v>901.98129675810469</v>
      </c>
      <c r="Y10" s="235"/>
      <c r="Z10" s="235"/>
    </row>
    <row r="11" spans="1:26" ht="15" thickBot="1" x14ac:dyDescent="0.25">
      <c r="A11" s="149">
        <v>2</v>
      </c>
      <c r="B11" s="121" t="s">
        <v>12</v>
      </c>
      <c r="C11" s="408">
        <v>46</v>
      </c>
      <c r="D11" s="480">
        <v>47962</v>
      </c>
      <c r="E11" s="409">
        <f t="shared" ref="E11:E24" si="2">D11/C11</f>
        <v>1042.6521739130435</v>
      </c>
      <c r="F11" s="1232">
        <v>221</v>
      </c>
      <c r="G11" s="480">
        <v>318</v>
      </c>
      <c r="H11" s="409">
        <v>8093</v>
      </c>
      <c r="I11" s="1227">
        <f t="shared" si="0"/>
        <v>25.449685534591193</v>
      </c>
      <c r="J11" s="410">
        <f t="shared" si="1"/>
        <v>36.619909502262445</v>
      </c>
      <c r="L11" s="547"/>
      <c r="P11" s="235"/>
      <c r="Q11" s="234"/>
      <c r="R11" s="235"/>
      <c r="S11" s="234"/>
      <c r="T11" s="234"/>
      <c r="U11" s="235"/>
      <c r="V11" s="235"/>
      <c r="W11" s="235"/>
      <c r="X11" s="235"/>
      <c r="Y11" s="235"/>
      <c r="Z11" s="235"/>
    </row>
    <row r="12" spans="1:26" ht="15" thickBot="1" x14ac:dyDescent="0.25">
      <c r="A12" s="149">
        <v>3</v>
      </c>
      <c r="B12" s="121" t="s">
        <v>14</v>
      </c>
      <c r="C12" s="408">
        <v>65</v>
      </c>
      <c r="D12" s="480">
        <v>47528</v>
      </c>
      <c r="E12" s="409">
        <f t="shared" si="2"/>
        <v>731.2</v>
      </c>
      <c r="F12" s="1232">
        <v>219</v>
      </c>
      <c r="G12" s="480">
        <v>378</v>
      </c>
      <c r="H12" s="409">
        <v>7289</v>
      </c>
      <c r="I12" s="1227">
        <f t="shared" si="0"/>
        <v>19.283068783068781</v>
      </c>
      <c r="J12" s="410">
        <f t="shared" si="1"/>
        <v>33.283105022831052</v>
      </c>
      <c r="L12" s="547"/>
      <c r="P12" s="235"/>
      <c r="Q12" s="234"/>
      <c r="R12" s="235"/>
      <c r="S12" s="234"/>
      <c r="T12" s="234"/>
      <c r="U12" s="235"/>
      <c r="V12" s="235"/>
      <c r="W12" s="235"/>
      <c r="X12" s="235"/>
      <c r="Y12" s="235"/>
      <c r="Z12" s="235"/>
    </row>
    <row r="13" spans="1:26" ht="15" thickBot="1" x14ac:dyDescent="0.25">
      <c r="A13" s="149">
        <v>4</v>
      </c>
      <c r="B13" s="121" t="s">
        <v>15</v>
      </c>
      <c r="C13" s="408">
        <v>42</v>
      </c>
      <c r="D13" s="480">
        <v>42473</v>
      </c>
      <c r="E13" s="409">
        <f t="shared" si="2"/>
        <v>1011.2619047619048</v>
      </c>
      <c r="F13" s="1232">
        <v>203</v>
      </c>
      <c r="G13" s="480">
        <v>279</v>
      </c>
      <c r="H13" s="409">
        <v>9424</v>
      </c>
      <c r="I13" s="1227">
        <f t="shared" si="0"/>
        <v>33.777777777777779</v>
      </c>
      <c r="J13" s="410">
        <f t="shared" si="1"/>
        <v>46.423645320197046</v>
      </c>
      <c r="L13" s="547"/>
      <c r="P13" s="235"/>
      <c r="Q13" s="234"/>
      <c r="R13" s="235"/>
      <c r="S13" s="234"/>
      <c r="T13" s="234"/>
      <c r="U13" s="235"/>
      <c r="V13" s="235"/>
      <c r="W13" s="235"/>
      <c r="X13" s="235"/>
      <c r="Y13" s="235"/>
      <c r="Z13" s="235"/>
    </row>
    <row r="14" spans="1:26" ht="15" thickBot="1" x14ac:dyDescent="0.25">
      <c r="A14" s="149">
        <v>5</v>
      </c>
      <c r="B14" s="121" t="s">
        <v>16</v>
      </c>
      <c r="C14" s="408">
        <v>157</v>
      </c>
      <c r="D14" s="480">
        <v>123502</v>
      </c>
      <c r="E14" s="409">
        <f t="shared" si="2"/>
        <v>786.63694267515928</v>
      </c>
      <c r="F14" s="1232">
        <v>360</v>
      </c>
      <c r="G14" s="480">
        <v>360</v>
      </c>
      <c r="H14" s="409">
        <v>13506</v>
      </c>
      <c r="I14" s="1227">
        <f t="shared" si="0"/>
        <v>37.516666666666666</v>
      </c>
      <c r="J14" s="410">
        <f t="shared" si="1"/>
        <v>37.516666666666666</v>
      </c>
      <c r="L14" s="547"/>
      <c r="P14" s="235"/>
      <c r="Q14" s="234"/>
      <c r="R14" s="235"/>
      <c r="S14" s="234"/>
      <c r="T14" s="234"/>
      <c r="U14" s="235"/>
      <c r="V14" s="235"/>
      <c r="W14" s="235"/>
      <c r="X14" s="235"/>
      <c r="Y14" s="235"/>
      <c r="Z14" s="235"/>
    </row>
    <row r="15" spans="1:26" ht="15" thickBot="1" x14ac:dyDescent="0.25">
      <c r="A15" s="149">
        <v>6</v>
      </c>
      <c r="B15" s="121" t="s">
        <v>17</v>
      </c>
      <c r="C15" s="408">
        <v>144</v>
      </c>
      <c r="D15" s="480">
        <v>119172</v>
      </c>
      <c r="E15" s="409">
        <f t="shared" si="2"/>
        <v>827.58333333333337</v>
      </c>
      <c r="F15" s="1232">
        <v>326</v>
      </c>
      <c r="G15" s="480">
        <v>487</v>
      </c>
      <c r="H15" s="409">
        <v>11987</v>
      </c>
      <c r="I15" s="1227">
        <f t="shared" si="0"/>
        <v>24.613963039014372</v>
      </c>
      <c r="J15" s="410">
        <f t="shared" si="1"/>
        <v>36.769938650306749</v>
      </c>
      <c r="L15" s="547"/>
      <c r="P15" s="235"/>
      <c r="Q15" s="234"/>
      <c r="R15" s="235"/>
      <c r="S15" s="234"/>
      <c r="T15" s="234"/>
      <c r="U15" s="235"/>
      <c r="V15" s="235"/>
      <c r="W15" s="235"/>
      <c r="X15" s="235"/>
      <c r="Y15" s="235"/>
      <c r="Z15" s="235"/>
    </row>
    <row r="16" spans="1:26" ht="15" thickBot="1" x14ac:dyDescent="0.25">
      <c r="A16" s="149">
        <v>7</v>
      </c>
      <c r="B16" s="121" t="s">
        <v>18</v>
      </c>
      <c r="C16" s="408">
        <v>132</v>
      </c>
      <c r="D16" s="480">
        <v>127738</v>
      </c>
      <c r="E16" s="409">
        <f t="shared" si="2"/>
        <v>967.71212121212125</v>
      </c>
      <c r="F16" s="1232">
        <v>352</v>
      </c>
      <c r="G16" s="480">
        <v>605</v>
      </c>
      <c r="H16" s="409">
        <v>12689</v>
      </c>
      <c r="I16" s="1227">
        <f t="shared" si="0"/>
        <v>20.973553719008265</v>
      </c>
      <c r="J16" s="410">
        <f t="shared" si="1"/>
        <v>36.048295454545453</v>
      </c>
      <c r="L16" s="547"/>
      <c r="P16" s="235"/>
      <c r="Q16" s="234"/>
      <c r="R16" s="235"/>
      <c r="S16" s="234"/>
      <c r="T16" s="234"/>
      <c r="U16" s="235"/>
      <c r="V16" s="235"/>
      <c r="W16" s="235"/>
      <c r="X16" s="235"/>
      <c r="Y16" s="235"/>
      <c r="Z16" s="235"/>
    </row>
    <row r="17" spans="1:26" ht="15" thickBot="1" x14ac:dyDescent="0.25">
      <c r="A17" s="149">
        <v>8</v>
      </c>
      <c r="B17" s="121" t="s">
        <v>19</v>
      </c>
      <c r="C17" s="408">
        <v>116</v>
      </c>
      <c r="D17" s="480">
        <v>82865</v>
      </c>
      <c r="E17" s="409">
        <f t="shared" si="2"/>
        <v>714.35344827586209</v>
      </c>
      <c r="F17" s="1232">
        <v>253</v>
      </c>
      <c r="G17" s="480">
        <v>322</v>
      </c>
      <c r="H17" s="409">
        <v>6239</v>
      </c>
      <c r="I17" s="1227">
        <f t="shared" si="0"/>
        <v>19.375776397515526</v>
      </c>
      <c r="J17" s="410">
        <f t="shared" si="1"/>
        <v>24.660079051383399</v>
      </c>
      <c r="L17" s="547"/>
      <c r="P17" s="235"/>
      <c r="Q17" s="234"/>
      <c r="R17" s="235"/>
      <c r="S17" s="234"/>
      <c r="T17" s="234"/>
      <c r="U17" s="235"/>
      <c r="V17" s="235"/>
      <c r="W17" s="235"/>
      <c r="X17" s="235"/>
      <c r="Y17" s="235"/>
      <c r="Z17" s="235"/>
    </row>
    <row r="18" spans="1:26" ht="15" thickBot="1" x14ac:dyDescent="0.25">
      <c r="A18" s="149">
        <v>9</v>
      </c>
      <c r="B18" s="121" t="s">
        <v>20</v>
      </c>
      <c r="C18" s="408">
        <v>59</v>
      </c>
      <c r="D18" s="480">
        <v>48085</v>
      </c>
      <c r="E18" s="409">
        <f t="shared" si="2"/>
        <v>815</v>
      </c>
      <c r="F18" s="1232">
        <v>212</v>
      </c>
      <c r="G18" s="480">
        <v>331</v>
      </c>
      <c r="H18" s="409">
        <v>6896</v>
      </c>
      <c r="I18" s="1227">
        <f t="shared" si="0"/>
        <v>20.833836858006041</v>
      </c>
      <c r="J18" s="410">
        <f t="shared" si="1"/>
        <v>32.528301886792455</v>
      </c>
      <c r="L18" s="547"/>
      <c r="P18" s="235" t="s">
        <v>13</v>
      </c>
      <c r="Q18" s="234"/>
      <c r="R18" s="235"/>
      <c r="S18" s="234"/>
      <c r="T18" s="234"/>
      <c r="U18" s="235"/>
      <c r="V18" s="235"/>
      <c r="W18" s="235"/>
      <c r="X18" s="235"/>
      <c r="Y18" s="235"/>
      <c r="Z18" s="235"/>
    </row>
    <row r="19" spans="1:26" ht="15" thickBot="1" x14ac:dyDescent="0.25">
      <c r="A19" s="149">
        <v>10</v>
      </c>
      <c r="B19" s="121" t="s">
        <v>21</v>
      </c>
      <c r="C19" s="408">
        <v>75</v>
      </c>
      <c r="D19" s="480">
        <v>68378</v>
      </c>
      <c r="E19" s="409">
        <f t="shared" si="2"/>
        <v>911.70666666666671</v>
      </c>
      <c r="F19" s="1232">
        <v>221</v>
      </c>
      <c r="G19" s="480">
        <v>352</v>
      </c>
      <c r="H19" s="409">
        <v>10187</v>
      </c>
      <c r="I19" s="1227">
        <f t="shared" si="0"/>
        <v>28.94034090909091</v>
      </c>
      <c r="J19" s="410">
        <f t="shared" si="1"/>
        <v>46.095022624434392</v>
      </c>
      <c r="L19" s="547"/>
      <c r="P19" s="235"/>
      <c r="Q19" s="234"/>
      <c r="R19" s="235"/>
      <c r="S19" s="234"/>
      <c r="T19" s="234"/>
      <c r="U19" s="235"/>
      <c r="V19" s="235"/>
      <c r="W19" s="235"/>
      <c r="X19" s="235"/>
      <c r="Y19" s="235"/>
      <c r="Z19" s="235"/>
    </row>
    <row r="20" spans="1:26" ht="15" thickBot="1" x14ac:dyDescent="0.25">
      <c r="A20" s="149">
        <v>11</v>
      </c>
      <c r="B20" s="121" t="s">
        <v>22</v>
      </c>
      <c r="C20" s="408">
        <v>57</v>
      </c>
      <c r="D20" s="480">
        <v>61063</v>
      </c>
      <c r="E20" s="409">
        <f t="shared" si="2"/>
        <v>1071.280701754386</v>
      </c>
      <c r="F20" s="1232">
        <v>204</v>
      </c>
      <c r="G20" s="480">
        <v>355</v>
      </c>
      <c r="H20" s="409">
        <v>10494</v>
      </c>
      <c r="I20" s="1227">
        <f t="shared" si="0"/>
        <v>29.560563380281689</v>
      </c>
      <c r="J20" s="410">
        <f t="shared" si="1"/>
        <v>51.441176470588232</v>
      </c>
      <c r="L20" s="547"/>
      <c r="P20" s="235"/>
      <c r="Q20" s="234"/>
      <c r="R20" s="235"/>
      <c r="S20" s="234"/>
      <c r="T20" s="234"/>
      <c r="U20" s="235"/>
      <c r="V20" s="235"/>
      <c r="W20" s="235"/>
      <c r="X20" s="235"/>
      <c r="Y20" s="235"/>
      <c r="Z20" s="235"/>
    </row>
    <row r="21" spans="1:26" ht="15" thickBot="1" x14ac:dyDescent="0.25">
      <c r="A21" s="149">
        <v>12</v>
      </c>
      <c r="B21" s="121" t="s">
        <v>23</v>
      </c>
      <c r="C21" s="408">
        <v>107</v>
      </c>
      <c r="D21" s="480">
        <v>110912</v>
      </c>
      <c r="E21" s="409">
        <f t="shared" si="2"/>
        <v>1036.5607476635514</v>
      </c>
      <c r="F21" s="1232">
        <v>321</v>
      </c>
      <c r="G21" s="480">
        <v>554</v>
      </c>
      <c r="H21" s="409">
        <v>14568</v>
      </c>
      <c r="I21" s="1227">
        <f t="shared" si="0"/>
        <v>26.296028880866427</v>
      </c>
      <c r="J21" s="410">
        <f t="shared" si="1"/>
        <v>45.383177570093459</v>
      </c>
      <c r="L21" s="547"/>
      <c r="P21" s="235"/>
      <c r="Q21" s="234"/>
      <c r="R21" s="235"/>
      <c r="S21" s="234"/>
      <c r="T21" s="234"/>
      <c r="U21" s="235"/>
      <c r="V21" s="235"/>
      <c r="W21" s="235"/>
      <c r="X21" s="235"/>
      <c r="Y21" s="235"/>
      <c r="Z21" s="235"/>
    </row>
    <row r="22" spans="1:26" ht="15" thickBot="1" x14ac:dyDescent="0.25">
      <c r="A22" s="149">
        <v>13</v>
      </c>
      <c r="B22" s="121" t="s">
        <v>24</v>
      </c>
      <c r="C22" s="408">
        <v>195</v>
      </c>
      <c r="D22" s="480">
        <v>180071</v>
      </c>
      <c r="E22" s="409">
        <f t="shared" si="2"/>
        <v>923.44102564102559</v>
      </c>
      <c r="F22" s="1232">
        <v>384</v>
      </c>
      <c r="G22" s="480">
        <v>591</v>
      </c>
      <c r="H22" s="409">
        <v>16107</v>
      </c>
      <c r="I22" s="1227">
        <f t="shared" si="0"/>
        <v>27.253807106598984</v>
      </c>
      <c r="J22" s="410">
        <f t="shared" si="1"/>
        <v>41.9453125</v>
      </c>
      <c r="L22" s="547"/>
    </row>
    <row r="23" spans="1:26" ht="15" thickBot="1" x14ac:dyDescent="0.25">
      <c r="A23" s="149">
        <v>14</v>
      </c>
      <c r="B23" s="121" t="s">
        <v>25</v>
      </c>
      <c r="C23" s="408">
        <v>154</v>
      </c>
      <c r="D23" s="480">
        <v>117765</v>
      </c>
      <c r="E23" s="409">
        <f t="shared" si="2"/>
        <v>764.70779220779218</v>
      </c>
      <c r="F23" s="1232">
        <v>419</v>
      </c>
      <c r="G23" s="480">
        <v>662</v>
      </c>
      <c r="H23" s="409">
        <v>17007</v>
      </c>
      <c r="I23" s="1227">
        <f t="shared" si="0"/>
        <v>25.690332326283986</v>
      </c>
      <c r="J23" s="410">
        <f t="shared" si="1"/>
        <v>40.589498806682577</v>
      </c>
      <c r="L23" s="547"/>
    </row>
    <row r="24" spans="1:26" ht="18" customHeight="1" thickBot="1" x14ac:dyDescent="0.25">
      <c r="A24" s="151">
        <v>15</v>
      </c>
      <c r="B24" s="126" t="s">
        <v>26</v>
      </c>
      <c r="C24" s="1229">
        <v>57</v>
      </c>
      <c r="D24" s="1230">
        <v>34469</v>
      </c>
      <c r="E24" s="1231">
        <f t="shared" si="2"/>
        <v>604.71929824561403</v>
      </c>
      <c r="F24" s="1233">
        <v>253</v>
      </c>
      <c r="G24" s="1230">
        <v>392</v>
      </c>
      <c r="H24" s="1231">
        <v>9753</v>
      </c>
      <c r="I24" s="1228">
        <f t="shared" si="0"/>
        <v>24.880102040816325</v>
      </c>
      <c r="J24" s="411">
        <f t="shared" si="1"/>
        <v>38.549407114624508</v>
      </c>
      <c r="L24" s="547" t="s">
        <v>505</v>
      </c>
    </row>
    <row r="25" spans="1:26" ht="15.75" thickBot="1" x14ac:dyDescent="0.3">
      <c r="A25" s="244"/>
      <c r="B25" s="245" t="s">
        <v>528</v>
      </c>
      <c r="C25" s="479">
        <f>SUM(C10:C24)</f>
        <v>1456</v>
      </c>
      <c r="D25" s="406">
        <f>SUM(D10:D24)</f>
        <v>1262671</v>
      </c>
      <c r="E25" s="406">
        <f>D25/C25</f>
        <v>867.2190934065934</v>
      </c>
      <c r="F25" s="479">
        <f>SUM(F10:F24)</f>
        <v>4166</v>
      </c>
      <c r="G25" s="406">
        <f>SUM(G10:G24)</f>
        <v>6307</v>
      </c>
      <c r="H25" s="406">
        <f>SUM(H10:H24)</f>
        <v>163805</v>
      </c>
      <c r="I25" s="407">
        <f t="shared" si="0"/>
        <v>25.971935944188996</v>
      </c>
      <c r="J25" s="406">
        <f t="shared" si="1"/>
        <v>39.319491118578973</v>
      </c>
      <c r="L25" s="642">
        <f>E25/356</f>
        <v>2.4360086893443635</v>
      </c>
      <c r="M25" t="s">
        <v>504</v>
      </c>
      <c r="O25" t="s">
        <v>13</v>
      </c>
    </row>
    <row r="26" spans="1:26" ht="14.25" x14ac:dyDescent="0.2">
      <c r="A26" s="246"/>
      <c r="B26" s="1220" t="s">
        <v>493</v>
      </c>
      <c r="C26" s="1221">
        <v>1316</v>
      </c>
      <c r="D26" s="1222">
        <v>1129142</v>
      </c>
      <c r="E26" s="1222">
        <v>858.01063829787233</v>
      </c>
      <c r="F26" s="1223">
        <v>4108</v>
      </c>
      <c r="G26" s="1224">
        <v>6225</v>
      </c>
      <c r="H26" s="1224">
        <v>159897</v>
      </c>
      <c r="I26" s="1225">
        <v>25.686265060240963</v>
      </c>
      <c r="J26" s="1224">
        <v>38.923320350535541</v>
      </c>
      <c r="L26" s="642">
        <f>E26/356</f>
        <v>2.4101422424097536</v>
      </c>
      <c r="M26" t="s">
        <v>504</v>
      </c>
    </row>
    <row r="27" spans="1:26" ht="14.25" x14ac:dyDescent="0.2">
      <c r="A27" s="246"/>
      <c r="B27" s="178" t="s">
        <v>441</v>
      </c>
      <c r="C27" s="180">
        <v>1445</v>
      </c>
      <c r="D27" s="181">
        <v>1057049</v>
      </c>
      <c r="E27" s="181">
        <v>731.52179930795853</v>
      </c>
      <c r="F27" s="180">
        <v>3997</v>
      </c>
      <c r="G27" s="181">
        <v>6043</v>
      </c>
      <c r="H27" s="181">
        <v>151923</v>
      </c>
      <c r="I27" s="312">
        <v>25.140327651828564</v>
      </c>
      <c r="J27" s="181">
        <v>38.009256942707033</v>
      </c>
      <c r="L27" s="642">
        <f t="shared" ref="L27:L37" si="3">E27/356</f>
        <v>2.0548365149099959</v>
      </c>
      <c r="M27" t="s">
        <v>504</v>
      </c>
    </row>
    <row r="28" spans="1:26" ht="14.25" x14ac:dyDescent="0.2">
      <c r="A28" s="246"/>
      <c r="B28" s="178" t="s">
        <v>359</v>
      </c>
      <c r="C28" s="180">
        <v>1484</v>
      </c>
      <c r="D28" s="181">
        <v>1270288</v>
      </c>
      <c r="E28" s="181">
        <v>855.98921832884093</v>
      </c>
      <c r="F28" s="180">
        <v>4099</v>
      </c>
      <c r="G28" s="181">
        <v>6402</v>
      </c>
      <c r="H28" s="181">
        <v>145992</v>
      </c>
      <c r="I28" s="312">
        <v>22.804123711340207</v>
      </c>
      <c r="J28" s="181">
        <v>35.616491827274942</v>
      </c>
      <c r="L28" s="642">
        <f t="shared" si="3"/>
        <v>2.4044640964293285</v>
      </c>
      <c r="M28" t="s">
        <v>504</v>
      </c>
    </row>
    <row r="29" spans="1:26" ht="14.25" x14ac:dyDescent="0.2">
      <c r="A29" s="246"/>
      <c r="B29" s="178" t="s">
        <v>102</v>
      </c>
      <c r="C29" s="180">
        <v>1516</v>
      </c>
      <c r="D29" s="181">
        <v>1390642</v>
      </c>
      <c r="E29" s="181">
        <v>917.31002638522432</v>
      </c>
      <c r="F29" s="180">
        <v>4205</v>
      </c>
      <c r="G29" s="181">
        <v>6025.8785499999994</v>
      </c>
      <c r="H29" s="181">
        <v>141300</v>
      </c>
      <c r="I29" s="312">
        <v>23.448862904812447</v>
      </c>
      <c r="J29" s="181">
        <v>33.602853745541026</v>
      </c>
      <c r="L29" s="642">
        <f t="shared" si="3"/>
        <v>2.5767135572618662</v>
      </c>
      <c r="M29" t="s">
        <v>504</v>
      </c>
    </row>
    <row r="30" spans="1:26" ht="14.25" x14ac:dyDescent="0.2">
      <c r="A30" s="246"/>
      <c r="B30" s="178" t="s">
        <v>103</v>
      </c>
      <c r="C30" s="180">
        <v>1484</v>
      </c>
      <c r="D30" s="181">
        <v>1394255</v>
      </c>
      <c r="E30" s="181">
        <v>939.52493261455527</v>
      </c>
      <c r="F30" s="180">
        <v>4049</v>
      </c>
      <c r="G30" s="181">
        <v>5850</v>
      </c>
      <c r="H30" s="181">
        <v>146014.91</v>
      </c>
      <c r="I30" s="312">
        <v>24.959813675213677</v>
      </c>
      <c r="J30" s="181">
        <v>36.061968387256115</v>
      </c>
      <c r="L30" s="642">
        <f t="shared" si="3"/>
        <v>2.6391149792543689</v>
      </c>
      <c r="M30" t="s">
        <v>504</v>
      </c>
    </row>
    <row r="31" spans="1:26" ht="14.25" x14ac:dyDescent="0.2">
      <c r="A31" s="246"/>
      <c r="B31" s="178" t="s">
        <v>104</v>
      </c>
      <c r="C31" s="180">
        <v>1457</v>
      </c>
      <c r="D31" s="181">
        <v>1421900</v>
      </c>
      <c r="E31" s="181">
        <v>975.9094028826355</v>
      </c>
      <c r="F31" s="180">
        <v>4239</v>
      </c>
      <c r="G31" s="181">
        <v>6791</v>
      </c>
      <c r="H31" s="181">
        <v>158713</v>
      </c>
      <c r="I31" s="312">
        <v>23.371079369754085</v>
      </c>
      <c r="J31" s="181">
        <v>37.441141778721395</v>
      </c>
      <c r="L31" s="642">
        <f t="shared" si="3"/>
        <v>2.7413185474231336</v>
      </c>
      <c r="M31" t="s">
        <v>504</v>
      </c>
    </row>
    <row r="32" spans="1:26" ht="14.25" x14ac:dyDescent="0.2">
      <c r="A32" s="246"/>
      <c r="B32" s="178" t="s">
        <v>105</v>
      </c>
      <c r="C32" s="180">
        <v>1486</v>
      </c>
      <c r="D32" s="181">
        <v>1424082</v>
      </c>
      <c r="E32" s="181">
        <v>958.33243606998656</v>
      </c>
      <c r="F32" s="180">
        <v>4357</v>
      </c>
      <c r="G32" s="181">
        <v>6612</v>
      </c>
      <c r="H32" s="181">
        <v>160494</v>
      </c>
      <c r="I32" s="312">
        <v>24.273139745916517</v>
      </c>
      <c r="J32" s="181">
        <v>36.835896258893733</v>
      </c>
      <c r="L32" s="642">
        <f t="shared" si="3"/>
        <v>2.6919450451404119</v>
      </c>
      <c r="M32" t="s">
        <v>504</v>
      </c>
    </row>
    <row r="33" spans="1:15" ht="14.25" x14ac:dyDescent="0.2">
      <c r="A33" s="246"/>
      <c r="B33" s="178" t="s">
        <v>106</v>
      </c>
      <c r="C33" s="180">
        <v>1550</v>
      </c>
      <c r="D33" s="181">
        <v>1530309</v>
      </c>
      <c r="E33" s="181">
        <v>987.29612903225802</v>
      </c>
      <c r="F33" s="180">
        <v>4252</v>
      </c>
      <c r="G33" s="181">
        <v>6549</v>
      </c>
      <c r="H33" s="181">
        <v>161483</v>
      </c>
      <c r="I33" s="312">
        <v>24.657657657657658</v>
      </c>
      <c r="J33" s="181">
        <v>37.97812793979304</v>
      </c>
      <c r="L33" s="642">
        <f t="shared" si="3"/>
        <v>2.7733037332366797</v>
      </c>
      <c r="M33" t="s">
        <v>504</v>
      </c>
    </row>
    <row r="34" spans="1:15" ht="14.25" x14ac:dyDescent="0.2">
      <c r="A34" s="246"/>
      <c r="B34" s="178" t="s">
        <v>107</v>
      </c>
      <c r="C34" s="180">
        <v>1623</v>
      </c>
      <c r="D34" s="181">
        <v>1435663</v>
      </c>
      <c r="E34" s="181">
        <v>884.57362908194705</v>
      </c>
      <c r="F34" s="180">
        <v>4375</v>
      </c>
      <c r="G34" s="181">
        <v>7133</v>
      </c>
      <c r="H34" s="181">
        <v>181638</v>
      </c>
      <c r="I34" s="312">
        <v>25.464460956119446</v>
      </c>
      <c r="J34" s="181">
        <v>41.51725714285714</v>
      </c>
      <c r="L34" s="642">
        <f t="shared" si="3"/>
        <v>2.4847573850616489</v>
      </c>
      <c r="M34" t="s">
        <v>504</v>
      </c>
    </row>
    <row r="35" spans="1:15" ht="14.25" x14ac:dyDescent="0.2">
      <c r="A35" s="246"/>
      <c r="B35" s="178" t="s">
        <v>108</v>
      </c>
      <c r="C35" s="180">
        <v>1530</v>
      </c>
      <c r="D35" s="181">
        <v>1448131</v>
      </c>
      <c r="E35" s="181">
        <v>946.49084967320266</v>
      </c>
      <c r="F35" s="180">
        <v>4426</v>
      </c>
      <c r="G35" s="181">
        <v>7250</v>
      </c>
      <c r="H35" s="181">
        <v>181834</v>
      </c>
      <c r="I35" s="312">
        <v>25.08055172413793</v>
      </c>
      <c r="J35" s="181">
        <v>41.083145051965658</v>
      </c>
      <c r="L35" s="642">
        <f t="shared" si="3"/>
        <v>2.6586821620033785</v>
      </c>
      <c r="M35" t="s">
        <v>504</v>
      </c>
    </row>
    <row r="36" spans="1:15" ht="14.25" x14ac:dyDescent="0.2">
      <c r="A36" s="246"/>
      <c r="B36" s="178" t="s">
        <v>109</v>
      </c>
      <c r="C36" s="180">
        <v>1503</v>
      </c>
      <c r="D36" s="181">
        <v>1423379</v>
      </c>
      <c r="E36" s="181">
        <v>947.02528276779776</v>
      </c>
      <c r="F36" s="180">
        <v>4447</v>
      </c>
      <c r="G36" s="181">
        <v>7295</v>
      </c>
      <c r="H36" s="181">
        <v>175187</v>
      </c>
      <c r="I36" s="312">
        <v>24.014667580534613</v>
      </c>
      <c r="J36" s="181">
        <v>39.394423206656171</v>
      </c>
      <c r="L36" s="642">
        <f t="shared" si="3"/>
        <v>2.6601833785612299</v>
      </c>
      <c r="M36" t="s">
        <v>504</v>
      </c>
    </row>
    <row r="37" spans="1:15" ht="15" thickBot="1" x14ac:dyDescent="0.25">
      <c r="A37" s="247"/>
      <c r="B37" s="248" t="s">
        <v>110</v>
      </c>
      <c r="C37" s="249">
        <v>1604</v>
      </c>
      <c r="D37" s="250">
        <v>1446778</v>
      </c>
      <c r="E37" s="250">
        <v>901.98129675810469</v>
      </c>
      <c r="F37" s="249">
        <v>5015</v>
      </c>
      <c r="G37" s="250">
        <v>8155</v>
      </c>
      <c r="H37" s="250">
        <v>206339</v>
      </c>
      <c r="I37" s="251">
        <v>25.302145922746782</v>
      </c>
      <c r="J37" s="250">
        <v>41.144366899302092</v>
      </c>
      <c r="L37" s="642">
        <f t="shared" si="3"/>
        <v>2.5336553279722041</v>
      </c>
      <c r="M37" t="s">
        <v>504</v>
      </c>
      <c r="N37" s="173"/>
    </row>
    <row r="38" spans="1:15" ht="14.25" x14ac:dyDescent="0.2">
      <c r="A38" s="107" t="s">
        <v>158</v>
      </c>
      <c r="B38" s="252"/>
      <c r="C38" s="173"/>
      <c r="D38" s="173"/>
      <c r="E38" s="173"/>
      <c r="F38" s="173"/>
      <c r="G38" s="173"/>
      <c r="H38" s="173"/>
      <c r="I38" s="173"/>
      <c r="J38" s="173"/>
      <c r="L38" s="481"/>
    </row>
    <row r="39" spans="1:15" ht="14.25" x14ac:dyDescent="0.2">
      <c r="A39" t="s">
        <v>159</v>
      </c>
      <c r="B39" s="252"/>
      <c r="C39" s="173"/>
      <c r="D39" s="173"/>
      <c r="E39" s="173"/>
      <c r="F39" s="173"/>
      <c r="G39" s="173"/>
      <c r="H39" s="173"/>
      <c r="I39" s="173"/>
      <c r="J39" s="173"/>
    </row>
    <row r="40" spans="1:15" ht="14.25" x14ac:dyDescent="0.2">
      <c r="A40" t="s">
        <v>160</v>
      </c>
      <c r="B40" s="252"/>
      <c r="C40" s="173"/>
      <c r="D40" s="173"/>
      <c r="E40" s="173"/>
      <c r="F40" s="173"/>
      <c r="G40" s="173"/>
      <c r="H40" s="173"/>
      <c r="I40" s="173"/>
      <c r="J40" s="173"/>
    </row>
    <row r="41" spans="1:15" ht="14.25" x14ac:dyDescent="0.2">
      <c r="A41" t="s">
        <v>161</v>
      </c>
      <c r="B41" s="252"/>
      <c r="C41" s="173"/>
      <c r="D41" s="173"/>
      <c r="E41" s="173"/>
      <c r="F41" s="173"/>
      <c r="G41" s="173"/>
      <c r="H41" s="173"/>
      <c r="I41" s="173"/>
      <c r="J41" s="173"/>
    </row>
    <row r="42" spans="1:15" ht="14.25" x14ac:dyDescent="0.2">
      <c r="A42" t="s">
        <v>162</v>
      </c>
      <c r="B42" s="252"/>
      <c r="C42" s="173"/>
      <c r="D42" s="173"/>
      <c r="E42" s="173"/>
      <c r="F42" s="173"/>
      <c r="G42" s="173"/>
      <c r="H42" s="173"/>
      <c r="I42" s="173"/>
      <c r="J42" s="173"/>
      <c r="O42" t="s">
        <v>13</v>
      </c>
    </row>
    <row r="43" spans="1:15" ht="14.25" x14ac:dyDescent="0.2">
      <c r="A43" t="s">
        <v>163</v>
      </c>
      <c r="B43" s="252"/>
      <c r="C43" s="173"/>
      <c r="D43" s="173"/>
      <c r="E43" s="173"/>
      <c r="F43" s="173"/>
      <c r="G43" s="173"/>
      <c r="H43" s="173"/>
      <c r="I43" s="173"/>
      <c r="J43" s="173"/>
    </row>
    <row r="44" spans="1:15" ht="14.25" x14ac:dyDescent="0.2">
      <c r="B44" s="252"/>
      <c r="C44" s="173"/>
      <c r="D44" s="173"/>
      <c r="E44" s="173"/>
      <c r="F44" s="173"/>
      <c r="G44" s="173"/>
      <c r="H44" s="173"/>
      <c r="I44" s="173"/>
      <c r="J44" s="173"/>
      <c r="M44" t="s">
        <v>13</v>
      </c>
    </row>
  </sheetData>
  <mergeCells count="2">
    <mergeCell ref="C8:E8"/>
    <mergeCell ref="F8:J8"/>
  </mergeCells>
  <phoneticPr fontId="55" type="noConversion"/>
  <pageMargins left="0.7" right="0.7" top="0.75" bottom="0.75" header="0.3" footer="0.3"/>
  <pageSetup paperSize="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1">
    <tabColor rgb="FFFF0000"/>
  </sheetPr>
  <dimension ref="A1:L165"/>
  <sheetViews>
    <sheetView showGridLines="0" zoomScale="162" zoomScaleNormal="100" workbookViewId="0">
      <selection activeCell="G123" sqref="G123"/>
    </sheetView>
  </sheetViews>
  <sheetFormatPr baseColWidth="10" defaultColWidth="11.42578125" defaultRowHeight="12.75" x14ac:dyDescent="0.2"/>
  <cols>
    <col min="1" max="1" width="4.85546875" customWidth="1"/>
    <col min="2" max="2" width="20.140625" customWidth="1"/>
    <col min="3" max="3" width="21" customWidth="1"/>
    <col min="4" max="4" width="27.28515625" customWidth="1"/>
    <col min="5" max="5" width="13.42578125" customWidth="1"/>
    <col min="8" max="8" width="44.5703125" customWidth="1"/>
  </cols>
  <sheetData>
    <row r="1" spans="1:12" x14ac:dyDescent="0.2">
      <c r="A1" s="2"/>
      <c r="B1" s="2"/>
      <c r="C1" s="2"/>
      <c r="D1" s="2"/>
      <c r="E1" s="2"/>
    </row>
    <row r="2" spans="1:12" x14ac:dyDescent="0.2">
      <c r="A2" s="1" t="s">
        <v>0</v>
      </c>
      <c r="B2" s="2"/>
      <c r="C2" s="2"/>
      <c r="D2" s="2"/>
      <c r="E2" s="2"/>
    </row>
    <row r="3" spans="1:12" x14ac:dyDescent="0.2">
      <c r="A3" s="5"/>
      <c r="B3" s="2"/>
      <c r="C3" s="2"/>
      <c r="D3" s="2"/>
      <c r="E3" s="2"/>
    </row>
    <row r="4" spans="1:12" x14ac:dyDescent="0.2">
      <c r="A4" s="1" t="s">
        <v>166</v>
      </c>
      <c r="B4" s="2"/>
      <c r="C4" s="2"/>
      <c r="D4" s="2"/>
      <c r="E4" s="2"/>
    </row>
    <row r="5" spans="1:12" x14ac:dyDescent="0.2">
      <c r="A5" s="1" t="s">
        <v>172</v>
      </c>
      <c r="B5" s="2"/>
      <c r="C5" s="2"/>
      <c r="D5" s="2"/>
      <c r="E5" s="2"/>
    </row>
    <row r="6" spans="1:12" x14ac:dyDescent="0.2">
      <c r="A6" s="1" t="s">
        <v>176</v>
      </c>
      <c r="B6" s="2"/>
      <c r="C6" s="2"/>
      <c r="D6" s="2"/>
      <c r="E6" s="2"/>
    </row>
    <row r="7" spans="1:12" x14ac:dyDescent="0.2">
      <c r="A7" s="1" t="s">
        <v>178</v>
      </c>
      <c r="B7" s="2"/>
      <c r="C7" s="2"/>
      <c r="D7" s="2"/>
      <c r="E7" s="2"/>
      <c r="J7" s="482"/>
    </row>
    <row r="8" spans="1:12" x14ac:dyDescent="0.2">
      <c r="A8" s="5"/>
      <c r="B8" s="2"/>
      <c r="C8" s="2"/>
      <c r="D8" s="2"/>
      <c r="E8" s="2"/>
      <c r="J8" s="482"/>
    </row>
    <row r="9" spans="1:12" ht="15.75" thickBot="1" x14ac:dyDescent="0.25">
      <c r="A9" s="105" t="s">
        <v>166</v>
      </c>
      <c r="B9" s="10"/>
      <c r="C9" s="10"/>
      <c r="D9" s="10"/>
      <c r="E9" s="10"/>
      <c r="J9" s="482"/>
    </row>
    <row r="10" spans="1:12" ht="58.5" customHeight="1" thickBot="1" x14ac:dyDescent="0.25">
      <c r="A10" s="372" t="s">
        <v>4</v>
      </c>
      <c r="B10" s="1411" t="s">
        <v>5</v>
      </c>
      <c r="C10" s="524" t="s">
        <v>168</v>
      </c>
      <c r="D10" s="524" t="s">
        <v>554</v>
      </c>
      <c r="E10" s="495" t="s">
        <v>169</v>
      </c>
    </row>
    <row r="11" spans="1:12" ht="14.25" x14ac:dyDescent="0.2">
      <c r="A11" s="212">
        <v>1</v>
      </c>
      <c r="B11" s="1234" t="s">
        <v>11</v>
      </c>
      <c r="C11" s="1415">
        <v>9257</v>
      </c>
      <c r="D11" s="1415">
        <v>42821</v>
      </c>
      <c r="E11" s="641">
        <v>52078</v>
      </c>
    </row>
    <row r="12" spans="1:12" ht="14.25" x14ac:dyDescent="0.2">
      <c r="A12" s="212">
        <v>2</v>
      </c>
      <c r="B12" s="1234" t="s">
        <v>12</v>
      </c>
      <c r="C12" s="660">
        <v>6869</v>
      </c>
      <c r="D12" s="660">
        <v>51082</v>
      </c>
      <c r="E12" s="374">
        <v>57951</v>
      </c>
      <c r="K12" s="512"/>
    </row>
    <row r="13" spans="1:12" ht="14.25" x14ac:dyDescent="0.2">
      <c r="A13" s="212">
        <v>3</v>
      </c>
      <c r="B13" s="1234" t="s">
        <v>14</v>
      </c>
      <c r="C13" s="660">
        <v>6171</v>
      </c>
      <c r="D13" s="660">
        <v>47908</v>
      </c>
      <c r="E13" s="374">
        <v>54079</v>
      </c>
      <c r="K13" s="1412" t="s">
        <v>164</v>
      </c>
      <c r="L13" s="1413">
        <v>0.93604634262815856</v>
      </c>
    </row>
    <row r="14" spans="1:12" ht="28.5" x14ac:dyDescent="0.2">
      <c r="A14" s="212">
        <v>4</v>
      </c>
      <c r="B14" s="1234" t="s">
        <v>15</v>
      </c>
      <c r="C14" s="660">
        <v>3492</v>
      </c>
      <c r="D14" s="660">
        <v>35091</v>
      </c>
      <c r="E14" s="374">
        <v>38583</v>
      </c>
      <c r="K14" s="1412" t="s">
        <v>165</v>
      </c>
      <c r="L14" s="1414">
        <v>4.1790032459218349E-2</v>
      </c>
    </row>
    <row r="15" spans="1:12" ht="14.25" x14ac:dyDescent="0.2">
      <c r="A15" s="212">
        <v>5</v>
      </c>
      <c r="B15" s="1234" t="s">
        <v>16</v>
      </c>
      <c r="C15" s="660">
        <v>11934</v>
      </c>
      <c r="D15" s="660">
        <v>145302</v>
      </c>
      <c r="E15" s="374">
        <v>157236</v>
      </c>
      <c r="K15" s="1412" t="s">
        <v>167</v>
      </c>
      <c r="L15" s="1414">
        <v>2.2163624912623105E-2</v>
      </c>
    </row>
    <row r="16" spans="1:12" ht="14.25" x14ac:dyDescent="0.2">
      <c r="A16" s="212">
        <v>6</v>
      </c>
      <c r="B16" s="1234" t="s">
        <v>17</v>
      </c>
      <c r="C16" s="660">
        <v>11321</v>
      </c>
      <c r="D16" s="660">
        <v>103619</v>
      </c>
      <c r="E16" s="374">
        <v>114940</v>
      </c>
    </row>
    <row r="17" spans="1:5" ht="14.25" x14ac:dyDescent="0.2">
      <c r="A17" s="212">
        <v>7</v>
      </c>
      <c r="B17" s="1234" t="s">
        <v>18</v>
      </c>
      <c r="C17" s="660">
        <v>8564</v>
      </c>
      <c r="D17" s="660">
        <v>110872</v>
      </c>
      <c r="E17" s="374">
        <v>119436</v>
      </c>
    </row>
    <row r="18" spans="1:5" ht="14.25" x14ac:dyDescent="0.2">
      <c r="A18" s="212">
        <v>8</v>
      </c>
      <c r="B18" s="1234" t="s">
        <v>19</v>
      </c>
      <c r="C18" s="660">
        <v>5938</v>
      </c>
      <c r="D18" s="660">
        <v>95481</v>
      </c>
      <c r="E18" s="374">
        <v>101419</v>
      </c>
    </row>
    <row r="19" spans="1:5" ht="14.25" x14ac:dyDescent="0.2">
      <c r="A19" s="212">
        <v>9</v>
      </c>
      <c r="B19" s="1234" t="s">
        <v>20</v>
      </c>
      <c r="C19" s="660">
        <v>6439</v>
      </c>
      <c r="D19" s="660">
        <v>42486</v>
      </c>
      <c r="E19" s="374">
        <v>48925</v>
      </c>
    </row>
    <row r="20" spans="1:5" ht="14.25" x14ac:dyDescent="0.2">
      <c r="A20" s="212">
        <v>10</v>
      </c>
      <c r="B20" s="1234" t="s">
        <v>21</v>
      </c>
      <c r="C20" s="660">
        <v>9404</v>
      </c>
      <c r="D20" s="660">
        <v>66878</v>
      </c>
      <c r="E20" s="374">
        <v>76282</v>
      </c>
    </row>
    <row r="21" spans="1:5" ht="14.25" x14ac:dyDescent="0.2">
      <c r="A21" s="212">
        <v>11</v>
      </c>
      <c r="B21" s="1234" t="s">
        <v>22</v>
      </c>
      <c r="C21" s="660">
        <v>9874</v>
      </c>
      <c r="D21" s="660">
        <v>58643</v>
      </c>
      <c r="E21" s="374">
        <v>68517</v>
      </c>
    </row>
    <row r="22" spans="1:5" ht="14.25" x14ac:dyDescent="0.2">
      <c r="A22" s="212">
        <v>12</v>
      </c>
      <c r="B22" s="1234" t="s">
        <v>23</v>
      </c>
      <c r="C22" s="660">
        <v>13843</v>
      </c>
      <c r="D22" s="660">
        <v>94444</v>
      </c>
      <c r="E22" s="374">
        <v>108287</v>
      </c>
    </row>
    <row r="23" spans="1:5" ht="14.25" x14ac:dyDescent="0.2">
      <c r="A23" s="212">
        <v>13</v>
      </c>
      <c r="B23" s="1234" t="s">
        <v>24</v>
      </c>
      <c r="C23" s="660">
        <v>15551</v>
      </c>
      <c r="D23" s="660">
        <v>133731</v>
      </c>
      <c r="E23" s="374">
        <v>149282</v>
      </c>
    </row>
    <row r="24" spans="1:5" ht="14.25" x14ac:dyDescent="0.2">
      <c r="A24" s="212">
        <v>14</v>
      </c>
      <c r="B24" s="1234" t="s">
        <v>25</v>
      </c>
      <c r="C24" s="660">
        <v>16058</v>
      </c>
      <c r="D24" s="660">
        <v>132250</v>
      </c>
      <c r="E24" s="374">
        <v>148308</v>
      </c>
    </row>
    <row r="25" spans="1:5" ht="29.25" thickBot="1" x14ac:dyDescent="0.25">
      <c r="A25" s="376">
        <v>15</v>
      </c>
      <c r="B25" s="1234" t="s">
        <v>26</v>
      </c>
      <c r="C25" s="1416">
        <v>9235</v>
      </c>
      <c r="D25" s="1416">
        <v>47926</v>
      </c>
      <c r="E25" s="1107">
        <v>57161</v>
      </c>
    </row>
    <row r="26" spans="1:5" ht="15" x14ac:dyDescent="0.25">
      <c r="A26" s="182"/>
      <c r="B26" s="1405" t="s">
        <v>528</v>
      </c>
      <c r="C26" s="1427">
        <v>143950</v>
      </c>
      <c r="D26" s="1427">
        <v>1208534</v>
      </c>
      <c r="E26" s="1418">
        <v>1352484</v>
      </c>
    </row>
    <row r="27" spans="1:5" ht="14.25" x14ac:dyDescent="0.2">
      <c r="A27" s="1106"/>
      <c r="B27" s="279" t="s">
        <v>493</v>
      </c>
      <c r="C27" s="660">
        <v>144288</v>
      </c>
      <c r="D27" s="660">
        <v>1219624</v>
      </c>
      <c r="E27" s="374">
        <v>1363912</v>
      </c>
    </row>
    <row r="28" spans="1:5" ht="14.25" x14ac:dyDescent="0.2">
      <c r="A28" s="212"/>
      <c r="B28" s="1409" t="s">
        <v>441</v>
      </c>
      <c r="C28" s="660">
        <v>134065</v>
      </c>
      <c r="D28" s="660">
        <v>1207154</v>
      </c>
      <c r="E28" s="374">
        <v>1341219</v>
      </c>
    </row>
    <row r="29" spans="1:5" ht="14.25" x14ac:dyDescent="0.2">
      <c r="A29" s="212"/>
      <c r="B29" s="1409" t="s">
        <v>359</v>
      </c>
      <c r="C29" s="660">
        <v>134318</v>
      </c>
      <c r="D29" s="660">
        <v>1207488</v>
      </c>
      <c r="E29" s="374">
        <v>1341806</v>
      </c>
    </row>
    <row r="30" spans="1:5" ht="14.25" x14ac:dyDescent="0.2">
      <c r="A30" s="212"/>
      <c r="B30" s="1409" t="s">
        <v>102</v>
      </c>
      <c r="C30" s="660">
        <v>126118</v>
      </c>
      <c r="D30" s="660">
        <v>1235460</v>
      </c>
      <c r="E30" s="374">
        <v>1361578</v>
      </c>
    </row>
    <row r="31" spans="1:5" ht="14.25" x14ac:dyDescent="0.2">
      <c r="A31" s="212"/>
      <c r="B31" s="1409" t="s">
        <v>103</v>
      </c>
      <c r="C31" s="660">
        <v>124007</v>
      </c>
      <c r="D31" s="660">
        <v>1283611</v>
      </c>
      <c r="E31" s="374">
        <v>1407618</v>
      </c>
    </row>
    <row r="32" spans="1:5" ht="14.25" x14ac:dyDescent="0.2">
      <c r="A32" s="212"/>
      <c r="B32" s="1409" t="s">
        <v>104</v>
      </c>
      <c r="C32" s="660">
        <v>147511</v>
      </c>
      <c r="D32" s="660">
        <v>1318518</v>
      </c>
      <c r="E32" s="374">
        <v>1466029</v>
      </c>
    </row>
    <row r="33" spans="1:8" ht="14.25" x14ac:dyDescent="0.2">
      <c r="A33" s="212"/>
      <c r="B33" s="1409" t="s">
        <v>105</v>
      </c>
      <c r="C33" s="660">
        <v>149826</v>
      </c>
      <c r="D33" s="660">
        <v>1355104</v>
      </c>
      <c r="E33" s="374">
        <v>1504930</v>
      </c>
    </row>
    <row r="34" spans="1:8" ht="14.25" x14ac:dyDescent="0.2">
      <c r="A34" s="212"/>
      <c r="B34" s="1409" t="s">
        <v>106</v>
      </c>
      <c r="C34" s="660">
        <v>138633</v>
      </c>
      <c r="D34" s="660">
        <v>1393003</v>
      </c>
      <c r="E34" s="374">
        <v>1531636</v>
      </c>
    </row>
    <row r="35" spans="1:8" ht="14.25" x14ac:dyDescent="0.2">
      <c r="A35" s="212"/>
      <c r="B35" s="1234" t="s">
        <v>107</v>
      </c>
      <c r="C35" s="660">
        <v>172286</v>
      </c>
      <c r="D35" s="660">
        <v>1428890</v>
      </c>
      <c r="E35" s="374">
        <v>1601176</v>
      </c>
    </row>
    <row r="36" spans="1:8" ht="14.25" x14ac:dyDescent="0.2">
      <c r="A36" s="212"/>
      <c r="B36" s="1409" t="s">
        <v>108</v>
      </c>
      <c r="C36" s="660">
        <v>177882</v>
      </c>
      <c r="D36" s="660">
        <v>1464381</v>
      </c>
      <c r="E36" s="374">
        <v>1642263</v>
      </c>
    </row>
    <row r="37" spans="1:8" ht="14.25" x14ac:dyDescent="0.2">
      <c r="A37" s="212"/>
      <c r="B37" s="1409" t="s">
        <v>109</v>
      </c>
      <c r="C37" s="660">
        <v>184417</v>
      </c>
      <c r="D37" s="660">
        <v>1474159</v>
      </c>
      <c r="E37" s="374">
        <v>1658576</v>
      </c>
    </row>
    <row r="38" spans="1:8" ht="14.25" x14ac:dyDescent="0.2">
      <c r="A38" s="212"/>
      <c r="B38" s="1403" t="s">
        <v>110</v>
      </c>
      <c r="C38" s="660">
        <v>199288</v>
      </c>
      <c r="D38" s="660">
        <v>1487411</v>
      </c>
      <c r="E38" s="374">
        <v>1686699</v>
      </c>
    </row>
    <row r="39" spans="1:8" ht="14.25" x14ac:dyDescent="0.2">
      <c r="A39" s="83"/>
      <c r="B39" s="1234" t="s">
        <v>111</v>
      </c>
      <c r="C39" s="660">
        <v>207298</v>
      </c>
      <c r="D39" s="660">
        <v>1487831</v>
      </c>
      <c r="E39" s="374">
        <v>1695129</v>
      </c>
    </row>
    <row r="40" spans="1:8" ht="14.25" x14ac:dyDescent="0.2">
      <c r="A40" s="83"/>
      <c r="B40" s="1234" t="s">
        <v>112</v>
      </c>
      <c r="C40" s="660">
        <v>183899</v>
      </c>
      <c r="D40" s="660">
        <v>1482927</v>
      </c>
      <c r="E40" s="374">
        <v>1666826</v>
      </c>
    </row>
    <row r="41" spans="1:8" ht="15" thickBot="1" x14ac:dyDescent="0.25">
      <c r="A41" s="84"/>
      <c r="B41" s="1407" t="s">
        <v>170</v>
      </c>
      <c r="C41" s="1417">
        <v>184278</v>
      </c>
      <c r="D41" s="1417">
        <v>1501977</v>
      </c>
      <c r="E41" s="375">
        <v>1686255</v>
      </c>
    </row>
    <row r="42" spans="1:8" x14ac:dyDescent="0.2">
      <c r="A42" s="1" t="s">
        <v>171</v>
      </c>
      <c r="B42" s="2"/>
      <c r="C42" s="2"/>
      <c r="D42" s="2"/>
      <c r="E42" s="2"/>
    </row>
    <row r="43" spans="1:8" x14ac:dyDescent="0.2">
      <c r="A43" s="1"/>
      <c r="B43" s="2"/>
      <c r="C43" s="2"/>
      <c r="D43" s="2"/>
      <c r="E43" s="2"/>
    </row>
    <row r="44" spans="1:8" ht="13.5" customHeight="1" thickBot="1" x14ac:dyDescent="0.25">
      <c r="A44" s="6" t="s">
        <v>172</v>
      </c>
      <c r="B44" s="10"/>
      <c r="C44" s="10"/>
      <c r="D44" s="10"/>
      <c r="E44" s="10"/>
    </row>
    <row r="45" spans="1:8" ht="58.5" customHeight="1" thickBot="1" x14ac:dyDescent="0.25">
      <c r="A45" s="372" t="s">
        <v>4</v>
      </c>
      <c r="B45" s="1411" t="s">
        <v>5</v>
      </c>
      <c r="C45" s="524" t="s">
        <v>168</v>
      </c>
      <c r="D45" s="524" t="s">
        <v>554</v>
      </c>
      <c r="E45" s="495" t="s">
        <v>169</v>
      </c>
      <c r="G45" t="s">
        <v>13</v>
      </c>
    </row>
    <row r="46" spans="1:8" ht="14.25" x14ac:dyDescent="0.2">
      <c r="A46" s="212">
        <v>1</v>
      </c>
      <c r="B46" s="1234" t="s">
        <v>11</v>
      </c>
      <c r="C46" s="1415">
        <v>419</v>
      </c>
      <c r="D46" s="1415">
        <v>2425</v>
      </c>
      <c r="E46" s="1415">
        <v>2844</v>
      </c>
      <c r="H46" t="s">
        <v>13</v>
      </c>
    </row>
    <row r="47" spans="1:8" ht="14.25" x14ac:dyDescent="0.2">
      <c r="A47" s="212">
        <v>2</v>
      </c>
      <c r="B47" s="1234" t="s">
        <v>12</v>
      </c>
      <c r="C47" s="660">
        <v>1461</v>
      </c>
      <c r="D47" s="660">
        <v>3977</v>
      </c>
      <c r="E47" s="660">
        <v>5438</v>
      </c>
    </row>
    <row r="48" spans="1:8" ht="14.25" x14ac:dyDescent="0.2">
      <c r="A48" s="212">
        <v>3</v>
      </c>
      <c r="B48" s="1234" t="s">
        <v>14</v>
      </c>
      <c r="C48" s="660">
        <v>564</v>
      </c>
      <c r="D48" s="660">
        <v>2286</v>
      </c>
      <c r="E48" s="660">
        <v>2850</v>
      </c>
    </row>
    <row r="49" spans="1:7" ht="28.5" x14ac:dyDescent="0.2">
      <c r="A49" s="212">
        <v>4</v>
      </c>
      <c r="B49" s="1234" t="s">
        <v>15</v>
      </c>
      <c r="C49" s="660">
        <v>0</v>
      </c>
      <c r="D49" s="660">
        <v>1846</v>
      </c>
      <c r="E49" s="660">
        <v>1846</v>
      </c>
    </row>
    <row r="50" spans="1:7" ht="14.25" x14ac:dyDescent="0.2">
      <c r="A50" s="212">
        <v>5</v>
      </c>
      <c r="B50" s="1234" t="s">
        <v>16</v>
      </c>
      <c r="C50" s="660">
        <v>666</v>
      </c>
      <c r="D50" s="660">
        <v>981</v>
      </c>
      <c r="E50" s="660">
        <v>1647</v>
      </c>
    </row>
    <row r="51" spans="1:7" ht="14.25" x14ac:dyDescent="0.2">
      <c r="A51" s="212">
        <v>6</v>
      </c>
      <c r="B51" s="1234" t="s">
        <v>17</v>
      </c>
      <c r="C51" s="660">
        <v>699</v>
      </c>
      <c r="D51" s="660">
        <v>2016</v>
      </c>
      <c r="E51" s="660">
        <v>2715</v>
      </c>
    </row>
    <row r="52" spans="1:7" ht="14.25" x14ac:dyDescent="0.2">
      <c r="A52" s="212">
        <v>7</v>
      </c>
      <c r="B52" s="1234" t="s">
        <v>18</v>
      </c>
      <c r="C52" s="660">
        <v>0</v>
      </c>
      <c r="D52" s="660">
        <v>3515</v>
      </c>
      <c r="E52" s="660">
        <v>3515</v>
      </c>
    </row>
    <row r="53" spans="1:7" ht="14.25" x14ac:dyDescent="0.2">
      <c r="A53" s="212">
        <v>8</v>
      </c>
      <c r="B53" s="1234" t="s">
        <v>19</v>
      </c>
      <c r="C53" s="660">
        <v>365</v>
      </c>
      <c r="D53" s="660">
        <v>1404</v>
      </c>
      <c r="E53" s="660">
        <v>1769</v>
      </c>
    </row>
    <row r="54" spans="1:7" ht="14.25" x14ac:dyDescent="0.2">
      <c r="A54" s="212">
        <v>9</v>
      </c>
      <c r="B54" s="1234" t="s">
        <v>20</v>
      </c>
      <c r="C54" s="660">
        <v>472</v>
      </c>
      <c r="D54" s="660">
        <v>1406</v>
      </c>
      <c r="E54" s="660">
        <v>1878</v>
      </c>
    </row>
    <row r="55" spans="1:7" ht="14.25" x14ac:dyDescent="0.2">
      <c r="A55" s="212">
        <v>10</v>
      </c>
      <c r="B55" s="1234" t="s">
        <v>21</v>
      </c>
      <c r="C55" s="660">
        <v>0</v>
      </c>
      <c r="D55" s="660">
        <v>1095</v>
      </c>
      <c r="E55" s="660">
        <v>1095</v>
      </c>
    </row>
    <row r="56" spans="1:7" ht="14.25" x14ac:dyDescent="0.2">
      <c r="A56" s="212">
        <v>11</v>
      </c>
      <c r="B56" s="1234" t="s">
        <v>22</v>
      </c>
      <c r="C56" s="660">
        <v>603</v>
      </c>
      <c r="D56" s="660">
        <v>562</v>
      </c>
      <c r="E56" s="660">
        <v>1165</v>
      </c>
    </row>
    <row r="57" spans="1:7" ht="14.25" x14ac:dyDescent="0.2">
      <c r="A57" s="212">
        <v>12</v>
      </c>
      <c r="B57" s="1234" t="s">
        <v>23</v>
      </c>
      <c r="C57" s="660">
        <v>652</v>
      </c>
      <c r="D57" s="660">
        <v>8157</v>
      </c>
      <c r="E57" s="660">
        <v>8809</v>
      </c>
    </row>
    <row r="58" spans="1:7" ht="14.25" x14ac:dyDescent="0.2">
      <c r="A58" s="212">
        <v>13</v>
      </c>
      <c r="B58" s="1234" t="s">
        <v>24</v>
      </c>
      <c r="C58" s="660">
        <v>474</v>
      </c>
      <c r="D58" s="660">
        <v>5825</v>
      </c>
      <c r="E58" s="660">
        <v>6299</v>
      </c>
    </row>
    <row r="59" spans="1:7" ht="14.25" x14ac:dyDescent="0.2">
      <c r="A59" s="212">
        <v>14</v>
      </c>
      <c r="B59" s="1234" t="s">
        <v>25</v>
      </c>
      <c r="C59" s="660">
        <v>1001</v>
      </c>
      <c r="D59" s="660">
        <v>7974</v>
      </c>
      <c r="E59" s="660">
        <v>8975</v>
      </c>
    </row>
    <row r="60" spans="1:7" ht="15" customHeight="1" thickBot="1" x14ac:dyDescent="0.25">
      <c r="A60" s="1106">
        <v>15</v>
      </c>
      <c r="B60" s="1404" t="s">
        <v>26</v>
      </c>
      <c r="C60" s="1416">
        <v>453</v>
      </c>
      <c r="D60" s="1416">
        <v>9084</v>
      </c>
      <c r="E60" s="1416">
        <v>9537</v>
      </c>
    </row>
    <row r="61" spans="1:7" ht="15" x14ac:dyDescent="0.25">
      <c r="A61" s="1235"/>
      <c r="B61" s="1405" t="s">
        <v>531</v>
      </c>
      <c r="C61" s="1427">
        <v>7829</v>
      </c>
      <c r="D61" s="1427">
        <v>52553</v>
      </c>
      <c r="E61" s="1427">
        <v>60382</v>
      </c>
      <c r="G61" s="483"/>
    </row>
    <row r="62" spans="1:7" ht="14.25" x14ac:dyDescent="0.2">
      <c r="A62" s="1236"/>
      <c r="B62" s="1234" t="s">
        <v>487</v>
      </c>
      <c r="C62" s="660">
        <v>7021</v>
      </c>
      <c r="D62" s="660">
        <v>58538.5</v>
      </c>
      <c r="E62" s="660">
        <v>65559.5</v>
      </c>
      <c r="G62" s="483"/>
    </row>
    <row r="63" spans="1:7" ht="14.25" x14ac:dyDescent="0.2">
      <c r="A63" s="212"/>
      <c r="B63" s="1234" t="s">
        <v>442</v>
      </c>
      <c r="C63" s="660">
        <v>9321</v>
      </c>
      <c r="D63" s="660">
        <v>54590</v>
      </c>
      <c r="E63" s="660">
        <v>63911</v>
      </c>
    </row>
    <row r="64" spans="1:7" ht="14.25" x14ac:dyDescent="0.2">
      <c r="A64" s="212"/>
      <c r="B64" s="1403" t="s">
        <v>360</v>
      </c>
      <c r="C64" s="660">
        <v>9596</v>
      </c>
      <c r="D64" s="660">
        <v>94720</v>
      </c>
      <c r="E64" s="660">
        <v>104316</v>
      </c>
    </row>
    <row r="65" spans="1:5" ht="14.25" x14ac:dyDescent="0.2">
      <c r="A65" s="212"/>
      <c r="B65" s="1403" t="s">
        <v>173</v>
      </c>
      <c r="C65" s="660">
        <v>7734</v>
      </c>
      <c r="D65" s="660">
        <v>69141</v>
      </c>
      <c r="E65" s="660">
        <v>76875</v>
      </c>
    </row>
    <row r="66" spans="1:5" ht="14.25" x14ac:dyDescent="0.2">
      <c r="A66" s="212"/>
      <c r="B66" s="1403" t="s">
        <v>174</v>
      </c>
      <c r="C66" s="660">
        <v>8396</v>
      </c>
      <c r="D66" s="660">
        <v>77474</v>
      </c>
      <c r="E66" s="660">
        <v>85870</v>
      </c>
    </row>
    <row r="67" spans="1:5" ht="14.25" x14ac:dyDescent="0.2">
      <c r="A67" s="212"/>
      <c r="B67" s="1403" t="s">
        <v>175</v>
      </c>
      <c r="C67" s="660">
        <v>8950</v>
      </c>
      <c r="D67" s="660">
        <v>71129</v>
      </c>
      <c r="E67" s="660">
        <v>80079</v>
      </c>
    </row>
    <row r="68" spans="1:5" ht="14.25" x14ac:dyDescent="0.2">
      <c r="A68" s="212"/>
      <c r="B68" s="1403" t="s">
        <v>105</v>
      </c>
      <c r="C68" s="660">
        <v>6906</v>
      </c>
      <c r="D68" s="660">
        <v>80075</v>
      </c>
      <c r="E68" s="660">
        <v>86981</v>
      </c>
    </row>
    <row r="69" spans="1:5" ht="14.25" x14ac:dyDescent="0.2">
      <c r="A69" s="212"/>
      <c r="B69" s="1403" t="s">
        <v>106</v>
      </c>
      <c r="C69" s="660">
        <v>6719</v>
      </c>
      <c r="D69" s="660">
        <v>95651</v>
      </c>
      <c r="E69" s="660">
        <v>102370</v>
      </c>
    </row>
    <row r="70" spans="1:5" ht="14.25" x14ac:dyDescent="0.2">
      <c r="A70" s="212"/>
      <c r="B70" s="1403" t="s">
        <v>107</v>
      </c>
      <c r="C70" s="660">
        <v>1172</v>
      </c>
      <c r="D70" s="660">
        <v>116511</v>
      </c>
      <c r="E70" s="660">
        <v>117683</v>
      </c>
    </row>
    <row r="71" spans="1:5" ht="14.25" x14ac:dyDescent="0.2">
      <c r="A71" s="212"/>
      <c r="B71" s="1403" t="s">
        <v>108</v>
      </c>
      <c r="C71" s="660">
        <v>526</v>
      </c>
      <c r="D71" s="660">
        <v>124405.5</v>
      </c>
      <c r="E71" s="660">
        <v>124931.5</v>
      </c>
    </row>
    <row r="72" spans="1:5" ht="14.25" x14ac:dyDescent="0.2">
      <c r="A72" s="212"/>
      <c r="B72" s="1406" t="s">
        <v>109</v>
      </c>
      <c r="C72" s="660">
        <v>969</v>
      </c>
      <c r="D72" s="660">
        <v>127136</v>
      </c>
      <c r="E72" s="660">
        <v>128105</v>
      </c>
    </row>
    <row r="73" spans="1:5" ht="14.25" x14ac:dyDescent="0.2">
      <c r="A73" s="212"/>
      <c r="B73" s="1403" t="s">
        <v>110</v>
      </c>
      <c r="C73" s="660">
        <v>702</v>
      </c>
      <c r="D73" s="660">
        <v>116492.25</v>
      </c>
      <c r="E73" s="660">
        <v>117194.25</v>
      </c>
    </row>
    <row r="74" spans="1:5" ht="14.25" x14ac:dyDescent="0.2">
      <c r="A74" s="83"/>
      <c r="B74" s="1234" t="s">
        <v>111</v>
      </c>
      <c r="C74" s="660">
        <v>1024</v>
      </c>
      <c r="D74" s="660">
        <v>122737</v>
      </c>
      <c r="E74" s="660">
        <v>123761</v>
      </c>
    </row>
    <row r="75" spans="1:5" ht="14.25" x14ac:dyDescent="0.2">
      <c r="A75" s="83"/>
      <c r="B75" s="1234" t="s">
        <v>112</v>
      </c>
      <c r="C75" s="660">
        <v>3401</v>
      </c>
      <c r="D75" s="660">
        <v>132935</v>
      </c>
      <c r="E75" s="660">
        <v>136336</v>
      </c>
    </row>
    <row r="76" spans="1:5" ht="15" thickBot="1" x14ac:dyDescent="0.25">
      <c r="A76" s="84"/>
      <c r="B76" s="1407" t="s">
        <v>170</v>
      </c>
      <c r="C76" s="1417">
        <v>3340</v>
      </c>
      <c r="D76" s="1417">
        <v>117420</v>
      </c>
      <c r="E76" s="1417">
        <v>120760</v>
      </c>
    </row>
    <row r="77" spans="1:5" x14ac:dyDescent="0.2">
      <c r="A77" s="1" t="s">
        <v>171</v>
      </c>
      <c r="B77" s="2"/>
      <c r="C77" s="2"/>
      <c r="D77" s="2"/>
      <c r="E77" s="2"/>
    </row>
    <row r="78" spans="1:5" x14ac:dyDescent="0.2">
      <c r="A78" s="1"/>
      <c r="B78" s="2"/>
      <c r="C78" s="2"/>
      <c r="D78" s="2"/>
      <c r="E78" s="2"/>
    </row>
    <row r="79" spans="1:5" x14ac:dyDescent="0.2">
      <c r="A79" s="1"/>
      <c r="B79" s="2"/>
      <c r="C79" s="2"/>
      <c r="D79" s="2"/>
      <c r="E79" s="2"/>
    </row>
    <row r="80" spans="1:5" x14ac:dyDescent="0.2">
      <c r="A80" s="1"/>
      <c r="B80" s="2"/>
      <c r="C80" s="2"/>
      <c r="D80" s="2"/>
      <c r="E80" s="2"/>
    </row>
    <row r="81" spans="1:5" x14ac:dyDescent="0.2">
      <c r="A81" s="1"/>
      <c r="B81" s="2"/>
      <c r="C81" s="2"/>
      <c r="D81" s="2"/>
      <c r="E81" s="2"/>
    </row>
    <row r="82" spans="1:5" x14ac:dyDescent="0.2">
      <c r="A82" s="1"/>
      <c r="B82" s="2"/>
      <c r="C82" s="2"/>
      <c r="D82" s="2"/>
      <c r="E82" s="2"/>
    </row>
    <row r="85" spans="1:5" x14ac:dyDescent="0.2">
      <c r="A85" s="6" t="s">
        <v>176</v>
      </c>
      <c r="B85" s="10"/>
      <c r="C85" s="10"/>
      <c r="D85" s="10"/>
      <c r="E85" s="10"/>
    </row>
    <row r="86" spans="1:5" ht="13.5" thickBot="1" x14ac:dyDescent="0.25">
      <c r="A86" s="6"/>
      <c r="B86" s="10"/>
      <c r="C86" s="10"/>
      <c r="D86" s="10"/>
      <c r="E86" s="10"/>
    </row>
    <row r="87" spans="1:5" ht="58.5" customHeight="1" thickBot="1" x14ac:dyDescent="0.25">
      <c r="A87" s="372" t="s">
        <v>4</v>
      </c>
      <c r="B87" s="1411" t="s">
        <v>5</v>
      </c>
      <c r="C87" s="524" t="s">
        <v>168</v>
      </c>
      <c r="D87" s="524" t="s">
        <v>554</v>
      </c>
      <c r="E87" s="495" t="s">
        <v>169</v>
      </c>
    </row>
    <row r="88" spans="1:5" ht="14.25" x14ac:dyDescent="0.2">
      <c r="A88" s="661">
        <v>1</v>
      </c>
      <c r="B88" s="1403" t="s">
        <v>11</v>
      </c>
      <c r="C88" s="1415">
        <v>0</v>
      </c>
      <c r="D88" s="1415">
        <v>2654</v>
      </c>
      <c r="E88" s="641">
        <v>2654</v>
      </c>
    </row>
    <row r="89" spans="1:5" ht="14.25" x14ac:dyDescent="0.2">
      <c r="A89" s="658">
        <v>2</v>
      </c>
      <c r="B89" s="1234" t="s">
        <v>12</v>
      </c>
      <c r="C89" s="660">
        <v>0</v>
      </c>
      <c r="D89" s="660">
        <v>0</v>
      </c>
      <c r="E89" s="374">
        <v>0</v>
      </c>
    </row>
    <row r="90" spans="1:5" ht="14.25" x14ac:dyDescent="0.2">
      <c r="A90" s="658">
        <v>3</v>
      </c>
      <c r="B90" s="1234" t="s">
        <v>14</v>
      </c>
      <c r="C90" s="660">
        <v>143</v>
      </c>
      <c r="D90" s="660">
        <v>1920</v>
      </c>
      <c r="E90" s="374">
        <v>2063</v>
      </c>
    </row>
    <row r="91" spans="1:5" ht="28.5" x14ac:dyDescent="0.2">
      <c r="A91" s="658">
        <v>4</v>
      </c>
      <c r="B91" s="1234" t="s">
        <v>15</v>
      </c>
      <c r="C91" s="660">
        <v>4435</v>
      </c>
      <c r="D91" s="660">
        <v>0</v>
      </c>
      <c r="E91" s="374">
        <v>4435</v>
      </c>
    </row>
    <row r="92" spans="1:5" ht="14.25" x14ac:dyDescent="0.2">
      <c r="A92" s="658">
        <v>5</v>
      </c>
      <c r="B92" s="1234" t="s">
        <v>16</v>
      </c>
      <c r="C92" s="660">
        <v>62</v>
      </c>
      <c r="D92" s="660">
        <v>658</v>
      </c>
      <c r="E92" s="374">
        <v>720</v>
      </c>
    </row>
    <row r="93" spans="1:5" ht="14.25" x14ac:dyDescent="0.2">
      <c r="A93" s="658">
        <v>6</v>
      </c>
      <c r="B93" s="1234" t="s">
        <v>17</v>
      </c>
      <c r="C93" s="660">
        <v>0</v>
      </c>
      <c r="D93" s="660">
        <v>1491</v>
      </c>
      <c r="E93" s="374">
        <v>1491</v>
      </c>
    </row>
    <row r="94" spans="1:5" ht="14.25" x14ac:dyDescent="0.2">
      <c r="A94" s="658">
        <v>7</v>
      </c>
      <c r="B94" s="1234" t="s">
        <v>18</v>
      </c>
      <c r="C94" s="660">
        <v>0</v>
      </c>
      <c r="D94" s="660">
        <v>567</v>
      </c>
      <c r="E94" s="374">
        <v>567</v>
      </c>
    </row>
    <row r="95" spans="1:5" ht="14.25" x14ac:dyDescent="0.2">
      <c r="A95" s="658">
        <v>8</v>
      </c>
      <c r="B95" s="1234" t="s">
        <v>19</v>
      </c>
      <c r="C95" s="660">
        <v>0</v>
      </c>
      <c r="D95" s="660">
        <v>2031</v>
      </c>
      <c r="E95" s="374">
        <v>2031</v>
      </c>
    </row>
    <row r="96" spans="1:5" ht="14.25" x14ac:dyDescent="0.2">
      <c r="A96" s="658">
        <v>9</v>
      </c>
      <c r="B96" s="1234" t="s">
        <v>20</v>
      </c>
      <c r="C96" s="660">
        <v>0</v>
      </c>
      <c r="D96" s="660">
        <v>1456</v>
      </c>
      <c r="E96" s="374">
        <v>1456</v>
      </c>
    </row>
    <row r="97" spans="1:5" ht="14.25" x14ac:dyDescent="0.2">
      <c r="A97" s="658">
        <v>10</v>
      </c>
      <c r="B97" s="1234" t="s">
        <v>21</v>
      </c>
      <c r="C97" s="660">
        <v>0</v>
      </c>
      <c r="D97" s="660">
        <v>0</v>
      </c>
      <c r="E97" s="374">
        <v>0</v>
      </c>
    </row>
    <row r="98" spans="1:5" ht="14.25" x14ac:dyDescent="0.2">
      <c r="A98" s="658">
        <v>11</v>
      </c>
      <c r="B98" s="1234" t="s">
        <v>22</v>
      </c>
      <c r="C98" s="660">
        <v>0</v>
      </c>
      <c r="D98" s="660">
        <v>123</v>
      </c>
      <c r="E98" s="374">
        <v>123</v>
      </c>
    </row>
    <row r="99" spans="1:5" ht="14.25" x14ac:dyDescent="0.2">
      <c r="A99" s="658">
        <v>12</v>
      </c>
      <c r="B99" s="1234" t="s">
        <v>23</v>
      </c>
      <c r="C99" s="660">
        <v>0</v>
      </c>
      <c r="D99" s="660">
        <v>2458</v>
      </c>
      <c r="E99" s="374">
        <v>2458</v>
      </c>
    </row>
    <row r="100" spans="1:5" ht="14.25" x14ac:dyDescent="0.2">
      <c r="A100" s="658">
        <v>13</v>
      </c>
      <c r="B100" s="1234" t="s">
        <v>24</v>
      </c>
      <c r="C100" s="660">
        <v>15</v>
      </c>
      <c r="D100" s="660">
        <v>449</v>
      </c>
      <c r="E100" s="374">
        <v>464</v>
      </c>
    </row>
    <row r="101" spans="1:5" ht="14.25" x14ac:dyDescent="0.2">
      <c r="A101" s="658">
        <v>14</v>
      </c>
      <c r="B101" s="1234" t="s">
        <v>25</v>
      </c>
      <c r="C101" s="660">
        <v>0</v>
      </c>
      <c r="D101" s="660">
        <v>7264</v>
      </c>
      <c r="E101" s="374">
        <v>7264</v>
      </c>
    </row>
    <row r="102" spans="1:5" ht="15" customHeight="1" thickBot="1" x14ac:dyDescent="0.25">
      <c r="A102" s="659">
        <v>15</v>
      </c>
      <c r="B102" s="1234" t="s">
        <v>26</v>
      </c>
      <c r="C102" s="1416">
        <v>0</v>
      </c>
      <c r="D102" s="1416">
        <v>6298</v>
      </c>
      <c r="E102" s="1107">
        <v>6298</v>
      </c>
    </row>
    <row r="103" spans="1:5" ht="15" x14ac:dyDescent="0.25">
      <c r="A103" s="182"/>
      <c r="B103" s="1405" t="s">
        <v>528</v>
      </c>
      <c r="C103" s="1427">
        <v>4655</v>
      </c>
      <c r="D103" s="1427">
        <v>27369</v>
      </c>
      <c r="E103" s="1418">
        <v>32024</v>
      </c>
    </row>
    <row r="104" spans="1:5" ht="14.25" x14ac:dyDescent="0.2">
      <c r="A104" s="1106"/>
      <c r="B104" s="1234" t="s">
        <v>493</v>
      </c>
      <c r="C104" s="660">
        <v>7747</v>
      </c>
      <c r="D104" s="660">
        <v>28172</v>
      </c>
      <c r="E104" s="374">
        <v>35919</v>
      </c>
    </row>
    <row r="105" spans="1:5" ht="14.25" x14ac:dyDescent="0.2">
      <c r="A105" s="212"/>
      <c r="B105" s="1409" t="s">
        <v>441</v>
      </c>
      <c r="C105" s="660">
        <v>4305</v>
      </c>
      <c r="D105" s="660">
        <v>37700</v>
      </c>
      <c r="E105" s="374">
        <v>42005</v>
      </c>
    </row>
    <row r="106" spans="1:5" ht="14.25" x14ac:dyDescent="0.2">
      <c r="A106" s="212"/>
      <c r="B106" s="1409" t="s">
        <v>359</v>
      </c>
      <c r="C106" s="660">
        <v>3424</v>
      </c>
      <c r="D106" s="660">
        <v>68771</v>
      </c>
      <c r="E106" s="374">
        <v>72195</v>
      </c>
    </row>
    <row r="107" spans="1:5" ht="14.25" x14ac:dyDescent="0.2">
      <c r="A107" s="212"/>
      <c r="B107" s="1409" t="s">
        <v>102</v>
      </c>
      <c r="C107" s="660">
        <v>5270</v>
      </c>
      <c r="D107" s="660">
        <v>22036</v>
      </c>
      <c r="E107" s="374">
        <v>27306</v>
      </c>
    </row>
    <row r="108" spans="1:5" ht="14.25" x14ac:dyDescent="0.2">
      <c r="A108" s="212"/>
      <c r="B108" s="1409" t="s">
        <v>103</v>
      </c>
      <c r="C108" s="660">
        <v>3644</v>
      </c>
      <c r="D108" s="660">
        <v>15577</v>
      </c>
      <c r="E108" s="374">
        <v>19221</v>
      </c>
    </row>
    <row r="109" spans="1:5" ht="14.25" x14ac:dyDescent="0.2">
      <c r="A109" s="212"/>
      <c r="B109" s="1409" t="s">
        <v>104</v>
      </c>
      <c r="C109" s="660">
        <v>3391</v>
      </c>
      <c r="D109" s="660">
        <v>13261</v>
      </c>
      <c r="E109" s="374">
        <v>16652</v>
      </c>
    </row>
    <row r="110" spans="1:5" ht="14.25" x14ac:dyDescent="0.2">
      <c r="A110" s="212"/>
      <c r="B110" s="1406" t="s">
        <v>105</v>
      </c>
      <c r="C110" s="660">
        <v>4052</v>
      </c>
      <c r="D110" s="660">
        <v>22893</v>
      </c>
      <c r="E110" s="374">
        <v>26945</v>
      </c>
    </row>
    <row r="111" spans="1:5" ht="14.25" x14ac:dyDescent="0.2">
      <c r="A111" s="212"/>
      <c r="B111" s="1406" t="s">
        <v>106</v>
      </c>
      <c r="C111" s="660">
        <v>3373</v>
      </c>
      <c r="D111" s="660">
        <v>17891</v>
      </c>
      <c r="E111" s="374">
        <v>21264</v>
      </c>
    </row>
    <row r="112" spans="1:5" ht="14.25" x14ac:dyDescent="0.2">
      <c r="A112" s="212"/>
      <c r="B112" s="1406" t="s">
        <v>107</v>
      </c>
      <c r="C112" s="660">
        <v>3177</v>
      </c>
      <c r="D112" s="660">
        <v>23955</v>
      </c>
      <c r="E112" s="374">
        <v>27132</v>
      </c>
    </row>
    <row r="113" spans="1:5" ht="14.25" x14ac:dyDescent="0.2">
      <c r="A113" s="212"/>
      <c r="B113" s="1406" t="s">
        <v>108</v>
      </c>
      <c r="C113" s="660">
        <v>3685</v>
      </c>
      <c r="D113" s="660">
        <v>33577</v>
      </c>
      <c r="E113" s="374">
        <v>37262</v>
      </c>
    </row>
    <row r="114" spans="1:5" ht="14.25" x14ac:dyDescent="0.2">
      <c r="A114" s="212"/>
      <c r="B114" s="1406" t="s">
        <v>109</v>
      </c>
      <c r="C114" s="660">
        <v>3123</v>
      </c>
      <c r="D114" s="660">
        <v>28664</v>
      </c>
      <c r="E114" s="374">
        <v>31787</v>
      </c>
    </row>
    <row r="115" spans="1:5" ht="14.25" x14ac:dyDescent="0.2">
      <c r="A115" s="212"/>
      <c r="B115" s="1403" t="s">
        <v>110</v>
      </c>
      <c r="C115" s="660">
        <v>5175</v>
      </c>
      <c r="D115" s="660">
        <v>36916</v>
      </c>
      <c r="E115" s="374">
        <v>42091</v>
      </c>
    </row>
    <row r="116" spans="1:5" ht="14.25" x14ac:dyDescent="0.2">
      <c r="A116" s="83"/>
      <c r="B116" s="1234" t="s">
        <v>111</v>
      </c>
      <c r="C116" s="660">
        <v>4226</v>
      </c>
      <c r="D116" s="660">
        <v>32085</v>
      </c>
      <c r="E116" s="374">
        <v>36311</v>
      </c>
    </row>
    <row r="117" spans="1:5" ht="14.25" x14ac:dyDescent="0.2">
      <c r="A117" s="83"/>
      <c r="B117" s="1234" t="s">
        <v>112</v>
      </c>
      <c r="C117" s="660">
        <v>10908</v>
      </c>
      <c r="D117" s="660">
        <v>41866</v>
      </c>
      <c r="E117" s="374">
        <v>52774</v>
      </c>
    </row>
    <row r="118" spans="1:5" ht="15" thickBot="1" x14ac:dyDescent="0.25">
      <c r="A118" s="84"/>
      <c r="B118" s="1407" t="s">
        <v>170</v>
      </c>
      <c r="C118" s="1417">
        <v>10669</v>
      </c>
      <c r="D118" s="1417">
        <v>43555</v>
      </c>
      <c r="E118" s="375">
        <v>54224</v>
      </c>
    </row>
    <row r="119" spans="1:5" x14ac:dyDescent="0.2">
      <c r="A119" s="1" t="s">
        <v>171</v>
      </c>
      <c r="B119" s="2"/>
      <c r="C119" s="2"/>
      <c r="D119" s="2"/>
      <c r="E119" s="2"/>
    </row>
    <row r="120" spans="1:5" x14ac:dyDescent="0.2">
      <c r="A120" s="1"/>
      <c r="B120" s="2"/>
      <c r="C120" s="2"/>
      <c r="D120" s="2"/>
      <c r="E120" s="2"/>
    </row>
    <row r="121" spans="1:5" x14ac:dyDescent="0.2">
      <c r="A121" s="1"/>
      <c r="B121" s="2"/>
      <c r="C121" s="2"/>
      <c r="D121" s="2"/>
      <c r="E121" s="2"/>
    </row>
    <row r="122" spans="1:5" x14ac:dyDescent="0.2">
      <c r="A122" s="1"/>
      <c r="B122" s="2"/>
      <c r="C122" s="2"/>
      <c r="D122" s="2"/>
      <c r="E122" s="2"/>
    </row>
    <row r="123" spans="1:5" x14ac:dyDescent="0.2">
      <c r="A123" s="1"/>
      <c r="B123" s="2"/>
      <c r="C123" s="2"/>
      <c r="D123" s="2"/>
      <c r="E123" s="2"/>
    </row>
    <row r="124" spans="1:5" x14ac:dyDescent="0.2">
      <c r="A124" s="1"/>
      <c r="B124" s="2"/>
      <c r="C124" s="2"/>
      <c r="D124" s="2"/>
      <c r="E124" s="2"/>
    </row>
    <row r="125" spans="1:5" x14ac:dyDescent="0.2">
      <c r="A125" s="1"/>
      <c r="B125" s="2"/>
      <c r="C125" s="2"/>
      <c r="D125" s="2"/>
      <c r="E125" s="2"/>
    </row>
    <row r="126" spans="1:5" x14ac:dyDescent="0.2">
      <c r="A126" s="1"/>
      <c r="B126" s="2"/>
      <c r="C126" s="2"/>
      <c r="D126" s="2"/>
      <c r="E126" s="2"/>
    </row>
    <row r="128" spans="1:5" ht="24.75" customHeight="1" x14ac:dyDescent="0.2"/>
    <row r="129" spans="1:5" ht="24.75" customHeight="1" x14ac:dyDescent="0.2"/>
    <row r="131" spans="1:5" ht="19.5" customHeight="1" thickBot="1" x14ac:dyDescent="0.25">
      <c r="A131" s="105" t="s">
        <v>178</v>
      </c>
      <c r="B131" s="10"/>
      <c r="C131" s="10"/>
      <c r="D131" s="10"/>
      <c r="E131" s="10"/>
    </row>
    <row r="132" spans="1:5" ht="58.5" customHeight="1" thickBot="1" x14ac:dyDescent="0.25">
      <c r="A132" s="372" t="s">
        <v>4</v>
      </c>
      <c r="B132" s="1411" t="s">
        <v>5</v>
      </c>
      <c r="C132" s="524" t="s">
        <v>168</v>
      </c>
      <c r="D132" s="524" t="s">
        <v>554</v>
      </c>
      <c r="E132" s="495" t="s">
        <v>169</v>
      </c>
    </row>
    <row r="133" spans="1:5" ht="14.25" x14ac:dyDescent="0.2">
      <c r="A133" s="182">
        <v>1</v>
      </c>
      <c r="B133" s="183" t="s">
        <v>11</v>
      </c>
      <c r="C133" s="1421">
        <v>9676</v>
      </c>
      <c r="D133" s="1421">
        <v>47900</v>
      </c>
      <c r="E133" s="1423">
        <v>57576</v>
      </c>
    </row>
    <row r="134" spans="1:5" ht="14.25" x14ac:dyDescent="0.2">
      <c r="A134" s="184">
        <v>2</v>
      </c>
      <c r="B134" s="85" t="s">
        <v>12</v>
      </c>
      <c r="C134" s="1422">
        <v>8330</v>
      </c>
      <c r="D134" s="1422">
        <v>55059</v>
      </c>
      <c r="E134" s="1424">
        <v>63389</v>
      </c>
    </row>
    <row r="135" spans="1:5" ht="14.25" x14ac:dyDescent="0.2">
      <c r="A135" s="184">
        <v>3</v>
      </c>
      <c r="B135" s="85" t="s">
        <v>14</v>
      </c>
      <c r="C135" s="1422">
        <v>6878</v>
      </c>
      <c r="D135" s="1422">
        <v>52114</v>
      </c>
      <c r="E135" s="1424">
        <v>58992</v>
      </c>
    </row>
    <row r="136" spans="1:5" ht="14.25" x14ac:dyDescent="0.2">
      <c r="A136" s="184">
        <v>4</v>
      </c>
      <c r="B136" s="85" t="s">
        <v>15</v>
      </c>
      <c r="C136" s="1422">
        <v>7927</v>
      </c>
      <c r="D136" s="1422">
        <v>36937</v>
      </c>
      <c r="E136" s="1424">
        <v>44864</v>
      </c>
    </row>
    <row r="137" spans="1:5" ht="14.25" x14ac:dyDescent="0.2">
      <c r="A137" s="184">
        <v>5</v>
      </c>
      <c r="B137" s="85" t="s">
        <v>16</v>
      </c>
      <c r="C137" s="1422">
        <v>12662</v>
      </c>
      <c r="D137" s="1422">
        <v>146941</v>
      </c>
      <c r="E137" s="1424">
        <v>159603</v>
      </c>
    </row>
    <row r="138" spans="1:5" ht="14.25" x14ac:dyDescent="0.2">
      <c r="A138" s="184">
        <v>6</v>
      </c>
      <c r="B138" s="85" t="s">
        <v>17</v>
      </c>
      <c r="C138" s="1422">
        <v>12020</v>
      </c>
      <c r="D138" s="1422">
        <v>107126</v>
      </c>
      <c r="E138" s="1424">
        <v>119146</v>
      </c>
    </row>
    <row r="139" spans="1:5" ht="14.25" x14ac:dyDescent="0.2">
      <c r="A139" s="184">
        <v>7</v>
      </c>
      <c r="B139" s="85" t="s">
        <v>18</v>
      </c>
      <c r="C139" s="1422">
        <v>8564</v>
      </c>
      <c r="D139" s="1422">
        <v>114954</v>
      </c>
      <c r="E139" s="1424">
        <v>123518</v>
      </c>
    </row>
    <row r="140" spans="1:5" ht="14.25" x14ac:dyDescent="0.2">
      <c r="A140" s="184">
        <v>8</v>
      </c>
      <c r="B140" s="85" t="s">
        <v>19</v>
      </c>
      <c r="C140" s="1422">
        <v>6303</v>
      </c>
      <c r="D140" s="1422">
        <v>98916</v>
      </c>
      <c r="E140" s="1424">
        <v>105219</v>
      </c>
    </row>
    <row r="141" spans="1:5" ht="14.25" x14ac:dyDescent="0.2">
      <c r="A141" s="184">
        <v>9</v>
      </c>
      <c r="B141" s="85" t="s">
        <v>20</v>
      </c>
      <c r="C141" s="1422">
        <v>6911</v>
      </c>
      <c r="D141" s="1422">
        <v>45348</v>
      </c>
      <c r="E141" s="1424">
        <v>52259</v>
      </c>
    </row>
    <row r="142" spans="1:5" ht="14.25" x14ac:dyDescent="0.2">
      <c r="A142" s="184">
        <v>10</v>
      </c>
      <c r="B142" s="85" t="s">
        <v>21</v>
      </c>
      <c r="C142" s="1422">
        <v>9404</v>
      </c>
      <c r="D142" s="1422">
        <v>67973</v>
      </c>
      <c r="E142" s="1424">
        <v>77377</v>
      </c>
    </row>
    <row r="143" spans="1:5" ht="14.25" x14ac:dyDescent="0.2">
      <c r="A143" s="184">
        <v>11</v>
      </c>
      <c r="B143" s="85" t="s">
        <v>22</v>
      </c>
      <c r="C143" s="1422">
        <v>10477</v>
      </c>
      <c r="D143" s="1422">
        <v>59328</v>
      </c>
      <c r="E143" s="1424">
        <v>69805</v>
      </c>
    </row>
    <row r="144" spans="1:5" ht="14.25" x14ac:dyDescent="0.2">
      <c r="A144" s="184">
        <v>12</v>
      </c>
      <c r="B144" s="85" t="s">
        <v>23</v>
      </c>
      <c r="C144" s="1422">
        <v>14495</v>
      </c>
      <c r="D144" s="1422">
        <v>105059</v>
      </c>
      <c r="E144" s="1424">
        <v>119554</v>
      </c>
    </row>
    <row r="145" spans="1:5" ht="14.25" x14ac:dyDescent="0.2">
      <c r="A145" s="184">
        <v>13</v>
      </c>
      <c r="B145" s="85" t="s">
        <v>24</v>
      </c>
      <c r="C145" s="1422">
        <v>16040</v>
      </c>
      <c r="D145" s="1422">
        <v>140005</v>
      </c>
      <c r="E145" s="1424">
        <v>156045</v>
      </c>
    </row>
    <row r="146" spans="1:5" ht="14.25" x14ac:dyDescent="0.2">
      <c r="A146" s="184">
        <v>14</v>
      </c>
      <c r="B146" s="85" t="s">
        <v>25</v>
      </c>
      <c r="C146" s="1422">
        <v>17059</v>
      </c>
      <c r="D146" s="1422">
        <v>147488</v>
      </c>
      <c r="E146" s="1424">
        <v>164547</v>
      </c>
    </row>
    <row r="147" spans="1:5" ht="15.75" customHeight="1" thickBot="1" x14ac:dyDescent="0.25">
      <c r="A147" s="373">
        <v>15</v>
      </c>
      <c r="B147" s="185" t="s">
        <v>26</v>
      </c>
      <c r="C147" s="1425">
        <v>9688</v>
      </c>
      <c r="D147" s="1425">
        <v>63308</v>
      </c>
      <c r="E147" s="1426">
        <v>72996</v>
      </c>
    </row>
    <row r="148" spans="1:5" s="482" customFormat="1" ht="15" x14ac:dyDescent="0.25">
      <c r="A148" s="1173"/>
      <c r="B148" s="1405" t="s">
        <v>528</v>
      </c>
      <c r="C148" s="1427">
        <v>156434</v>
      </c>
      <c r="D148" s="1427">
        <v>1288456</v>
      </c>
      <c r="E148" s="1418">
        <v>1444890</v>
      </c>
    </row>
    <row r="149" spans="1:5" s="482" customFormat="1" ht="14.25" x14ac:dyDescent="0.2">
      <c r="A149" s="1237"/>
      <c r="B149" s="1234" t="s">
        <v>493</v>
      </c>
      <c r="C149" s="660">
        <v>159056</v>
      </c>
      <c r="D149" s="660">
        <v>1306335</v>
      </c>
      <c r="E149" s="374">
        <v>1465391</v>
      </c>
    </row>
    <row r="150" spans="1:5" ht="14.25" x14ac:dyDescent="0.2">
      <c r="A150" s="1236"/>
      <c r="B150" s="1234" t="s">
        <v>441</v>
      </c>
      <c r="C150" s="660">
        <v>147691</v>
      </c>
      <c r="D150" s="660">
        <v>1299444</v>
      </c>
      <c r="E150" s="374">
        <v>1447135</v>
      </c>
    </row>
    <row r="151" spans="1:5" ht="14.25" x14ac:dyDescent="0.2">
      <c r="A151" s="566"/>
      <c r="B151" s="1419" t="s">
        <v>359</v>
      </c>
      <c r="C151" s="660">
        <v>147338</v>
      </c>
      <c r="D151" s="660">
        <v>1370979</v>
      </c>
      <c r="E151" s="374">
        <v>1518317</v>
      </c>
    </row>
    <row r="152" spans="1:5" ht="14.25" x14ac:dyDescent="0.2">
      <c r="A152" s="566"/>
      <c r="B152" s="1419" t="s">
        <v>102</v>
      </c>
      <c r="C152" s="660">
        <v>139122</v>
      </c>
      <c r="D152" s="660">
        <v>1326637</v>
      </c>
      <c r="E152" s="374">
        <v>1465759</v>
      </c>
    </row>
    <row r="153" spans="1:5" ht="14.25" x14ac:dyDescent="0.2">
      <c r="A153" s="566"/>
      <c r="B153" s="1419" t="s">
        <v>174</v>
      </c>
      <c r="C153" s="660">
        <v>136047</v>
      </c>
      <c r="D153" s="660">
        <v>1376662</v>
      </c>
      <c r="E153" s="374">
        <v>1512709</v>
      </c>
    </row>
    <row r="154" spans="1:5" ht="14.25" x14ac:dyDescent="0.2">
      <c r="A154" s="566"/>
      <c r="B154" s="1419" t="s">
        <v>104</v>
      </c>
      <c r="C154" s="660">
        <v>159852</v>
      </c>
      <c r="D154" s="660">
        <v>1402908</v>
      </c>
      <c r="E154" s="374">
        <v>1562760</v>
      </c>
    </row>
    <row r="155" spans="1:5" ht="14.25" x14ac:dyDescent="0.2">
      <c r="A155" s="566"/>
      <c r="B155" s="1419" t="s">
        <v>105</v>
      </c>
      <c r="C155" s="660">
        <v>160784</v>
      </c>
      <c r="D155" s="660">
        <v>1458072</v>
      </c>
      <c r="E155" s="374">
        <v>1618856</v>
      </c>
    </row>
    <row r="156" spans="1:5" ht="14.25" x14ac:dyDescent="0.2">
      <c r="A156" s="566"/>
      <c r="B156" s="1419" t="s">
        <v>106</v>
      </c>
      <c r="C156" s="660">
        <v>148725</v>
      </c>
      <c r="D156" s="660">
        <v>1506545</v>
      </c>
      <c r="E156" s="374">
        <v>1655270</v>
      </c>
    </row>
    <row r="157" spans="1:5" ht="14.25" x14ac:dyDescent="0.2">
      <c r="A157" s="184"/>
      <c r="B157" s="1420" t="s">
        <v>107</v>
      </c>
      <c r="C157" s="660">
        <v>176635</v>
      </c>
      <c r="D157" s="660">
        <v>1569356</v>
      </c>
      <c r="E157" s="374">
        <v>1745991</v>
      </c>
    </row>
    <row r="158" spans="1:5" ht="14.25" x14ac:dyDescent="0.2">
      <c r="A158" s="184"/>
      <c r="B158" s="1420" t="s">
        <v>108</v>
      </c>
      <c r="C158" s="660">
        <v>182093</v>
      </c>
      <c r="D158" s="660">
        <v>1622363.5</v>
      </c>
      <c r="E158" s="374">
        <v>1804456.5</v>
      </c>
    </row>
    <row r="159" spans="1:5" ht="14.25" x14ac:dyDescent="0.2">
      <c r="A159" s="184"/>
      <c r="B159" s="1420" t="s">
        <v>109</v>
      </c>
      <c r="C159" s="660">
        <v>188509</v>
      </c>
      <c r="D159" s="660">
        <v>1629959</v>
      </c>
      <c r="E159" s="374">
        <v>1818468</v>
      </c>
    </row>
    <row r="160" spans="1:5" ht="15" thickBot="1" x14ac:dyDescent="0.25">
      <c r="A160" s="376"/>
      <c r="B160" s="1408" t="s">
        <v>110</v>
      </c>
      <c r="C160" s="660">
        <v>205165</v>
      </c>
      <c r="D160" s="660">
        <v>1640819.25</v>
      </c>
      <c r="E160" s="374">
        <v>1845984.25</v>
      </c>
    </row>
    <row r="161" spans="1:12" ht="14.25" x14ac:dyDescent="0.2">
      <c r="A161" s="212"/>
      <c r="B161" s="1403" t="s">
        <v>111</v>
      </c>
      <c r="C161" s="660">
        <v>212548</v>
      </c>
      <c r="D161" s="660">
        <v>1642653</v>
      </c>
      <c r="E161" s="374">
        <v>1855201</v>
      </c>
    </row>
    <row r="162" spans="1:12" ht="14.25" x14ac:dyDescent="0.2">
      <c r="A162" s="83"/>
      <c r="B162" s="1234" t="s">
        <v>112</v>
      </c>
      <c r="C162" s="660">
        <v>198208</v>
      </c>
      <c r="D162" s="660">
        <v>1657728</v>
      </c>
      <c r="E162" s="374">
        <v>1855936</v>
      </c>
      <c r="L162" t="s">
        <v>13</v>
      </c>
    </row>
    <row r="163" spans="1:12" ht="15" thickBot="1" x14ac:dyDescent="0.25">
      <c r="A163" s="84"/>
      <c r="B163" s="1407" t="s">
        <v>170</v>
      </c>
      <c r="C163" s="1417">
        <v>198287</v>
      </c>
      <c r="D163" s="1417">
        <v>1662952</v>
      </c>
      <c r="E163" s="375">
        <v>1861239</v>
      </c>
    </row>
    <row r="164" spans="1:12" x14ac:dyDescent="0.2">
      <c r="A164" s="1" t="s">
        <v>171</v>
      </c>
      <c r="B164" s="2"/>
      <c r="C164" s="2"/>
      <c r="D164" s="2"/>
      <c r="E164" s="2"/>
    </row>
    <row r="165" spans="1:12" x14ac:dyDescent="0.2">
      <c r="A165" s="1"/>
      <c r="B165" s="2"/>
      <c r="C165" s="2"/>
      <c r="D165" s="2"/>
      <c r="E165" s="2"/>
    </row>
  </sheetData>
  <phoneticPr fontId="55" type="noConversion"/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20">
    <tabColor rgb="FFFF0000"/>
  </sheetPr>
  <dimension ref="A1:N41"/>
  <sheetViews>
    <sheetView showGridLines="0" topLeftCell="A4" zoomScale="210" zoomScaleNormal="100" workbookViewId="0">
      <selection activeCell="D23" sqref="D23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7" width="14.7109375" style="2" customWidth="1"/>
    <col min="8" max="8" width="11.42578125" style="2" customWidth="1"/>
    <col min="9" max="9" width="34.42578125" style="2" customWidth="1"/>
    <col min="10" max="16384" width="11.42578125" style="2"/>
  </cols>
  <sheetData>
    <row r="1" spans="1:14" x14ac:dyDescent="0.2">
      <c r="A1" s="77" t="s">
        <v>100</v>
      </c>
      <c r="B1" s="77"/>
    </row>
    <row r="2" spans="1:14" x14ac:dyDescent="0.2">
      <c r="A2" s="1" t="s">
        <v>0</v>
      </c>
    </row>
    <row r="4" spans="1:14" x14ac:dyDescent="0.2">
      <c r="A4" s="1" t="str">
        <f>A7</f>
        <v>Tabell 3-4 - A - Egenbetaling for heldøgnsplasser i eldreomsorgsinstitusjoner som bydelen disponerer</v>
      </c>
    </row>
    <row r="5" spans="1:14" x14ac:dyDescent="0.2">
      <c r="A5" s="1"/>
    </row>
    <row r="7" spans="1:14" s="10" customFormat="1" ht="12.75" thickBot="1" x14ac:dyDescent="0.25">
      <c r="A7" s="35" t="s">
        <v>179</v>
      </c>
    </row>
    <row r="8" spans="1:14" s="10" customFormat="1" ht="12.75" thickBot="1" x14ac:dyDescent="0.25">
      <c r="A8" s="36"/>
      <c r="B8" s="9"/>
      <c r="C8" s="1560" t="s">
        <v>180</v>
      </c>
      <c r="D8" s="1560"/>
      <c r="E8" s="1560"/>
      <c r="F8" s="1560" t="s">
        <v>181</v>
      </c>
      <c r="G8" s="1560"/>
    </row>
    <row r="9" spans="1:14" s="10" customFormat="1" ht="36.75" thickBot="1" x14ac:dyDescent="0.25">
      <c r="A9" s="14" t="s">
        <v>4</v>
      </c>
      <c r="B9" s="37" t="s">
        <v>5</v>
      </c>
      <c r="C9" s="29" t="s">
        <v>182</v>
      </c>
      <c r="D9" s="30" t="s">
        <v>183</v>
      </c>
      <c r="E9" s="28" t="s">
        <v>184</v>
      </c>
      <c r="F9" s="28" t="s">
        <v>185</v>
      </c>
      <c r="G9" s="28" t="s">
        <v>186</v>
      </c>
      <c r="J9" s="10" t="s">
        <v>507</v>
      </c>
    </row>
    <row r="10" spans="1:14" x14ac:dyDescent="0.2">
      <c r="A10" s="22">
        <v>1</v>
      </c>
      <c r="B10" s="23" t="s">
        <v>11</v>
      </c>
      <c r="C10" s="464">
        <v>31616</v>
      </c>
      <c r="D10" s="465">
        <v>8371</v>
      </c>
      <c r="E10" s="466">
        <v>144</v>
      </c>
      <c r="F10" s="466">
        <f t="shared" ref="F10:F25" si="0">IF((C10+D10)=0,0,(C10+D10)*1000/E10)</f>
        <v>277687.5</v>
      </c>
      <c r="G10" s="1108">
        <f t="shared" ref="G10:G25" si="1">(F10-$F$25)*100/$F$25</f>
        <v>3.8064151198289808</v>
      </c>
      <c r="I10" s="383" t="s">
        <v>11</v>
      </c>
      <c r="J10" s="19">
        <f>F10</f>
        <v>277687.5</v>
      </c>
      <c r="N10" s="2" t="s">
        <v>13</v>
      </c>
    </row>
    <row r="11" spans="1:14" x14ac:dyDescent="0.2">
      <c r="A11" s="20">
        <v>2</v>
      </c>
      <c r="B11" s="21" t="s">
        <v>12</v>
      </c>
      <c r="C11" s="1238">
        <v>31021</v>
      </c>
      <c r="D11" s="395">
        <v>7616</v>
      </c>
      <c r="E11" s="525">
        <v>166</v>
      </c>
      <c r="F11" s="392">
        <f t="shared" si="0"/>
        <v>232753.01204819276</v>
      </c>
      <c r="G11" s="1109">
        <f t="shared" si="1"/>
        <v>-12.991201299787518</v>
      </c>
      <c r="I11" s="383" t="s">
        <v>12</v>
      </c>
      <c r="J11" s="19">
        <f t="shared" ref="J11:J25" si="2">F11</f>
        <v>232753.01204819276</v>
      </c>
    </row>
    <row r="12" spans="1:14" x14ac:dyDescent="0.2">
      <c r="A12" s="20">
        <v>3</v>
      </c>
      <c r="B12" s="21" t="s">
        <v>14</v>
      </c>
      <c r="C12" s="1238">
        <v>30000</v>
      </c>
      <c r="D12" s="395">
        <v>9316</v>
      </c>
      <c r="E12" s="525">
        <v>148</v>
      </c>
      <c r="F12" s="392">
        <f t="shared" si="0"/>
        <v>265648.64864864864</v>
      </c>
      <c r="G12" s="1109">
        <f t="shared" si="1"/>
        <v>-0.69400351962829931</v>
      </c>
      <c r="I12" s="383" t="s">
        <v>14</v>
      </c>
      <c r="J12" s="19">
        <f t="shared" si="2"/>
        <v>265648.64864864864</v>
      </c>
      <c r="K12" s="2" t="s">
        <v>13</v>
      </c>
    </row>
    <row r="13" spans="1:14" x14ac:dyDescent="0.2">
      <c r="A13" s="20">
        <v>4</v>
      </c>
      <c r="B13" s="21" t="s">
        <v>15</v>
      </c>
      <c r="C13" s="1238">
        <v>21726</v>
      </c>
      <c r="D13" s="395">
        <v>7482</v>
      </c>
      <c r="E13" s="525">
        <v>180</v>
      </c>
      <c r="F13" s="392">
        <f t="shared" si="0"/>
        <v>162266.66666666666</v>
      </c>
      <c r="G13" s="1109">
        <f t="shared" si="1"/>
        <v>-39.340730280942019</v>
      </c>
      <c r="I13" s="383" t="s">
        <v>15</v>
      </c>
      <c r="J13" s="19">
        <f t="shared" si="2"/>
        <v>162266.66666666666</v>
      </c>
    </row>
    <row r="14" spans="1:14" x14ac:dyDescent="0.2">
      <c r="A14" s="20">
        <v>5</v>
      </c>
      <c r="B14" s="21" t="s">
        <v>16</v>
      </c>
      <c r="C14" s="1238">
        <v>98542</v>
      </c>
      <c r="D14" s="395">
        <v>38593</v>
      </c>
      <c r="E14" s="525">
        <v>390</v>
      </c>
      <c r="F14" s="392">
        <f t="shared" si="0"/>
        <v>351628.20512820513</v>
      </c>
      <c r="G14" s="1109">
        <f t="shared" si="1"/>
        <v>31.447268708093951</v>
      </c>
      <c r="I14" s="383" t="s">
        <v>16</v>
      </c>
      <c r="J14" s="19">
        <f t="shared" si="2"/>
        <v>351628.20512820513</v>
      </c>
    </row>
    <row r="15" spans="1:14" x14ac:dyDescent="0.2">
      <c r="A15" s="20">
        <v>6</v>
      </c>
      <c r="B15" s="21" t="s">
        <v>17</v>
      </c>
      <c r="C15" s="1238">
        <v>70688</v>
      </c>
      <c r="D15" s="395">
        <v>26957</v>
      </c>
      <c r="E15" s="525">
        <v>318</v>
      </c>
      <c r="F15" s="392">
        <f t="shared" si="0"/>
        <v>307059.74842767295</v>
      </c>
      <c r="G15" s="1109">
        <f t="shared" si="1"/>
        <v>14.786483769969021</v>
      </c>
      <c r="I15" s="383" t="s">
        <v>17</v>
      </c>
      <c r="J15" s="19">
        <f t="shared" si="2"/>
        <v>307059.74842767295</v>
      </c>
    </row>
    <row r="16" spans="1:14" ht="12.75" x14ac:dyDescent="0.2">
      <c r="A16" s="20">
        <v>7</v>
      </c>
      <c r="B16" s="21" t="s">
        <v>18</v>
      </c>
      <c r="C16" s="1238">
        <v>71604</v>
      </c>
      <c r="D16" s="395">
        <v>23397</v>
      </c>
      <c r="E16" s="525">
        <v>300</v>
      </c>
      <c r="F16" s="392">
        <f t="shared" si="0"/>
        <v>316670</v>
      </c>
      <c r="G16" s="1109">
        <f t="shared" si="1"/>
        <v>18.379032099018655</v>
      </c>
      <c r="I16" s="383" t="s">
        <v>18</v>
      </c>
      <c r="J16" s="19">
        <f t="shared" si="2"/>
        <v>316670</v>
      </c>
      <c r="K16" s="1041"/>
    </row>
    <row r="17" spans="1:11" ht="13.5" thickBot="1" x14ac:dyDescent="0.25">
      <c r="A17" s="20">
        <v>8</v>
      </c>
      <c r="B17" s="21" t="s">
        <v>19</v>
      </c>
      <c r="C17" s="1238">
        <v>64745</v>
      </c>
      <c r="D17" s="395">
        <v>27433</v>
      </c>
      <c r="E17" s="525">
        <v>288</v>
      </c>
      <c r="F17" s="392">
        <f t="shared" si="0"/>
        <v>320062.5</v>
      </c>
      <c r="G17" s="1109">
        <f t="shared" si="1"/>
        <v>19.647232011848796</v>
      </c>
      <c r="I17" s="383" t="s">
        <v>19</v>
      </c>
      <c r="J17" s="19">
        <f t="shared" si="2"/>
        <v>320062.5</v>
      </c>
      <c r="K17" s="1042"/>
    </row>
    <row r="18" spans="1:11" ht="13.5" thickBot="1" x14ac:dyDescent="0.25">
      <c r="A18" s="20">
        <v>9</v>
      </c>
      <c r="B18" s="21" t="s">
        <v>20</v>
      </c>
      <c r="C18" s="1238">
        <v>24954</v>
      </c>
      <c r="D18" s="395">
        <v>15073</v>
      </c>
      <c r="E18" s="525">
        <v>141</v>
      </c>
      <c r="F18" s="392">
        <f t="shared" si="0"/>
        <v>283879.43262411345</v>
      </c>
      <c r="G18" s="1109">
        <f t="shared" si="1"/>
        <v>6.1211117783848517</v>
      </c>
      <c r="I18" s="383" t="s">
        <v>20</v>
      </c>
      <c r="J18" s="19">
        <f t="shared" si="2"/>
        <v>283879.43262411345</v>
      </c>
      <c r="K18" s="1043"/>
    </row>
    <row r="19" spans="1:11" x14ac:dyDescent="0.2">
      <c r="A19" s="20">
        <v>10</v>
      </c>
      <c r="B19" s="21" t="s">
        <v>21</v>
      </c>
      <c r="C19" s="1238">
        <v>36025</v>
      </c>
      <c r="D19" s="395">
        <v>6065</v>
      </c>
      <c r="E19" s="525">
        <v>165</v>
      </c>
      <c r="F19" s="392">
        <f t="shared" si="0"/>
        <v>255090.90909090909</v>
      </c>
      <c r="G19" s="1109">
        <f t="shared" si="1"/>
        <v>-4.640746153912346</v>
      </c>
      <c r="I19" s="383" t="s">
        <v>21</v>
      </c>
      <c r="J19" s="19">
        <f t="shared" si="2"/>
        <v>255090.90909090909</v>
      </c>
    </row>
    <row r="20" spans="1:11" x14ac:dyDescent="0.2">
      <c r="A20" s="20">
        <v>11</v>
      </c>
      <c r="B20" s="21" t="s">
        <v>22</v>
      </c>
      <c r="C20" s="1238">
        <v>36497</v>
      </c>
      <c r="D20" s="395">
        <v>7924</v>
      </c>
      <c r="E20" s="525">
        <v>184</v>
      </c>
      <c r="F20" s="392">
        <f t="shared" si="0"/>
        <v>241418.47826086957</v>
      </c>
      <c r="G20" s="1109">
        <f t="shared" si="1"/>
        <v>-9.7518369680117587</v>
      </c>
      <c r="I20" s="383" t="s">
        <v>22</v>
      </c>
      <c r="J20" s="19">
        <f t="shared" si="2"/>
        <v>241418.47826086957</v>
      </c>
      <c r="K20" s="19"/>
    </row>
    <row r="21" spans="1:11" x14ac:dyDescent="0.2">
      <c r="A21" s="20">
        <v>12</v>
      </c>
      <c r="B21" s="21" t="s">
        <v>23</v>
      </c>
      <c r="C21" s="1238">
        <v>54605</v>
      </c>
      <c r="D21" s="395">
        <v>12445</v>
      </c>
      <c r="E21" s="525">
        <v>299</v>
      </c>
      <c r="F21" s="392">
        <f t="shared" si="0"/>
        <v>224247.491638796</v>
      </c>
      <c r="G21" s="1109">
        <f t="shared" si="1"/>
        <v>-16.170773957642183</v>
      </c>
      <c r="I21" s="383" t="s">
        <v>23</v>
      </c>
      <c r="J21" s="19">
        <f t="shared" si="2"/>
        <v>224247.491638796</v>
      </c>
    </row>
    <row r="22" spans="1:11" x14ac:dyDescent="0.2">
      <c r="A22" s="20">
        <v>13</v>
      </c>
      <c r="B22" s="21" t="s">
        <v>24</v>
      </c>
      <c r="C22" s="1238">
        <v>82769</v>
      </c>
      <c r="D22" s="395">
        <v>31838</v>
      </c>
      <c r="E22" s="525">
        <v>416</v>
      </c>
      <c r="F22" s="392">
        <f t="shared" si="0"/>
        <v>275497.59615384613</v>
      </c>
      <c r="G22" s="1109">
        <f t="shared" si="1"/>
        <v>2.9877752180460089</v>
      </c>
      <c r="I22" s="383" t="s">
        <v>24</v>
      </c>
      <c r="J22" s="19">
        <f t="shared" si="2"/>
        <v>275497.59615384613</v>
      </c>
    </row>
    <row r="23" spans="1:11" x14ac:dyDescent="0.2">
      <c r="A23" s="20">
        <v>14</v>
      </c>
      <c r="B23" s="21" t="s">
        <v>25</v>
      </c>
      <c r="C23" s="1238">
        <v>90328</v>
      </c>
      <c r="D23" s="395">
        <v>9190</v>
      </c>
      <c r="E23" s="525">
        <v>494</v>
      </c>
      <c r="F23" s="392">
        <f t="shared" si="0"/>
        <v>201453.44129554657</v>
      </c>
      <c r="G23" s="1109">
        <f t="shared" si="1"/>
        <v>-24.691750422890461</v>
      </c>
      <c r="I23" s="383" t="s">
        <v>25</v>
      </c>
      <c r="J23" s="19">
        <f t="shared" si="2"/>
        <v>201453.44129554657</v>
      </c>
    </row>
    <row r="24" spans="1:11" ht="12.75" thickBot="1" x14ac:dyDescent="0.25">
      <c r="A24" s="24">
        <v>15</v>
      </c>
      <c r="B24" s="25" t="s">
        <v>26</v>
      </c>
      <c r="C24" s="1239">
        <v>30630</v>
      </c>
      <c r="D24" s="1240">
        <v>6662</v>
      </c>
      <c r="E24" s="1241">
        <v>158</v>
      </c>
      <c r="F24" s="394">
        <f t="shared" si="0"/>
        <v>236025.31645569621</v>
      </c>
      <c r="G24" s="1110">
        <f t="shared" si="1"/>
        <v>-11.767933454732376</v>
      </c>
      <c r="I24" s="383" t="s">
        <v>26</v>
      </c>
      <c r="J24" s="19">
        <f t="shared" si="2"/>
        <v>236025.31645569621</v>
      </c>
    </row>
    <row r="25" spans="1:11" s="26" customFormat="1" x14ac:dyDescent="0.2">
      <c r="A25" s="238"/>
      <c r="B25" s="236" t="s">
        <v>528</v>
      </c>
      <c r="C25" s="607">
        <f>SUM(C10:C24)</f>
        <v>775750</v>
      </c>
      <c r="D25" s="607">
        <f>SUM(D10:D24)</f>
        <v>238362</v>
      </c>
      <c r="E25" s="607">
        <f>SUM(E10:E24)</f>
        <v>3791</v>
      </c>
      <c r="F25" s="607">
        <f t="shared" si="0"/>
        <v>267505.14376154047</v>
      </c>
      <c r="G25" s="488">
        <f t="shared" si="1"/>
        <v>0</v>
      </c>
      <c r="I25" s="19" t="s">
        <v>506</v>
      </c>
      <c r="J25" s="19">
        <f t="shared" si="2"/>
        <v>267505.14376154047</v>
      </c>
    </row>
    <row r="26" spans="1:11" s="26" customFormat="1" x14ac:dyDescent="0.2">
      <c r="A26" s="1174"/>
      <c r="B26" s="239" t="s">
        <v>493</v>
      </c>
      <c r="C26" s="395">
        <v>740823</v>
      </c>
      <c r="D26" s="395">
        <v>183953</v>
      </c>
      <c r="E26" s="395">
        <v>3821.3</v>
      </c>
      <c r="F26" s="395">
        <v>242005.60018841753</v>
      </c>
      <c r="G26" s="525">
        <v>0</v>
      </c>
      <c r="I26" s="19"/>
      <c r="J26" s="34"/>
    </row>
    <row r="27" spans="1:11" x14ac:dyDescent="0.2">
      <c r="A27" s="240"/>
      <c r="B27" s="239" t="s">
        <v>441</v>
      </c>
      <c r="C27" s="395">
        <v>691082.57128000003</v>
      </c>
      <c r="D27" s="395">
        <v>158068.88799999998</v>
      </c>
      <c r="E27" s="395">
        <v>3758.3</v>
      </c>
      <c r="F27" s="395">
        <v>225940.30792645612</v>
      </c>
      <c r="G27" s="525">
        <v>0</v>
      </c>
      <c r="I27" s="19"/>
      <c r="J27" s="19"/>
    </row>
    <row r="28" spans="1:11" x14ac:dyDescent="0.2">
      <c r="A28" s="240"/>
      <c r="B28" s="239" t="s">
        <v>359</v>
      </c>
      <c r="C28" s="395">
        <v>652625.89199999999</v>
      </c>
      <c r="D28" s="395">
        <v>169453.11800000002</v>
      </c>
      <c r="E28" s="395">
        <v>3769</v>
      </c>
      <c r="F28" s="395">
        <v>218115.94852746086</v>
      </c>
      <c r="G28" s="525">
        <v>0</v>
      </c>
      <c r="I28" s="19"/>
    </row>
    <row r="29" spans="1:11" x14ac:dyDescent="0.2">
      <c r="A29" s="240"/>
      <c r="B29" s="239" t="s">
        <v>102</v>
      </c>
      <c r="C29" s="395">
        <v>644933</v>
      </c>
      <c r="D29" s="395">
        <v>152172</v>
      </c>
      <c r="E29" s="395">
        <v>3874.5</v>
      </c>
      <c r="F29" s="395">
        <v>205731.0620725255</v>
      </c>
      <c r="G29" s="525">
        <v>0</v>
      </c>
    </row>
    <row r="30" spans="1:11" x14ac:dyDescent="0.2">
      <c r="A30" s="240"/>
      <c r="B30" s="239" t="s">
        <v>103</v>
      </c>
      <c r="C30" s="395">
        <v>656204.12899999996</v>
      </c>
      <c r="D30" s="395">
        <v>158507.10800000001</v>
      </c>
      <c r="E30" s="395">
        <v>4030.8</v>
      </c>
      <c r="F30" s="395">
        <v>202121.47390096259</v>
      </c>
      <c r="G30" s="525">
        <v>0</v>
      </c>
    </row>
    <row r="31" spans="1:11" x14ac:dyDescent="0.2">
      <c r="A31" s="240"/>
      <c r="B31" s="239" t="s">
        <v>104</v>
      </c>
      <c r="C31" s="395">
        <v>658042.27700000012</v>
      </c>
      <c r="D31" s="395">
        <v>165226.51563000001</v>
      </c>
      <c r="E31" s="395">
        <v>4208.18</v>
      </c>
      <c r="F31" s="395">
        <v>195635.35605178488</v>
      </c>
      <c r="G31" s="525">
        <v>0</v>
      </c>
    </row>
    <row r="32" spans="1:11" x14ac:dyDescent="0.2">
      <c r="A32" s="240"/>
      <c r="B32" s="239" t="s">
        <v>105</v>
      </c>
      <c r="C32" s="395">
        <v>638148.55700000003</v>
      </c>
      <c r="D32" s="395">
        <v>171906.24357000002</v>
      </c>
      <c r="E32" s="395">
        <v>4251.54</v>
      </c>
      <c r="F32" s="395">
        <v>190532.08968279732</v>
      </c>
      <c r="G32" s="525">
        <v>0</v>
      </c>
    </row>
    <row r="33" spans="1:7" s="26" customFormat="1" x14ac:dyDescent="0.2">
      <c r="A33" s="96"/>
      <c r="B33" s="215" t="s">
        <v>106</v>
      </c>
      <c r="C33" s="213">
        <v>636930.61300000001</v>
      </c>
      <c r="D33" s="213">
        <v>170366.78569000002</v>
      </c>
      <c r="E33" s="213">
        <v>4465.666666666667</v>
      </c>
      <c r="F33" s="213">
        <v>180778.69642979771</v>
      </c>
      <c r="G33" s="392">
        <v>0</v>
      </c>
    </row>
    <row r="34" spans="1:7" s="26" customFormat="1" x14ac:dyDescent="0.2">
      <c r="A34" s="96"/>
      <c r="B34" s="215" t="s">
        <v>107</v>
      </c>
      <c r="C34" s="213">
        <v>643748</v>
      </c>
      <c r="D34" s="213">
        <v>187600</v>
      </c>
      <c r="E34" s="213">
        <v>4585.6666666666661</v>
      </c>
      <c r="F34" s="213">
        <v>181292.72370429602</v>
      </c>
      <c r="G34" s="392">
        <v>0</v>
      </c>
    </row>
    <row r="35" spans="1:7" s="26" customFormat="1" x14ac:dyDescent="0.2">
      <c r="A35" s="96"/>
      <c r="B35" s="215" t="s">
        <v>108</v>
      </c>
      <c r="C35" s="213">
        <v>633251</v>
      </c>
      <c r="D35" s="213">
        <v>193599</v>
      </c>
      <c r="E35" s="213">
        <v>4777</v>
      </c>
      <c r="F35" s="213">
        <v>173089.80531714464</v>
      </c>
      <c r="G35" s="392">
        <v>0</v>
      </c>
    </row>
    <row r="36" spans="1:7" s="26" customFormat="1" x14ac:dyDescent="0.2">
      <c r="A36" s="391"/>
      <c r="B36" s="215" t="s">
        <v>109</v>
      </c>
      <c r="C36" s="213">
        <v>600150</v>
      </c>
      <c r="D36" s="213">
        <v>216014</v>
      </c>
      <c r="E36" s="213">
        <v>4766.3366666666661</v>
      </c>
      <c r="F36" s="213">
        <v>171235.07151893736</v>
      </c>
      <c r="G36" s="392">
        <v>0</v>
      </c>
    </row>
    <row r="37" spans="1:7" s="26" customFormat="1" ht="12.75" thickBot="1" x14ac:dyDescent="0.25">
      <c r="A37" s="97"/>
      <c r="B37" s="237" t="s">
        <v>110</v>
      </c>
      <c r="C37" s="214">
        <v>601011</v>
      </c>
      <c r="D37" s="214">
        <v>190520</v>
      </c>
      <c r="E37" s="214">
        <v>4934.2</v>
      </c>
      <c r="F37" s="214">
        <v>160417.29155688867</v>
      </c>
      <c r="G37" s="394">
        <v>0</v>
      </c>
    </row>
    <row r="39" spans="1:7" x14ac:dyDescent="0.2">
      <c r="D39" s="509"/>
    </row>
    <row r="40" spans="1:7" ht="12.75" thickBot="1" x14ac:dyDescent="0.25">
      <c r="D40" s="510"/>
    </row>
    <row r="41" spans="1:7" ht="12.75" thickBot="1" x14ac:dyDescent="0.25">
      <c r="D41" s="511"/>
    </row>
  </sheetData>
  <mergeCells count="2">
    <mergeCell ref="C8:E8"/>
    <mergeCell ref="F8:G8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AL60"/>
  <sheetViews>
    <sheetView showGridLines="0" topLeftCell="A9" zoomScale="180" zoomScaleNormal="100" workbookViewId="0">
      <selection activeCell="A37" sqref="A37"/>
    </sheetView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7.7109375" style="2" customWidth="1"/>
    <col min="7" max="7" width="6.5703125" style="2" customWidth="1"/>
    <col min="8" max="9" width="7.710937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10.28515625" style="2" customWidth="1"/>
    <col min="16" max="16" width="8" style="2" customWidth="1"/>
    <col min="17" max="17" width="7.28515625" style="2" customWidth="1"/>
    <col min="18" max="18" width="7.5703125" style="2" customWidth="1"/>
    <col min="19" max="19" width="7.28515625" style="2" customWidth="1"/>
    <col min="20" max="20" width="6.28515625" style="2" customWidth="1"/>
    <col min="21" max="21" width="8.140625" style="2" customWidth="1"/>
    <col min="22" max="22" width="6.85546875" style="2" customWidth="1"/>
    <col min="23" max="23" width="20.5703125" style="2" customWidth="1"/>
    <col min="24" max="25" width="6.42578125" style="2" customWidth="1"/>
    <col min="26" max="27" width="6.5703125" style="2" customWidth="1"/>
    <col min="28" max="28" width="7.85546875" style="2" customWidth="1"/>
    <col min="29" max="29" width="8" style="5" customWidth="1"/>
    <col min="30" max="30" width="6.2851562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10.140625" style="2" customWidth="1"/>
    <col min="37" max="37" width="8.140625" style="2" customWidth="1"/>
    <col min="38" max="38" width="8" style="2" customWidth="1"/>
    <col min="39" max="16384" width="11.42578125" style="2"/>
  </cols>
  <sheetData>
    <row r="1" spans="1:38" x14ac:dyDescent="0.2">
      <c r="A1" s="1" t="s">
        <v>0</v>
      </c>
      <c r="AC1" s="1"/>
    </row>
    <row r="2" spans="1:38" x14ac:dyDescent="0.2">
      <c r="A2" s="1"/>
      <c r="AC2" s="1"/>
    </row>
    <row r="3" spans="1:38" x14ac:dyDescent="0.2">
      <c r="A3" s="1" t="str">
        <f>A7</f>
        <v>Tabell 3 - 5 - A -  Brukere av hjemmetjenester pr. 31.12.   *)**)</v>
      </c>
      <c r="Q3" s="2" t="s">
        <v>13</v>
      </c>
      <c r="AC3" s="1"/>
    </row>
    <row r="4" spans="1:38" x14ac:dyDescent="0.2">
      <c r="A4" s="1">
        <f>AC7</f>
        <v>0</v>
      </c>
      <c r="R4" s="2" t="s">
        <v>13</v>
      </c>
      <c r="U4" s="2" t="s">
        <v>13</v>
      </c>
      <c r="Y4" s="2" t="s">
        <v>13</v>
      </c>
      <c r="AC4" s="1"/>
    </row>
    <row r="5" spans="1:38" x14ac:dyDescent="0.2">
      <c r="A5" s="1"/>
      <c r="U5" s="2" t="s">
        <v>13</v>
      </c>
      <c r="AC5" s="1"/>
      <c r="AK5" s="2" t="s">
        <v>13</v>
      </c>
    </row>
    <row r="6" spans="1:38" x14ac:dyDescent="0.2">
      <c r="Z6" s="2" t="s">
        <v>13</v>
      </c>
    </row>
    <row r="7" spans="1:38" s="7" customFormat="1" ht="15.75" customHeight="1" thickBot="1" x14ac:dyDescent="0.25">
      <c r="A7" s="266" t="s">
        <v>187</v>
      </c>
      <c r="V7" s="6" t="s">
        <v>188</v>
      </c>
      <c r="AB7" s="2"/>
      <c r="AK7" s="2"/>
      <c r="AL7" s="2"/>
    </row>
    <row r="8" spans="1:38" s="10" customFormat="1" ht="36" customHeight="1" thickBot="1" x14ac:dyDescent="0.25">
      <c r="A8" s="48"/>
      <c r="B8" s="49"/>
      <c r="C8" s="1564" t="s">
        <v>189</v>
      </c>
      <c r="D8" s="1565"/>
      <c r="E8" s="1565"/>
      <c r="F8" s="1565"/>
      <c r="G8" s="1565"/>
      <c r="H8" s="1566"/>
      <c r="I8" s="1564" t="s">
        <v>190</v>
      </c>
      <c r="J8" s="1565"/>
      <c r="K8" s="1565"/>
      <c r="L8" s="1565"/>
      <c r="M8" s="1565"/>
      <c r="N8" s="1566"/>
      <c r="O8" s="1564" t="s">
        <v>191</v>
      </c>
      <c r="P8" s="1565"/>
      <c r="Q8" s="1565"/>
      <c r="R8" s="1565"/>
      <c r="S8" s="1565"/>
      <c r="T8" s="1567"/>
      <c r="V8" s="8"/>
      <c r="W8" s="9"/>
      <c r="X8" s="1568" t="s">
        <v>192</v>
      </c>
      <c r="Y8" s="1569"/>
      <c r="Z8" s="1569"/>
      <c r="AA8" s="1569"/>
      <c r="AB8" s="1569"/>
      <c r="AC8" s="1570"/>
      <c r="AD8" s="1571" t="s">
        <v>529</v>
      </c>
      <c r="AE8" s="1572"/>
      <c r="AF8" s="1572"/>
      <c r="AG8" s="1572"/>
      <c r="AH8" s="1572"/>
      <c r="AI8" s="1573"/>
      <c r="AJ8" s="1562" t="s">
        <v>193</v>
      </c>
      <c r="AK8"/>
      <c r="AL8"/>
    </row>
    <row r="9" spans="1:38" s="10" customFormat="1" ht="58.15" customHeight="1" thickBot="1" x14ac:dyDescent="0.25">
      <c r="A9" s="57" t="s">
        <v>51</v>
      </c>
      <c r="B9" s="372" t="s">
        <v>5</v>
      </c>
      <c r="C9" s="93" t="s">
        <v>194</v>
      </c>
      <c r="D9" s="327" t="s">
        <v>54</v>
      </c>
      <c r="E9" s="94" t="s">
        <v>55</v>
      </c>
      <c r="F9" s="94" t="s">
        <v>56</v>
      </c>
      <c r="G9" s="94" t="s">
        <v>195</v>
      </c>
      <c r="H9" s="484" t="s">
        <v>196</v>
      </c>
      <c r="I9" s="93" t="s">
        <v>194</v>
      </c>
      <c r="J9" s="327" t="s">
        <v>54</v>
      </c>
      <c r="K9" s="94" t="s">
        <v>55</v>
      </c>
      <c r="L9" s="94" t="s">
        <v>56</v>
      </c>
      <c r="M9" s="94" t="s">
        <v>195</v>
      </c>
      <c r="N9" s="484" t="s">
        <v>196</v>
      </c>
      <c r="O9" s="93" t="s">
        <v>194</v>
      </c>
      <c r="P9" s="327" t="s">
        <v>54</v>
      </c>
      <c r="Q9" s="94" t="s">
        <v>55</v>
      </c>
      <c r="R9" s="94" t="s">
        <v>56</v>
      </c>
      <c r="S9" s="94" t="s">
        <v>195</v>
      </c>
      <c r="T9" s="484" t="s">
        <v>196</v>
      </c>
      <c r="U9" s="10" t="s">
        <v>13</v>
      </c>
      <c r="V9" s="12" t="s">
        <v>51</v>
      </c>
      <c r="W9" s="1128" t="s">
        <v>5</v>
      </c>
      <c r="X9" s="93" t="s">
        <v>194</v>
      </c>
      <c r="Y9" s="327" t="s">
        <v>54</v>
      </c>
      <c r="Z9" s="94" t="s">
        <v>55</v>
      </c>
      <c r="AA9" s="94" t="s">
        <v>56</v>
      </c>
      <c r="AB9" s="94" t="s">
        <v>195</v>
      </c>
      <c r="AC9" s="484" t="s">
        <v>196</v>
      </c>
      <c r="AD9" s="93" t="s">
        <v>194</v>
      </c>
      <c r="AE9" s="327" t="s">
        <v>54</v>
      </c>
      <c r="AF9" s="94" t="s">
        <v>55</v>
      </c>
      <c r="AG9" s="94" t="s">
        <v>56</v>
      </c>
      <c r="AH9" s="94" t="s">
        <v>195</v>
      </c>
      <c r="AI9" s="484" t="s">
        <v>196</v>
      </c>
      <c r="AJ9" s="1563"/>
      <c r="AK9"/>
      <c r="AL9" s="662"/>
    </row>
    <row r="10" spans="1:38" ht="15.75" customHeight="1" x14ac:dyDescent="0.2">
      <c r="A10" s="103">
        <v>1</v>
      </c>
      <c r="B10" s="104" t="s">
        <v>11</v>
      </c>
      <c r="C10" s="285">
        <v>233</v>
      </c>
      <c r="D10" s="210">
        <v>151</v>
      </c>
      <c r="E10" s="210">
        <v>149</v>
      </c>
      <c r="F10" s="210">
        <v>86</v>
      </c>
      <c r="G10" s="663">
        <v>13</v>
      </c>
      <c r="H10" s="929">
        <f>SUM(C10:G10)</f>
        <v>632</v>
      </c>
      <c r="I10" s="285">
        <v>107</v>
      </c>
      <c r="J10" s="210">
        <v>64</v>
      </c>
      <c r="K10" s="210">
        <v>54</v>
      </c>
      <c r="L10" s="210">
        <v>25</v>
      </c>
      <c r="M10" s="663">
        <v>8</v>
      </c>
      <c r="N10" s="932">
        <f>SUM(I10:M10)</f>
        <v>258</v>
      </c>
      <c r="O10" s="285">
        <v>50</v>
      </c>
      <c r="P10" s="210">
        <v>62</v>
      </c>
      <c r="Q10" s="210">
        <v>93</v>
      </c>
      <c r="R10" s="210">
        <v>103</v>
      </c>
      <c r="S10" s="663">
        <v>31</v>
      </c>
      <c r="T10" s="929">
        <f>SUM(O10:S10)</f>
        <v>339</v>
      </c>
      <c r="V10" s="103">
        <v>1</v>
      </c>
      <c r="W10" s="104" t="s">
        <v>11</v>
      </c>
      <c r="X10" s="285">
        <f>C10+I10+O10</f>
        <v>390</v>
      </c>
      <c r="Y10" s="210">
        <f t="shared" ref="Y10:AB10" si="0">D10+J10+P10</f>
        <v>277</v>
      </c>
      <c r="Z10" s="210">
        <f t="shared" si="0"/>
        <v>296</v>
      </c>
      <c r="AA10" s="210">
        <f t="shared" si="0"/>
        <v>214</v>
      </c>
      <c r="AB10" s="563">
        <f t="shared" si="0"/>
        <v>52</v>
      </c>
      <c r="AC10" s="1117">
        <f>SUM(X10:AB10)</f>
        <v>1229</v>
      </c>
      <c r="AD10" s="285">
        <v>80</v>
      </c>
      <c r="AE10" s="210">
        <v>58</v>
      </c>
      <c r="AF10" s="210">
        <v>56</v>
      </c>
      <c r="AG10" s="210">
        <v>36</v>
      </c>
      <c r="AH10" s="663">
        <v>9</v>
      </c>
      <c r="AI10" s="1125">
        <f>SUM(AD10:AH10)</f>
        <v>239</v>
      </c>
      <c r="AJ10" s="570">
        <f>AI10/AC10</f>
        <v>0.19446704637917006</v>
      </c>
      <c r="AK10" s="662"/>
      <c r="AL10" s="662"/>
    </row>
    <row r="11" spans="1:38" ht="12.95" customHeight="1" x14ac:dyDescent="0.2">
      <c r="A11" s="52">
        <v>2</v>
      </c>
      <c r="B11" s="21" t="s">
        <v>12</v>
      </c>
      <c r="C11" s="328">
        <v>114</v>
      </c>
      <c r="D11" s="59">
        <v>128</v>
      </c>
      <c r="E11" s="59">
        <v>108</v>
      </c>
      <c r="F11" s="59">
        <v>78</v>
      </c>
      <c r="G11" s="60">
        <v>13</v>
      </c>
      <c r="H11" s="930">
        <f t="shared" ref="H11:H24" si="1">SUM(C11:G11)</f>
        <v>441</v>
      </c>
      <c r="I11" s="328">
        <v>124</v>
      </c>
      <c r="J11" s="59">
        <v>54</v>
      </c>
      <c r="K11" s="59">
        <v>61</v>
      </c>
      <c r="L11" s="59">
        <v>48</v>
      </c>
      <c r="M11" s="60">
        <v>6</v>
      </c>
      <c r="N11" s="933">
        <f t="shared" ref="N11:N24" si="2">SUM(I11:M11)</f>
        <v>293</v>
      </c>
      <c r="O11" s="328">
        <v>58</v>
      </c>
      <c r="P11" s="59">
        <v>80</v>
      </c>
      <c r="Q11" s="59">
        <v>117</v>
      </c>
      <c r="R11" s="59">
        <v>80</v>
      </c>
      <c r="S11" s="60">
        <v>29</v>
      </c>
      <c r="T11" s="930">
        <f t="shared" ref="T11:T24" si="3">SUM(O11:S11)</f>
        <v>364</v>
      </c>
      <c r="V11" s="52">
        <v>2</v>
      </c>
      <c r="W11" s="21" t="s">
        <v>12</v>
      </c>
      <c r="X11" s="328">
        <f t="shared" ref="X11:X23" si="4">C11+I11+O11</f>
        <v>296</v>
      </c>
      <c r="Y11" s="59">
        <f t="shared" ref="Y11:Y24" si="5">D11+J11+P11</f>
        <v>262</v>
      </c>
      <c r="Z11" s="59">
        <f t="shared" ref="Z11:Z24" si="6">E11+K11+Q11</f>
        <v>286</v>
      </c>
      <c r="AA11" s="59">
        <f t="shared" ref="AA11:AA24" si="7">F11+L11+R11</f>
        <v>206</v>
      </c>
      <c r="AB11" s="564">
        <f t="shared" ref="AB11:AB24" si="8">G11+M11+S11</f>
        <v>48</v>
      </c>
      <c r="AC11" s="1123">
        <f t="shared" ref="AC11:AC24" si="9">SUM(X11:AB11)</f>
        <v>1098</v>
      </c>
      <c r="AD11" s="328">
        <v>69</v>
      </c>
      <c r="AE11" s="59">
        <v>52</v>
      </c>
      <c r="AF11" s="59">
        <v>74</v>
      </c>
      <c r="AG11" s="59">
        <v>43</v>
      </c>
      <c r="AH11" s="60">
        <v>7</v>
      </c>
      <c r="AI11" s="1126">
        <f t="shared" ref="AI11:AI24" si="10">SUM(AD11:AH11)</f>
        <v>245</v>
      </c>
      <c r="AJ11" s="571">
        <f t="shared" ref="AJ11:AJ24" si="11">AI11/AC11</f>
        <v>0.22313296903460839</v>
      </c>
      <c r="AK11" s="662"/>
      <c r="AL11" s="662"/>
    </row>
    <row r="12" spans="1:38" ht="12.95" customHeight="1" x14ac:dyDescent="0.2">
      <c r="A12" s="52">
        <v>3</v>
      </c>
      <c r="B12" s="21" t="s">
        <v>14</v>
      </c>
      <c r="C12" s="328">
        <v>103</v>
      </c>
      <c r="D12" s="59">
        <v>96</v>
      </c>
      <c r="E12" s="59">
        <v>110</v>
      </c>
      <c r="F12" s="59">
        <v>75</v>
      </c>
      <c r="G12" s="60">
        <v>13</v>
      </c>
      <c r="H12" s="930">
        <f t="shared" si="1"/>
        <v>397</v>
      </c>
      <c r="I12" s="328">
        <v>90</v>
      </c>
      <c r="J12" s="59">
        <v>30</v>
      </c>
      <c r="K12" s="59">
        <v>31</v>
      </c>
      <c r="L12" s="59">
        <v>22</v>
      </c>
      <c r="M12" s="60" t="s">
        <v>395</v>
      </c>
      <c r="N12" s="933">
        <f t="shared" si="2"/>
        <v>173</v>
      </c>
      <c r="O12" s="328">
        <v>69</v>
      </c>
      <c r="P12" s="59">
        <v>87</v>
      </c>
      <c r="Q12" s="59">
        <v>96</v>
      </c>
      <c r="R12" s="59">
        <v>60</v>
      </c>
      <c r="S12" s="60">
        <v>25</v>
      </c>
      <c r="T12" s="930">
        <f t="shared" si="3"/>
        <v>337</v>
      </c>
      <c r="V12" s="52">
        <v>3</v>
      </c>
      <c r="W12" s="21" t="s">
        <v>14</v>
      </c>
      <c r="X12" s="328">
        <f t="shared" si="4"/>
        <v>262</v>
      </c>
      <c r="Y12" s="59">
        <f t="shared" si="5"/>
        <v>213</v>
      </c>
      <c r="Z12" s="59">
        <f t="shared" si="6"/>
        <v>237</v>
      </c>
      <c r="AA12" s="59">
        <f t="shared" si="7"/>
        <v>157</v>
      </c>
      <c r="AB12" s="564" t="e">
        <f t="shared" si="8"/>
        <v>#VALUE!</v>
      </c>
      <c r="AC12" s="1123" t="e">
        <f t="shared" si="9"/>
        <v>#VALUE!</v>
      </c>
      <c r="AD12" s="328">
        <v>73</v>
      </c>
      <c r="AE12" s="59">
        <v>58</v>
      </c>
      <c r="AF12" s="59">
        <v>75</v>
      </c>
      <c r="AG12" s="59">
        <v>34</v>
      </c>
      <c r="AH12" s="60">
        <v>7</v>
      </c>
      <c r="AI12" s="1126">
        <f t="shared" si="10"/>
        <v>247</v>
      </c>
      <c r="AJ12" s="571" t="e">
        <f t="shared" si="11"/>
        <v>#VALUE!</v>
      </c>
      <c r="AK12" s="662"/>
      <c r="AL12" s="662"/>
    </row>
    <row r="13" spans="1:38" ht="12.95" customHeight="1" x14ac:dyDescent="0.2">
      <c r="A13" s="52">
        <v>4</v>
      </c>
      <c r="B13" s="21" t="s">
        <v>15</v>
      </c>
      <c r="C13" s="328">
        <v>30</v>
      </c>
      <c r="D13" s="59">
        <v>33</v>
      </c>
      <c r="E13" s="59">
        <v>81</v>
      </c>
      <c r="F13" s="59">
        <v>86</v>
      </c>
      <c r="G13" s="60">
        <v>33</v>
      </c>
      <c r="H13" s="930">
        <f t="shared" si="1"/>
        <v>263</v>
      </c>
      <c r="I13" s="328">
        <v>94</v>
      </c>
      <c r="J13" s="59">
        <v>28</v>
      </c>
      <c r="K13" s="59">
        <v>19</v>
      </c>
      <c r="L13" s="59">
        <v>12</v>
      </c>
      <c r="M13" s="60">
        <v>5</v>
      </c>
      <c r="N13" s="933">
        <f t="shared" si="2"/>
        <v>158</v>
      </c>
      <c r="O13" s="328">
        <v>10</v>
      </c>
      <c r="P13" s="59">
        <v>33</v>
      </c>
      <c r="Q13" s="59">
        <v>64</v>
      </c>
      <c r="R13" s="59">
        <v>60</v>
      </c>
      <c r="S13" s="60">
        <v>42</v>
      </c>
      <c r="T13" s="930">
        <f t="shared" si="3"/>
        <v>209</v>
      </c>
      <c r="V13" s="52">
        <v>4</v>
      </c>
      <c r="W13" s="21" t="s">
        <v>15</v>
      </c>
      <c r="X13" s="328">
        <f t="shared" si="4"/>
        <v>134</v>
      </c>
      <c r="Y13" s="59">
        <f t="shared" si="5"/>
        <v>94</v>
      </c>
      <c r="Z13" s="59">
        <f t="shared" si="6"/>
        <v>164</v>
      </c>
      <c r="AA13" s="59">
        <f t="shared" si="7"/>
        <v>158</v>
      </c>
      <c r="AB13" s="564">
        <f t="shared" si="8"/>
        <v>80</v>
      </c>
      <c r="AC13" s="1123">
        <f t="shared" si="9"/>
        <v>630</v>
      </c>
      <c r="AD13" s="328">
        <v>40</v>
      </c>
      <c r="AE13" s="59">
        <v>23</v>
      </c>
      <c r="AF13" s="59">
        <v>55</v>
      </c>
      <c r="AG13" s="59">
        <v>39</v>
      </c>
      <c r="AH13" s="60">
        <v>18</v>
      </c>
      <c r="AI13" s="1126">
        <f t="shared" si="10"/>
        <v>175</v>
      </c>
      <c r="AJ13" s="571">
        <f t="shared" si="11"/>
        <v>0.27777777777777779</v>
      </c>
      <c r="AK13" s="662"/>
      <c r="AL13" s="662"/>
    </row>
    <row r="14" spans="1:38" ht="12.95" customHeight="1" x14ac:dyDescent="0.2">
      <c r="A14" s="52">
        <v>5</v>
      </c>
      <c r="B14" s="21" t="s">
        <v>16</v>
      </c>
      <c r="C14" s="328">
        <v>125</v>
      </c>
      <c r="D14" s="59">
        <v>109</v>
      </c>
      <c r="E14" s="59">
        <v>143</v>
      </c>
      <c r="F14" s="59">
        <v>204</v>
      </c>
      <c r="G14" s="60">
        <v>83</v>
      </c>
      <c r="H14" s="930">
        <f t="shared" si="1"/>
        <v>664</v>
      </c>
      <c r="I14" s="328">
        <v>56</v>
      </c>
      <c r="J14" s="59">
        <v>50</v>
      </c>
      <c r="K14" s="59">
        <v>65</v>
      </c>
      <c r="L14" s="59">
        <v>84</v>
      </c>
      <c r="M14" s="60">
        <v>20</v>
      </c>
      <c r="N14" s="933">
        <f t="shared" si="2"/>
        <v>275</v>
      </c>
      <c r="O14" s="328">
        <v>28</v>
      </c>
      <c r="P14" s="59">
        <v>51</v>
      </c>
      <c r="Q14" s="59">
        <v>85</v>
      </c>
      <c r="R14" s="59">
        <v>110</v>
      </c>
      <c r="S14" s="60">
        <v>67</v>
      </c>
      <c r="T14" s="930">
        <f t="shared" si="3"/>
        <v>341</v>
      </c>
      <c r="V14" s="52">
        <v>5</v>
      </c>
      <c r="W14" s="21" t="s">
        <v>16</v>
      </c>
      <c r="X14" s="328">
        <f t="shared" si="4"/>
        <v>209</v>
      </c>
      <c r="Y14" s="59">
        <f t="shared" si="5"/>
        <v>210</v>
      </c>
      <c r="Z14" s="59">
        <f t="shared" si="6"/>
        <v>293</v>
      </c>
      <c r="AA14" s="59">
        <f t="shared" si="7"/>
        <v>398</v>
      </c>
      <c r="AB14" s="564">
        <f t="shared" si="8"/>
        <v>170</v>
      </c>
      <c r="AC14" s="1123">
        <f t="shared" si="9"/>
        <v>1280</v>
      </c>
      <c r="AD14" s="328">
        <v>49</v>
      </c>
      <c r="AE14" s="59">
        <v>40</v>
      </c>
      <c r="AF14" s="59">
        <v>39</v>
      </c>
      <c r="AG14" s="59">
        <v>39</v>
      </c>
      <c r="AH14" s="60">
        <v>28</v>
      </c>
      <c r="AI14" s="1126">
        <f t="shared" si="10"/>
        <v>195</v>
      </c>
      <c r="AJ14" s="571">
        <f t="shared" si="11"/>
        <v>0.15234375</v>
      </c>
      <c r="AK14" s="662"/>
      <c r="AL14" s="662"/>
    </row>
    <row r="15" spans="1:38" ht="12.95" customHeight="1" x14ac:dyDescent="0.2">
      <c r="A15" s="52">
        <v>6</v>
      </c>
      <c r="B15" s="21" t="s">
        <v>17</v>
      </c>
      <c r="C15" s="328">
        <v>47</v>
      </c>
      <c r="D15" s="59">
        <v>44</v>
      </c>
      <c r="E15" s="59">
        <v>100</v>
      </c>
      <c r="F15" s="59">
        <v>155</v>
      </c>
      <c r="G15" s="60">
        <v>64</v>
      </c>
      <c r="H15" s="930">
        <f t="shared" si="1"/>
        <v>410</v>
      </c>
      <c r="I15" s="328">
        <v>36</v>
      </c>
      <c r="J15" s="59">
        <v>27</v>
      </c>
      <c r="K15" s="59">
        <v>23</v>
      </c>
      <c r="L15" s="59">
        <v>32</v>
      </c>
      <c r="M15" s="60">
        <v>20</v>
      </c>
      <c r="N15" s="933">
        <f t="shared" si="2"/>
        <v>138</v>
      </c>
      <c r="O15" s="328">
        <v>31</v>
      </c>
      <c r="P15" s="59">
        <v>25</v>
      </c>
      <c r="Q15" s="59">
        <v>51</v>
      </c>
      <c r="R15" s="59">
        <v>73</v>
      </c>
      <c r="S15" s="60">
        <v>45</v>
      </c>
      <c r="T15" s="930">
        <f t="shared" si="3"/>
        <v>225</v>
      </c>
      <c r="V15" s="52">
        <v>6</v>
      </c>
      <c r="W15" s="21" t="s">
        <v>17</v>
      </c>
      <c r="X15" s="328">
        <f t="shared" si="4"/>
        <v>114</v>
      </c>
      <c r="Y15" s="59">
        <f t="shared" si="5"/>
        <v>96</v>
      </c>
      <c r="Z15" s="59">
        <f t="shared" si="6"/>
        <v>174</v>
      </c>
      <c r="AA15" s="59">
        <f t="shared" si="7"/>
        <v>260</v>
      </c>
      <c r="AB15" s="564">
        <f t="shared" si="8"/>
        <v>129</v>
      </c>
      <c r="AC15" s="1123">
        <f t="shared" si="9"/>
        <v>773</v>
      </c>
      <c r="AD15" s="328">
        <v>39</v>
      </c>
      <c r="AE15" s="59">
        <v>35</v>
      </c>
      <c r="AF15" s="59">
        <v>60</v>
      </c>
      <c r="AG15" s="59">
        <v>76</v>
      </c>
      <c r="AH15" s="60">
        <v>46</v>
      </c>
      <c r="AI15" s="1126">
        <f t="shared" si="10"/>
        <v>256</v>
      </c>
      <c r="AJ15" s="571">
        <f t="shared" si="11"/>
        <v>0.33117723156532991</v>
      </c>
      <c r="AK15" s="662"/>
      <c r="AL15" s="662"/>
    </row>
    <row r="16" spans="1:38" ht="12.95" customHeight="1" x14ac:dyDescent="0.2">
      <c r="A16" s="53">
        <v>7</v>
      </c>
      <c r="B16" s="23" t="s">
        <v>18</v>
      </c>
      <c r="C16" s="328">
        <v>104</v>
      </c>
      <c r="D16" s="59">
        <v>59</v>
      </c>
      <c r="E16" s="59">
        <v>133</v>
      </c>
      <c r="F16" s="59">
        <v>235</v>
      </c>
      <c r="G16" s="60">
        <v>125</v>
      </c>
      <c r="H16" s="930">
        <f t="shared" si="1"/>
        <v>656</v>
      </c>
      <c r="I16" s="328">
        <v>73</v>
      </c>
      <c r="J16" s="59">
        <v>37</v>
      </c>
      <c r="K16" s="59">
        <v>34</v>
      </c>
      <c r="L16" s="59">
        <v>51</v>
      </c>
      <c r="M16" s="60">
        <v>27</v>
      </c>
      <c r="N16" s="933">
        <f t="shared" si="2"/>
        <v>222</v>
      </c>
      <c r="O16" s="328">
        <v>62</v>
      </c>
      <c r="P16" s="59">
        <v>63</v>
      </c>
      <c r="Q16" s="59">
        <v>71</v>
      </c>
      <c r="R16" s="59">
        <v>92</v>
      </c>
      <c r="S16" s="60">
        <v>88</v>
      </c>
      <c r="T16" s="930">
        <f t="shared" si="3"/>
        <v>376</v>
      </c>
      <c r="V16" s="53">
        <v>7</v>
      </c>
      <c r="W16" s="23" t="s">
        <v>18</v>
      </c>
      <c r="X16" s="328">
        <f t="shared" si="4"/>
        <v>239</v>
      </c>
      <c r="Y16" s="59">
        <f t="shared" si="5"/>
        <v>159</v>
      </c>
      <c r="Z16" s="59">
        <f t="shared" si="6"/>
        <v>238</v>
      </c>
      <c r="AA16" s="59">
        <f t="shared" si="7"/>
        <v>378</v>
      </c>
      <c r="AB16" s="564">
        <f t="shared" si="8"/>
        <v>240</v>
      </c>
      <c r="AC16" s="1123">
        <f t="shared" si="9"/>
        <v>1254</v>
      </c>
      <c r="AD16" s="328">
        <v>74</v>
      </c>
      <c r="AE16" s="59">
        <v>58</v>
      </c>
      <c r="AF16" s="59">
        <v>60</v>
      </c>
      <c r="AG16" s="59">
        <v>71</v>
      </c>
      <c r="AH16" s="60">
        <v>56</v>
      </c>
      <c r="AI16" s="1126">
        <f t="shared" si="10"/>
        <v>319</v>
      </c>
      <c r="AJ16" s="571">
        <f t="shared" si="11"/>
        <v>0.25438596491228072</v>
      </c>
      <c r="AK16" s="662"/>
      <c r="AL16" s="662"/>
    </row>
    <row r="17" spans="1:38" ht="12.95" customHeight="1" x14ac:dyDescent="0.2">
      <c r="A17" s="52">
        <v>8</v>
      </c>
      <c r="B17" s="21" t="s">
        <v>19</v>
      </c>
      <c r="C17" s="328">
        <v>189</v>
      </c>
      <c r="D17" s="59">
        <v>84</v>
      </c>
      <c r="E17" s="59">
        <v>120</v>
      </c>
      <c r="F17" s="59">
        <v>170</v>
      </c>
      <c r="G17" s="60">
        <v>100</v>
      </c>
      <c r="H17" s="930">
        <f t="shared" si="1"/>
        <v>663</v>
      </c>
      <c r="I17" s="328">
        <v>68</v>
      </c>
      <c r="J17" s="59">
        <v>26</v>
      </c>
      <c r="K17" s="59">
        <v>22</v>
      </c>
      <c r="L17" s="59">
        <v>28</v>
      </c>
      <c r="M17" s="60">
        <v>23</v>
      </c>
      <c r="N17" s="933">
        <f t="shared" si="2"/>
        <v>167</v>
      </c>
      <c r="O17" s="328">
        <v>71</v>
      </c>
      <c r="P17" s="59">
        <v>46</v>
      </c>
      <c r="Q17" s="59">
        <v>62</v>
      </c>
      <c r="R17" s="59">
        <v>86</v>
      </c>
      <c r="S17" s="60">
        <v>95</v>
      </c>
      <c r="T17" s="930">
        <f t="shared" si="3"/>
        <v>360</v>
      </c>
      <c r="V17" s="52">
        <v>8</v>
      </c>
      <c r="W17" s="21" t="s">
        <v>19</v>
      </c>
      <c r="X17" s="328">
        <f t="shared" si="4"/>
        <v>328</v>
      </c>
      <c r="Y17" s="59">
        <f t="shared" si="5"/>
        <v>156</v>
      </c>
      <c r="Z17" s="59">
        <f t="shared" si="6"/>
        <v>204</v>
      </c>
      <c r="AA17" s="59">
        <f t="shared" si="7"/>
        <v>284</v>
      </c>
      <c r="AB17" s="564">
        <f t="shared" si="8"/>
        <v>218</v>
      </c>
      <c r="AC17" s="1123">
        <f t="shared" si="9"/>
        <v>1190</v>
      </c>
      <c r="AD17" s="328">
        <v>40</v>
      </c>
      <c r="AE17" s="59">
        <v>22</v>
      </c>
      <c r="AF17" s="59">
        <v>18</v>
      </c>
      <c r="AG17" s="59">
        <v>22</v>
      </c>
      <c r="AH17" s="60">
        <v>25</v>
      </c>
      <c r="AI17" s="1126">
        <f t="shared" si="10"/>
        <v>127</v>
      </c>
      <c r="AJ17" s="571">
        <f t="shared" si="11"/>
        <v>0.10672268907563025</v>
      </c>
      <c r="AK17" s="662"/>
      <c r="AL17" s="662"/>
    </row>
    <row r="18" spans="1:38" ht="12.95" customHeight="1" x14ac:dyDescent="0.2">
      <c r="A18" s="52">
        <v>9</v>
      </c>
      <c r="B18" s="21" t="s">
        <v>20</v>
      </c>
      <c r="C18" s="328">
        <v>40</v>
      </c>
      <c r="D18" s="59">
        <v>53</v>
      </c>
      <c r="E18" s="59">
        <v>67</v>
      </c>
      <c r="F18" s="59">
        <v>76</v>
      </c>
      <c r="G18" s="60">
        <v>22</v>
      </c>
      <c r="H18" s="930">
        <f t="shared" si="1"/>
        <v>258</v>
      </c>
      <c r="I18" s="328">
        <v>215</v>
      </c>
      <c r="J18" s="59">
        <v>82</v>
      </c>
      <c r="K18" s="59">
        <v>44</v>
      </c>
      <c r="L18" s="59">
        <v>45</v>
      </c>
      <c r="M18" s="60">
        <v>30</v>
      </c>
      <c r="N18" s="933">
        <f t="shared" si="2"/>
        <v>416</v>
      </c>
      <c r="O18" s="328">
        <v>66</v>
      </c>
      <c r="P18" s="59">
        <v>50</v>
      </c>
      <c r="Q18" s="59">
        <v>76</v>
      </c>
      <c r="R18" s="59">
        <v>82</v>
      </c>
      <c r="S18" s="60">
        <v>46</v>
      </c>
      <c r="T18" s="930">
        <f t="shared" si="3"/>
        <v>320</v>
      </c>
      <c r="V18" s="52">
        <v>9</v>
      </c>
      <c r="W18" s="21" t="s">
        <v>20</v>
      </c>
      <c r="X18" s="328">
        <f t="shared" si="4"/>
        <v>321</v>
      </c>
      <c r="Y18" s="59">
        <f t="shared" si="5"/>
        <v>185</v>
      </c>
      <c r="Z18" s="59">
        <f t="shared" si="6"/>
        <v>187</v>
      </c>
      <c r="AA18" s="59">
        <f t="shared" si="7"/>
        <v>203</v>
      </c>
      <c r="AB18" s="564">
        <f t="shared" si="8"/>
        <v>98</v>
      </c>
      <c r="AC18" s="1123">
        <f t="shared" si="9"/>
        <v>994</v>
      </c>
      <c r="AD18" s="328">
        <v>54</v>
      </c>
      <c r="AE18" s="59">
        <v>32</v>
      </c>
      <c r="AF18" s="59">
        <v>46</v>
      </c>
      <c r="AG18" s="59">
        <v>51</v>
      </c>
      <c r="AH18" s="60">
        <v>35</v>
      </c>
      <c r="AI18" s="1126">
        <f t="shared" si="10"/>
        <v>218</v>
      </c>
      <c r="AJ18" s="571">
        <f t="shared" si="11"/>
        <v>0.21931589537223339</v>
      </c>
      <c r="AK18" s="662"/>
      <c r="AL18" s="662"/>
    </row>
    <row r="19" spans="1:38" ht="12.95" customHeight="1" x14ac:dyDescent="0.2">
      <c r="A19" s="52">
        <v>10</v>
      </c>
      <c r="B19" s="21" t="s">
        <v>21</v>
      </c>
      <c r="C19" s="328">
        <v>97</v>
      </c>
      <c r="D19" s="59">
        <v>81</v>
      </c>
      <c r="E19" s="59">
        <v>84</v>
      </c>
      <c r="F19" s="59">
        <v>57</v>
      </c>
      <c r="G19" s="60">
        <v>25</v>
      </c>
      <c r="H19" s="930">
        <f t="shared" si="1"/>
        <v>344</v>
      </c>
      <c r="I19" s="328">
        <v>65</v>
      </c>
      <c r="J19" s="59">
        <v>49</v>
      </c>
      <c r="K19" s="59">
        <v>52</v>
      </c>
      <c r="L19" s="59">
        <v>65</v>
      </c>
      <c r="M19" s="60">
        <v>16</v>
      </c>
      <c r="N19" s="933">
        <f t="shared" si="2"/>
        <v>247</v>
      </c>
      <c r="O19" s="328">
        <v>45</v>
      </c>
      <c r="P19" s="59">
        <v>59</v>
      </c>
      <c r="Q19" s="59">
        <v>85</v>
      </c>
      <c r="R19" s="59">
        <v>66</v>
      </c>
      <c r="S19" s="60">
        <v>33</v>
      </c>
      <c r="T19" s="930">
        <f t="shared" si="3"/>
        <v>288</v>
      </c>
      <c r="U19" s="2" t="s">
        <v>13</v>
      </c>
      <c r="V19" s="52">
        <v>10</v>
      </c>
      <c r="W19" s="21" t="s">
        <v>21</v>
      </c>
      <c r="X19" s="328">
        <f t="shared" si="4"/>
        <v>207</v>
      </c>
      <c r="Y19" s="59">
        <f t="shared" si="5"/>
        <v>189</v>
      </c>
      <c r="Z19" s="59">
        <f t="shared" si="6"/>
        <v>221</v>
      </c>
      <c r="AA19" s="59">
        <f t="shared" si="7"/>
        <v>188</v>
      </c>
      <c r="AB19" s="564">
        <f t="shared" si="8"/>
        <v>74</v>
      </c>
      <c r="AC19" s="1123">
        <f t="shared" si="9"/>
        <v>879</v>
      </c>
      <c r="AD19" s="328">
        <v>56</v>
      </c>
      <c r="AE19" s="59">
        <v>40</v>
      </c>
      <c r="AF19" s="59">
        <v>37</v>
      </c>
      <c r="AG19" s="59">
        <v>41</v>
      </c>
      <c r="AH19" s="60">
        <v>9</v>
      </c>
      <c r="AI19" s="1126">
        <f t="shared" si="10"/>
        <v>183</v>
      </c>
      <c r="AJ19" s="571">
        <f t="shared" si="11"/>
        <v>0.20819112627986347</v>
      </c>
      <c r="AK19" s="662"/>
      <c r="AL19" s="662"/>
    </row>
    <row r="20" spans="1:38" ht="12.95" customHeight="1" x14ac:dyDescent="0.2">
      <c r="A20" s="52">
        <v>11</v>
      </c>
      <c r="B20" s="21" t="s">
        <v>22</v>
      </c>
      <c r="C20" s="328">
        <v>93</v>
      </c>
      <c r="D20" s="59">
        <v>79</v>
      </c>
      <c r="E20" s="59">
        <v>93</v>
      </c>
      <c r="F20" s="59">
        <v>98</v>
      </c>
      <c r="G20" s="60">
        <v>18</v>
      </c>
      <c r="H20" s="930">
        <f t="shared" si="1"/>
        <v>381</v>
      </c>
      <c r="I20" s="328">
        <v>35</v>
      </c>
      <c r="J20" s="59">
        <v>31</v>
      </c>
      <c r="K20" s="59">
        <v>42</v>
      </c>
      <c r="L20" s="59">
        <v>63</v>
      </c>
      <c r="M20" s="60">
        <v>17</v>
      </c>
      <c r="N20" s="933">
        <f t="shared" si="2"/>
        <v>188</v>
      </c>
      <c r="O20" s="328">
        <v>52</v>
      </c>
      <c r="P20" s="59">
        <v>46</v>
      </c>
      <c r="Q20" s="59">
        <v>43</v>
      </c>
      <c r="R20" s="59">
        <v>81</v>
      </c>
      <c r="S20" s="60">
        <v>25</v>
      </c>
      <c r="T20" s="930">
        <f t="shared" si="3"/>
        <v>247</v>
      </c>
      <c r="V20" s="52">
        <v>11</v>
      </c>
      <c r="W20" s="21" t="s">
        <v>22</v>
      </c>
      <c r="X20" s="328">
        <f t="shared" si="4"/>
        <v>180</v>
      </c>
      <c r="Y20" s="59">
        <f t="shared" si="5"/>
        <v>156</v>
      </c>
      <c r="Z20" s="59">
        <f t="shared" si="6"/>
        <v>178</v>
      </c>
      <c r="AA20" s="59">
        <f t="shared" si="7"/>
        <v>242</v>
      </c>
      <c r="AB20" s="564">
        <f t="shared" si="8"/>
        <v>60</v>
      </c>
      <c r="AC20" s="1123">
        <f t="shared" si="9"/>
        <v>816</v>
      </c>
      <c r="AD20" s="328">
        <v>49</v>
      </c>
      <c r="AE20" s="59">
        <v>41</v>
      </c>
      <c r="AF20" s="59">
        <v>25</v>
      </c>
      <c r="AG20" s="59">
        <v>43</v>
      </c>
      <c r="AH20" s="60">
        <v>13</v>
      </c>
      <c r="AI20" s="1126">
        <f t="shared" si="10"/>
        <v>171</v>
      </c>
      <c r="AJ20" s="571">
        <f t="shared" si="11"/>
        <v>0.20955882352941177</v>
      </c>
      <c r="AK20" s="662"/>
      <c r="AL20" s="662"/>
    </row>
    <row r="21" spans="1:38" ht="12.95" customHeight="1" x14ac:dyDescent="0.2">
      <c r="A21" s="52">
        <v>12</v>
      </c>
      <c r="B21" s="21" t="s">
        <v>23</v>
      </c>
      <c r="C21" s="328">
        <v>216</v>
      </c>
      <c r="D21" s="59">
        <v>134</v>
      </c>
      <c r="E21" s="59">
        <v>179</v>
      </c>
      <c r="F21" s="59">
        <v>131</v>
      </c>
      <c r="G21" s="60">
        <v>43</v>
      </c>
      <c r="H21" s="930">
        <f t="shared" si="1"/>
        <v>703</v>
      </c>
      <c r="I21" s="328">
        <v>117</v>
      </c>
      <c r="J21" s="59">
        <v>58</v>
      </c>
      <c r="K21" s="59">
        <v>93</v>
      </c>
      <c r="L21" s="59">
        <v>92</v>
      </c>
      <c r="M21" s="60">
        <v>38</v>
      </c>
      <c r="N21" s="933">
        <f t="shared" si="2"/>
        <v>398</v>
      </c>
      <c r="O21" s="328">
        <v>62</v>
      </c>
      <c r="P21" s="59">
        <v>70</v>
      </c>
      <c r="Q21" s="59">
        <v>102</v>
      </c>
      <c r="R21" s="59">
        <v>128</v>
      </c>
      <c r="S21" s="60">
        <v>68</v>
      </c>
      <c r="T21" s="930">
        <f t="shared" si="3"/>
        <v>430</v>
      </c>
      <c r="U21" s="2" t="s">
        <v>13</v>
      </c>
      <c r="V21" s="52">
        <v>12</v>
      </c>
      <c r="W21" s="21" t="s">
        <v>23</v>
      </c>
      <c r="X21" s="328">
        <f t="shared" si="4"/>
        <v>395</v>
      </c>
      <c r="Y21" s="59">
        <f t="shared" si="5"/>
        <v>262</v>
      </c>
      <c r="Z21" s="59">
        <f t="shared" si="6"/>
        <v>374</v>
      </c>
      <c r="AA21" s="59">
        <f t="shared" si="7"/>
        <v>351</v>
      </c>
      <c r="AB21" s="564">
        <f t="shared" si="8"/>
        <v>149</v>
      </c>
      <c r="AC21" s="1123">
        <f t="shared" si="9"/>
        <v>1531</v>
      </c>
      <c r="AD21" s="328">
        <v>94</v>
      </c>
      <c r="AE21" s="59">
        <v>59</v>
      </c>
      <c r="AF21" s="59">
        <v>61</v>
      </c>
      <c r="AG21" s="59">
        <v>65</v>
      </c>
      <c r="AH21" s="60">
        <v>41</v>
      </c>
      <c r="AI21" s="1126">
        <f t="shared" si="10"/>
        <v>320</v>
      </c>
      <c r="AJ21" s="571">
        <f t="shared" si="11"/>
        <v>0.20901371652514697</v>
      </c>
      <c r="AK21" s="662"/>
      <c r="AL21" s="662"/>
    </row>
    <row r="22" spans="1:38" ht="12.95" customHeight="1" x14ac:dyDescent="0.2">
      <c r="A22" s="52">
        <v>13</v>
      </c>
      <c r="B22" s="21" t="s">
        <v>24</v>
      </c>
      <c r="C22" s="328">
        <v>67</v>
      </c>
      <c r="D22" s="59">
        <v>74</v>
      </c>
      <c r="E22" s="59">
        <v>91</v>
      </c>
      <c r="F22" s="59">
        <v>132</v>
      </c>
      <c r="G22" s="60">
        <v>78</v>
      </c>
      <c r="H22" s="930">
        <f t="shared" si="1"/>
        <v>442</v>
      </c>
      <c r="I22" s="328">
        <v>66</v>
      </c>
      <c r="J22" s="59">
        <v>54</v>
      </c>
      <c r="K22" s="59">
        <v>70</v>
      </c>
      <c r="L22" s="59">
        <v>96</v>
      </c>
      <c r="M22" s="60">
        <v>65</v>
      </c>
      <c r="N22" s="933">
        <f t="shared" si="2"/>
        <v>351</v>
      </c>
      <c r="O22" s="328">
        <v>106</v>
      </c>
      <c r="P22" s="59">
        <v>87</v>
      </c>
      <c r="Q22" s="59">
        <v>104</v>
      </c>
      <c r="R22" s="59">
        <v>124</v>
      </c>
      <c r="S22" s="60">
        <v>125</v>
      </c>
      <c r="T22" s="930">
        <f t="shared" si="3"/>
        <v>546</v>
      </c>
      <c r="V22" s="52">
        <v>13</v>
      </c>
      <c r="W22" s="21" t="s">
        <v>24</v>
      </c>
      <c r="X22" s="328">
        <f t="shared" si="4"/>
        <v>239</v>
      </c>
      <c r="Y22" s="59">
        <f t="shared" si="5"/>
        <v>215</v>
      </c>
      <c r="Z22" s="59">
        <f t="shared" si="6"/>
        <v>265</v>
      </c>
      <c r="AA22" s="59">
        <f t="shared" si="7"/>
        <v>352</v>
      </c>
      <c r="AB22" s="564">
        <f t="shared" si="8"/>
        <v>268</v>
      </c>
      <c r="AC22" s="1123">
        <f t="shared" si="9"/>
        <v>1339</v>
      </c>
      <c r="AD22" s="328">
        <v>69</v>
      </c>
      <c r="AE22" s="59">
        <v>56</v>
      </c>
      <c r="AF22" s="59">
        <v>58</v>
      </c>
      <c r="AG22" s="59">
        <v>78</v>
      </c>
      <c r="AH22" s="60">
        <v>65</v>
      </c>
      <c r="AI22" s="1126">
        <f t="shared" si="10"/>
        <v>326</v>
      </c>
      <c r="AJ22" s="571">
        <f t="shared" si="11"/>
        <v>0.24346527259148618</v>
      </c>
      <c r="AK22" s="662"/>
      <c r="AL22" s="662"/>
    </row>
    <row r="23" spans="1:38" ht="12.95" customHeight="1" x14ac:dyDescent="0.2">
      <c r="A23" s="52">
        <v>14</v>
      </c>
      <c r="B23" s="21" t="s">
        <v>25</v>
      </c>
      <c r="C23" s="328">
        <v>180</v>
      </c>
      <c r="D23" s="59">
        <v>111</v>
      </c>
      <c r="E23" s="59">
        <v>156</v>
      </c>
      <c r="F23" s="59">
        <v>170</v>
      </c>
      <c r="G23" s="60">
        <v>83</v>
      </c>
      <c r="H23" s="930">
        <f t="shared" si="1"/>
        <v>700</v>
      </c>
      <c r="I23" s="328">
        <v>110</v>
      </c>
      <c r="J23" s="59">
        <v>31</v>
      </c>
      <c r="K23" s="59">
        <v>73</v>
      </c>
      <c r="L23" s="59">
        <v>64</v>
      </c>
      <c r="M23" s="60">
        <v>43</v>
      </c>
      <c r="N23" s="933">
        <f t="shared" si="2"/>
        <v>321</v>
      </c>
      <c r="O23" s="328">
        <v>59</v>
      </c>
      <c r="P23" s="59">
        <v>52</v>
      </c>
      <c r="Q23" s="59">
        <v>100</v>
      </c>
      <c r="R23" s="59">
        <v>127</v>
      </c>
      <c r="S23" s="60">
        <v>98</v>
      </c>
      <c r="T23" s="930">
        <f t="shared" si="3"/>
        <v>436</v>
      </c>
      <c r="V23" s="52">
        <v>14</v>
      </c>
      <c r="W23" s="21" t="s">
        <v>25</v>
      </c>
      <c r="X23" s="328">
        <f t="shared" si="4"/>
        <v>349</v>
      </c>
      <c r="Y23" s="59">
        <f t="shared" si="5"/>
        <v>194</v>
      </c>
      <c r="Z23" s="59">
        <f t="shared" si="6"/>
        <v>329</v>
      </c>
      <c r="AA23" s="59">
        <f t="shared" si="7"/>
        <v>361</v>
      </c>
      <c r="AB23" s="564">
        <f t="shared" si="8"/>
        <v>224</v>
      </c>
      <c r="AC23" s="1123">
        <f t="shared" si="9"/>
        <v>1457</v>
      </c>
      <c r="AD23" s="328">
        <v>41</v>
      </c>
      <c r="AE23" s="59">
        <v>36</v>
      </c>
      <c r="AF23" s="59">
        <v>83</v>
      </c>
      <c r="AG23" s="59">
        <v>99</v>
      </c>
      <c r="AH23" s="60">
        <v>75</v>
      </c>
      <c r="AI23" s="1126">
        <f t="shared" si="10"/>
        <v>334</v>
      </c>
      <c r="AJ23" s="571">
        <f t="shared" si="11"/>
        <v>0.22923816060398078</v>
      </c>
      <c r="AK23" s="662"/>
      <c r="AL23" s="662"/>
    </row>
    <row r="24" spans="1:38" ht="14.25" customHeight="1" thickBot="1" x14ac:dyDescent="0.25">
      <c r="A24" s="54">
        <v>15</v>
      </c>
      <c r="B24" s="55" t="s">
        <v>26</v>
      </c>
      <c r="C24" s="329">
        <v>133</v>
      </c>
      <c r="D24" s="61">
        <v>131</v>
      </c>
      <c r="E24" s="61">
        <v>126</v>
      </c>
      <c r="F24" s="61">
        <v>85</v>
      </c>
      <c r="G24" s="62">
        <v>15</v>
      </c>
      <c r="H24" s="931">
        <f t="shared" si="1"/>
        <v>490</v>
      </c>
      <c r="I24" s="329">
        <v>91</v>
      </c>
      <c r="J24" s="61">
        <v>44</v>
      </c>
      <c r="K24" s="61">
        <v>28</v>
      </c>
      <c r="L24" s="61">
        <v>28</v>
      </c>
      <c r="M24" s="62">
        <v>7</v>
      </c>
      <c r="N24" s="934">
        <f t="shared" si="2"/>
        <v>198</v>
      </c>
      <c r="O24" s="329">
        <v>74</v>
      </c>
      <c r="P24" s="61">
        <v>50</v>
      </c>
      <c r="Q24" s="61">
        <v>67</v>
      </c>
      <c r="R24" s="61">
        <v>49</v>
      </c>
      <c r="S24" s="62">
        <v>23</v>
      </c>
      <c r="T24" s="931">
        <f t="shared" si="3"/>
        <v>263</v>
      </c>
      <c r="V24" s="54">
        <v>15</v>
      </c>
      <c r="W24" s="55" t="s">
        <v>26</v>
      </c>
      <c r="X24" s="329">
        <f>C24+I24+O24</f>
        <v>298</v>
      </c>
      <c r="Y24" s="61">
        <f t="shared" si="5"/>
        <v>225</v>
      </c>
      <c r="Z24" s="61">
        <f t="shared" si="6"/>
        <v>221</v>
      </c>
      <c r="AA24" s="61">
        <f t="shared" si="7"/>
        <v>162</v>
      </c>
      <c r="AB24" s="1116">
        <f t="shared" si="8"/>
        <v>45</v>
      </c>
      <c r="AC24" s="1124">
        <f t="shared" si="9"/>
        <v>951</v>
      </c>
      <c r="AD24" s="329">
        <v>114</v>
      </c>
      <c r="AE24" s="61">
        <v>40</v>
      </c>
      <c r="AF24" s="61">
        <v>35</v>
      </c>
      <c r="AG24" s="61">
        <v>25</v>
      </c>
      <c r="AH24" s="62">
        <v>8</v>
      </c>
      <c r="AI24" s="1127">
        <f t="shared" si="10"/>
        <v>222</v>
      </c>
      <c r="AJ24" s="572">
        <f t="shared" si="11"/>
        <v>0.2334384858044164</v>
      </c>
      <c r="AK24" s="662"/>
      <c r="AL24" s="662"/>
    </row>
    <row r="25" spans="1:38" s="26" customFormat="1" ht="18.75" customHeight="1" thickBot="1" x14ac:dyDescent="0.25">
      <c r="A25" s="502" t="s">
        <v>59</v>
      </c>
      <c r="B25" s="502" t="s">
        <v>528</v>
      </c>
      <c r="C25" s="73">
        <f>SUM(C10:C24)</f>
        <v>1771</v>
      </c>
      <c r="D25" s="73">
        <f t="shared" ref="D25" si="12">SUM(D10:D24)</f>
        <v>1367</v>
      </c>
      <c r="E25" s="73">
        <f t="shared" ref="E25" si="13">SUM(E10:E24)</f>
        <v>1740</v>
      </c>
      <c r="F25" s="73">
        <f t="shared" ref="F25" si="14">SUM(F10:F24)</f>
        <v>1838</v>
      </c>
      <c r="G25" s="1115">
        <f t="shared" ref="G25" si="15">SUM(G10:G24)</f>
        <v>728</v>
      </c>
      <c r="H25" s="502">
        <f t="shared" ref="H25" si="16">SUM(H10:H24)</f>
        <v>7444</v>
      </c>
      <c r="I25" s="1114">
        <f>SUM(I10:I24)</f>
        <v>1347</v>
      </c>
      <c r="J25" s="615">
        <f t="shared" ref="J25:N25" si="17">SUM(J10:J24)</f>
        <v>665</v>
      </c>
      <c r="K25" s="615">
        <f t="shared" si="17"/>
        <v>711</v>
      </c>
      <c r="L25" s="615">
        <f t="shared" si="17"/>
        <v>755</v>
      </c>
      <c r="M25" s="1113">
        <f t="shared" si="17"/>
        <v>325</v>
      </c>
      <c r="N25" s="502">
        <f t="shared" si="17"/>
        <v>3803</v>
      </c>
      <c r="O25" s="504">
        <f>SUM(O10:O24)</f>
        <v>843</v>
      </c>
      <c r="P25" s="73">
        <f t="shared" ref="P25" si="18">SUM(P10:P24)</f>
        <v>861</v>
      </c>
      <c r="Q25" s="73">
        <f t="shared" ref="Q25" si="19">SUM(Q10:Q24)</f>
        <v>1216</v>
      </c>
      <c r="R25" s="73">
        <f t="shared" ref="R25" si="20">SUM(R10:R24)</f>
        <v>1321</v>
      </c>
      <c r="S25" s="1115">
        <f t="shared" ref="S25" si="21">SUM(S10:S24)</f>
        <v>840</v>
      </c>
      <c r="T25" s="502">
        <f t="shared" ref="T25" si="22">SUM(T10:T24)</f>
        <v>5081</v>
      </c>
      <c r="U25" s="573"/>
      <c r="V25" s="1248" t="s">
        <v>59</v>
      </c>
      <c r="W25" s="1248" t="s">
        <v>528</v>
      </c>
      <c r="X25" s="1251">
        <f>SUM(X10:X24)</f>
        <v>3961</v>
      </c>
      <c r="Y25" s="1246">
        <f t="shared" ref="Y25" si="23">SUM(Y10:Y24)</f>
        <v>2893</v>
      </c>
      <c r="Z25" s="1246">
        <f t="shared" ref="Z25" si="24">SUM(Z10:Z24)</f>
        <v>3667</v>
      </c>
      <c r="AA25" s="1246">
        <f t="shared" ref="AA25" si="25">SUM(AA10:AA24)</f>
        <v>3914</v>
      </c>
      <c r="AB25" s="1247" t="e">
        <f t="shared" ref="AB25" si="26">SUM(AB10:AB24)</f>
        <v>#VALUE!</v>
      </c>
      <c r="AC25" s="1248" t="e">
        <f t="shared" ref="AC25" si="27">SUM(AC10:AC24)</f>
        <v>#VALUE!</v>
      </c>
      <c r="AD25" s="1114">
        <f>SUM(AD10:AD24)</f>
        <v>941</v>
      </c>
      <c r="AE25" s="615">
        <f t="shared" ref="AE25" si="28">SUM(AE10:AE24)</f>
        <v>650</v>
      </c>
      <c r="AF25" s="615">
        <f t="shared" ref="AF25" si="29">SUM(AF10:AF24)</f>
        <v>782</v>
      </c>
      <c r="AG25" s="615">
        <f t="shared" ref="AG25" si="30">SUM(AG10:AG24)</f>
        <v>762</v>
      </c>
      <c r="AH25" s="1113">
        <f t="shared" ref="AH25" si="31">SUM(AH10:AH24)</f>
        <v>442</v>
      </c>
      <c r="AI25" s="1117">
        <f t="shared" ref="AI25" si="32">SUM(AI10:AI24)</f>
        <v>3577</v>
      </c>
      <c r="AJ25" s="1120" t="e">
        <f>AI25/AC25</f>
        <v>#VALUE!</v>
      </c>
      <c r="AK25" s="662"/>
      <c r="AL25" s="662"/>
    </row>
    <row r="26" spans="1:38" s="26" customFormat="1" ht="18.75" customHeight="1" x14ac:dyDescent="0.2">
      <c r="A26" s="1111" t="s">
        <v>59</v>
      </c>
      <c r="B26" s="1111" t="s">
        <v>493</v>
      </c>
      <c r="C26" s="1242">
        <v>2083</v>
      </c>
      <c r="D26" s="1242">
        <v>1457</v>
      </c>
      <c r="E26" s="1242">
        <v>1753</v>
      </c>
      <c r="F26" s="1242">
        <v>1779</v>
      </c>
      <c r="G26" s="1243">
        <v>743</v>
      </c>
      <c r="H26" s="1111">
        <v>7815</v>
      </c>
      <c r="I26" s="1244">
        <v>1252</v>
      </c>
      <c r="J26" s="1242">
        <v>656</v>
      </c>
      <c r="K26" s="1242">
        <v>745</v>
      </c>
      <c r="L26" s="1242">
        <v>810</v>
      </c>
      <c r="M26" s="1243">
        <v>317</v>
      </c>
      <c r="N26" s="1111">
        <v>3780</v>
      </c>
      <c r="O26" s="1245">
        <v>863</v>
      </c>
      <c r="P26" s="1242">
        <v>866</v>
      </c>
      <c r="Q26" s="1242">
        <v>1267</v>
      </c>
      <c r="R26" s="1242">
        <v>1282</v>
      </c>
      <c r="S26" s="1243">
        <v>917</v>
      </c>
      <c r="T26" s="1111">
        <v>5195</v>
      </c>
      <c r="U26" s="573"/>
      <c r="V26" s="1087" t="s">
        <v>59</v>
      </c>
      <c r="W26" s="1087" t="s">
        <v>493</v>
      </c>
      <c r="X26" s="42">
        <v>4198</v>
      </c>
      <c r="Y26" s="213">
        <v>2979</v>
      </c>
      <c r="Z26" s="213">
        <v>3765</v>
      </c>
      <c r="AA26" s="213">
        <v>3871</v>
      </c>
      <c r="AB26" s="213">
        <v>1977</v>
      </c>
      <c r="AC26" s="392">
        <v>16790</v>
      </c>
      <c r="AD26" s="211">
        <v>945</v>
      </c>
      <c r="AE26" s="211">
        <v>608</v>
      </c>
      <c r="AF26" s="211">
        <v>681</v>
      </c>
      <c r="AG26" s="211">
        <v>729</v>
      </c>
      <c r="AH26" s="431">
        <v>477</v>
      </c>
      <c r="AI26" s="1252">
        <v>3440</v>
      </c>
      <c r="AJ26" s="1120">
        <f>AI26/AC26</f>
        <v>0.20488385944014295</v>
      </c>
      <c r="AK26" s="662"/>
      <c r="AL26" s="662"/>
    </row>
    <row r="27" spans="1:38" ht="14.25" customHeight="1" x14ac:dyDescent="0.2">
      <c r="A27" s="1111" t="s">
        <v>59</v>
      </c>
      <c r="B27" s="1111" t="s">
        <v>441</v>
      </c>
      <c r="C27" s="59">
        <v>1916</v>
      </c>
      <c r="D27" s="59">
        <v>1513</v>
      </c>
      <c r="E27" s="59">
        <v>1738</v>
      </c>
      <c r="F27" s="59">
        <v>1606</v>
      </c>
      <c r="G27" s="564">
        <v>702</v>
      </c>
      <c r="H27" s="1111">
        <v>7475</v>
      </c>
      <c r="I27" s="456">
        <v>1073</v>
      </c>
      <c r="J27" s="59">
        <v>630</v>
      </c>
      <c r="K27" s="59">
        <v>797</v>
      </c>
      <c r="L27" s="59">
        <v>802</v>
      </c>
      <c r="M27" s="564">
        <v>396</v>
      </c>
      <c r="N27" s="1111">
        <v>3698</v>
      </c>
      <c r="O27" s="328">
        <v>862</v>
      </c>
      <c r="P27" s="59">
        <v>941</v>
      </c>
      <c r="Q27" s="59">
        <v>1272</v>
      </c>
      <c r="R27" s="59">
        <v>1237</v>
      </c>
      <c r="S27" s="564">
        <v>993</v>
      </c>
      <c r="T27" s="1111">
        <v>5305</v>
      </c>
      <c r="U27" s="446"/>
      <c r="V27" s="1249" t="s">
        <v>59</v>
      </c>
      <c r="W27" s="1249" t="s">
        <v>441</v>
      </c>
      <c r="X27" s="328">
        <v>3851</v>
      </c>
      <c r="Y27" s="59">
        <v>3084</v>
      </c>
      <c r="Z27" s="59">
        <v>3807</v>
      </c>
      <c r="AA27" s="59">
        <v>3645</v>
      </c>
      <c r="AB27" s="59">
        <v>2091</v>
      </c>
      <c r="AC27" s="60">
        <v>16478</v>
      </c>
      <c r="AD27" s="456">
        <v>926</v>
      </c>
      <c r="AE27" s="59">
        <v>603</v>
      </c>
      <c r="AF27" s="59">
        <v>729</v>
      </c>
      <c r="AG27" s="59">
        <v>715</v>
      </c>
      <c r="AH27" s="564">
        <v>527</v>
      </c>
      <c r="AI27" s="1118">
        <v>3500</v>
      </c>
      <c r="AJ27" s="1121">
        <v>0.21240441801189464</v>
      </c>
      <c r="AK27" s="662"/>
      <c r="AL27" s="662"/>
    </row>
    <row r="28" spans="1:38" s="26" customFormat="1" ht="14.25" customHeight="1" x14ac:dyDescent="0.2">
      <c r="A28" s="1111" t="s">
        <v>59</v>
      </c>
      <c r="B28" s="1111" t="s">
        <v>359</v>
      </c>
      <c r="C28" s="59">
        <v>1927</v>
      </c>
      <c r="D28" s="59">
        <v>1486</v>
      </c>
      <c r="E28" s="59">
        <v>1702</v>
      </c>
      <c r="F28" s="59">
        <v>1593</v>
      </c>
      <c r="G28" s="564">
        <v>704</v>
      </c>
      <c r="H28" s="1111">
        <v>7412</v>
      </c>
      <c r="I28" s="456">
        <v>1069</v>
      </c>
      <c r="J28" s="59">
        <v>639</v>
      </c>
      <c r="K28" s="59">
        <v>814</v>
      </c>
      <c r="L28" s="59">
        <v>808</v>
      </c>
      <c r="M28" s="564">
        <v>399</v>
      </c>
      <c r="N28" s="1111">
        <v>3729</v>
      </c>
      <c r="O28" s="328">
        <v>861</v>
      </c>
      <c r="P28" s="59">
        <v>931</v>
      </c>
      <c r="Q28" s="59">
        <v>1252</v>
      </c>
      <c r="R28" s="59">
        <v>1228</v>
      </c>
      <c r="S28" s="564">
        <v>991</v>
      </c>
      <c r="T28" s="1111">
        <v>5263</v>
      </c>
      <c r="U28" s="446"/>
      <c r="V28" s="1249" t="s">
        <v>59</v>
      </c>
      <c r="W28" s="1249" t="s">
        <v>359</v>
      </c>
      <c r="X28" s="328">
        <v>3857</v>
      </c>
      <c r="Y28" s="59">
        <v>3056</v>
      </c>
      <c r="Z28" s="59">
        <v>3768</v>
      </c>
      <c r="AA28" s="59">
        <v>3629</v>
      </c>
      <c r="AB28" s="59">
        <v>2094</v>
      </c>
      <c r="AC28" s="60">
        <v>16404</v>
      </c>
      <c r="AD28" s="456">
        <v>872</v>
      </c>
      <c r="AE28" s="59">
        <v>612</v>
      </c>
      <c r="AF28" s="59">
        <v>687</v>
      </c>
      <c r="AG28" s="59">
        <v>744</v>
      </c>
      <c r="AH28" s="564">
        <v>561</v>
      </c>
      <c r="AI28" s="1118">
        <v>3476</v>
      </c>
      <c r="AJ28" s="1121">
        <v>0.21189953669836625</v>
      </c>
      <c r="AK28" s="662"/>
      <c r="AL28" s="662"/>
    </row>
    <row r="29" spans="1:38" s="26" customFormat="1" ht="14.25" customHeight="1" x14ac:dyDescent="0.2">
      <c r="A29" s="1111" t="s">
        <v>59</v>
      </c>
      <c r="B29" s="1111" t="s">
        <v>102</v>
      </c>
      <c r="C29" s="59">
        <v>2018</v>
      </c>
      <c r="D29" s="59">
        <v>1533</v>
      </c>
      <c r="E29" s="59">
        <v>1776</v>
      </c>
      <c r="F29" s="59">
        <v>1551</v>
      </c>
      <c r="G29" s="564">
        <v>655</v>
      </c>
      <c r="H29" s="1111">
        <v>7533</v>
      </c>
      <c r="I29" s="456">
        <v>999</v>
      </c>
      <c r="J29" s="59">
        <v>608</v>
      </c>
      <c r="K29" s="59">
        <v>773</v>
      </c>
      <c r="L29" s="59">
        <v>877</v>
      </c>
      <c r="M29" s="564">
        <v>420</v>
      </c>
      <c r="N29" s="1111">
        <v>3677</v>
      </c>
      <c r="O29" s="328">
        <v>893</v>
      </c>
      <c r="P29" s="59">
        <v>926</v>
      </c>
      <c r="Q29" s="59">
        <v>1284</v>
      </c>
      <c r="R29" s="59">
        <v>1277</v>
      </c>
      <c r="S29" s="564">
        <v>1034</v>
      </c>
      <c r="T29" s="1111">
        <v>5414</v>
      </c>
      <c r="U29" s="446"/>
      <c r="V29" s="1249" t="s">
        <v>59</v>
      </c>
      <c r="W29" s="1249" t="s">
        <v>102</v>
      </c>
      <c r="X29" s="328">
        <v>3910</v>
      </c>
      <c r="Y29" s="59">
        <v>3067</v>
      </c>
      <c r="Z29" s="59">
        <v>3833</v>
      </c>
      <c r="AA29" s="59">
        <v>3705</v>
      </c>
      <c r="AB29" s="59">
        <v>2109</v>
      </c>
      <c r="AC29" s="60">
        <v>16624</v>
      </c>
      <c r="AD29" s="456">
        <v>836</v>
      </c>
      <c r="AE29" s="59">
        <v>562</v>
      </c>
      <c r="AF29" s="59">
        <v>665</v>
      </c>
      <c r="AG29" s="59">
        <v>777</v>
      </c>
      <c r="AH29" s="564">
        <v>590</v>
      </c>
      <c r="AI29" s="1118">
        <v>3430</v>
      </c>
      <c r="AJ29" s="1121">
        <v>0.20632820019249279</v>
      </c>
      <c r="AK29" s="662"/>
      <c r="AL29" s="662"/>
    </row>
    <row r="30" spans="1:38" ht="14.25" customHeight="1" x14ac:dyDescent="0.2">
      <c r="A30" s="1111" t="s">
        <v>59</v>
      </c>
      <c r="B30" s="1111" t="s">
        <v>103</v>
      </c>
      <c r="C30" s="59">
        <v>1864</v>
      </c>
      <c r="D30" s="59">
        <v>1492</v>
      </c>
      <c r="E30" s="59">
        <v>1659</v>
      </c>
      <c r="F30" s="59">
        <v>1489</v>
      </c>
      <c r="G30" s="564">
        <v>641</v>
      </c>
      <c r="H30" s="1111">
        <v>7145</v>
      </c>
      <c r="I30" s="456">
        <v>968</v>
      </c>
      <c r="J30" s="59">
        <v>622</v>
      </c>
      <c r="K30" s="59">
        <v>803</v>
      </c>
      <c r="L30" s="59">
        <v>959</v>
      </c>
      <c r="M30" s="564">
        <v>432</v>
      </c>
      <c r="N30" s="1111">
        <v>3784</v>
      </c>
      <c r="O30" s="328">
        <v>867</v>
      </c>
      <c r="P30" s="59">
        <v>913</v>
      </c>
      <c r="Q30" s="59">
        <v>1227</v>
      </c>
      <c r="R30" s="59">
        <v>1347</v>
      </c>
      <c r="S30" s="564">
        <v>1031</v>
      </c>
      <c r="T30" s="1111">
        <v>5385</v>
      </c>
      <c r="U30" s="446"/>
      <c r="V30" s="1249" t="s">
        <v>59</v>
      </c>
      <c r="W30" s="1249" t="s">
        <v>103</v>
      </c>
      <c r="X30" s="328">
        <v>3699</v>
      </c>
      <c r="Y30" s="59">
        <v>3027</v>
      </c>
      <c r="Z30" s="59">
        <v>3689</v>
      </c>
      <c r="AA30" s="59">
        <v>3795</v>
      </c>
      <c r="AB30" s="59">
        <v>2104</v>
      </c>
      <c r="AC30" s="60">
        <v>16314</v>
      </c>
      <c r="AD30" s="456">
        <v>711</v>
      </c>
      <c r="AE30" s="59">
        <v>512</v>
      </c>
      <c r="AF30" s="59">
        <v>581</v>
      </c>
      <c r="AG30" s="59">
        <v>860</v>
      </c>
      <c r="AH30" s="564">
        <v>539</v>
      </c>
      <c r="AI30" s="1118">
        <v>3203</v>
      </c>
      <c r="AJ30" s="1121">
        <v>0.19633443668015202</v>
      </c>
      <c r="AK30" s="662"/>
      <c r="AL30" s="662"/>
    </row>
    <row r="31" spans="1:38" ht="14.25" customHeight="1" thickBot="1" x14ac:dyDescent="0.25">
      <c r="A31" s="1112" t="s">
        <v>59</v>
      </c>
      <c r="B31" s="1112" t="s">
        <v>104</v>
      </c>
      <c r="C31" s="61">
        <v>1943</v>
      </c>
      <c r="D31" s="61">
        <v>1503</v>
      </c>
      <c r="E31" s="61">
        <v>1642</v>
      </c>
      <c r="F31" s="61">
        <v>1508</v>
      </c>
      <c r="G31" s="1116">
        <v>606</v>
      </c>
      <c r="H31" s="1112">
        <v>7202</v>
      </c>
      <c r="I31" s="456">
        <v>990</v>
      </c>
      <c r="J31" s="59">
        <v>637</v>
      </c>
      <c r="K31" s="59">
        <v>846</v>
      </c>
      <c r="L31" s="59">
        <v>1026</v>
      </c>
      <c r="M31" s="564">
        <v>455</v>
      </c>
      <c r="N31" s="1112">
        <v>3954</v>
      </c>
      <c r="O31" s="329">
        <v>808</v>
      </c>
      <c r="P31" s="61">
        <v>961</v>
      </c>
      <c r="Q31" s="61">
        <v>1200</v>
      </c>
      <c r="R31" s="61">
        <v>1484</v>
      </c>
      <c r="S31" s="1116">
        <v>1021</v>
      </c>
      <c r="T31" s="1112">
        <v>5474</v>
      </c>
      <c r="U31" s="446"/>
      <c r="V31" s="1250" t="s">
        <v>59</v>
      </c>
      <c r="W31" s="1250" t="s">
        <v>104</v>
      </c>
      <c r="X31" s="329">
        <v>3741</v>
      </c>
      <c r="Y31" s="61">
        <v>3101</v>
      </c>
      <c r="Z31" s="61">
        <v>3688</v>
      </c>
      <c r="AA31" s="61">
        <v>4018</v>
      </c>
      <c r="AB31" s="61">
        <v>2082</v>
      </c>
      <c r="AC31" s="62">
        <v>16630</v>
      </c>
      <c r="AD31" s="460">
        <v>711</v>
      </c>
      <c r="AE31" s="61">
        <v>512</v>
      </c>
      <c r="AF31" s="61">
        <v>581</v>
      </c>
      <c r="AG31" s="61">
        <v>860</v>
      </c>
      <c r="AH31" s="1116">
        <v>539</v>
      </c>
      <c r="AI31" s="1119">
        <v>3203</v>
      </c>
      <c r="AJ31" s="1122">
        <v>0.19260372820204449</v>
      </c>
      <c r="AL31" s="662"/>
    </row>
    <row r="32" spans="1:38" x14ac:dyDescent="0.2">
      <c r="A32" s="1" t="s">
        <v>197</v>
      </c>
      <c r="V32" s="1" t="s">
        <v>197</v>
      </c>
      <c r="AC32" s="2"/>
      <c r="AL32" s="1561"/>
    </row>
    <row r="33" spans="1:38" x14ac:dyDescent="0.2">
      <c r="A33" s="2" t="s">
        <v>198</v>
      </c>
      <c r="V33" s="2" t="s">
        <v>199</v>
      </c>
      <c r="AC33" s="2"/>
      <c r="AL33" s="1561"/>
    </row>
    <row r="34" spans="1:38" x14ac:dyDescent="0.2">
      <c r="A34" s="1" t="s">
        <v>200</v>
      </c>
      <c r="I34" s="446"/>
      <c r="O34" s="446"/>
      <c r="U34" s="446"/>
      <c r="AC34" s="2"/>
      <c r="AL34" s="662"/>
    </row>
    <row r="35" spans="1:38" ht="12.75" x14ac:dyDescent="0.2">
      <c r="A35" s="7" t="s">
        <v>460</v>
      </c>
      <c r="B35" s="234"/>
      <c r="C35" s="234"/>
      <c r="D35" s="234"/>
      <c r="E35" s="234"/>
      <c r="F35" s="234"/>
      <c r="G35" s="234"/>
      <c r="I35" s="446"/>
      <c r="K35" s="234"/>
      <c r="L35" s="234"/>
      <c r="M35" s="234"/>
      <c r="O35" s="446"/>
      <c r="P35" s="234"/>
      <c r="Q35" s="235"/>
      <c r="U35" s="446"/>
      <c r="AC35" s="2"/>
      <c r="AL35" s="662"/>
    </row>
    <row r="36" spans="1:38" x14ac:dyDescent="0.2">
      <c r="A36" s="7" t="s">
        <v>201</v>
      </c>
      <c r="I36" s="446"/>
      <c r="O36" s="446"/>
      <c r="U36" s="446"/>
      <c r="AC36" s="2"/>
    </row>
    <row r="37" spans="1:38" ht="12.75" x14ac:dyDescent="0.2">
      <c r="A37" s="1" t="s">
        <v>568</v>
      </c>
      <c r="B37" s="522"/>
      <c r="AC37" s="2"/>
    </row>
    <row r="60" spans="1:22" ht="15" x14ac:dyDescent="0.25">
      <c r="A60" s="1086" t="s">
        <v>508</v>
      </c>
      <c r="B60" s="1086"/>
      <c r="C60" s="1086"/>
      <c r="D60" s="1086"/>
      <c r="E60" s="1086"/>
      <c r="F60" s="1086"/>
      <c r="G60" s="1086"/>
      <c r="H60" s="1086"/>
      <c r="I60" s="1086"/>
      <c r="J60" s="1086"/>
      <c r="K60" s="1086"/>
      <c r="L60" s="1086"/>
      <c r="M60" s="1086"/>
      <c r="N60" s="1086"/>
      <c r="O60" s="1086"/>
      <c r="P60" s="1086"/>
      <c r="Q60" s="1086"/>
      <c r="R60" s="1086"/>
      <c r="S60" s="1086"/>
      <c r="T60" s="1086"/>
      <c r="U60" s="1086"/>
      <c r="V60" s="1086"/>
    </row>
  </sheetData>
  <mergeCells count="7">
    <mergeCell ref="AL32:AL33"/>
    <mergeCell ref="AJ8:AJ9"/>
    <mergeCell ref="C8:H8"/>
    <mergeCell ref="I8:N8"/>
    <mergeCell ref="O8:T8"/>
    <mergeCell ref="X8:AC8"/>
    <mergeCell ref="AD8:AI8"/>
  </mergeCells>
  <phoneticPr fontId="55" type="noConversion"/>
  <printOptions horizontalCentered="1" verticalCentered="1"/>
  <pageMargins left="0.7" right="0.7" top="0.75" bottom="0.75" header="0.3" footer="0.3"/>
  <pageSetup paperSize="8" fitToWidth="0" fitToHeight="0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K98"/>
  <sheetViews>
    <sheetView showGridLines="0" topLeftCell="A9" zoomScale="196" zoomScaleNormal="100" zoomScalePageLayoutView="110" workbookViewId="0">
      <selection activeCell="I10" sqref="I10"/>
    </sheetView>
  </sheetViews>
  <sheetFormatPr baseColWidth="10" defaultColWidth="11.42578125" defaultRowHeight="12" x14ac:dyDescent="0.2"/>
  <cols>
    <col min="1" max="1" width="6.28515625" style="962" bestFit="1" customWidth="1"/>
    <col min="2" max="2" width="20.5703125" style="939" customWidth="1"/>
    <col min="3" max="3" width="15" style="939" customWidth="1"/>
    <col min="4" max="5" width="13.42578125" style="939" customWidth="1"/>
    <col min="6" max="6" width="13.42578125" style="939" bestFit="1" customWidth="1"/>
    <col min="7" max="7" width="12.7109375" style="939" customWidth="1"/>
    <col min="8" max="8" width="12.140625" style="939" customWidth="1"/>
    <col min="9" max="10" width="11.42578125" style="939"/>
    <col min="11" max="11" width="34" style="939" customWidth="1"/>
    <col min="12" max="16384" width="11.42578125" style="939"/>
  </cols>
  <sheetData>
    <row r="1" spans="1:11" x14ac:dyDescent="0.2">
      <c r="A1" s="938" t="s">
        <v>0</v>
      </c>
    </row>
    <row r="2" spans="1:11" x14ac:dyDescent="0.2">
      <c r="A2" s="938" t="str">
        <f>A9</f>
        <v>Tabell 3 - 5 - B - A2 - Antall vedtakstimer i hjemmetjenesten - hittil i år</v>
      </c>
    </row>
    <row r="3" spans="1:11" x14ac:dyDescent="0.2">
      <c r="A3" s="938" t="str">
        <f>A38</f>
        <v>Tabell 3 - 5 - B - A3 - Antall utførte timer i hjemmetjenesten - hittil i år</v>
      </c>
    </row>
    <row r="4" spans="1:11" x14ac:dyDescent="0.2">
      <c r="A4" s="938" t="str">
        <f>A69</f>
        <v>Tabell 3 - 5 - B - A4- Antall utførte timer i hjemmetjenesten - herav utført av private leverandører - hittil i år</v>
      </c>
      <c r="H4" s="939" t="s">
        <v>13</v>
      </c>
    </row>
    <row r="6" spans="1:11" x14ac:dyDescent="0.2">
      <c r="A6" s="938"/>
      <c r="C6" s="961"/>
      <c r="D6" s="961"/>
      <c r="E6" s="961"/>
      <c r="F6" s="961"/>
      <c r="G6" s="961"/>
      <c r="H6" s="961"/>
    </row>
    <row r="7" spans="1:11" x14ac:dyDescent="0.2">
      <c r="A7" s="940"/>
      <c r="C7" s="961"/>
      <c r="D7" s="961"/>
      <c r="E7" s="961"/>
      <c r="F7" s="961"/>
      <c r="G7" s="961"/>
      <c r="H7" s="961"/>
    </row>
    <row r="8" spans="1:11" x14ac:dyDescent="0.2">
      <c r="C8" s="961"/>
      <c r="D8" s="961"/>
      <c r="E8" s="961"/>
      <c r="F8" s="961"/>
      <c r="G8" s="961"/>
      <c r="H8" s="961"/>
      <c r="K8" s="939" t="s">
        <v>13</v>
      </c>
    </row>
    <row r="9" spans="1:11" ht="13.5" thickBot="1" x14ac:dyDescent="0.25">
      <c r="A9" s="941" t="s">
        <v>210</v>
      </c>
      <c r="B9" s="941"/>
      <c r="C9" s="941"/>
      <c r="D9" s="941"/>
      <c r="E9" s="941"/>
      <c r="F9" s="941"/>
      <c r="G9" s="941"/>
      <c r="H9" s="941"/>
    </row>
    <row r="10" spans="1:11" ht="72.75" thickBot="1" x14ac:dyDescent="0.25">
      <c r="A10" s="963" t="s">
        <v>51</v>
      </c>
      <c r="B10" s="964" t="s">
        <v>5</v>
      </c>
      <c r="C10" s="965" t="s">
        <v>211</v>
      </c>
      <c r="D10" s="966" t="s">
        <v>202</v>
      </c>
      <c r="E10" s="967" t="s">
        <v>212</v>
      </c>
      <c r="F10" s="968" t="s">
        <v>213</v>
      </c>
      <c r="G10" s="969" t="s">
        <v>214</v>
      </c>
      <c r="H10" s="970" t="s">
        <v>215</v>
      </c>
      <c r="I10" s="971"/>
    </row>
    <row r="11" spans="1:11" x14ac:dyDescent="0.2">
      <c r="A11" s="948">
        <v>1</v>
      </c>
      <c r="B11" s="945" t="s">
        <v>11</v>
      </c>
      <c r="C11" s="837">
        <f>D11+E11+F11</f>
        <v>322846.84857142856</v>
      </c>
      <c r="D11" s="832">
        <v>11414.97142857142</v>
      </c>
      <c r="E11" s="832">
        <v>164405.86857142849</v>
      </c>
      <c r="F11" s="832">
        <v>147026.00857142863</v>
      </c>
      <c r="G11" s="832">
        <v>164312</v>
      </c>
      <c r="H11" s="972">
        <v>29061</v>
      </c>
      <c r="I11" s="954"/>
    </row>
    <row r="12" spans="1:11" x14ac:dyDescent="0.2">
      <c r="A12" s="946">
        <v>2</v>
      </c>
      <c r="B12" s="947" t="s">
        <v>12</v>
      </c>
      <c r="C12" s="838">
        <f t="shared" ref="C12:C25" si="0">D12+E12+F12</f>
        <v>327545.18428571429</v>
      </c>
      <c r="D12" s="833">
        <v>15370.794285714299</v>
      </c>
      <c r="E12" s="833">
        <v>220241.32428571425</v>
      </c>
      <c r="F12" s="833">
        <v>91933.065714285709</v>
      </c>
      <c r="G12" s="833">
        <v>145026</v>
      </c>
      <c r="H12" s="973">
        <v>44277</v>
      </c>
      <c r="I12" s="954"/>
    </row>
    <row r="13" spans="1:11" x14ac:dyDescent="0.2">
      <c r="A13" s="946">
        <v>3</v>
      </c>
      <c r="B13" s="947" t="s">
        <v>14</v>
      </c>
      <c r="C13" s="838">
        <f t="shared" si="0"/>
        <v>466893.14428571431</v>
      </c>
      <c r="D13" s="833">
        <v>9970.6499999999978</v>
      </c>
      <c r="E13" s="833">
        <v>307736.32999999996</v>
      </c>
      <c r="F13" s="833">
        <v>149186.16428571433</v>
      </c>
      <c r="G13" s="833">
        <v>117115</v>
      </c>
      <c r="H13" s="973">
        <v>10052</v>
      </c>
      <c r="I13" s="954"/>
      <c r="K13" s="939" t="s">
        <v>13</v>
      </c>
    </row>
    <row r="14" spans="1:11" x14ac:dyDescent="0.2">
      <c r="A14" s="946">
        <v>4</v>
      </c>
      <c r="B14" s="947" t="s">
        <v>15</v>
      </c>
      <c r="C14" s="838">
        <f t="shared" si="0"/>
        <v>209331.68857142862</v>
      </c>
      <c r="D14" s="833">
        <v>6440.4971428571425</v>
      </c>
      <c r="E14" s="833">
        <v>137216.20714285719</v>
      </c>
      <c r="F14" s="833">
        <v>65674.984285714279</v>
      </c>
      <c r="G14" s="833">
        <v>98332</v>
      </c>
      <c r="H14" s="973">
        <v>5905</v>
      </c>
      <c r="I14" s="954"/>
    </row>
    <row r="15" spans="1:11" x14ac:dyDescent="0.2">
      <c r="A15" s="946">
        <v>5</v>
      </c>
      <c r="B15" s="947" t="s">
        <v>16</v>
      </c>
      <c r="C15" s="838">
        <f t="shared" si="0"/>
        <v>323319.85428571433</v>
      </c>
      <c r="D15" s="833">
        <v>20304.385714285738</v>
      </c>
      <c r="E15" s="833">
        <v>229174.46857142856</v>
      </c>
      <c r="F15" s="833">
        <v>73841</v>
      </c>
      <c r="G15" s="833">
        <v>193045</v>
      </c>
      <c r="H15" s="973">
        <v>19552</v>
      </c>
      <c r="I15" s="954"/>
      <c r="K15" s="939" t="s">
        <v>13</v>
      </c>
    </row>
    <row r="16" spans="1:11" x14ac:dyDescent="0.2">
      <c r="A16" s="948">
        <v>6</v>
      </c>
      <c r="B16" s="945" t="s">
        <v>17</v>
      </c>
      <c r="C16" s="838">
        <f t="shared" si="0"/>
        <v>293541.68999999994</v>
      </c>
      <c r="D16" s="833">
        <v>9192.4042857142776</v>
      </c>
      <c r="E16" s="833">
        <v>224212.69857142854</v>
      </c>
      <c r="F16" s="833">
        <v>60136.587142857155</v>
      </c>
      <c r="G16" s="833">
        <v>93971</v>
      </c>
      <c r="H16" s="973">
        <v>7953</v>
      </c>
      <c r="I16" s="954"/>
    </row>
    <row r="17" spans="1:11" x14ac:dyDescent="0.2">
      <c r="A17" s="948">
        <v>7</v>
      </c>
      <c r="B17" s="945" t="s">
        <v>18</v>
      </c>
      <c r="C17" s="838">
        <f t="shared" si="0"/>
        <v>648186.98857142869</v>
      </c>
      <c r="D17" s="833">
        <v>20715.098571428593</v>
      </c>
      <c r="E17" s="833">
        <v>490470.34000000008</v>
      </c>
      <c r="F17" s="833">
        <v>137001.55000000002</v>
      </c>
      <c r="G17" s="833">
        <v>192265</v>
      </c>
      <c r="H17" s="973">
        <v>18633</v>
      </c>
      <c r="I17" s="954"/>
    </row>
    <row r="18" spans="1:11" x14ac:dyDescent="0.2">
      <c r="A18" s="946">
        <v>8</v>
      </c>
      <c r="B18" s="947" t="s">
        <v>19</v>
      </c>
      <c r="C18" s="838">
        <f t="shared" si="0"/>
        <v>563570.26285714284</v>
      </c>
      <c r="D18" s="833">
        <v>13836.575714285731</v>
      </c>
      <c r="E18" s="833">
        <v>461717.00857142854</v>
      </c>
      <c r="F18" s="833">
        <v>88016.678571428536</v>
      </c>
      <c r="G18" s="833">
        <v>175832</v>
      </c>
      <c r="H18" s="973">
        <v>35589</v>
      </c>
      <c r="I18" s="954"/>
    </row>
    <row r="19" spans="1:11" x14ac:dyDescent="0.2">
      <c r="A19" s="946">
        <v>9</v>
      </c>
      <c r="B19" s="947" t="s">
        <v>20</v>
      </c>
      <c r="C19" s="838">
        <f t="shared" si="0"/>
        <v>395118.28857142874</v>
      </c>
      <c r="D19" s="833">
        <v>12092.707142857162</v>
      </c>
      <c r="E19" s="833">
        <v>286061.39857142878</v>
      </c>
      <c r="F19" s="833">
        <v>96964.182857142834</v>
      </c>
      <c r="G19" s="833">
        <v>114645</v>
      </c>
      <c r="H19" s="973">
        <v>6073</v>
      </c>
      <c r="I19" s="954"/>
    </row>
    <row r="20" spans="1:11" x14ac:dyDescent="0.2">
      <c r="A20" s="946">
        <v>10</v>
      </c>
      <c r="B20" s="947" t="s">
        <v>21</v>
      </c>
      <c r="C20" s="838">
        <f t="shared" si="0"/>
        <v>474034.05714285717</v>
      </c>
      <c r="D20" s="833">
        <v>15501.937142857147</v>
      </c>
      <c r="E20" s="833">
        <v>420145.05</v>
      </c>
      <c r="F20" s="833">
        <v>38387.069999999985</v>
      </c>
      <c r="G20" s="833">
        <v>112670</v>
      </c>
      <c r="H20" s="973">
        <v>16990</v>
      </c>
      <c r="I20" s="954"/>
    </row>
    <row r="21" spans="1:11" x14ac:dyDescent="0.2">
      <c r="A21" s="948">
        <v>11</v>
      </c>
      <c r="B21" s="945" t="s">
        <v>22</v>
      </c>
      <c r="C21" s="838">
        <f t="shared" si="0"/>
        <v>513723.9871428574</v>
      </c>
      <c r="D21" s="833">
        <v>13087.032857142874</v>
      </c>
      <c r="E21" s="833">
        <v>457011.81000000023</v>
      </c>
      <c r="F21" s="833">
        <v>43625.144285714283</v>
      </c>
      <c r="G21" s="833">
        <v>151008</v>
      </c>
      <c r="H21" s="973">
        <v>30900</v>
      </c>
      <c r="I21" s="954"/>
    </row>
    <row r="22" spans="1:11" x14ac:dyDescent="0.2">
      <c r="A22" s="946">
        <v>12</v>
      </c>
      <c r="B22" s="947" t="s">
        <v>23</v>
      </c>
      <c r="C22" s="838">
        <f t="shared" si="0"/>
        <v>529848.32571428549</v>
      </c>
      <c r="D22" s="833">
        <v>30014.278571428567</v>
      </c>
      <c r="E22" s="833">
        <v>377907.68857142841</v>
      </c>
      <c r="F22" s="833">
        <v>121926.35857142856</v>
      </c>
      <c r="G22" s="833">
        <v>227413</v>
      </c>
      <c r="H22" s="973">
        <v>15749</v>
      </c>
      <c r="I22" s="954"/>
    </row>
    <row r="23" spans="1:11" x14ac:dyDescent="0.2">
      <c r="A23" s="946">
        <v>13</v>
      </c>
      <c r="B23" s="947" t="s">
        <v>24</v>
      </c>
      <c r="C23" s="838">
        <f t="shared" si="0"/>
        <v>631609.14571428543</v>
      </c>
      <c r="D23" s="833">
        <v>23126.054285714305</v>
      </c>
      <c r="E23" s="833">
        <v>516745.92714285688</v>
      </c>
      <c r="F23" s="833">
        <v>91737.164285714287</v>
      </c>
      <c r="G23" s="833">
        <v>178416</v>
      </c>
      <c r="H23" s="973">
        <v>13657</v>
      </c>
      <c r="I23" s="954"/>
    </row>
    <row r="24" spans="1:11" x14ac:dyDescent="0.2">
      <c r="A24" s="946">
        <v>14</v>
      </c>
      <c r="B24" s="947" t="s">
        <v>25</v>
      </c>
      <c r="C24" s="838">
        <f t="shared" si="0"/>
        <v>628668.13857142883</v>
      </c>
      <c r="D24" s="833">
        <v>12014.5742857143</v>
      </c>
      <c r="E24" s="833">
        <v>517574.89285714307</v>
      </c>
      <c r="F24" s="833">
        <v>99078.671428571426</v>
      </c>
      <c r="G24" s="833">
        <v>223428</v>
      </c>
      <c r="H24" s="973">
        <v>24720</v>
      </c>
      <c r="I24" s="954"/>
      <c r="K24" s="939" t="s">
        <v>13</v>
      </c>
    </row>
    <row r="25" spans="1:11" ht="13.5" customHeight="1" thickBot="1" x14ac:dyDescent="0.25">
      <c r="A25" s="949">
        <v>15</v>
      </c>
      <c r="B25" s="950" t="s">
        <v>26</v>
      </c>
      <c r="C25" s="1254">
        <f t="shared" si="0"/>
        <v>801332.20714285714</v>
      </c>
      <c r="D25" s="1255">
        <v>12524.580000000005</v>
      </c>
      <c r="E25" s="1255">
        <v>649492.40142857144</v>
      </c>
      <c r="F25" s="1255">
        <v>139315.22571428577</v>
      </c>
      <c r="G25" s="1255">
        <v>105521</v>
      </c>
      <c r="H25" s="1256">
        <v>12844</v>
      </c>
      <c r="I25" s="954"/>
    </row>
    <row r="26" spans="1:11" x14ac:dyDescent="0.2">
      <c r="A26" s="975" t="s">
        <v>59</v>
      </c>
      <c r="B26" s="1257" t="s">
        <v>528</v>
      </c>
      <c r="C26" s="1260">
        <f>SUM(C11:C25)</f>
        <v>7129569.8114285721</v>
      </c>
      <c r="D26" s="840">
        <f t="shared" ref="D26:H26" si="1">SUM(D11:D25)</f>
        <v>225606.54142857157</v>
      </c>
      <c r="E26" s="840">
        <f t="shared" si="1"/>
        <v>5460113.4142857138</v>
      </c>
      <c r="F26" s="840">
        <f t="shared" si="1"/>
        <v>1443849.855714286</v>
      </c>
      <c r="G26" s="840">
        <f t="shared" si="1"/>
        <v>2292999</v>
      </c>
      <c r="H26" s="1261">
        <f t="shared" si="1"/>
        <v>291955</v>
      </c>
      <c r="I26" s="954"/>
      <c r="K26" s="976"/>
    </row>
    <row r="27" spans="1:11" x14ac:dyDescent="0.2">
      <c r="A27" s="1253" t="s">
        <v>59</v>
      </c>
      <c r="B27" s="1258" t="s">
        <v>493</v>
      </c>
      <c r="C27" s="1262">
        <v>7020545.0557142869</v>
      </c>
      <c r="D27" s="833">
        <v>247484.50142857153</v>
      </c>
      <c r="E27" s="833">
        <v>5366437.0914285704</v>
      </c>
      <c r="F27" s="833">
        <v>1406623.4628571428</v>
      </c>
      <c r="G27" s="833">
        <v>2349222.5699999989</v>
      </c>
      <c r="H27" s="973">
        <v>279032.80428571411</v>
      </c>
      <c r="I27" s="954"/>
      <c r="K27" s="976"/>
    </row>
    <row r="28" spans="1:11" x14ac:dyDescent="0.2">
      <c r="A28" s="977" t="s">
        <v>59</v>
      </c>
      <c r="B28" s="1259" t="s">
        <v>441</v>
      </c>
      <c r="C28" s="1262">
        <v>6893146.8171428563</v>
      </c>
      <c r="D28" s="833">
        <v>268676.77285714273</v>
      </c>
      <c r="E28" s="833">
        <v>5247357.0871428568</v>
      </c>
      <c r="F28" s="833">
        <v>1377112.9571428571</v>
      </c>
      <c r="G28" s="833">
        <v>2381193.3299999996</v>
      </c>
      <c r="H28" s="973">
        <v>243712.21714285735</v>
      </c>
      <c r="I28" s="954"/>
      <c r="K28" s="976"/>
    </row>
    <row r="29" spans="1:11" x14ac:dyDescent="0.2">
      <c r="A29" s="977" t="s">
        <v>59</v>
      </c>
      <c r="B29" s="1259" t="s">
        <v>359</v>
      </c>
      <c r="C29" s="1262">
        <v>6729350.9557142854</v>
      </c>
      <c r="D29" s="833">
        <v>276588.9214285714</v>
      </c>
      <c r="E29" s="833">
        <v>5128443.2342857132</v>
      </c>
      <c r="F29" s="833">
        <v>1324318.8000000003</v>
      </c>
      <c r="G29" s="833">
        <v>2311574.6485714284</v>
      </c>
      <c r="H29" s="973">
        <v>233748.36571428587</v>
      </c>
      <c r="I29" s="954"/>
      <c r="K29" s="976"/>
    </row>
    <row r="30" spans="1:11" x14ac:dyDescent="0.2">
      <c r="A30" s="977" t="s">
        <v>59</v>
      </c>
      <c r="B30" s="1259" t="s">
        <v>102</v>
      </c>
      <c r="C30" s="1262">
        <v>6333642.7307348475</v>
      </c>
      <c r="D30" s="833">
        <v>287943.51136000536</v>
      </c>
      <c r="E30" s="833">
        <v>4805557.5690348437</v>
      </c>
      <c r="F30" s="833">
        <v>1240141.6503399983</v>
      </c>
      <c r="G30" s="833">
        <v>2329573.9920088802</v>
      </c>
      <c r="H30" s="973">
        <v>230837.55964300776</v>
      </c>
      <c r="I30" s="954"/>
      <c r="K30" s="976"/>
    </row>
    <row r="31" spans="1:11" x14ac:dyDescent="0.2">
      <c r="A31" s="977" t="s">
        <v>59</v>
      </c>
      <c r="B31" s="1259" t="s">
        <v>103</v>
      </c>
      <c r="C31" s="1262">
        <v>5902009.9625338288</v>
      </c>
      <c r="D31" s="833">
        <v>312023.21374200267</v>
      </c>
      <c r="E31" s="833">
        <v>4444442.3365328377</v>
      </c>
      <c r="F31" s="833">
        <v>1145544.4122589873</v>
      </c>
      <c r="G31" s="833">
        <v>2261930.3646728303</v>
      </c>
      <c r="H31" s="973">
        <v>220896.86204799247</v>
      </c>
      <c r="I31" s="954"/>
      <c r="K31" s="976" t="s">
        <v>13</v>
      </c>
    </row>
    <row r="32" spans="1:11" ht="12.75" thickBot="1" x14ac:dyDescent="0.25">
      <c r="A32" s="977" t="s">
        <v>59</v>
      </c>
      <c r="B32" s="1259" t="s">
        <v>104</v>
      </c>
      <c r="C32" s="1263">
        <v>5577694</v>
      </c>
      <c r="D32" s="834">
        <v>335781</v>
      </c>
      <c r="E32" s="834">
        <v>4212535</v>
      </c>
      <c r="F32" s="834">
        <v>1029378</v>
      </c>
      <c r="G32" s="834">
        <v>2126660</v>
      </c>
      <c r="H32" s="974">
        <v>214522</v>
      </c>
      <c r="I32" s="954"/>
      <c r="K32" s="976"/>
    </row>
    <row r="33" spans="1:11" ht="36" customHeight="1" x14ac:dyDescent="0.2">
      <c r="A33" s="1574" t="s">
        <v>206</v>
      </c>
      <c r="B33" s="1575"/>
      <c r="C33" s="1576"/>
      <c r="D33" s="1576"/>
      <c r="E33" s="1576"/>
      <c r="F33" s="1576"/>
      <c r="G33" s="1576"/>
      <c r="H33" s="1576"/>
    </row>
    <row r="34" spans="1:11" x14ac:dyDescent="0.2">
      <c r="C34" s="961"/>
      <c r="D34" s="961"/>
      <c r="E34" s="961"/>
      <c r="F34" s="961"/>
      <c r="G34" s="961"/>
      <c r="H34" s="961"/>
    </row>
    <row r="35" spans="1:11" x14ac:dyDescent="0.2">
      <c r="C35" s="961"/>
      <c r="D35" s="961"/>
      <c r="E35" s="961"/>
      <c r="F35" s="961"/>
      <c r="G35" s="961"/>
      <c r="H35" s="961"/>
    </row>
    <row r="36" spans="1:11" x14ac:dyDescent="0.2">
      <c r="C36" s="961"/>
      <c r="D36" s="961"/>
      <c r="E36" s="961"/>
      <c r="F36" s="961"/>
      <c r="G36" s="961"/>
      <c r="H36" s="961"/>
    </row>
    <row r="37" spans="1:11" x14ac:dyDescent="0.2">
      <c r="C37" s="961"/>
      <c r="D37" s="961"/>
      <c r="E37" s="961"/>
      <c r="F37" s="961"/>
      <c r="G37" s="961"/>
      <c r="H37" s="961"/>
    </row>
    <row r="38" spans="1:11" ht="13.5" thickBot="1" x14ac:dyDescent="0.25">
      <c r="A38" s="941" t="s">
        <v>216</v>
      </c>
      <c r="B38" s="941"/>
      <c r="C38" s="941"/>
      <c r="D38" s="941"/>
      <c r="E38" s="941"/>
      <c r="F38" s="941"/>
      <c r="G38" s="941"/>
      <c r="H38" s="941"/>
    </row>
    <row r="39" spans="1:11" s="978" customFormat="1" ht="72.75" thickBot="1" x14ac:dyDescent="0.25">
      <c r="A39" s="963" t="s">
        <v>51</v>
      </c>
      <c r="B39" s="964" t="s">
        <v>5</v>
      </c>
      <c r="C39" s="965" t="s">
        <v>217</v>
      </c>
      <c r="D39" s="966" t="s">
        <v>202</v>
      </c>
      <c r="E39" s="967" t="s">
        <v>203</v>
      </c>
      <c r="F39" s="967" t="s">
        <v>204</v>
      </c>
      <c r="G39" s="969" t="s">
        <v>218</v>
      </c>
      <c r="H39" s="970" t="s">
        <v>219</v>
      </c>
      <c r="K39" s="978" t="s">
        <v>13</v>
      </c>
    </row>
    <row r="40" spans="1:11" x14ac:dyDescent="0.2">
      <c r="A40" s="979">
        <v>1</v>
      </c>
      <c r="B40" s="980" t="s">
        <v>11</v>
      </c>
      <c r="C40" s="837">
        <f>D40+E40+F40</f>
        <v>320680.07714285713</v>
      </c>
      <c r="D40" s="1129">
        <v>9248.2000000000007</v>
      </c>
      <c r="E40" s="832">
        <v>164405.86857142849</v>
      </c>
      <c r="F40" s="832">
        <v>147026.00857142863</v>
      </c>
      <c r="G40" s="832">
        <v>144237</v>
      </c>
      <c r="H40" s="972">
        <v>29061</v>
      </c>
      <c r="I40" s="954"/>
    </row>
    <row r="41" spans="1:11" x14ac:dyDescent="0.2">
      <c r="A41" s="946">
        <v>2</v>
      </c>
      <c r="B41" s="947" t="s">
        <v>12</v>
      </c>
      <c r="C41" s="838">
        <f t="shared" ref="C41:C54" si="2">D41+E41+F41</f>
        <v>324005.57333333325</v>
      </c>
      <c r="D41" s="1130">
        <v>11831.183333333332</v>
      </c>
      <c r="E41" s="833">
        <v>220241.32428571425</v>
      </c>
      <c r="F41" s="833">
        <v>91933.065714285709</v>
      </c>
      <c r="G41" s="833">
        <v>102284</v>
      </c>
      <c r="H41" s="973">
        <v>44277</v>
      </c>
      <c r="I41" s="954"/>
    </row>
    <row r="42" spans="1:11" x14ac:dyDescent="0.2">
      <c r="A42" s="946">
        <v>3</v>
      </c>
      <c r="B42" s="947" t="s">
        <v>14</v>
      </c>
      <c r="C42" s="838">
        <f t="shared" si="2"/>
        <v>463466.52761904761</v>
      </c>
      <c r="D42" s="1130">
        <v>6544.0333333333338</v>
      </c>
      <c r="E42" s="833">
        <v>307736.32999999996</v>
      </c>
      <c r="F42" s="833">
        <v>149186.16428571433</v>
      </c>
      <c r="G42" s="833">
        <v>101725</v>
      </c>
      <c r="H42" s="973">
        <v>10052</v>
      </c>
      <c r="I42" s="954"/>
      <c r="K42" s="939" t="s">
        <v>13</v>
      </c>
    </row>
    <row r="43" spans="1:11" x14ac:dyDescent="0.2">
      <c r="A43" s="946">
        <v>4</v>
      </c>
      <c r="B43" s="947" t="s">
        <v>15</v>
      </c>
      <c r="C43" s="838">
        <f t="shared" si="2"/>
        <v>207621.84142857147</v>
      </c>
      <c r="D43" s="1130">
        <v>4730.6499999999996</v>
      </c>
      <c r="E43" s="833">
        <v>137216.20714285719</v>
      </c>
      <c r="F43" s="833">
        <v>65674.984285714279</v>
      </c>
      <c r="G43" s="833">
        <v>99317</v>
      </c>
      <c r="H43" s="973">
        <v>5905</v>
      </c>
      <c r="I43" s="954"/>
    </row>
    <row r="44" spans="1:11" x14ac:dyDescent="0.2">
      <c r="A44" s="946">
        <v>5</v>
      </c>
      <c r="B44" s="947" t="s">
        <v>16</v>
      </c>
      <c r="C44" s="838">
        <f t="shared" si="2"/>
        <v>319126.36857142858</v>
      </c>
      <c r="D44" s="1130">
        <v>16110.9</v>
      </c>
      <c r="E44" s="833">
        <v>229174.46857142856</v>
      </c>
      <c r="F44" s="833">
        <v>73841</v>
      </c>
      <c r="G44" s="833">
        <v>143938</v>
      </c>
      <c r="H44" s="973">
        <v>19552</v>
      </c>
      <c r="I44" s="954"/>
      <c r="K44" s="939" t="s">
        <v>13</v>
      </c>
    </row>
    <row r="45" spans="1:11" x14ac:dyDescent="0.2">
      <c r="A45" s="948">
        <v>6</v>
      </c>
      <c r="B45" s="945" t="s">
        <v>17</v>
      </c>
      <c r="C45" s="838">
        <f t="shared" si="2"/>
        <v>291583.71904761903</v>
      </c>
      <c r="D45" s="1130">
        <v>7234.4333333333334</v>
      </c>
      <c r="E45" s="833">
        <v>224212.69857142854</v>
      </c>
      <c r="F45" s="833">
        <v>60136.587142857155</v>
      </c>
      <c r="G45" s="833">
        <v>85102</v>
      </c>
      <c r="H45" s="973">
        <v>7953</v>
      </c>
      <c r="I45" s="954"/>
    </row>
    <row r="46" spans="1:11" x14ac:dyDescent="0.2">
      <c r="A46" s="948">
        <v>7</v>
      </c>
      <c r="B46" s="945" t="s">
        <v>18</v>
      </c>
      <c r="C46" s="838">
        <f t="shared" si="2"/>
        <v>639385.74000000011</v>
      </c>
      <c r="D46" s="1130">
        <v>11913.85</v>
      </c>
      <c r="E46" s="833">
        <v>490470.34000000008</v>
      </c>
      <c r="F46" s="833">
        <v>137001.55000000002</v>
      </c>
      <c r="G46" s="833">
        <v>133406</v>
      </c>
      <c r="H46" s="973">
        <v>18633</v>
      </c>
      <c r="I46" s="954"/>
    </row>
    <row r="47" spans="1:11" x14ac:dyDescent="0.2">
      <c r="A47" s="946">
        <v>8</v>
      </c>
      <c r="B47" s="947" t="s">
        <v>19</v>
      </c>
      <c r="C47" s="838">
        <f t="shared" si="2"/>
        <v>557489.03714285709</v>
      </c>
      <c r="D47" s="1130">
        <v>7755.35</v>
      </c>
      <c r="E47" s="833">
        <v>461717.00857142854</v>
      </c>
      <c r="F47" s="833">
        <v>88016.678571428536</v>
      </c>
      <c r="G47" s="833">
        <v>147765</v>
      </c>
      <c r="H47" s="973">
        <v>35589</v>
      </c>
      <c r="I47" s="954"/>
    </row>
    <row r="48" spans="1:11" x14ac:dyDescent="0.2">
      <c r="A48" s="946">
        <v>9</v>
      </c>
      <c r="B48" s="947" t="s">
        <v>20</v>
      </c>
      <c r="C48" s="838">
        <f t="shared" si="2"/>
        <v>394871.19809523824</v>
      </c>
      <c r="D48" s="1130">
        <v>11845.616666666667</v>
      </c>
      <c r="E48" s="833">
        <v>286061.39857142878</v>
      </c>
      <c r="F48" s="833">
        <v>96964.182857142834</v>
      </c>
      <c r="G48" s="833">
        <v>83598</v>
      </c>
      <c r="H48" s="973">
        <v>6073</v>
      </c>
      <c r="I48" s="954"/>
    </row>
    <row r="49" spans="1:9" x14ac:dyDescent="0.2">
      <c r="A49" s="946">
        <v>10</v>
      </c>
      <c r="B49" s="947" t="s">
        <v>21</v>
      </c>
      <c r="C49" s="838">
        <f t="shared" si="2"/>
        <v>472072.75333333336</v>
      </c>
      <c r="D49" s="1130">
        <v>13540.633333333333</v>
      </c>
      <c r="E49" s="833">
        <v>420145.05</v>
      </c>
      <c r="F49" s="833">
        <v>38387.069999999985</v>
      </c>
      <c r="G49" s="833">
        <v>95392</v>
      </c>
      <c r="H49" s="973">
        <v>16990</v>
      </c>
      <c r="I49" s="954"/>
    </row>
    <row r="50" spans="1:9" x14ac:dyDescent="0.2">
      <c r="A50" s="948">
        <v>11</v>
      </c>
      <c r="B50" s="945" t="s">
        <v>22</v>
      </c>
      <c r="C50" s="838">
        <f t="shared" si="2"/>
        <v>509830.17095238122</v>
      </c>
      <c r="D50" s="1130">
        <v>9193.2166666666672</v>
      </c>
      <c r="E50" s="833">
        <v>457011.81000000023</v>
      </c>
      <c r="F50" s="833">
        <v>43625.144285714283</v>
      </c>
      <c r="G50" s="833">
        <v>120777</v>
      </c>
      <c r="H50" s="973">
        <v>30900</v>
      </c>
      <c r="I50" s="954"/>
    </row>
    <row r="51" spans="1:9" x14ac:dyDescent="0.2">
      <c r="A51" s="946">
        <v>12</v>
      </c>
      <c r="B51" s="947" t="s">
        <v>23</v>
      </c>
      <c r="C51" s="838">
        <f t="shared" si="2"/>
        <v>524655.73047619034</v>
      </c>
      <c r="D51" s="1130">
        <v>24821.683333333334</v>
      </c>
      <c r="E51" s="833">
        <v>377907.68857142841</v>
      </c>
      <c r="F51" s="833">
        <v>121926.35857142856</v>
      </c>
      <c r="G51" s="833">
        <v>174496</v>
      </c>
      <c r="H51" s="973">
        <v>15749</v>
      </c>
      <c r="I51" s="954"/>
    </row>
    <row r="52" spans="1:9" x14ac:dyDescent="0.2">
      <c r="A52" s="946">
        <v>13</v>
      </c>
      <c r="B52" s="947" t="s">
        <v>24</v>
      </c>
      <c r="C52" s="838">
        <f t="shared" si="2"/>
        <v>626469.45809523785</v>
      </c>
      <c r="D52" s="1130">
        <v>17986.366666666665</v>
      </c>
      <c r="E52" s="833">
        <v>516745.92714285688</v>
      </c>
      <c r="F52" s="833">
        <v>91737.164285714287</v>
      </c>
      <c r="G52" s="833">
        <v>156515</v>
      </c>
      <c r="H52" s="973">
        <v>13657</v>
      </c>
      <c r="I52" s="954"/>
    </row>
    <row r="53" spans="1:9" x14ac:dyDescent="0.2">
      <c r="A53" s="946">
        <v>14</v>
      </c>
      <c r="B53" s="947" t="s">
        <v>25</v>
      </c>
      <c r="C53" s="838">
        <f t="shared" si="2"/>
        <v>626491.66428571451</v>
      </c>
      <c r="D53" s="1130">
        <v>9838.1</v>
      </c>
      <c r="E53" s="833">
        <v>517574.89285714307</v>
      </c>
      <c r="F53" s="833">
        <v>99078.671428571426</v>
      </c>
      <c r="G53" s="833">
        <v>137506</v>
      </c>
      <c r="H53" s="973">
        <v>24720</v>
      </c>
      <c r="I53" s="954"/>
    </row>
    <row r="54" spans="1:9" ht="13.5" customHeight="1" thickBot="1" x14ac:dyDescent="0.25">
      <c r="A54" s="949">
        <v>15</v>
      </c>
      <c r="B54" s="950" t="s">
        <v>26</v>
      </c>
      <c r="C54" s="1254">
        <f t="shared" si="2"/>
        <v>796554.61047619046</v>
      </c>
      <c r="D54" s="1264">
        <v>7746.9833333333336</v>
      </c>
      <c r="E54" s="1255">
        <v>649492.40142857144</v>
      </c>
      <c r="F54" s="1255">
        <v>139315.22571428577</v>
      </c>
      <c r="G54" s="1255">
        <v>86924</v>
      </c>
      <c r="H54" s="1256">
        <v>12844</v>
      </c>
      <c r="I54" s="954"/>
    </row>
    <row r="55" spans="1:9" s="951" customFormat="1" x14ac:dyDescent="0.2">
      <c r="A55" s="952" t="s">
        <v>59</v>
      </c>
      <c r="B55" s="953" t="s">
        <v>530</v>
      </c>
      <c r="C55" s="840">
        <f t="shared" ref="C55:H55" si="3">SUM(C40:C54)</f>
        <v>7074304.4699999997</v>
      </c>
      <c r="D55" s="840">
        <f t="shared" si="3"/>
        <v>170341.2</v>
      </c>
      <c r="E55" s="840">
        <f t="shared" si="3"/>
        <v>5460113.4142857138</v>
      </c>
      <c r="F55" s="840">
        <f t="shared" si="3"/>
        <v>1443849.855714286</v>
      </c>
      <c r="G55" s="840">
        <f t="shared" si="3"/>
        <v>1812982</v>
      </c>
      <c r="H55" s="1261">
        <f t="shared" si="3"/>
        <v>291955</v>
      </c>
      <c r="I55" s="954"/>
    </row>
    <row r="56" spans="1:9" s="951" customFormat="1" x14ac:dyDescent="0.2">
      <c r="A56" s="1265" t="s">
        <v>59</v>
      </c>
      <c r="B56" s="955" t="s">
        <v>493</v>
      </c>
      <c r="C56" s="936">
        <v>6956237.9876190471</v>
      </c>
      <c r="D56" s="936">
        <v>183177.43333333332</v>
      </c>
      <c r="E56" s="936">
        <v>5366437.0914285704</v>
      </c>
      <c r="F56" s="936">
        <v>1406623.4628571428</v>
      </c>
      <c r="G56" s="936">
        <v>1878544.6</v>
      </c>
      <c r="H56" s="1266">
        <v>279032.80428571411</v>
      </c>
      <c r="I56" s="954"/>
    </row>
    <row r="57" spans="1:9" x14ac:dyDescent="0.2">
      <c r="A57" s="1265" t="s">
        <v>59</v>
      </c>
      <c r="B57" s="955" t="s">
        <v>441</v>
      </c>
      <c r="C57" s="936">
        <v>6822410.3109523803</v>
      </c>
      <c r="D57" s="936">
        <v>197940.26666666666</v>
      </c>
      <c r="E57" s="936">
        <v>5247357.0871428568</v>
      </c>
      <c r="F57" s="936">
        <v>1377112.9571428571</v>
      </c>
      <c r="G57" s="936">
        <v>1941723.9666666666</v>
      </c>
      <c r="H57" s="973">
        <v>243712.21714285735</v>
      </c>
      <c r="I57" s="954"/>
    </row>
    <row r="58" spans="1:9" x14ac:dyDescent="0.2">
      <c r="A58" s="1265" t="s">
        <v>59</v>
      </c>
      <c r="B58" s="955" t="s">
        <v>359</v>
      </c>
      <c r="C58" s="936">
        <v>6658098.0176190473</v>
      </c>
      <c r="D58" s="936">
        <v>205335.98333333334</v>
      </c>
      <c r="E58" s="936">
        <v>5128443.2342857132</v>
      </c>
      <c r="F58" s="936">
        <v>1324318.8000000003</v>
      </c>
      <c r="G58" s="936">
        <v>1918436.7166666668</v>
      </c>
      <c r="H58" s="973">
        <v>233748.36571428587</v>
      </c>
      <c r="I58" s="954"/>
    </row>
    <row r="59" spans="1:9" x14ac:dyDescent="0.2">
      <c r="A59" s="1265" t="s">
        <v>59</v>
      </c>
      <c r="B59" s="955" t="s">
        <v>102</v>
      </c>
      <c r="C59" s="936">
        <v>6264281.4860415095</v>
      </c>
      <c r="D59" s="936">
        <v>218582.26666666669</v>
      </c>
      <c r="E59" s="936">
        <v>4805557.5690348437</v>
      </c>
      <c r="F59" s="936">
        <v>1240141.6503399983</v>
      </c>
      <c r="G59" s="936">
        <v>1922237.1833333336</v>
      </c>
      <c r="H59" s="973">
        <v>230837.55964300776</v>
      </c>
      <c r="I59" s="954"/>
    </row>
    <row r="60" spans="1:9" x14ac:dyDescent="0.2">
      <c r="A60" s="1265" t="s">
        <v>59</v>
      </c>
      <c r="B60" s="956" t="s">
        <v>103</v>
      </c>
      <c r="C60" s="936">
        <v>5838182.9821251584</v>
      </c>
      <c r="D60" s="936">
        <v>248196.23333333337</v>
      </c>
      <c r="E60" s="936">
        <v>4444442.3365328377</v>
      </c>
      <c r="F60" s="936">
        <v>1145544.4122589873</v>
      </c>
      <c r="G60" s="936">
        <v>1807917.3499999999</v>
      </c>
      <c r="H60" s="973">
        <v>220896.86204799247</v>
      </c>
      <c r="I60" s="954"/>
    </row>
    <row r="61" spans="1:9" ht="12.75" thickBot="1" x14ac:dyDescent="0.25">
      <c r="A61" s="957" t="s">
        <v>59</v>
      </c>
      <c r="B61" s="958" t="s">
        <v>104</v>
      </c>
      <c r="C61" s="834">
        <v>5508211</v>
      </c>
      <c r="D61" s="834">
        <v>266298</v>
      </c>
      <c r="E61" s="834">
        <v>4212535</v>
      </c>
      <c r="F61" s="834">
        <v>1029378</v>
      </c>
      <c r="G61" s="834">
        <v>1755796</v>
      </c>
      <c r="H61" s="974">
        <v>214522</v>
      </c>
      <c r="I61" s="954"/>
    </row>
    <row r="62" spans="1:9" ht="38.1" customHeight="1" x14ac:dyDescent="0.2">
      <c r="A62" s="1574" t="s">
        <v>206</v>
      </c>
      <c r="B62" s="1575"/>
      <c r="C62" s="1575"/>
      <c r="D62" s="1575"/>
      <c r="E62" s="1575"/>
      <c r="F62" s="1575"/>
      <c r="G62" s="1575"/>
      <c r="H62" s="1575"/>
    </row>
    <row r="63" spans="1:9" x14ac:dyDescent="0.2">
      <c r="A63" s="959"/>
    </row>
    <row r="64" spans="1:9" x14ac:dyDescent="0.2">
      <c r="A64" s="959" t="s">
        <v>207</v>
      </c>
    </row>
    <row r="65" spans="1:11" x14ac:dyDescent="0.2">
      <c r="A65" s="960" t="s">
        <v>208</v>
      </c>
    </row>
    <row r="66" spans="1:11" x14ac:dyDescent="0.2">
      <c r="A66" s="959" t="s">
        <v>209</v>
      </c>
      <c r="E66" s="939" t="s">
        <v>13</v>
      </c>
    </row>
    <row r="67" spans="1:11" x14ac:dyDescent="0.2">
      <c r="A67" s="938" t="s">
        <v>509</v>
      </c>
    </row>
    <row r="69" spans="1:11" ht="13.5" thickBot="1" x14ac:dyDescent="0.25">
      <c r="A69" s="941" t="s">
        <v>220</v>
      </c>
      <c r="B69" s="941"/>
      <c r="C69" s="941"/>
      <c r="D69" s="941"/>
      <c r="E69" s="941"/>
      <c r="F69" s="941"/>
      <c r="G69" s="941"/>
      <c r="H69" s="941"/>
    </row>
    <row r="70" spans="1:11" ht="84.75" thickBot="1" x14ac:dyDescent="0.25">
      <c r="A70" s="983" t="s">
        <v>51</v>
      </c>
      <c r="B70" s="984" t="s">
        <v>5</v>
      </c>
      <c r="C70" s="985" t="s">
        <v>221</v>
      </c>
      <c r="D70" s="942" t="s">
        <v>202</v>
      </c>
      <c r="E70" s="943" t="s">
        <v>203</v>
      </c>
      <c r="F70" s="986" t="s">
        <v>204</v>
      </c>
      <c r="G70" s="942" t="s">
        <v>222</v>
      </c>
      <c r="H70" s="944" t="s">
        <v>205</v>
      </c>
      <c r="K70" s="939" t="s">
        <v>13</v>
      </c>
    </row>
    <row r="71" spans="1:11" x14ac:dyDescent="0.2">
      <c r="A71" s="987">
        <v>1</v>
      </c>
      <c r="B71" s="988" t="s">
        <v>11</v>
      </c>
      <c r="C71" s="837">
        <f>D71+E71+F71</f>
        <v>194537.60571428569</v>
      </c>
      <c r="D71" s="832">
        <v>2667.55</v>
      </c>
      <c r="E71" s="832">
        <v>59860</v>
      </c>
      <c r="F71" s="832">
        <v>132010.0557142857</v>
      </c>
      <c r="G71" s="1269">
        <v>20113</v>
      </c>
      <c r="H71" s="835">
        <v>415</v>
      </c>
    </row>
    <row r="72" spans="1:11" x14ac:dyDescent="0.2">
      <c r="A72" s="989">
        <v>2</v>
      </c>
      <c r="B72" s="990" t="s">
        <v>12</v>
      </c>
      <c r="C72" s="838">
        <f t="shared" ref="C72:C85" si="4">D72+E72+F72</f>
        <v>250208.48476190478</v>
      </c>
      <c r="D72" s="833">
        <v>2459.1333333333332</v>
      </c>
      <c r="E72" s="833">
        <v>157381.42857142858</v>
      </c>
      <c r="F72" s="833">
        <v>90367.922857142868</v>
      </c>
      <c r="G72" s="1270">
        <v>18658</v>
      </c>
      <c r="H72" s="1272">
        <v>4488</v>
      </c>
    </row>
    <row r="73" spans="1:11" x14ac:dyDescent="0.2">
      <c r="A73" s="989">
        <v>3</v>
      </c>
      <c r="B73" s="990" t="s">
        <v>14</v>
      </c>
      <c r="C73" s="838">
        <f t="shared" si="4"/>
        <v>332157.71904761897</v>
      </c>
      <c r="D73" s="833">
        <v>3126.7833333333333</v>
      </c>
      <c r="E73" s="833">
        <v>181948.7714285714</v>
      </c>
      <c r="F73" s="833">
        <v>147082.16428571424</v>
      </c>
      <c r="G73" s="1270">
        <v>14319</v>
      </c>
      <c r="H73" s="1272">
        <v>0</v>
      </c>
    </row>
    <row r="74" spans="1:11" x14ac:dyDescent="0.2">
      <c r="A74" s="989">
        <v>4</v>
      </c>
      <c r="B74" s="990" t="s">
        <v>15</v>
      </c>
      <c r="C74" s="838">
        <f t="shared" si="4"/>
        <v>149797.19142857144</v>
      </c>
      <c r="D74" s="833">
        <v>1692.1</v>
      </c>
      <c r="E74" s="833">
        <v>94143.964285714304</v>
      </c>
      <c r="F74" s="833">
        <v>53961.127142857134</v>
      </c>
      <c r="G74" s="1270">
        <v>9248</v>
      </c>
      <c r="H74" s="1272">
        <v>0</v>
      </c>
    </row>
    <row r="75" spans="1:11" x14ac:dyDescent="0.2">
      <c r="A75" s="989">
        <v>5</v>
      </c>
      <c r="B75" s="990" t="s">
        <v>16</v>
      </c>
      <c r="C75" s="838">
        <f t="shared" si="4"/>
        <v>177221.35476190477</v>
      </c>
      <c r="D75" s="833">
        <v>2270.5333333333333</v>
      </c>
      <c r="E75" s="833">
        <v>115544.57142857143</v>
      </c>
      <c r="F75" s="833">
        <v>59406.249999999993</v>
      </c>
      <c r="G75" s="1270">
        <v>14324</v>
      </c>
      <c r="H75" s="1272">
        <v>242.28571428571428</v>
      </c>
    </row>
    <row r="76" spans="1:11" x14ac:dyDescent="0.2">
      <c r="A76" s="991">
        <v>6</v>
      </c>
      <c r="B76" s="988" t="s">
        <v>17</v>
      </c>
      <c r="C76" s="838">
        <f t="shared" si="4"/>
        <v>150502.01666666666</v>
      </c>
      <c r="D76" s="833">
        <v>3313.2666666666669</v>
      </c>
      <c r="E76" s="833">
        <v>90594.042857142864</v>
      </c>
      <c r="F76" s="833">
        <v>56594.707142857151</v>
      </c>
      <c r="G76" s="1270">
        <v>15399</v>
      </c>
      <c r="H76" s="1272">
        <v>51.357142857142861</v>
      </c>
    </row>
    <row r="77" spans="1:11" x14ac:dyDescent="0.2">
      <c r="A77" s="991">
        <v>7</v>
      </c>
      <c r="B77" s="988" t="s">
        <v>18</v>
      </c>
      <c r="C77" s="838">
        <f t="shared" si="4"/>
        <v>391292.4357142857</v>
      </c>
      <c r="D77" s="833">
        <v>4529.3500000000004</v>
      </c>
      <c r="E77" s="833">
        <v>249761.53571428565</v>
      </c>
      <c r="F77" s="833">
        <v>137001.55000000002</v>
      </c>
      <c r="G77" s="1270">
        <v>33158</v>
      </c>
      <c r="H77" s="1272">
        <v>0</v>
      </c>
    </row>
    <row r="78" spans="1:11" x14ac:dyDescent="0.2">
      <c r="A78" s="989">
        <v>8</v>
      </c>
      <c r="B78" s="990" t="s">
        <v>19</v>
      </c>
      <c r="C78" s="838">
        <f t="shared" si="4"/>
        <v>223887.52857142859</v>
      </c>
      <c r="D78" s="833">
        <v>1506.15</v>
      </c>
      <c r="E78" s="833">
        <v>142606.34285714285</v>
      </c>
      <c r="F78" s="833">
        <v>79775.035714285739</v>
      </c>
      <c r="G78" s="1270">
        <v>15314</v>
      </c>
      <c r="H78" s="1272">
        <v>190.71428571428572</v>
      </c>
    </row>
    <row r="79" spans="1:11" x14ac:dyDescent="0.2">
      <c r="A79" s="989">
        <v>9</v>
      </c>
      <c r="B79" s="990" t="s">
        <v>20</v>
      </c>
      <c r="C79" s="838">
        <f t="shared" si="4"/>
        <v>175109.13761904763</v>
      </c>
      <c r="D79" s="833">
        <v>3552.8833333333332</v>
      </c>
      <c r="E79" s="833">
        <v>74767.071428571435</v>
      </c>
      <c r="F79" s="833">
        <v>96789.182857142863</v>
      </c>
      <c r="G79" s="1270">
        <v>3935</v>
      </c>
      <c r="H79" s="1272">
        <v>365</v>
      </c>
    </row>
    <row r="80" spans="1:11" x14ac:dyDescent="0.2">
      <c r="A80" s="989">
        <v>10</v>
      </c>
      <c r="B80" s="990" t="s">
        <v>21</v>
      </c>
      <c r="C80" s="838">
        <f t="shared" si="4"/>
        <v>197538.17000000004</v>
      </c>
      <c r="D80" s="833">
        <v>3219.45</v>
      </c>
      <c r="E80" s="833">
        <v>167810.1428571429</v>
      </c>
      <c r="F80" s="833">
        <v>26508.577142857146</v>
      </c>
      <c r="G80" s="1270">
        <v>20066</v>
      </c>
      <c r="H80" s="1272">
        <v>0</v>
      </c>
    </row>
    <row r="81" spans="1:11" x14ac:dyDescent="0.2">
      <c r="A81" s="991">
        <v>11</v>
      </c>
      <c r="B81" s="988" t="s">
        <v>22</v>
      </c>
      <c r="C81" s="838">
        <f t="shared" si="4"/>
        <v>327522.38714285713</v>
      </c>
      <c r="D81" s="833">
        <v>3183.4</v>
      </c>
      <c r="E81" s="833">
        <v>282134.73571428569</v>
      </c>
      <c r="F81" s="833">
        <v>42204.251428571428</v>
      </c>
      <c r="G81" s="1270">
        <v>22316</v>
      </c>
      <c r="H81" s="1272">
        <v>0</v>
      </c>
    </row>
    <row r="82" spans="1:11" x14ac:dyDescent="0.2">
      <c r="A82" s="989">
        <v>12</v>
      </c>
      <c r="B82" s="990" t="s">
        <v>23</v>
      </c>
      <c r="C82" s="838">
        <f t="shared" si="4"/>
        <v>316735.51809523808</v>
      </c>
      <c r="D82" s="833">
        <v>5445.1166666666668</v>
      </c>
      <c r="E82" s="833">
        <v>192049.86428571428</v>
      </c>
      <c r="F82" s="833">
        <v>119240.53714285712</v>
      </c>
      <c r="G82" s="1270">
        <v>28098</v>
      </c>
      <c r="H82" s="1272">
        <v>2907.4285714285716</v>
      </c>
    </row>
    <row r="83" spans="1:11" x14ac:dyDescent="0.2">
      <c r="A83" s="989">
        <v>13</v>
      </c>
      <c r="B83" s="990" t="s">
        <v>24</v>
      </c>
      <c r="C83" s="838">
        <f t="shared" si="4"/>
        <v>260278.97619047615</v>
      </c>
      <c r="D83" s="833">
        <v>6397.8833333333332</v>
      </c>
      <c r="E83" s="833">
        <v>165054.64285714287</v>
      </c>
      <c r="F83" s="833">
        <v>88826.449999999939</v>
      </c>
      <c r="G83" s="1270">
        <v>26844</v>
      </c>
      <c r="H83" s="1272">
        <v>911.85714285714255</v>
      </c>
    </row>
    <row r="84" spans="1:11" x14ac:dyDescent="0.2">
      <c r="A84" s="989">
        <v>14</v>
      </c>
      <c r="B84" s="990" t="s">
        <v>25</v>
      </c>
      <c r="C84" s="838">
        <f t="shared" si="4"/>
        <v>155510.47619047618</v>
      </c>
      <c r="D84" s="833">
        <v>4486.2833333333338</v>
      </c>
      <c r="E84" s="833">
        <v>97913.544285714277</v>
      </c>
      <c r="F84" s="833">
        <v>53110.648571428574</v>
      </c>
      <c r="G84" s="1270">
        <v>24466</v>
      </c>
      <c r="H84" s="1272">
        <v>0</v>
      </c>
    </row>
    <row r="85" spans="1:11" ht="13.5" customHeight="1" thickBot="1" x14ac:dyDescent="0.25">
      <c r="A85" s="992">
        <v>15</v>
      </c>
      <c r="B85" s="993" t="s">
        <v>26</v>
      </c>
      <c r="C85" s="839">
        <f t="shared" si="4"/>
        <v>609895.94952380937</v>
      </c>
      <c r="D85" s="834">
        <v>1842.1666666666667</v>
      </c>
      <c r="E85" s="834">
        <v>470718.34285714274</v>
      </c>
      <c r="F85" s="834">
        <v>137335.43999999997</v>
      </c>
      <c r="G85" s="1271">
        <v>28947</v>
      </c>
      <c r="H85" s="1273">
        <v>0</v>
      </c>
    </row>
    <row r="86" spans="1:11" x14ac:dyDescent="0.2">
      <c r="A86" s="981" t="s">
        <v>59</v>
      </c>
      <c r="B86" s="953" t="s">
        <v>528</v>
      </c>
      <c r="C86" s="935">
        <f t="shared" ref="C86:H86" si="5">SUM(C71:C85)</f>
        <v>3912194.9514285713</v>
      </c>
      <c r="D86" s="1267">
        <f t="shared" si="5"/>
        <v>49692.049999999996</v>
      </c>
      <c r="E86" s="1267">
        <f t="shared" si="5"/>
        <v>2542289.0014285715</v>
      </c>
      <c r="F86" s="1267">
        <f t="shared" si="5"/>
        <v>1320213.8999999999</v>
      </c>
      <c r="G86" s="1267">
        <f t="shared" si="5"/>
        <v>295205</v>
      </c>
      <c r="H86" s="1268">
        <f t="shared" si="5"/>
        <v>9571.6428571428569</v>
      </c>
    </row>
    <row r="87" spans="1:11" x14ac:dyDescent="0.2">
      <c r="A87" s="982" t="s">
        <v>59</v>
      </c>
      <c r="B87" s="955" t="s">
        <v>493</v>
      </c>
      <c r="C87" s="936">
        <v>3816247.2328571435</v>
      </c>
      <c r="D87" s="937">
        <v>54319.45</v>
      </c>
      <c r="E87" s="937">
        <v>2458835.4542857143</v>
      </c>
      <c r="F87" s="937">
        <v>1303092.3285714288</v>
      </c>
      <c r="G87" s="937">
        <v>283132.75</v>
      </c>
      <c r="H87" s="836">
        <v>8972</v>
      </c>
    </row>
    <row r="88" spans="1:11" x14ac:dyDescent="0.2">
      <c r="A88" s="982" t="s">
        <v>59</v>
      </c>
      <c r="B88" s="955" t="s">
        <v>441</v>
      </c>
      <c r="C88" s="936">
        <v>3663801.1423809519</v>
      </c>
      <c r="D88" s="937">
        <v>61040.416666666672</v>
      </c>
      <c r="E88" s="937">
        <v>2358595.3885714281</v>
      </c>
      <c r="F88" s="937">
        <v>1244165.337142857</v>
      </c>
      <c r="G88" s="937">
        <v>333169.41666666669</v>
      </c>
      <c r="H88" s="836">
        <v>4225</v>
      </c>
    </row>
    <row r="89" spans="1:11" x14ac:dyDescent="0.2">
      <c r="A89" s="982" t="s">
        <v>59</v>
      </c>
      <c r="B89" s="955" t="s">
        <v>359</v>
      </c>
      <c r="C89" s="936">
        <v>3636910.975238095</v>
      </c>
      <c r="D89" s="937">
        <v>65975.416666666672</v>
      </c>
      <c r="E89" s="937">
        <v>2346329.4271428571</v>
      </c>
      <c r="F89" s="937">
        <v>1224606.1314285714</v>
      </c>
      <c r="G89" s="937">
        <v>308706.76666666666</v>
      </c>
      <c r="H89" s="836">
        <v>3620</v>
      </c>
    </row>
    <row r="90" spans="1:11" x14ac:dyDescent="0.2">
      <c r="A90" s="982" t="s">
        <v>59</v>
      </c>
      <c r="B90" s="955" t="s">
        <v>102</v>
      </c>
      <c r="C90" s="936">
        <v>3301459.1825979995</v>
      </c>
      <c r="D90" s="937">
        <v>70658.55</v>
      </c>
      <c r="E90" s="937">
        <v>2073885.0746570006</v>
      </c>
      <c r="F90" s="937">
        <v>1156915.5579409986</v>
      </c>
      <c r="G90" s="937">
        <v>289560.33333333331</v>
      </c>
      <c r="H90" s="836">
        <v>3365</v>
      </c>
    </row>
    <row r="91" spans="1:11" x14ac:dyDescent="0.2">
      <c r="A91" s="982" t="s">
        <v>59</v>
      </c>
      <c r="B91" s="956" t="s">
        <v>103</v>
      </c>
      <c r="C91" s="936">
        <v>2976938.1481283219</v>
      </c>
      <c r="D91" s="937">
        <v>79748.733333333308</v>
      </c>
      <c r="E91" s="937">
        <v>1824546.2948049989</v>
      </c>
      <c r="F91" s="937">
        <v>1072643.1199899896</v>
      </c>
      <c r="G91" s="937">
        <v>271756.16666666669</v>
      </c>
      <c r="H91" s="836">
        <v>3906</v>
      </c>
    </row>
    <row r="92" spans="1:11" ht="12.75" thickBot="1" x14ac:dyDescent="0.25">
      <c r="A92" s="977" t="s">
        <v>59</v>
      </c>
      <c r="B92" s="956" t="s">
        <v>104</v>
      </c>
      <c r="C92" s="936">
        <v>2704599</v>
      </c>
      <c r="D92" s="937">
        <v>97260</v>
      </c>
      <c r="E92" s="937">
        <v>1659177</v>
      </c>
      <c r="F92" s="937">
        <v>948162</v>
      </c>
      <c r="G92" s="937">
        <v>256040</v>
      </c>
      <c r="H92" s="836">
        <v>4526</v>
      </c>
    </row>
    <row r="93" spans="1:11" ht="41.25" customHeight="1" x14ac:dyDescent="0.2">
      <c r="A93" s="1574" t="s">
        <v>206</v>
      </c>
      <c r="B93" s="1575"/>
      <c r="C93" s="1575"/>
      <c r="D93" s="1575"/>
      <c r="E93" s="1575"/>
      <c r="F93" s="1575"/>
      <c r="G93" s="1575"/>
      <c r="H93" s="1575"/>
    </row>
    <row r="94" spans="1:11" x14ac:dyDescent="0.2">
      <c r="A94" s="959"/>
      <c r="K94" s="939" t="s">
        <v>13</v>
      </c>
    </row>
    <row r="95" spans="1:11" x14ac:dyDescent="0.2">
      <c r="A95" s="959" t="s">
        <v>207</v>
      </c>
    </row>
    <row r="96" spans="1:11" x14ac:dyDescent="0.2">
      <c r="A96" s="960" t="s">
        <v>208</v>
      </c>
    </row>
    <row r="97" spans="1:5" x14ac:dyDescent="0.2">
      <c r="A97" s="959" t="s">
        <v>209</v>
      </c>
      <c r="E97" s="939" t="s">
        <v>13</v>
      </c>
    </row>
    <row r="98" spans="1:5" x14ac:dyDescent="0.2">
      <c r="A98" s="938" t="s">
        <v>509</v>
      </c>
    </row>
  </sheetData>
  <mergeCells count="3">
    <mergeCell ref="A62:H62"/>
    <mergeCell ref="A33:H33"/>
    <mergeCell ref="A93:H93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22"/>
  <dimension ref="A1:M64"/>
  <sheetViews>
    <sheetView showGridLines="0" topLeftCell="A5" zoomScale="189" zoomScaleNormal="130" workbookViewId="0">
      <selection activeCell="J54" sqref="J54"/>
    </sheetView>
  </sheetViews>
  <sheetFormatPr baseColWidth="10" defaultColWidth="11.42578125" defaultRowHeight="12.75" x14ac:dyDescent="0.2"/>
  <cols>
    <col min="2" max="2" width="19.42578125" customWidth="1"/>
    <col min="3" max="3" width="12.140625" customWidth="1"/>
    <col min="7" max="7" width="14.5703125" customWidth="1"/>
    <col min="10" max="10" width="22.28515625" customWidth="1"/>
    <col min="18" max="18" width="22.140625" customWidth="1"/>
  </cols>
  <sheetData>
    <row r="1" spans="1:7" x14ac:dyDescent="0.2">
      <c r="A1" s="1" t="s">
        <v>0</v>
      </c>
    </row>
    <row r="2" spans="1:7" x14ac:dyDescent="0.2">
      <c r="A2" t="str">
        <f>A5</f>
        <v>Tabell 3 - 5 - E Antall unike mottagere av hverdagsrehabilitering og/eller avklaring og mestring og/eller ambulerende rehabilitering 1), antall vedtakstimer og antall utførte timer - hittil i år</v>
      </c>
    </row>
    <row r="3" spans="1:7" x14ac:dyDescent="0.2">
      <c r="A3" t="str">
        <f>A37</f>
        <v>Tabell 3 - 5 - F  Antall mottagere av aktivitetstid, antall vedtakstimer og antall utførte timer - hittil i år</v>
      </c>
    </row>
    <row r="4" spans="1:7" ht="9" customHeight="1" x14ac:dyDescent="0.2"/>
    <row r="5" spans="1:7" ht="45" customHeight="1" thickBot="1" x14ac:dyDescent="0.25">
      <c r="A5" s="1578" t="s">
        <v>511</v>
      </c>
      <c r="B5" s="1578"/>
      <c r="C5" s="1578"/>
      <c r="D5" s="1578"/>
      <c r="E5" s="1578"/>
      <c r="F5" s="1578"/>
      <c r="G5" s="1428"/>
    </row>
    <row r="6" spans="1:7" ht="60.75" thickBot="1" x14ac:dyDescent="0.25">
      <c r="A6" s="473" t="s">
        <v>51</v>
      </c>
      <c r="B6" s="474" t="s">
        <v>5</v>
      </c>
      <c r="C6" s="65" t="s">
        <v>227</v>
      </c>
      <c r="D6" s="66" t="s">
        <v>223</v>
      </c>
      <c r="E6" s="67" t="s">
        <v>224</v>
      </c>
      <c r="F6" s="315" t="s">
        <v>226</v>
      </c>
    </row>
    <row r="7" spans="1:7" x14ac:dyDescent="0.2">
      <c r="A7" s="103">
        <v>1</v>
      </c>
      <c r="B7" s="104" t="s">
        <v>11</v>
      </c>
      <c r="C7" s="534">
        <v>161</v>
      </c>
      <c r="D7" s="535">
        <v>252.17142857142855</v>
      </c>
      <c r="E7" s="536">
        <v>3724.6333333333332</v>
      </c>
      <c r="F7" s="316">
        <f>E7/C7</f>
        <v>23.134368530020705</v>
      </c>
      <c r="G7" s="642"/>
    </row>
    <row r="8" spans="1:7" x14ac:dyDescent="0.2">
      <c r="A8" s="52">
        <v>2</v>
      </c>
      <c r="B8" s="21" t="s">
        <v>12</v>
      </c>
      <c r="C8" s="468">
        <v>290</v>
      </c>
      <c r="D8" s="467">
        <v>2611.1771428571433</v>
      </c>
      <c r="E8" s="469">
        <v>3427.7166666666667</v>
      </c>
      <c r="F8" s="317">
        <f t="shared" ref="F8:F21" si="0">E8/C8</f>
        <v>11.819712643678161</v>
      </c>
      <c r="G8" s="547"/>
    </row>
    <row r="9" spans="1:7" x14ac:dyDescent="0.2">
      <c r="A9" s="52">
        <v>3</v>
      </c>
      <c r="B9" s="21" t="s">
        <v>14</v>
      </c>
      <c r="C9" s="468">
        <v>258</v>
      </c>
      <c r="D9" s="467">
        <v>13.714285714285714</v>
      </c>
      <c r="E9" s="469">
        <v>6088.6333333333332</v>
      </c>
      <c r="F9" s="317">
        <f t="shared" si="0"/>
        <v>23.599354005167957</v>
      </c>
      <c r="G9" s="547"/>
    </row>
    <row r="10" spans="1:7" x14ac:dyDescent="0.2">
      <c r="A10" s="52">
        <v>4</v>
      </c>
      <c r="B10" s="21" t="s">
        <v>15</v>
      </c>
      <c r="C10" s="468">
        <v>329</v>
      </c>
      <c r="D10" s="467">
        <v>1454.5342857142848</v>
      </c>
      <c r="E10" s="469">
        <v>10895.8</v>
      </c>
      <c r="F10" s="317">
        <f t="shared" si="0"/>
        <v>33.117933130699086</v>
      </c>
      <c r="G10" s="547"/>
    </row>
    <row r="11" spans="1:7" x14ac:dyDescent="0.2">
      <c r="A11" s="52">
        <v>5</v>
      </c>
      <c r="B11" s="21" t="s">
        <v>228</v>
      </c>
      <c r="C11" s="468">
        <v>605</v>
      </c>
      <c r="D11" s="467">
        <v>115.48285714285709</v>
      </c>
      <c r="E11" s="469">
        <v>3672.2833333333333</v>
      </c>
      <c r="F11" s="317">
        <f t="shared" si="0"/>
        <v>6.069889807162534</v>
      </c>
      <c r="G11" s="547"/>
    </row>
    <row r="12" spans="1:7" x14ac:dyDescent="0.2">
      <c r="A12" s="53">
        <v>6</v>
      </c>
      <c r="B12" s="23" t="s">
        <v>229</v>
      </c>
      <c r="C12" s="468">
        <v>528</v>
      </c>
      <c r="D12" s="467">
        <v>110.1057142857143</v>
      </c>
      <c r="E12" s="469">
        <v>3787.8</v>
      </c>
      <c r="F12" s="317">
        <f t="shared" si="0"/>
        <v>7.1738636363636363</v>
      </c>
      <c r="G12" s="547"/>
    </row>
    <row r="13" spans="1:7" x14ac:dyDescent="0.2">
      <c r="A13" s="53">
        <v>7</v>
      </c>
      <c r="B13" s="23" t="s">
        <v>18</v>
      </c>
      <c r="C13" s="468">
        <v>597</v>
      </c>
      <c r="D13" s="467">
        <v>3938.208571428574</v>
      </c>
      <c r="E13" s="469">
        <v>3959.6</v>
      </c>
      <c r="F13" s="317">
        <f t="shared" si="0"/>
        <v>6.6324958123953097</v>
      </c>
      <c r="G13" s="547"/>
    </row>
    <row r="14" spans="1:7" x14ac:dyDescent="0.2">
      <c r="A14" s="52">
        <v>8</v>
      </c>
      <c r="B14" s="21" t="s">
        <v>19</v>
      </c>
      <c r="C14" s="468">
        <v>802</v>
      </c>
      <c r="D14" s="467">
        <v>1958.9214285714281</v>
      </c>
      <c r="E14" s="469">
        <v>11278.433333333332</v>
      </c>
      <c r="F14" s="317">
        <f t="shared" si="0"/>
        <v>14.062884455527845</v>
      </c>
      <c r="G14" s="547"/>
    </row>
    <row r="15" spans="1:7" x14ac:dyDescent="0.2">
      <c r="A15" s="52">
        <v>9</v>
      </c>
      <c r="B15" s="21" t="s">
        <v>230</v>
      </c>
      <c r="C15" s="468">
        <v>474</v>
      </c>
      <c r="D15" s="467">
        <v>5421.771428571431</v>
      </c>
      <c r="E15" s="469">
        <v>3230.1666666666665</v>
      </c>
      <c r="F15" s="317">
        <f t="shared" si="0"/>
        <v>6.8146976090014064</v>
      </c>
      <c r="G15" s="547"/>
    </row>
    <row r="16" spans="1:7" x14ac:dyDescent="0.2">
      <c r="A16" s="52">
        <v>10</v>
      </c>
      <c r="B16" s="21" t="s">
        <v>231</v>
      </c>
      <c r="C16" s="468">
        <v>400</v>
      </c>
      <c r="D16" s="467">
        <v>5567.9771428571476</v>
      </c>
      <c r="E16" s="469">
        <v>1705.9666666666667</v>
      </c>
      <c r="F16" s="317">
        <f t="shared" si="0"/>
        <v>4.2649166666666671</v>
      </c>
      <c r="G16" s="547"/>
    </row>
    <row r="17" spans="1:8" x14ac:dyDescent="0.2">
      <c r="A17" s="53">
        <v>11</v>
      </c>
      <c r="B17" s="23" t="s">
        <v>22</v>
      </c>
      <c r="C17" s="468">
        <v>291</v>
      </c>
      <c r="D17" s="467">
        <v>3341.9999999999955</v>
      </c>
      <c r="E17" s="469">
        <v>3160.45</v>
      </c>
      <c r="F17" s="317">
        <f t="shared" si="0"/>
        <v>10.860652920962199</v>
      </c>
      <c r="G17" s="547"/>
    </row>
    <row r="18" spans="1:8" x14ac:dyDescent="0.2">
      <c r="A18" s="52">
        <v>12</v>
      </c>
      <c r="B18" s="21" t="s">
        <v>23</v>
      </c>
      <c r="C18" s="468">
        <v>695</v>
      </c>
      <c r="D18" s="467">
        <v>4729.5857142857194</v>
      </c>
      <c r="E18" s="469">
        <v>7282.7</v>
      </c>
      <c r="F18" s="317">
        <f t="shared" si="0"/>
        <v>10.478705035971222</v>
      </c>
      <c r="G18" s="547"/>
    </row>
    <row r="19" spans="1:8" x14ac:dyDescent="0.2">
      <c r="A19" s="52">
        <v>13</v>
      </c>
      <c r="B19" s="21" t="s">
        <v>24</v>
      </c>
      <c r="C19" s="468">
        <v>572</v>
      </c>
      <c r="D19" s="467">
        <v>2.8485714285714283</v>
      </c>
      <c r="E19" s="469">
        <v>4727.583333333333</v>
      </c>
      <c r="F19" s="317">
        <f t="shared" si="0"/>
        <v>8.2650058275058278</v>
      </c>
      <c r="G19" s="547"/>
    </row>
    <row r="20" spans="1:8" x14ac:dyDescent="0.2">
      <c r="A20" s="52">
        <v>14</v>
      </c>
      <c r="B20" s="21" t="s">
        <v>25</v>
      </c>
      <c r="C20" s="468">
        <v>955</v>
      </c>
      <c r="D20" s="467">
        <v>7811.7385714285874</v>
      </c>
      <c r="E20" s="469">
        <v>5498.3833333333332</v>
      </c>
      <c r="F20" s="317">
        <f t="shared" si="0"/>
        <v>5.7574694589877833</v>
      </c>
      <c r="G20" s="547"/>
    </row>
    <row r="21" spans="1:8" ht="24.75" thickBot="1" x14ac:dyDescent="0.25">
      <c r="A21" s="54">
        <v>15</v>
      </c>
      <c r="B21" s="55" t="s">
        <v>26</v>
      </c>
      <c r="C21" s="470">
        <v>182</v>
      </c>
      <c r="D21" s="471">
        <v>2019.14</v>
      </c>
      <c r="E21" s="472">
        <v>1604.4833333333333</v>
      </c>
      <c r="F21" s="362">
        <f t="shared" si="0"/>
        <v>8.8158424908424902</v>
      </c>
      <c r="G21" s="547"/>
    </row>
    <row r="22" spans="1:8" ht="18" customHeight="1" x14ac:dyDescent="0.2">
      <c r="A22" s="45" t="s">
        <v>59</v>
      </c>
      <c r="B22" s="475" t="s">
        <v>528</v>
      </c>
      <c r="C22" s="418">
        <f>SUM(C7:C21)</f>
        <v>7139</v>
      </c>
      <c r="D22" s="419">
        <f t="shared" ref="D22:E22" si="1">SUM(D7:D21)</f>
        <v>39349.377142857164</v>
      </c>
      <c r="E22" s="357">
        <f t="shared" si="1"/>
        <v>74044.633333333331</v>
      </c>
      <c r="F22" s="476">
        <f>E22/C22</f>
        <v>10.37184946537797</v>
      </c>
      <c r="G22" s="547"/>
      <c r="H22" s="547"/>
    </row>
    <row r="23" spans="1:8" ht="18" customHeight="1" x14ac:dyDescent="0.2">
      <c r="A23" s="53" t="s">
        <v>59</v>
      </c>
      <c r="B23" s="23" t="s">
        <v>493</v>
      </c>
      <c r="C23" s="517">
        <v>6954</v>
      </c>
      <c r="D23" s="518">
        <v>45093.132857142846</v>
      </c>
      <c r="E23" s="519">
        <v>72806.700000000012</v>
      </c>
      <c r="F23" s="520">
        <v>10.469758412424506</v>
      </c>
      <c r="G23" s="547"/>
      <c r="H23" s="547"/>
    </row>
    <row r="24" spans="1:8" ht="18" customHeight="1" x14ac:dyDescent="0.2">
      <c r="A24" s="53" t="s">
        <v>59</v>
      </c>
      <c r="B24" s="23" t="s">
        <v>441</v>
      </c>
      <c r="C24" s="517">
        <v>7436</v>
      </c>
      <c r="D24" s="518">
        <v>45211</v>
      </c>
      <c r="E24" s="519">
        <v>70512</v>
      </c>
      <c r="F24" s="520">
        <f t="shared" ref="F24:F27" si="2">E24/C24</f>
        <v>9.4825174825174834</v>
      </c>
      <c r="G24" s="547"/>
      <c r="H24" s="547"/>
    </row>
    <row r="25" spans="1:8" ht="18" customHeight="1" x14ac:dyDescent="0.2">
      <c r="A25" s="53" t="s">
        <v>59</v>
      </c>
      <c r="B25" s="23" t="s">
        <v>359</v>
      </c>
      <c r="C25" s="517">
        <v>8022</v>
      </c>
      <c r="D25" s="518">
        <v>49546</v>
      </c>
      <c r="E25" s="519">
        <v>75535</v>
      </c>
      <c r="F25" s="520">
        <f t="shared" si="2"/>
        <v>9.4159810521067069</v>
      </c>
      <c r="G25" s="547"/>
      <c r="H25" s="547"/>
    </row>
    <row r="26" spans="1:8" ht="15.75" customHeight="1" x14ac:dyDescent="0.2">
      <c r="A26" s="53" t="s">
        <v>59</v>
      </c>
      <c r="B26" s="23" t="s">
        <v>102</v>
      </c>
      <c r="C26" s="517">
        <v>7514</v>
      </c>
      <c r="D26" s="518">
        <v>48352</v>
      </c>
      <c r="E26" s="519">
        <v>67871</v>
      </c>
      <c r="F26" s="520">
        <f t="shared" si="2"/>
        <v>9.0326058025019957</v>
      </c>
      <c r="G26" s="547"/>
      <c r="H26" s="547"/>
    </row>
    <row r="27" spans="1:8" ht="15" customHeight="1" thickBot="1" x14ac:dyDescent="0.25">
      <c r="A27" s="56" t="s">
        <v>59</v>
      </c>
      <c r="B27" s="68" t="s">
        <v>103</v>
      </c>
      <c r="C27" s="537">
        <v>6912</v>
      </c>
      <c r="D27" s="538">
        <v>56542</v>
      </c>
      <c r="E27" s="994">
        <v>65290</v>
      </c>
      <c r="F27" s="1131">
        <f t="shared" si="2"/>
        <v>9.4458912037037042</v>
      </c>
      <c r="G27" s="547"/>
      <c r="H27" s="547"/>
    </row>
    <row r="36" spans="1:13" x14ac:dyDescent="0.2">
      <c r="I36" t="s">
        <v>13</v>
      </c>
    </row>
    <row r="37" spans="1:13" ht="13.5" thickBot="1" x14ac:dyDescent="0.25">
      <c r="A37" s="1577" t="s">
        <v>510</v>
      </c>
      <c r="B37" s="1577"/>
      <c r="C37" s="1577"/>
      <c r="D37" s="1577"/>
      <c r="E37" s="1577"/>
      <c r="F37" s="1577"/>
      <c r="G37" s="1577"/>
    </row>
    <row r="38" spans="1:13" ht="72.75" thickBot="1" x14ac:dyDescent="0.25">
      <c r="A38" s="473" t="s">
        <v>51</v>
      </c>
      <c r="B38" s="474" t="s">
        <v>5</v>
      </c>
      <c r="C38" s="65" t="s">
        <v>232</v>
      </c>
      <c r="D38" s="66" t="s">
        <v>223</v>
      </c>
      <c r="E38" s="67" t="s">
        <v>224</v>
      </c>
      <c r="F38" s="67" t="s">
        <v>225</v>
      </c>
      <c r="G38" s="67" t="s">
        <v>233</v>
      </c>
      <c r="H38" s="315" t="s">
        <v>234</v>
      </c>
      <c r="M38" t="s">
        <v>13</v>
      </c>
    </row>
    <row r="39" spans="1:13" x14ac:dyDescent="0.2">
      <c r="A39" s="103">
        <v>1</v>
      </c>
      <c r="B39" s="104" t="s">
        <v>11</v>
      </c>
      <c r="C39" s="534">
        <v>19</v>
      </c>
      <c r="D39" s="535">
        <v>141</v>
      </c>
      <c r="E39" s="535">
        <v>105</v>
      </c>
      <c r="F39" s="1432">
        <f>E39/D39</f>
        <v>0.74468085106382975</v>
      </c>
      <c r="G39" s="535">
        <f>D39/C39</f>
        <v>7.4210526315789478</v>
      </c>
      <c r="H39" s="1433">
        <f t="shared" ref="H39:H59" si="3">E39/C39</f>
        <v>5.5263157894736841</v>
      </c>
    </row>
    <row r="40" spans="1:13" x14ac:dyDescent="0.2">
      <c r="A40" s="52">
        <v>2</v>
      </c>
      <c r="B40" s="21" t="s">
        <v>12</v>
      </c>
      <c r="C40" s="468">
        <v>91</v>
      </c>
      <c r="D40" s="467">
        <v>2681</v>
      </c>
      <c r="E40" s="467">
        <v>977</v>
      </c>
      <c r="F40" s="1429">
        <f t="shared" ref="F40:F48" si="4">E40/D40</f>
        <v>0.36441626258858634</v>
      </c>
      <c r="G40" s="467">
        <f t="shared" ref="G40:G59" si="5">D40/C40</f>
        <v>29.46153846153846</v>
      </c>
      <c r="H40" s="1434">
        <f t="shared" si="3"/>
        <v>10.736263736263735</v>
      </c>
    </row>
    <row r="41" spans="1:13" x14ac:dyDescent="0.2">
      <c r="A41" s="52">
        <v>3</v>
      </c>
      <c r="B41" s="21" t="s">
        <v>14</v>
      </c>
      <c r="C41" s="468">
        <v>25</v>
      </c>
      <c r="D41" s="467">
        <v>377</v>
      </c>
      <c r="E41" s="467">
        <v>294</v>
      </c>
      <c r="F41" s="1429">
        <f t="shared" si="4"/>
        <v>0.77984084880636606</v>
      </c>
      <c r="G41" s="467">
        <f t="shared" si="5"/>
        <v>15.08</v>
      </c>
      <c r="H41" s="1434">
        <f t="shared" si="3"/>
        <v>11.76</v>
      </c>
    </row>
    <row r="42" spans="1:13" x14ac:dyDescent="0.2">
      <c r="A42" s="52">
        <v>4</v>
      </c>
      <c r="B42" s="21" t="s">
        <v>15</v>
      </c>
      <c r="C42" s="468">
        <v>13</v>
      </c>
      <c r="D42" s="467">
        <v>91</v>
      </c>
      <c r="E42" s="467">
        <v>101</v>
      </c>
      <c r="F42" s="1429">
        <f t="shared" si="4"/>
        <v>1.1098901098901099</v>
      </c>
      <c r="G42" s="467">
        <f t="shared" si="5"/>
        <v>7</v>
      </c>
      <c r="H42" s="1434">
        <f t="shared" si="3"/>
        <v>7.7692307692307692</v>
      </c>
    </row>
    <row r="43" spans="1:13" x14ac:dyDescent="0.2">
      <c r="A43" s="52">
        <v>5</v>
      </c>
      <c r="B43" s="21" t="s">
        <v>228</v>
      </c>
      <c r="C43" s="468">
        <v>56</v>
      </c>
      <c r="D43" s="467">
        <v>1638</v>
      </c>
      <c r="E43" s="467">
        <v>1107</v>
      </c>
      <c r="F43" s="1429">
        <f t="shared" si="4"/>
        <v>0.67582417582417587</v>
      </c>
      <c r="G43" s="467">
        <f t="shared" si="5"/>
        <v>29.25</v>
      </c>
      <c r="H43" s="1434">
        <f t="shared" si="3"/>
        <v>19.767857142857142</v>
      </c>
    </row>
    <row r="44" spans="1:13" x14ac:dyDescent="0.2">
      <c r="A44" s="53">
        <v>6</v>
      </c>
      <c r="B44" s="23" t="s">
        <v>229</v>
      </c>
      <c r="C44" s="468" t="s">
        <v>395</v>
      </c>
      <c r="D44" s="467">
        <v>63</v>
      </c>
      <c r="E44" s="467"/>
      <c r="F44" s="1429">
        <f t="shared" si="4"/>
        <v>0</v>
      </c>
      <c r="G44" s="467"/>
      <c r="H44" s="1434"/>
    </row>
    <row r="45" spans="1:13" x14ac:dyDescent="0.2">
      <c r="A45" s="53">
        <v>7</v>
      </c>
      <c r="B45" s="23" t="s">
        <v>18</v>
      </c>
      <c r="C45" s="468">
        <v>20</v>
      </c>
      <c r="D45" s="467">
        <v>95</v>
      </c>
      <c r="E45" s="467">
        <v>6</v>
      </c>
      <c r="F45" s="1429">
        <f t="shared" si="4"/>
        <v>6.3157894736842107E-2</v>
      </c>
      <c r="G45" s="467">
        <f t="shared" si="5"/>
        <v>4.75</v>
      </c>
      <c r="H45" s="1434">
        <f t="shared" si="3"/>
        <v>0.3</v>
      </c>
    </row>
    <row r="46" spans="1:13" x14ac:dyDescent="0.2">
      <c r="A46" s="52">
        <v>8</v>
      </c>
      <c r="B46" s="21" t="s">
        <v>19</v>
      </c>
      <c r="C46" s="468">
        <v>56</v>
      </c>
      <c r="D46" s="467">
        <v>1134</v>
      </c>
      <c r="E46" s="467">
        <v>545</v>
      </c>
      <c r="F46" s="1429">
        <f t="shared" si="4"/>
        <v>0.48059964726631393</v>
      </c>
      <c r="G46" s="467">
        <f t="shared" si="5"/>
        <v>20.25</v>
      </c>
      <c r="H46" s="1434">
        <f t="shared" si="3"/>
        <v>9.7321428571428577</v>
      </c>
    </row>
    <row r="47" spans="1:13" x14ac:dyDescent="0.2">
      <c r="A47" s="52">
        <v>9</v>
      </c>
      <c r="B47" s="21" t="s">
        <v>230</v>
      </c>
      <c r="C47" s="468">
        <v>63</v>
      </c>
      <c r="D47" s="467">
        <v>44</v>
      </c>
      <c r="E47" s="467">
        <v>6</v>
      </c>
      <c r="F47" s="1429">
        <f t="shared" si="4"/>
        <v>0.13636363636363635</v>
      </c>
      <c r="G47" s="467">
        <f t="shared" si="5"/>
        <v>0.69841269841269837</v>
      </c>
      <c r="H47" s="1434">
        <f t="shared" si="3"/>
        <v>9.5238095238095233E-2</v>
      </c>
    </row>
    <row r="48" spans="1:13" x14ac:dyDescent="0.2">
      <c r="A48" s="52">
        <v>10</v>
      </c>
      <c r="B48" s="21" t="s">
        <v>231</v>
      </c>
      <c r="C48" s="468">
        <v>34</v>
      </c>
      <c r="D48" s="467">
        <v>52</v>
      </c>
      <c r="E48" s="467">
        <v>382</v>
      </c>
      <c r="F48" s="1429">
        <f t="shared" si="4"/>
        <v>7.3461538461538458</v>
      </c>
      <c r="G48" s="467">
        <f t="shared" si="5"/>
        <v>1.5294117647058822</v>
      </c>
      <c r="H48" s="1434">
        <f t="shared" si="3"/>
        <v>11.235294117647058</v>
      </c>
    </row>
    <row r="49" spans="1:8" x14ac:dyDescent="0.2">
      <c r="A49" s="53">
        <v>11</v>
      </c>
      <c r="B49" s="23" t="s">
        <v>22</v>
      </c>
      <c r="C49" s="1435">
        <v>0</v>
      </c>
      <c r="D49" s="1430">
        <v>0</v>
      </c>
      <c r="E49" s="1430">
        <v>0</v>
      </c>
      <c r="F49" s="1431">
        <v>0</v>
      </c>
      <c r="G49" s="1430">
        <v>0</v>
      </c>
      <c r="H49" s="1436">
        <v>0</v>
      </c>
    </row>
    <row r="50" spans="1:8" x14ac:dyDescent="0.2">
      <c r="A50" s="52">
        <v>12</v>
      </c>
      <c r="B50" s="21" t="s">
        <v>23</v>
      </c>
      <c r="C50" s="468">
        <v>34</v>
      </c>
      <c r="D50" s="467">
        <v>163</v>
      </c>
      <c r="E50" s="467">
        <v>57</v>
      </c>
      <c r="F50" s="1429">
        <f>E50/D50</f>
        <v>0.34969325153374231</v>
      </c>
      <c r="G50" s="467">
        <f>D50/C50</f>
        <v>4.7941176470588234</v>
      </c>
      <c r="H50" s="1434">
        <f>E50/C50</f>
        <v>1.6764705882352942</v>
      </c>
    </row>
    <row r="51" spans="1:8" x14ac:dyDescent="0.2">
      <c r="A51" s="52">
        <v>13</v>
      </c>
      <c r="B51" s="21" t="s">
        <v>24</v>
      </c>
      <c r="C51" s="468">
        <v>19</v>
      </c>
      <c r="D51" s="467">
        <v>698</v>
      </c>
      <c r="E51" s="467">
        <v>318</v>
      </c>
      <c r="F51" s="1429">
        <f>E51/D51</f>
        <v>0.45558739255014324</v>
      </c>
      <c r="G51" s="467">
        <f>D51/C51</f>
        <v>36.736842105263158</v>
      </c>
      <c r="H51" s="1434">
        <f>E51/C51</f>
        <v>16.736842105263158</v>
      </c>
    </row>
    <row r="52" spans="1:8" x14ac:dyDescent="0.2">
      <c r="A52" s="52">
        <v>14</v>
      </c>
      <c r="B52" s="21" t="s">
        <v>25</v>
      </c>
      <c r="C52" s="468">
        <v>40</v>
      </c>
      <c r="D52" s="467">
        <v>827</v>
      </c>
      <c r="E52" s="467">
        <v>264</v>
      </c>
      <c r="F52" s="1429">
        <f>E52/D52</f>
        <v>0.31922611850060462</v>
      </c>
      <c r="G52" s="467">
        <f>D52/C52</f>
        <v>20.675000000000001</v>
      </c>
      <c r="H52" s="1434">
        <f>E52/C52</f>
        <v>6.6</v>
      </c>
    </row>
    <row r="53" spans="1:8" ht="24.75" thickBot="1" x14ac:dyDescent="0.25">
      <c r="A53" s="54">
        <v>15</v>
      </c>
      <c r="B53" s="55" t="s">
        <v>26</v>
      </c>
      <c r="C53" s="1438">
        <v>60</v>
      </c>
      <c r="D53" s="1439">
        <v>789</v>
      </c>
      <c r="E53" s="1439">
        <v>419</v>
      </c>
      <c r="F53" s="1440">
        <f>E53/D53</f>
        <v>0.53105196451204051</v>
      </c>
      <c r="G53" s="1439">
        <f>D53/C53</f>
        <v>13.15</v>
      </c>
      <c r="H53" s="1441">
        <f>E53/C53</f>
        <v>6.9833333333333334</v>
      </c>
    </row>
    <row r="54" spans="1:8" x14ac:dyDescent="0.2">
      <c r="A54" s="45" t="s">
        <v>59</v>
      </c>
      <c r="B54" s="475" t="s">
        <v>493</v>
      </c>
      <c r="C54" s="418">
        <f>SUM(C39:C53)</f>
        <v>530</v>
      </c>
      <c r="D54" s="419">
        <f>SUM(D39:D53)</f>
        <v>8793</v>
      </c>
      <c r="E54" s="419">
        <f>SUM(E39:E53)</f>
        <v>4581</v>
      </c>
      <c r="F54" s="1442">
        <f>E54/D54</f>
        <v>0.52098259979529171</v>
      </c>
      <c r="G54" s="419">
        <f>D54/C54</f>
        <v>16.590566037735851</v>
      </c>
      <c r="H54" s="1443">
        <f t="shared" si="3"/>
        <v>8.6433962264150939</v>
      </c>
    </row>
    <row r="55" spans="1:8" x14ac:dyDescent="0.2">
      <c r="A55" s="53" t="s">
        <v>59</v>
      </c>
      <c r="B55" s="23" t="s">
        <v>493</v>
      </c>
      <c r="C55" s="468">
        <v>879</v>
      </c>
      <c r="D55" s="467">
        <v>21151.23857142857</v>
      </c>
      <c r="E55" s="467">
        <v>13279.399999999998</v>
      </c>
      <c r="F55" s="1429">
        <v>0.62783084570461145</v>
      </c>
      <c r="G55" s="467">
        <v>24.062842515845926</v>
      </c>
      <c r="H55" s="1098">
        <v>15.10739476678043</v>
      </c>
    </row>
    <row r="56" spans="1:8" x14ac:dyDescent="0.2">
      <c r="A56" s="53" t="s">
        <v>59</v>
      </c>
      <c r="B56" s="23" t="s">
        <v>441</v>
      </c>
      <c r="C56" s="468">
        <v>1002</v>
      </c>
      <c r="D56" s="467">
        <v>25478.852857142854</v>
      </c>
      <c r="E56" s="467">
        <v>15017.516666666665</v>
      </c>
      <c r="F56" s="1429">
        <v>0.5894110206165184</v>
      </c>
      <c r="G56" s="467">
        <v>25.427996863416023</v>
      </c>
      <c r="H56" s="1098">
        <v>14.987541583499665</v>
      </c>
    </row>
    <row r="57" spans="1:8" x14ac:dyDescent="0.2">
      <c r="A57" s="53" t="s">
        <v>59</v>
      </c>
      <c r="B57" s="23" t="s">
        <v>359</v>
      </c>
      <c r="C57" s="468">
        <v>1081</v>
      </c>
      <c r="D57" s="467">
        <v>30066.051428571438</v>
      </c>
      <c r="E57" s="467">
        <v>15058.016666666666</v>
      </c>
      <c r="F57" s="1429">
        <v>0.50083120167742412</v>
      </c>
      <c r="G57" s="467">
        <v>27.813183560195593</v>
      </c>
      <c r="H57" s="1098">
        <v>13.929710144927537</v>
      </c>
    </row>
    <row r="58" spans="1:8" x14ac:dyDescent="0.2">
      <c r="A58" s="53" t="s">
        <v>59</v>
      </c>
      <c r="B58" s="23" t="s">
        <v>102</v>
      </c>
      <c r="C58" s="468">
        <v>1153</v>
      </c>
      <c r="D58" s="467">
        <v>34335.642711000488</v>
      </c>
      <c r="E58" s="467">
        <v>14093.733333333334</v>
      </c>
      <c r="F58" s="1429">
        <v>0.41046947779480386</v>
      </c>
      <c r="G58" s="467">
        <v>29.779395239375965</v>
      </c>
      <c r="H58" s="1098">
        <v>12.223532812951721</v>
      </c>
    </row>
    <row r="59" spans="1:8" ht="13.5" thickBot="1" x14ac:dyDescent="0.25">
      <c r="A59" s="53" t="s">
        <v>59</v>
      </c>
      <c r="B59" s="23" t="s">
        <v>103</v>
      </c>
      <c r="C59" s="470">
        <v>1299</v>
      </c>
      <c r="D59" s="471">
        <v>39323</v>
      </c>
      <c r="E59" s="471">
        <v>12876</v>
      </c>
      <c r="F59" s="1437">
        <f>E59/D59</f>
        <v>0.32744195508989649</v>
      </c>
      <c r="G59" s="471">
        <f t="shared" si="5"/>
        <v>30.271747498075442</v>
      </c>
      <c r="H59" s="1100">
        <f t="shared" si="3"/>
        <v>9.9122401847575059</v>
      </c>
    </row>
    <row r="62" spans="1:8" x14ac:dyDescent="0.2">
      <c r="C62" s="547"/>
    </row>
    <row r="64" spans="1:8" x14ac:dyDescent="0.2">
      <c r="G64" t="s">
        <v>13</v>
      </c>
    </row>
  </sheetData>
  <mergeCells count="2">
    <mergeCell ref="A37:G37"/>
    <mergeCell ref="A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6"/>
  <dimension ref="A1:M47"/>
  <sheetViews>
    <sheetView showGridLines="0" topLeftCell="A6" zoomScaleNormal="100" workbookViewId="0">
      <selection activeCell="K27" sqref="K27"/>
    </sheetView>
  </sheetViews>
  <sheetFormatPr baseColWidth="10" defaultColWidth="11.42578125" defaultRowHeight="12.75" x14ac:dyDescent="0.2"/>
  <cols>
    <col min="1" max="1" width="6.140625" style="131" bestFit="1" customWidth="1"/>
    <col min="2" max="2" width="34.140625" customWidth="1"/>
    <col min="3" max="3" width="11.85546875" customWidth="1"/>
    <col min="4" max="4" width="11.28515625" customWidth="1"/>
    <col min="5" max="5" width="12.42578125" customWidth="1"/>
    <col min="6" max="6" width="11.5703125" customWidth="1"/>
    <col min="7" max="7" width="12.42578125" customWidth="1"/>
    <col min="8" max="8" width="11" customWidth="1"/>
  </cols>
  <sheetData>
    <row r="1" spans="1:13" x14ac:dyDescent="0.2">
      <c r="A1"/>
    </row>
    <row r="2" spans="1:13" x14ac:dyDescent="0.2">
      <c r="A2" s="107" t="s">
        <v>0</v>
      </c>
    </row>
    <row r="3" spans="1:13" x14ac:dyDescent="0.2">
      <c r="A3" s="107"/>
    </row>
    <row r="4" spans="1:13" x14ac:dyDescent="0.2">
      <c r="A4" s="107" t="str">
        <f>A7</f>
        <v>Tabell 3 -7 - A1 -  Saksbehandlingstider i pleie- og omsorgssektoren - hjemmetjenester hittil i år</v>
      </c>
    </row>
    <row r="5" spans="1:13" x14ac:dyDescent="0.2">
      <c r="A5" s="107"/>
    </row>
    <row r="7" spans="1:13" s="108" customFormat="1" ht="30" customHeight="1" thickBot="1" x14ac:dyDescent="0.25">
      <c r="A7" s="6" t="s">
        <v>237</v>
      </c>
    </row>
    <row r="8" spans="1:13" s="111" customFormat="1" ht="26.25" customHeight="1" thickBot="1" x14ac:dyDescent="0.25">
      <c r="A8" s="109"/>
      <c r="B8" s="110"/>
      <c r="C8" s="1579" t="s">
        <v>80</v>
      </c>
      <c r="D8" s="1580"/>
      <c r="E8" s="1581" t="s">
        <v>238</v>
      </c>
      <c r="F8" s="1582"/>
      <c r="G8" s="108"/>
      <c r="H8" s="108"/>
    </row>
    <row r="9" spans="1:13" s="111" customFormat="1" ht="82.5" customHeight="1" thickBot="1" x14ac:dyDescent="0.25">
      <c r="A9" s="112" t="s">
        <v>51</v>
      </c>
      <c r="B9" s="113" t="s">
        <v>5</v>
      </c>
      <c r="C9" s="114" t="s">
        <v>391</v>
      </c>
      <c r="D9" s="115" t="s">
        <v>393</v>
      </c>
      <c r="E9" s="116" t="s">
        <v>392</v>
      </c>
      <c r="F9" s="117" t="s">
        <v>393</v>
      </c>
      <c r="G9" s="108"/>
      <c r="H9" s="108"/>
    </row>
    <row r="10" spans="1:13" x14ac:dyDescent="0.2">
      <c r="A10" s="118">
        <v>1</v>
      </c>
      <c r="B10" s="119" t="s">
        <v>11</v>
      </c>
      <c r="C10" s="823"/>
      <c r="D10" s="824"/>
      <c r="E10" s="824"/>
      <c r="F10" s="792"/>
      <c r="H10" s="235"/>
      <c r="I10" s="234"/>
      <c r="J10" s="363"/>
      <c r="K10" s="363"/>
      <c r="L10" s="363"/>
      <c r="M10" s="363"/>
    </row>
    <row r="11" spans="1:13" x14ac:dyDescent="0.2">
      <c r="A11" s="120">
        <v>2</v>
      </c>
      <c r="B11" s="121" t="s">
        <v>12</v>
      </c>
      <c r="C11" s="825"/>
      <c r="D11" s="821"/>
      <c r="E11" s="821"/>
      <c r="F11" s="826"/>
      <c r="H11" s="235"/>
      <c r="I11" s="234"/>
      <c r="J11" s="363"/>
      <c r="K11" s="363"/>
      <c r="L11" s="363"/>
      <c r="M11" s="363"/>
    </row>
    <row r="12" spans="1:13" x14ac:dyDescent="0.2">
      <c r="A12" s="120">
        <v>3</v>
      </c>
      <c r="B12" s="121" t="s">
        <v>14</v>
      </c>
      <c r="C12" s="825"/>
      <c r="D12" s="821"/>
      <c r="E12" s="821"/>
      <c r="F12" s="826"/>
      <c r="H12" s="235"/>
      <c r="I12" s="234"/>
      <c r="J12" s="363"/>
      <c r="K12" s="363"/>
      <c r="L12" s="363"/>
      <c r="M12" s="363"/>
    </row>
    <row r="13" spans="1:13" x14ac:dyDescent="0.2">
      <c r="A13" s="120">
        <v>4</v>
      </c>
      <c r="B13" s="121" t="s">
        <v>15</v>
      </c>
      <c r="C13" s="827"/>
      <c r="D13" s="821"/>
      <c r="E13" s="822"/>
      <c r="F13" s="826"/>
      <c r="H13" s="235"/>
      <c r="I13" s="234"/>
      <c r="J13" s="363"/>
      <c r="K13" s="363"/>
      <c r="L13" s="363"/>
      <c r="M13" s="363"/>
    </row>
    <row r="14" spans="1:13" x14ac:dyDescent="0.2">
      <c r="A14" s="120">
        <v>5</v>
      </c>
      <c r="B14" s="121" t="s">
        <v>16</v>
      </c>
      <c r="C14" s="827"/>
      <c r="D14" s="821"/>
      <c r="E14" s="822"/>
      <c r="F14" s="826"/>
      <c r="J14" s="363"/>
      <c r="K14" s="363"/>
      <c r="L14" s="363"/>
      <c r="M14" s="363"/>
    </row>
    <row r="15" spans="1:13" x14ac:dyDescent="0.2">
      <c r="A15" s="123">
        <v>6</v>
      </c>
      <c r="B15" s="124" t="s">
        <v>17</v>
      </c>
      <c r="C15" s="827"/>
      <c r="D15" s="821"/>
      <c r="E15" s="822"/>
      <c r="F15" s="826"/>
      <c r="J15" s="363"/>
      <c r="K15" s="363"/>
      <c r="L15" s="363"/>
      <c r="M15" s="363"/>
    </row>
    <row r="16" spans="1:13" x14ac:dyDescent="0.2">
      <c r="A16" s="123">
        <v>7</v>
      </c>
      <c r="B16" s="124" t="s">
        <v>18</v>
      </c>
      <c r="C16" s="827"/>
      <c r="D16" s="821"/>
      <c r="E16" s="822"/>
      <c r="F16" s="826"/>
      <c r="J16" s="363"/>
      <c r="K16" s="363"/>
      <c r="L16" s="363"/>
      <c r="M16" s="363"/>
    </row>
    <row r="17" spans="1:13" x14ac:dyDescent="0.2">
      <c r="A17" s="120">
        <v>8</v>
      </c>
      <c r="B17" s="121" t="s">
        <v>19</v>
      </c>
      <c r="C17" s="827"/>
      <c r="D17" s="821"/>
      <c r="E17" s="822"/>
      <c r="F17" s="826"/>
      <c r="H17" t="s">
        <v>13</v>
      </c>
      <c r="J17" s="363"/>
      <c r="K17" s="363"/>
      <c r="L17" s="363"/>
      <c r="M17" s="363"/>
    </row>
    <row r="18" spans="1:13" x14ac:dyDescent="0.2">
      <c r="A18" s="120">
        <v>9</v>
      </c>
      <c r="B18" s="121" t="s">
        <v>20</v>
      </c>
      <c r="C18" s="827"/>
      <c r="D18" s="821"/>
      <c r="E18" s="822"/>
      <c r="F18" s="826"/>
      <c r="J18" s="363"/>
      <c r="K18" s="363"/>
      <c r="L18" s="363"/>
      <c r="M18" s="363"/>
    </row>
    <row r="19" spans="1:13" x14ac:dyDescent="0.2">
      <c r="A19" s="120">
        <v>10</v>
      </c>
      <c r="B19" s="121" t="s">
        <v>21</v>
      </c>
      <c r="C19" s="827"/>
      <c r="D19" s="821"/>
      <c r="E19" s="822"/>
      <c r="F19" s="826"/>
      <c r="J19" s="363"/>
      <c r="K19" s="363"/>
      <c r="L19" s="363"/>
      <c r="M19" s="363"/>
    </row>
    <row r="20" spans="1:13" x14ac:dyDescent="0.2">
      <c r="A20" s="123">
        <v>11</v>
      </c>
      <c r="B20" s="124" t="s">
        <v>22</v>
      </c>
      <c r="C20" s="827"/>
      <c r="D20" s="821"/>
      <c r="E20" s="822"/>
      <c r="F20" s="826"/>
      <c r="J20" s="363"/>
      <c r="K20" s="363"/>
      <c r="L20" s="363"/>
      <c r="M20" s="363"/>
    </row>
    <row r="21" spans="1:13" x14ac:dyDescent="0.2">
      <c r="A21" s="120">
        <v>12</v>
      </c>
      <c r="B21" s="121" t="s">
        <v>23</v>
      </c>
      <c r="C21" s="827"/>
      <c r="D21" s="821"/>
      <c r="E21" s="822"/>
      <c r="F21" s="826"/>
      <c r="G21" s="82"/>
      <c r="J21" s="363"/>
      <c r="K21" s="363"/>
      <c r="L21" s="363"/>
      <c r="M21" s="363"/>
    </row>
    <row r="22" spans="1:13" x14ac:dyDescent="0.2">
      <c r="A22" s="120">
        <v>13</v>
      </c>
      <c r="B22" s="121" t="s">
        <v>24</v>
      </c>
      <c r="C22" s="827"/>
      <c r="D22" s="821"/>
      <c r="E22" s="822"/>
      <c r="F22" s="826"/>
      <c r="J22" s="363"/>
      <c r="K22" s="363"/>
      <c r="L22" s="363"/>
      <c r="M22" s="363"/>
    </row>
    <row r="23" spans="1:13" x14ac:dyDescent="0.2">
      <c r="A23" s="120">
        <v>14</v>
      </c>
      <c r="B23" s="121" t="s">
        <v>25</v>
      </c>
      <c r="C23" s="827"/>
      <c r="D23" s="821"/>
      <c r="E23" s="822"/>
      <c r="F23" s="826"/>
      <c r="J23" s="363"/>
      <c r="K23" s="363"/>
      <c r="L23" s="363"/>
      <c r="M23" s="363"/>
    </row>
    <row r="24" spans="1:13" ht="13.5" thickBot="1" x14ac:dyDescent="0.25">
      <c r="A24" s="125">
        <v>15</v>
      </c>
      <c r="B24" s="126" t="s">
        <v>26</v>
      </c>
      <c r="C24" s="828"/>
      <c r="D24" s="829"/>
      <c r="E24" s="830"/>
      <c r="F24" s="831"/>
      <c r="G24" s="2" t="s">
        <v>545</v>
      </c>
      <c r="J24" s="363"/>
      <c r="K24" s="363"/>
      <c r="L24" s="363"/>
      <c r="M24" s="363"/>
    </row>
    <row r="25" spans="1:13" x14ac:dyDescent="0.2">
      <c r="A25" s="127"/>
      <c r="B25" s="358" t="s">
        <v>502</v>
      </c>
      <c r="C25" s="818"/>
      <c r="D25" s="819"/>
      <c r="E25" s="818"/>
      <c r="F25" s="820"/>
    </row>
    <row r="26" spans="1:13" x14ac:dyDescent="0.2">
      <c r="A26" s="432"/>
      <c r="B26" s="433" t="s">
        <v>459</v>
      </c>
      <c r="C26" s="242"/>
      <c r="D26" s="995"/>
      <c r="E26" s="242"/>
      <c r="F26" s="996"/>
    </row>
    <row r="27" spans="1:13" x14ac:dyDescent="0.2">
      <c r="A27" s="432"/>
      <c r="B27" s="433" t="s">
        <v>362</v>
      </c>
      <c r="C27" s="242">
        <v>27.88</v>
      </c>
      <c r="D27" s="995">
        <v>2.3919999999999999</v>
      </c>
      <c r="E27" s="242">
        <v>9.91</v>
      </c>
      <c r="F27" s="996">
        <v>2.109</v>
      </c>
    </row>
    <row r="28" spans="1:13" x14ac:dyDescent="0.2">
      <c r="A28" s="432"/>
      <c r="B28" s="433" t="s">
        <v>86</v>
      </c>
      <c r="C28" s="242">
        <v>26.1</v>
      </c>
      <c r="D28" s="434">
        <v>2.1</v>
      </c>
      <c r="E28" s="242">
        <v>9</v>
      </c>
      <c r="F28" s="435">
        <v>2.2799999999999998</v>
      </c>
    </row>
    <row r="29" spans="1:13" x14ac:dyDescent="0.2">
      <c r="A29" s="432"/>
      <c r="B29" s="433" t="s">
        <v>87</v>
      </c>
      <c r="C29" s="242">
        <v>27</v>
      </c>
      <c r="D29" s="434">
        <v>6</v>
      </c>
      <c r="E29" s="242">
        <v>9.86</v>
      </c>
      <c r="F29" s="435">
        <v>3.1190000000000002</v>
      </c>
    </row>
    <row r="30" spans="1:13" x14ac:dyDescent="0.2">
      <c r="A30" s="432"/>
      <c r="B30" s="433" t="s">
        <v>88</v>
      </c>
      <c r="C30" s="242">
        <v>30.293333333333333</v>
      </c>
      <c r="D30" s="434">
        <v>7.8133333333333326</v>
      </c>
      <c r="E30" s="242">
        <v>10.146666666666667</v>
      </c>
      <c r="F30" s="435">
        <v>2.7199999999999998</v>
      </c>
    </row>
    <row r="31" spans="1:13" x14ac:dyDescent="0.2">
      <c r="A31" s="432"/>
      <c r="B31" s="433" t="s">
        <v>90</v>
      </c>
      <c r="C31" s="242">
        <v>26.853333333333335</v>
      </c>
      <c r="D31" s="434">
        <v>7.1933333333333325</v>
      </c>
      <c r="E31" s="242">
        <v>11.120000000000001</v>
      </c>
      <c r="F31" s="435">
        <v>3.4666666666666663</v>
      </c>
    </row>
    <row r="32" spans="1:13" x14ac:dyDescent="0.2">
      <c r="A32" s="432"/>
      <c r="B32" s="433" t="s">
        <v>91</v>
      </c>
      <c r="C32" s="242">
        <v>26.266666666666666</v>
      </c>
      <c r="D32" s="434">
        <v>9.0200000000000014</v>
      </c>
      <c r="E32" s="242">
        <v>8.3733333333333331</v>
      </c>
      <c r="F32" s="435">
        <v>3.1466666666666665</v>
      </c>
    </row>
    <row r="33" spans="1:6" x14ac:dyDescent="0.2">
      <c r="A33" s="432"/>
      <c r="B33" s="433" t="s">
        <v>92</v>
      </c>
      <c r="C33" s="242">
        <v>24.326666666666668</v>
      </c>
      <c r="D33" s="434">
        <v>6.98</v>
      </c>
      <c r="E33" s="242">
        <v>9.7200000000000006</v>
      </c>
      <c r="F33" s="435">
        <v>3.1733333333333333</v>
      </c>
    </row>
    <row r="34" spans="1:6" x14ac:dyDescent="0.2">
      <c r="A34" s="128"/>
      <c r="B34" s="318" t="s">
        <v>93</v>
      </c>
      <c r="C34" s="320">
        <v>24.073333333333327</v>
      </c>
      <c r="D34" s="377">
        <v>5.6799999999999988</v>
      </c>
      <c r="E34" s="320">
        <v>10.146666666666667</v>
      </c>
      <c r="F34" s="122">
        <v>2.1533333333333333</v>
      </c>
    </row>
    <row r="35" spans="1:6" ht="13.5" thickBot="1" x14ac:dyDescent="0.25">
      <c r="A35" s="129"/>
      <c r="B35" s="319" t="s">
        <v>94</v>
      </c>
      <c r="C35" s="321">
        <v>26.573333333333334</v>
      </c>
      <c r="D35" s="378">
        <v>5.1800000000000006</v>
      </c>
      <c r="E35" s="321">
        <v>9.3199999999999985</v>
      </c>
      <c r="F35" s="130">
        <v>1.4400000000000004</v>
      </c>
    </row>
    <row r="36" spans="1:6" x14ac:dyDescent="0.2">
      <c r="A36" s="107" t="s">
        <v>97</v>
      </c>
    </row>
    <row r="37" spans="1:6" x14ac:dyDescent="0.2">
      <c r="A37" s="107" t="s">
        <v>239</v>
      </c>
    </row>
    <row r="38" spans="1:6" x14ac:dyDescent="0.2">
      <c r="A38" s="664" t="s">
        <v>240</v>
      </c>
    </row>
    <row r="39" spans="1:6" x14ac:dyDescent="0.2">
      <c r="A39" s="1" t="s">
        <v>394</v>
      </c>
    </row>
    <row r="40" spans="1:6" x14ac:dyDescent="0.2">
      <c r="A40" s="107" t="s">
        <v>241</v>
      </c>
    </row>
    <row r="47" spans="1:6" x14ac:dyDescent="0.2">
      <c r="D47" t="s">
        <v>13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F122-10BE-49A1-B31E-E3825D24632B}">
  <dimension ref="A1:C24"/>
  <sheetViews>
    <sheetView workbookViewId="0">
      <selection activeCell="A24" sqref="A24"/>
    </sheetView>
  </sheetViews>
  <sheetFormatPr baseColWidth="10" defaultRowHeight="12.75" x14ac:dyDescent="0.2"/>
  <cols>
    <col min="2" max="3" width="29.140625" customWidth="1"/>
  </cols>
  <sheetData>
    <row r="1" spans="1:3" x14ac:dyDescent="0.2">
      <c r="A1" s="87" t="s">
        <v>382</v>
      </c>
    </row>
    <row r="2" spans="1:3" x14ac:dyDescent="0.2">
      <c r="A2" s="87" t="s">
        <v>555</v>
      </c>
    </row>
    <row r="3" spans="1:3" ht="13.5" thickBot="1" x14ac:dyDescent="0.25"/>
    <row r="4" spans="1:3" ht="13.5" thickBot="1" x14ac:dyDescent="0.25">
      <c r="A4" s="665" t="s">
        <v>51</v>
      </c>
      <c r="B4" s="756" t="s">
        <v>5</v>
      </c>
      <c r="C4" s="1032" t="s">
        <v>556</v>
      </c>
    </row>
    <row r="5" spans="1:3" x14ac:dyDescent="0.2">
      <c r="A5" s="1448">
        <v>1</v>
      </c>
      <c r="B5" s="1451" t="s">
        <v>11</v>
      </c>
      <c r="C5" s="1444">
        <f>'Tab 3-7-B Klagebeh helsetj i hj'!D11+'3-7-C Klagebeh pb daglige gj.m'!D11+'3-7-D Klagebehandling pb oppl'!D11+'3-7-E Klagebehandling BPA'!D11</f>
        <v>18</v>
      </c>
    </row>
    <row r="6" spans="1:3" x14ac:dyDescent="0.2">
      <c r="A6" s="1449">
        <v>2</v>
      </c>
      <c r="B6" s="1452" t="s">
        <v>12</v>
      </c>
      <c r="C6" s="1445">
        <f>'Tab 3-7-B Klagebeh helsetj i hj'!D12+'3-7-C Klagebeh pb daglige gj.m'!D12+'3-7-D Klagebehandling pb oppl'!D12+'3-7-E Klagebehandling BPA'!D12</f>
        <v>11</v>
      </c>
    </row>
    <row r="7" spans="1:3" x14ac:dyDescent="0.2">
      <c r="A7" s="1449">
        <v>3</v>
      </c>
      <c r="B7" s="1452" t="s">
        <v>14</v>
      </c>
      <c r="C7" s="1445">
        <f>'Tab 3-7-B Klagebeh helsetj i hj'!D13+'3-7-C Klagebeh pb daglige gj.m'!D13+'3-7-D Klagebehandling pb oppl'!D13+'3-7-E Klagebehandling BPA'!D13</f>
        <v>5</v>
      </c>
    </row>
    <row r="8" spans="1:3" x14ac:dyDescent="0.2">
      <c r="A8" s="1449">
        <v>4</v>
      </c>
      <c r="B8" s="1452" t="s">
        <v>15</v>
      </c>
      <c r="C8" s="1445">
        <f>'Tab 3-7-B Klagebeh helsetj i hj'!D14+'3-7-C Klagebeh pb daglige gj.m'!D14+'3-7-D Klagebehandling pb oppl'!D14+'3-7-E Klagebehandling BPA'!D14</f>
        <v>5</v>
      </c>
    </row>
    <row r="9" spans="1:3" x14ac:dyDescent="0.2">
      <c r="A9" s="1449">
        <v>5</v>
      </c>
      <c r="B9" s="1452" t="s">
        <v>16</v>
      </c>
      <c r="C9" s="1445">
        <f>'Tab 3-7-B Klagebeh helsetj i hj'!D15+'3-7-C Klagebeh pb daglige gj.m'!D15+'3-7-D Klagebehandling pb oppl'!D15+'3-7-E Klagebehandling BPA'!D15</f>
        <v>16</v>
      </c>
    </row>
    <row r="10" spans="1:3" x14ac:dyDescent="0.2">
      <c r="A10" s="1449">
        <v>6</v>
      </c>
      <c r="B10" s="1452" t="s">
        <v>17</v>
      </c>
      <c r="C10" s="1445" t="s">
        <v>395</v>
      </c>
    </row>
    <row r="11" spans="1:3" x14ac:dyDescent="0.2">
      <c r="A11" s="1449">
        <v>7</v>
      </c>
      <c r="B11" s="1452" t="s">
        <v>18</v>
      </c>
      <c r="C11" s="1445">
        <f>'Tab 3-7-B Klagebeh helsetj i hj'!D17+'3-7-C Klagebeh pb daglige gj.m'!D17+'3-7-D Klagebehandling pb oppl'!D17+'3-7-E Klagebehandling BPA'!D17</f>
        <v>22</v>
      </c>
    </row>
    <row r="12" spans="1:3" x14ac:dyDescent="0.2">
      <c r="A12" s="1449">
        <v>8</v>
      </c>
      <c r="B12" s="1452" t="s">
        <v>19</v>
      </c>
      <c r="C12" s="1445">
        <f>'Tab 3-7-B Klagebeh helsetj i hj'!D18+'3-7-C Klagebeh pb daglige gj.m'!D18+'3-7-D Klagebehandling pb oppl'!D18+'3-7-E Klagebehandling BPA'!D18</f>
        <v>15</v>
      </c>
    </row>
    <row r="13" spans="1:3" x14ac:dyDescent="0.2">
      <c r="A13" s="1449">
        <v>9</v>
      </c>
      <c r="B13" s="1452" t="s">
        <v>20</v>
      </c>
      <c r="C13" s="1445">
        <f>'Tab 3-7-B Klagebeh helsetj i hj'!D19+'3-7-C Klagebeh pb daglige gj.m'!D19+'3-7-D Klagebehandling pb oppl'!D19+'3-7-E Klagebehandling BPA'!D19</f>
        <v>17</v>
      </c>
    </row>
    <row r="14" spans="1:3" x14ac:dyDescent="0.2">
      <c r="A14" s="1449">
        <v>10</v>
      </c>
      <c r="B14" s="1452" t="s">
        <v>21</v>
      </c>
      <c r="C14" s="1445">
        <f>'Tab 3-7-B Klagebeh helsetj i hj'!D20+'3-7-C Klagebeh pb daglige gj.m'!D20+'3-7-D Klagebehandling pb oppl'!D20+'3-7-E Klagebehandling BPA'!D20</f>
        <v>12</v>
      </c>
    </row>
    <row r="15" spans="1:3" x14ac:dyDescent="0.2">
      <c r="A15" s="1449">
        <v>11</v>
      </c>
      <c r="B15" s="1452" t="s">
        <v>22</v>
      </c>
      <c r="C15" s="1445">
        <f>'Tab 3-7-B Klagebeh helsetj i hj'!D21+'3-7-C Klagebeh pb daglige gj.m'!D21+'3-7-D Klagebehandling pb oppl'!D21+'3-7-E Klagebehandling BPA'!D21</f>
        <v>9</v>
      </c>
    </row>
    <row r="16" spans="1:3" x14ac:dyDescent="0.2">
      <c r="A16" s="1449">
        <v>12</v>
      </c>
      <c r="B16" s="1452" t="s">
        <v>23</v>
      </c>
      <c r="C16" s="1445">
        <f>'Tab 3-7-B Klagebeh helsetj i hj'!D22+'3-7-C Klagebeh pb daglige gj.m'!D22+'3-7-D Klagebehandling pb oppl'!D22+'3-7-E Klagebehandling BPA'!D22</f>
        <v>9</v>
      </c>
    </row>
    <row r="17" spans="1:3" x14ac:dyDescent="0.2">
      <c r="A17" s="1449">
        <v>13</v>
      </c>
      <c r="B17" s="1452" t="s">
        <v>24</v>
      </c>
      <c r="C17" s="1445">
        <f>'Tab 3-7-B Klagebeh helsetj i hj'!D23+'3-7-C Klagebeh pb daglige gj.m'!D23+'3-7-D Klagebehandling pb oppl'!D23+'3-7-E Klagebehandling BPA'!D23</f>
        <v>9</v>
      </c>
    </row>
    <row r="18" spans="1:3" x14ac:dyDescent="0.2">
      <c r="A18" s="1449">
        <v>14</v>
      </c>
      <c r="B18" s="1452" t="s">
        <v>25</v>
      </c>
      <c r="C18" s="1445">
        <f>'Tab 3-7-B Klagebeh helsetj i hj'!D24+'3-7-C Klagebeh pb daglige gj.m'!D24+'3-7-D Klagebehandling pb oppl'!D24+'3-7-E Klagebehandling BPA'!D24</f>
        <v>39</v>
      </c>
    </row>
    <row r="19" spans="1:3" ht="13.5" thickBot="1" x14ac:dyDescent="0.25">
      <c r="A19" s="1450">
        <v>15</v>
      </c>
      <c r="B19" s="1453" t="s">
        <v>26</v>
      </c>
      <c r="C19" s="1447">
        <f>'Tab 3-7-B Klagebeh helsetj i hj'!D25+'3-7-C Klagebeh pb daglige gj.m'!D25+'3-7-D Klagebehandling pb oppl'!D25+'3-7-E Klagebehandling BPA'!D25</f>
        <v>9</v>
      </c>
    </row>
    <row r="20" spans="1:3" x14ac:dyDescent="0.2">
      <c r="A20" s="1456" t="s">
        <v>59</v>
      </c>
      <c r="B20" s="1454" t="s">
        <v>531</v>
      </c>
      <c r="C20" s="1444">
        <f>SUM(C5:C19)</f>
        <v>196</v>
      </c>
    </row>
    <row r="21" spans="1:3" x14ac:dyDescent="0.2">
      <c r="A21" s="1457"/>
      <c r="B21" s="252" t="s">
        <v>487</v>
      </c>
      <c r="C21" s="1445">
        <f>'Tab 3-7-B Klagebeh helsetj i hj'!D27+'3-7-C Klagebeh pb daglige gj.m'!D27+'3-7-D Klagebehandling pb oppl'!D27+'3-7-E Klagebehandling BPA'!D27</f>
        <v>174</v>
      </c>
    </row>
    <row r="22" spans="1:3" ht="13.5" thickBot="1" x14ac:dyDescent="0.25">
      <c r="A22" s="1458"/>
      <c r="B22" s="1455" t="s">
        <v>442</v>
      </c>
      <c r="C22" s="1446">
        <f>'Tab 3-7-B Klagebeh helsetj i hj'!D28+'3-7-C Klagebeh pb daglige gj.m'!D28+'3-7-D Klagebehandling pb oppl'!D28+'3-7-E Klagebehandling BPA'!D28</f>
        <v>156</v>
      </c>
    </row>
    <row r="23" spans="1:3" x14ac:dyDescent="0.2">
      <c r="A23" t="s">
        <v>468</v>
      </c>
    </row>
    <row r="24" spans="1:3" x14ac:dyDescent="0.2">
      <c r="A24" s="1" t="s">
        <v>567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2486-EBB7-4F39-A806-D5277A27FEF4}">
  <dimension ref="A1:P29"/>
  <sheetViews>
    <sheetView showGridLines="0" zoomScale="131" workbookViewId="0">
      <selection activeCell="F37" sqref="F37"/>
    </sheetView>
  </sheetViews>
  <sheetFormatPr baseColWidth="10" defaultRowHeight="12.75" x14ac:dyDescent="0.2"/>
  <cols>
    <col min="2" max="2" width="29.140625" customWidth="1"/>
    <col min="3" max="3" width="12.5703125" customWidth="1"/>
    <col min="4" max="4" width="13.140625" customWidth="1"/>
    <col min="5" max="5" width="13" customWidth="1"/>
    <col min="6" max="6" width="13.28515625" customWidth="1"/>
    <col min="7" max="7" width="13.140625" customWidth="1"/>
    <col min="8" max="8" width="12.42578125" customWidth="1"/>
    <col min="9" max="9" width="12.140625" customWidth="1"/>
    <col min="10" max="10" width="13.5703125" customWidth="1"/>
    <col min="11" max="11" width="12.42578125" customWidth="1"/>
    <col min="13" max="14" width="12.28515625" customWidth="1"/>
    <col min="15" max="15" width="13.5703125" customWidth="1"/>
  </cols>
  <sheetData>
    <row r="1" spans="1:16" x14ac:dyDescent="0.2">
      <c r="A1" s="760" t="s">
        <v>100</v>
      </c>
      <c r="B1" s="760"/>
    </row>
    <row r="3" spans="1:16" x14ac:dyDescent="0.2">
      <c r="A3" t="s">
        <v>0</v>
      </c>
    </row>
    <row r="4" spans="1:16" x14ac:dyDescent="0.2">
      <c r="A4" t="str">
        <f>A7</f>
        <v>Tabell 3-7-B</v>
      </c>
      <c r="B4" t="str">
        <f>A8</f>
        <v xml:space="preserve">Klager på vedtak om helsetjenester i hjemmet </v>
      </c>
    </row>
    <row r="7" spans="1:16" x14ac:dyDescent="0.2">
      <c r="A7" s="87" t="s">
        <v>382</v>
      </c>
    </row>
    <row r="8" spans="1:16" x14ac:dyDescent="0.2">
      <c r="A8" s="87" t="s">
        <v>383</v>
      </c>
    </row>
    <row r="9" spans="1:16" ht="13.5" thickBot="1" x14ac:dyDescent="0.25"/>
    <row r="10" spans="1:16" ht="115.5" thickBot="1" x14ac:dyDescent="0.25">
      <c r="A10" s="665" t="s">
        <v>51</v>
      </c>
      <c r="B10" s="756" t="s">
        <v>5</v>
      </c>
      <c r="C10" s="1352" t="s">
        <v>543</v>
      </c>
      <c r="D10" s="1352" t="s">
        <v>467</v>
      </c>
      <c r="E10" s="1352" t="s">
        <v>448</v>
      </c>
      <c r="F10" s="1352" t="s">
        <v>365</v>
      </c>
      <c r="G10" s="1352" t="s">
        <v>366</v>
      </c>
      <c r="H10" s="1352" t="s">
        <v>449</v>
      </c>
      <c r="I10" s="1352" t="s">
        <v>450</v>
      </c>
      <c r="J10" s="1352" t="s">
        <v>451</v>
      </c>
      <c r="K10" s="1352" t="s">
        <v>367</v>
      </c>
      <c r="L10" s="1352" t="s">
        <v>368</v>
      </c>
      <c r="M10" s="1353" t="s">
        <v>384</v>
      </c>
      <c r="N10" s="1352" t="s">
        <v>385</v>
      </c>
      <c r="O10" s="1359" t="s">
        <v>386</v>
      </c>
      <c r="P10" s="1010" t="s">
        <v>469</v>
      </c>
    </row>
    <row r="11" spans="1:16" x14ac:dyDescent="0.2">
      <c r="A11" s="755">
        <v>1</v>
      </c>
      <c r="B11" s="527" t="s">
        <v>11</v>
      </c>
      <c r="C11" s="1348">
        <v>2</v>
      </c>
      <c r="D11" s="1349">
        <v>3</v>
      </c>
      <c r="E11" s="1349">
        <f>F11+H11+J11+K11+N11</f>
        <v>0.53571428571429003</v>
      </c>
      <c r="F11" s="1349">
        <v>1</v>
      </c>
      <c r="G11" s="1349">
        <v>0</v>
      </c>
      <c r="H11" s="1349">
        <v>0</v>
      </c>
      <c r="I11" s="1349">
        <v>0</v>
      </c>
      <c r="J11" s="1349">
        <v>0</v>
      </c>
      <c r="K11" s="1350">
        <v>-0.46428571428571003</v>
      </c>
      <c r="L11" s="1351">
        <f>F11+K11</f>
        <v>0.53571428571429003</v>
      </c>
      <c r="M11" s="1354">
        <v>0</v>
      </c>
      <c r="N11" s="1349">
        <v>0</v>
      </c>
      <c r="O11" s="1360">
        <v>0</v>
      </c>
      <c r="P11" s="1011">
        <f>L11/E11</f>
        <v>1</v>
      </c>
    </row>
    <row r="12" spans="1:16" x14ac:dyDescent="0.2">
      <c r="A12" s="754">
        <v>2</v>
      </c>
      <c r="B12" s="442" t="s">
        <v>12</v>
      </c>
      <c r="C12" s="768">
        <v>3</v>
      </c>
      <c r="D12" s="763">
        <v>1</v>
      </c>
      <c r="E12" s="763">
        <f t="shared" ref="E12:E24" si="0">F12+H12+J12+K12+N12</f>
        <v>0.42857142857142799</v>
      </c>
      <c r="F12" s="763">
        <v>0</v>
      </c>
      <c r="G12" s="763">
        <v>0</v>
      </c>
      <c r="H12" s="763">
        <v>0</v>
      </c>
      <c r="I12" s="763">
        <v>0</v>
      </c>
      <c r="J12" s="763">
        <v>0</v>
      </c>
      <c r="K12" s="1008">
        <v>0.42857142857142799</v>
      </c>
      <c r="L12" s="1134">
        <f t="shared" ref="L12:L26" si="1">F12+K12</f>
        <v>0.42857142857142799</v>
      </c>
      <c r="M12" s="1355">
        <v>0</v>
      </c>
      <c r="N12" s="763">
        <v>0</v>
      </c>
      <c r="O12" s="1361">
        <v>0</v>
      </c>
      <c r="P12" s="1012">
        <f t="shared" ref="P12:P26" si="2">L12/E12</f>
        <v>1</v>
      </c>
    </row>
    <row r="13" spans="1:16" x14ac:dyDescent="0.2">
      <c r="A13" s="754">
        <v>3</v>
      </c>
      <c r="B13" s="442" t="s">
        <v>14</v>
      </c>
      <c r="C13" s="768">
        <v>2</v>
      </c>
      <c r="D13" s="763">
        <v>1</v>
      </c>
      <c r="E13" s="763">
        <f t="shared" si="0"/>
        <v>2</v>
      </c>
      <c r="F13" s="763">
        <v>0</v>
      </c>
      <c r="G13" s="763">
        <v>0</v>
      </c>
      <c r="H13" s="763">
        <v>0</v>
      </c>
      <c r="I13" s="763">
        <v>1</v>
      </c>
      <c r="J13" s="763">
        <v>2</v>
      </c>
      <c r="K13" s="1008">
        <v>0</v>
      </c>
      <c r="L13" s="1134">
        <f t="shared" si="1"/>
        <v>0</v>
      </c>
      <c r="M13" s="1355">
        <v>0</v>
      </c>
      <c r="N13" s="763">
        <v>0</v>
      </c>
      <c r="O13" s="1361">
        <v>0</v>
      </c>
      <c r="P13" s="1012">
        <f t="shared" si="2"/>
        <v>0</v>
      </c>
    </row>
    <row r="14" spans="1:16" x14ac:dyDescent="0.2">
      <c r="A14" s="754">
        <v>4</v>
      </c>
      <c r="B14" s="442" t="s">
        <v>15</v>
      </c>
      <c r="C14" s="768">
        <v>0</v>
      </c>
      <c r="D14" s="763">
        <v>1</v>
      </c>
      <c r="E14" s="763">
        <f t="shared" si="0"/>
        <v>-0.107142857142857</v>
      </c>
      <c r="F14" s="763">
        <v>0</v>
      </c>
      <c r="G14" s="763">
        <v>0</v>
      </c>
      <c r="H14" s="763">
        <v>0</v>
      </c>
      <c r="I14" s="763">
        <v>0</v>
      </c>
      <c r="J14" s="763">
        <v>0</v>
      </c>
      <c r="K14" s="1008">
        <v>-0.107142857142857</v>
      </c>
      <c r="L14" s="1134">
        <f t="shared" si="1"/>
        <v>-0.107142857142857</v>
      </c>
      <c r="M14" s="1355">
        <v>0</v>
      </c>
      <c r="N14" s="763">
        <v>0</v>
      </c>
      <c r="O14" s="1361">
        <v>0</v>
      </c>
      <c r="P14" s="1012">
        <f t="shared" si="2"/>
        <v>1</v>
      </c>
    </row>
    <row r="15" spans="1:16" x14ac:dyDescent="0.2">
      <c r="A15" s="754">
        <v>5</v>
      </c>
      <c r="B15" s="442" t="s">
        <v>16</v>
      </c>
      <c r="C15" s="768">
        <v>1</v>
      </c>
      <c r="D15" s="763">
        <v>4</v>
      </c>
      <c r="E15" s="763">
        <f t="shared" si="0"/>
        <v>1.2142857142857151</v>
      </c>
      <c r="F15" s="763">
        <v>0</v>
      </c>
      <c r="G15" s="763">
        <v>0</v>
      </c>
      <c r="H15" s="763">
        <v>1</v>
      </c>
      <c r="I15" s="763">
        <v>0</v>
      </c>
      <c r="J15" s="763">
        <v>0</v>
      </c>
      <c r="K15" s="1008">
        <v>0.214285714285715</v>
      </c>
      <c r="L15" s="1134">
        <f t="shared" si="1"/>
        <v>0.214285714285715</v>
      </c>
      <c r="M15" s="1355">
        <v>0</v>
      </c>
      <c r="N15" s="763">
        <v>0</v>
      </c>
      <c r="O15" s="1361">
        <v>1</v>
      </c>
      <c r="P15" s="1012">
        <f t="shared" si="2"/>
        <v>0.17647058823529457</v>
      </c>
    </row>
    <row r="16" spans="1:16" x14ac:dyDescent="0.2">
      <c r="A16" s="754">
        <v>6</v>
      </c>
      <c r="B16" s="442" t="s">
        <v>17</v>
      </c>
      <c r="C16" s="768">
        <v>0</v>
      </c>
      <c r="D16" s="763">
        <v>1</v>
      </c>
      <c r="E16" s="763">
        <f t="shared" si="0"/>
        <v>0.17857142857143299</v>
      </c>
      <c r="F16" s="763">
        <v>0</v>
      </c>
      <c r="G16" s="763">
        <v>1</v>
      </c>
      <c r="H16" s="763">
        <v>0</v>
      </c>
      <c r="I16" s="763">
        <v>0</v>
      </c>
      <c r="J16" s="763">
        <v>0</v>
      </c>
      <c r="K16" s="1008">
        <v>0.17857142857143299</v>
      </c>
      <c r="L16" s="1134">
        <f t="shared" si="1"/>
        <v>0.17857142857143299</v>
      </c>
      <c r="M16" s="1355">
        <v>0</v>
      </c>
      <c r="N16" s="763">
        <v>0</v>
      </c>
      <c r="O16" s="1361">
        <v>0</v>
      </c>
      <c r="P16" s="1012">
        <f t="shared" si="2"/>
        <v>1</v>
      </c>
    </row>
    <row r="17" spans="1:16" x14ac:dyDescent="0.2">
      <c r="A17" s="754">
        <v>7</v>
      </c>
      <c r="B17" s="442" t="s">
        <v>18</v>
      </c>
      <c r="C17" s="768">
        <v>1</v>
      </c>
      <c r="D17" s="763">
        <v>1</v>
      </c>
      <c r="E17" s="763">
        <f t="shared" si="0"/>
        <v>0.64285714285714302</v>
      </c>
      <c r="F17" s="763">
        <v>1</v>
      </c>
      <c r="G17" s="763">
        <v>0</v>
      </c>
      <c r="H17" s="763">
        <v>0</v>
      </c>
      <c r="I17" s="763">
        <v>0</v>
      </c>
      <c r="J17" s="763">
        <v>0</v>
      </c>
      <c r="K17" s="1008">
        <v>-0.35714285714285698</v>
      </c>
      <c r="L17" s="1134">
        <f t="shared" si="1"/>
        <v>0.64285714285714302</v>
      </c>
      <c r="M17" s="1355">
        <v>1</v>
      </c>
      <c r="N17" s="763">
        <v>0</v>
      </c>
      <c r="O17" s="1361">
        <v>0</v>
      </c>
      <c r="P17" s="1012">
        <f t="shared" si="2"/>
        <v>1</v>
      </c>
    </row>
    <row r="18" spans="1:16" x14ac:dyDescent="0.2">
      <c r="A18" s="754">
        <v>8</v>
      </c>
      <c r="B18" s="442" t="s">
        <v>19</v>
      </c>
      <c r="C18" s="768">
        <v>0</v>
      </c>
      <c r="D18" s="763">
        <v>3</v>
      </c>
      <c r="E18" s="763">
        <f t="shared" si="0"/>
        <v>0.92857142857143304</v>
      </c>
      <c r="F18" s="763">
        <v>1</v>
      </c>
      <c r="G18" s="763">
        <v>0</v>
      </c>
      <c r="H18" s="763">
        <v>0</v>
      </c>
      <c r="I18" s="763">
        <v>0</v>
      </c>
      <c r="J18" s="763">
        <v>0</v>
      </c>
      <c r="K18" s="1008">
        <v>-7.1428571428566998E-2</v>
      </c>
      <c r="L18" s="1134">
        <f t="shared" si="1"/>
        <v>0.92857142857143304</v>
      </c>
      <c r="M18" s="1355">
        <v>0</v>
      </c>
      <c r="N18" s="763">
        <v>0</v>
      </c>
      <c r="O18" s="1361">
        <v>0</v>
      </c>
      <c r="P18" s="1012">
        <f t="shared" si="2"/>
        <v>1</v>
      </c>
    </row>
    <row r="19" spans="1:16" x14ac:dyDescent="0.2">
      <c r="A19" s="754">
        <v>9</v>
      </c>
      <c r="B19" s="442" t="s">
        <v>20</v>
      </c>
      <c r="C19" s="768">
        <v>0</v>
      </c>
      <c r="D19" s="763">
        <v>0</v>
      </c>
      <c r="E19" s="763">
        <f t="shared" si="0"/>
        <v>1.2142857142857151</v>
      </c>
      <c r="F19" s="763">
        <v>0</v>
      </c>
      <c r="G19" s="763">
        <v>0</v>
      </c>
      <c r="H19" s="763">
        <v>0</v>
      </c>
      <c r="I19" s="763">
        <v>0</v>
      </c>
      <c r="J19" s="763">
        <v>0</v>
      </c>
      <c r="K19" s="1008">
        <v>0.214285714285715</v>
      </c>
      <c r="L19" s="1134">
        <f t="shared" si="1"/>
        <v>0.214285714285715</v>
      </c>
      <c r="M19" s="1355">
        <v>0</v>
      </c>
      <c r="N19" s="763">
        <v>1</v>
      </c>
      <c r="O19" s="1361">
        <v>0</v>
      </c>
      <c r="P19" s="1012">
        <f t="shared" si="2"/>
        <v>0.17647058823529457</v>
      </c>
    </row>
    <row r="20" spans="1:16" x14ac:dyDescent="0.2">
      <c r="A20" s="754">
        <v>10</v>
      </c>
      <c r="B20" s="442" t="s">
        <v>21</v>
      </c>
      <c r="C20" s="768">
        <v>0</v>
      </c>
      <c r="D20" s="763">
        <v>0</v>
      </c>
      <c r="E20" s="763">
        <f t="shared" si="0"/>
        <v>-0.107142857142857</v>
      </c>
      <c r="F20" s="763">
        <v>0</v>
      </c>
      <c r="G20" s="763">
        <v>0</v>
      </c>
      <c r="H20" s="763">
        <v>0</v>
      </c>
      <c r="I20" s="763">
        <v>0</v>
      </c>
      <c r="J20" s="763">
        <v>0</v>
      </c>
      <c r="K20" s="1008">
        <v>-0.107142857142857</v>
      </c>
      <c r="L20" s="1134">
        <f t="shared" si="1"/>
        <v>-0.107142857142857</v>
      </c>
      <c r="M20" s="1355">
        <v>0</v>
      </c>
      <c r="N20" s="763">
        <v>0</v>
      </c>
      <c r="O20" s="1361">
        <v>0</v>
      </c>
      <c r="P20" s="1012">
        <f t="shared" si="2"/>
        <v>1</v>
      </c>
    </row>
    <row r="21" spans="1:16" x14ac:dyDescent="0.2">
      <c r="A21" s="754">
        <v>11</v>
      </c>
      <c r="B21" s="442" t="s">
        <v>22</v>
      </c>
      <c r="C21" s="768">
        <v>1</v>
      </c>
      <c r="D21" s="763">
        <v>4</v>
      </c>
      <c r="E21" s="763">
        <f t="shared" si="0"/>
        <v>1.607142857142857</v>
      </c>
      <c r="F21" s="763">
        <v>2</v>
      </c>
      <c r="G21" s="763">
        <v>0</v>
      </c>
      <c r="H21" s="763">
        <v>0</v>
      </c>
      <c r="I21" s="763">
        <v>0</v>
      </c>
      <c r="J21" s="763">
        <v>0</v>
      </c>
      <c r="K21" s="1008">
        <v>-0.39285714285714302</v>
      </c>
      <c r="L21" s="1134">
        <f t="shared" si="1"/>
        <v>1.607142857142857</v>
      </c>
      <c r="M21" s="1355">
        <v>1</v>
      </c>
      <c r="N21" s="763">
        <v>0</v>
      </c>
      <c r="O21" s="1361">
        <v>0</v>
      </c>
      <c r="P21" s="1012">
        <f t="shared" si="2"/>
        <v>1</v>
      </c>
    </row>
    <row r="22" spans="1:16" x14ac:dyDescent="0.2">
      <c r="A22" s="754">
        <v>12</v>
      </c>
      <c r="B22" s="442" t="s">
        <v>23</v>
      </c>
      <c r="C22" s="768">
        <v>0</v>
      </c>
      <c r="D22" s="763">
        <v>1</v>
      </c>
      <c r="E22" s="763">
        <f t="shared" si="0"/>
        <v>0</v>
      </c>
      <c r="F22" s="763">
        <v>0</v>
      </c>
      <c r="G22" s="763">
        <v>0</v>
      </c>
      <c r="H22" s="763">
        <v>0</v>
      </c>
      <c r="I22" s="763">
        <v>0</v>
      </c>
      <c r="J22" s="763">
        <v>0</v>
      </c>
      <c r="K22" s="1008">
        <v>0</v>
      </c>
      <c r="L22" s="1134">
        <f t="shared" si="1"/>
        <v>0</v>
      </c>
      <c r="M22" s="1355">
        <v>0</v>
      </c>
      <c r="N22" s="763">
        <v>0</v>
      </c>
      <c r="O22" s="1361">
        <v>0</v>
      </c>
      <c r="P22" s="1012">
        <v>0</v>
      </c>
    </row>
    <row r="23" spans="1:16" x14ac:dyDescent="0.2">
      <c r="A23" s="754">
        <v>13</v>
      </c>
      <c r="B23" s="442" t="s">
        <v>24</v>
      </c>
      <c r="C23" s="768">
        <v>0</v>
      </c>
      <c r="D23" s="763">
        <v>2</v>
      </c>
      <c r="E23" s="763">
        <f t="shared" si="0"/>
        <v>0.46428571428571402</v>
      </c>
      <c r="F23" s="763">
        <v>0</v>
      </c>
      <c r="G23" s="763">
        <v>0</v>
      </c>
      <c r="H23" s="763">
        <v>0</v>
      </c>
      <c r="I23" s="763">
        <v>1</v>
      </c>
      <c r="J23" s="763">
        <v>0</v>
      </c>
      <c r="K23" s="1008">
        <v>0.46428571428571402</v>
      </c>
      <c r="L23" s="1134">
        <f t="shared" si="1"/>
        <v>0.46428571428571402</v>
      </c>
      <c r="M23" s="1355">
        <v>0</v>
      </c>
      <c r="N23" s="763">
        <v>0</v>
      </c>
      <c r="O23" s="1361">
        <v>1</v>
      </c>
      <c r="P23" s="1012">
        <f t="shared" si="2"/>
        <v>1</v>
      </c>
    </row>
    <row r="24" spans="1:16" x14ac:dyDescent="0.2">
      <c r="A24" s="754">
        <v>14</v>
      </c>
      <c r="B24" s="442" t="s">
        <v>25</v>
      </c>
      <c r="C24" s="768">
        <v>1</v>
      </c>
      <c r="D24" s="763">
        <v>7</v>
      </c>
      <c r="E24" s="763">
        <f t="shared" si="0"/>
        <v>3.8214285714285712</v>
      </c>
      <c r="F24" s="763">
        <v>1</v>
      </c>
      <c r="G24" s="763">
        <v>0</v>
      </c>
      <c r="H24" s="763">
        <v>2</v>
      </c>
      <c r="I24" s="763">
        <v>0</v>
      </c>
      <c r="J24" s="763">
        <v>0</v>
      </c>
      <c r="K24" s="1008">
        <v>-0.17857142857142899</v>
      </c>
      <c r="L24" s="1134">
        <f t="shared" si="1"/>
        <v>0.82142857142857095</v>
      </c>
      <c r="M24" s="1355">
        <v>0</v>
      </c>
      <c r="N24" s="763">
        <v>1</v>
      </c>
      <c r="O24" s="1361">
        <v>0</v>
      </c>
      <c r="P24" s="1012">
        <f>L24/E24</f>
        <v>0.21495327102803727</v>
      </c>
    </row>
    <row r="25" spans="1:16" ht="13.5" thickBot="1" x14ac:dyDescent="0.25">
      <c r="A25" s="757">
        <v>15</v>
      </c>
      <c r="B25" s="764" t="s">
        <v>26</v>
      </c>
      <c r="C25" s="1135">
        <v>6</v>
      </c>
      <c r="D25" s="1136">
        <v>0</v>
      </c>
      <c r="E25" s="763">
        <f>F25+H25+J25+K25+N25</f>
        <v>0.82142857142857095</v>
      </c>
      <c r="F25" s="1136">
        <v>0</v>
      </c>
      <c r="G25" s="1136">
        <v>0</v>
      </c>
      <c r="H25" s="1136">
        <v>0</v>
      </c>
      <c r="I25" s="1136">
        <v>0</v>
      </c>
      <c r="J25" s="1136">
        <v>0</v>
      </c>
      <c r="K25" s="1137">
        <v>-0.17857142857142899</v>
      </c>
      <c r="L25" s="1138">
        <f t="shared" si="1"/>
        <v>-0.17857142857142899</v>
      </c>
      <c r="M25" s="1356">
        <v>0</v>
      </c>
      <c r="N25" s="1136">
        <v>1</v>
      </c>
      <c r="O25" s="1362">
        <v>0</v>
      </c>
      <c r="P25" s="1139">
        <v>0</v>
      </c>
    </row>
    <row r="26" spans="1:16" ht="13.5" thickBot="1" x14ac:dyDescent="0.25">
      <c r="A26" s="1140" t="s">
        <v>59</v>
      </c>
      <c r="B26" s="1141" t="s">
        <v>531</v>
      </c>
      <c r="C26" s="1142">
        <f>SUM(C11:C25)</f>
        <v>17</v>
      </c>
      <c r="D26" s="1142">
        <f t="shared" ref="D26:O26" si="3">SUM(D11:D25)</f>
        <v>29</v>
      </c>
      <c r="E26" s="1142">
        <f t="shared" si="3"/>
        <v>13.642857142857157</v>
      </c>
      <c r="F26" s="1142">
        <f t="shared" si="3"/>
        <v>6</v>
      </c>
      <c r="G26" s="1142">
        <f t="shared" si="3"/>
        <v>1</v>
      </c>
      <c r="H26" s="1142">
        <f t="shared" si="3"/>
        <v>3</v>
      </c>
      <c r="I26" s="1142">
        <f t="shared" si="3"/>
        <v>2</v>
      </c>
      <c r="J26" s="1142">
        <f t="shared" si="3"/>
        <v>2</v>
      </c>
      <c r="K26" s="1142">
        <f t="shared" si="3"/>
        <v>-0.35714285714284399</v>
      </c>
      <c r="L26" s="766">
        <f t="shared" si="1"/>
        <v>5.6428571428571557</v>
      </c>
      <c r="M26" s="1357">
        <f t="shared" si="3"/>
        <v>2</v>
      </c>
      <c r="N26" s="1142">
        <f t="shared" si="3"/>
        <v>3</v>
      </c>
      <c r="O26" s="1357">
        <f t="shared" si="3"/>
        <v>2</v>
      </c>
      <c r="P26" s="1143">
        <f t="shared" si="2"/>
        <v>0.41361256544502673</v>
      </c>
    </row>
    <row r="27" spans="1:16" ht="13.5" thickBot="1" x14ac:dyDescent="0.25">
      <c r="A27" s="1140"/>
      <c r="B27" s="1364" t="s">
        <v>487</v>
      </c>
      <c r="C27" s="1365">
        <v>8</v>
      </c>
      <c r="D27" s="1365">
        <v>31</v>
      </c>
      <c r="E27" s="1365">
        <v>26</v>
      </c>
      <c r="F27" s="1365">
        <v>14</v>
      </c>
      <c r="G27" s="1365">
        <v>16</v>
      </c>
      <c r="H27" s="1365">
        <v>0</v>
      </c>
      <c r="I27" s="1365">
        <v>4</v>
      </c>
      <c r="J27" s="1365">
        <v>6</v>
      </c>
      <c r="K27" s="1365">
        <v>1</v>
      </c>
      <c r="L27" s="1363">
        <v>15</v>
      </c>
      <c r="M27" s="1366">
        <v>2</v>
      </c>
      <c r="N27" s="1365">
        <v>3</v>
      </c>
      <c r="O27" s="1366">
        <v>6</v>
      </c>
      <c r="P27" s="1367">
        <v>0.57999999999999996</v>
      </c>
    </row>
    <row r="28" spans="1:16" ht="13.5" thickBot="1" x14ac:dyDescent="0.25">
      <c r="A28" s="1140"/>
      <c r="B28" s="1144" t="s">
        <v>442</v>
      </c>
      <c r="C28" s="600">
        <v>2</v>
      </c>
      <c r="D28" s="600">
        <v>14</v>
      </c>
      <c r="E28" s="600">
        <v>7</v>
      </c>
      <c r="F28" s="600">
        <v>6</v>
      </c>
      <c r="G28" s="600">
        <v>3</v>
      </c>
      <c r="H28" s="600">
        <v>0</v>
      </c>
      <c r="I28" s="600">
        <v>0</v>
      </c>
      <c r="J28" s="600">
        <v>2</v>
      </c>
      <c r="K28" s="600">
        <v>0</v>
      </c>
      <c r="L28" s="771">
        <f>F28+K28</f>
        <v>6</v>
      </c>
      <c r="M28" s="1358">
        <v>5</v>
      </c>
      <c r="N28" s="600">
        <v>0</v>
      </c>
      <c r="O28" s="1358">
        <v>4</v>
      </c>
      <c r="P28" s="1145">
        <v>0.8571428571428571</v>
      </c>
    </row>
    <row r="29" spans="1:16" x14ac:dyDescent="0.2">
      <c r="A29" t="s">
        <v>468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AB6E-3AAA-4A3A-A07D-8AD1FA0D8DC0}">
  <dimension ref="A1:P28"/>
  <sheetViews>
    <sheetView showGridLines="0" zoomScale="120" zoomScaleNormal="120" workbookViewId="0">
      <selection activeCell="A26" sqref="A2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6" x14ac:dyDescent="0.2">
      <c r="A1" s="760" t="s">
        <v>100</v>
      </c>
      <c r="B1" s="760"/>
    </row>
    <row r="3" spans="1:16" x14ac:dyDescent="0.2">
      <c r="A3" t="s">
        <v>0</v>
      </c>
    </row>
    <row r="4" spans="1:16" x14ac:dyDescent="0.2">
      <c r="A4" t="str">
        <f>A7</f>
        <v>Tabell 3-7-C</v>
      </c>
      <c r="B4" t="str">
        <f>A8</f>
        <v xml:space="preserve">Klager på vedtak om praktisk bistand - daglige gjøremål </v>
      </c>
    </row>
    <row r="7" spans="1:16" x14ac:dyDescent="0.2">
      <c r="A7" s="87" t="s">
        <v>377</v>
      </c>
    </row>
    <row r="8" spans="1:16" x14ac:dyDescent="0.2">
      <c r="A8" s="87" t="s">
        <v>378</v>
      </c>
    </row>
    <row r="9" spans="1:16" ht="13.5" thickBot="1" x14ac:dyDescent="0.25"/>
    <row r="10" spans="1:16" ht="166.5" thickBot="1" x14ac:dyDescent="0.25">
      <c r="A10" s="114" t="s">
        <v>51</v>
      </c>
      <c r="B10" s="1032" t="s">
        <v>5</v>
      </c>
      <c r="C10" s="761" t="s">
        <v>544</v>
      </c>
      <c r="D10" s="761" t="s">
        <v>470</v>
      </c>
      <c r="E10" s="761" t="s">
        <v>448</v>
      </c>
      <c r="F10" s="761" t="s">
        <v>365</v>
      </c>
      <c r="G10" s="761" t="s">
        <v>366</v>
      </c>
      <c r="H10" s="761" t="s">
        <v>449</v>
      </c>
      <c r="I10" s="761" t="s">
        <v>450</v>
      </c>
      <c r="J10" s="761" t="s">
        <v>451</v>
      </c>
      <c r="K10" s="761" t="s">
        <v>367</v>
      </c>
      <c r="L10" s="761" t="s">
        <v>368</v>
      </c>
      <c r="M10" s="1368" t="s">
        <v>379</v>
      </c>
      <c r="N10" s="761" t="s">
        <v>380</v>
      </c>
      <c r="O10" s="1370" t="s">
        <v>381</v>
      </c>
      <c r="P10" s="1010" t="s">
        <v>469</v>
      </c>
    </row>
    <row r="11" spans="1:16" x14ac:dyDescent="0.2">
      <c r="A11" s="127">
        <v>1</v>
      </c>
      <c r="B11" s="1033" t="s">
        <v>11</v>
      </c>
      <c r="C11" s="765">
        <v>4</v>
      </c>
      <c r="D11" s="766">
        <v>2</v>
      </c>
      <c r="E11" s="766">
        <f>F11+H11+J11+K11+N11</f>
        <v>2</v>
      </c>
      <c r="F11" s="766">
        <v>1</v>
      </c>
      <c r="G11" s="766">
        <v>1</v>
      </c>
      <c r="H11" s="766">
        <v>0</v>
      </c>
      <c r="I11" s="766">
        <v>0</v>
      </c>
      <c r="J11" s="766">
        <v>0</v>
      </c>
      <c r="K11" s="1007">
        <v>1</v>
      </c>
      <c r="L11" s="1133">
        <f>F11+K11</f>
        <v>2</v>
      </c>
      <c r="M11" s="1369">
        <v>0</v>
      </c>
      <c r="N11" s="766">
        <v>0</v>
      </c>
      <c r="O11" s="1371">
        <v>0</v>
      </c>
      <c r="P11" s="1011">
        <f>L11/E11</f>
        <v>1</v>
      </c>
    </row>
    <row r="12" spans="1:16" x14ac:dyDescent="0.2">
      <c r="A12" s="128">
        <v>2</v>
      </c>
      <c r="B12" s="442" t="s">
        <v>12</v>
      </c>
      <c r="C12" s="768">
        <v>1</v>
      </c>
      <c r="D12" s="763">
        <v>4</v>
      </c>
      <c r="E12" s="763">
        <f t="shared" ref="E12:E24" si="0">F12+H12+J12+K12+N12</f>
        <v>3</v>
      </c>
      <c r="F12" s="763">
        <v>1</v>
      </c>
      <c r="G12" s="763">
        <v>0</v>
      </c>
      <c r="H12" s="763">
        <v>0</v>
      </c>
      <c r="I12" s="763">
        <v>0</v>
      </c>
      <c r="J12" s="763">
        <v>1</v>
      </c>
      <c r="K12" s="1008">
        <v>1</v>
      </c>
      <c r="L12" s="1134">
        <f t="shared" ref="L12:L26" si="1">F12+K12</f>
        <v>2</v>
      </c>
      <c r="M12" s="1355">
        <v>0</v>
      </c>
      <c r="N12" s="763">
        <v>0</v>
      </c>
      <c r="O12" s="1361">
        <v>1</v>
      </c>
      <c r="P12" s="1012">
        <f t="shared" ref="P12:P26" si="2">L12/E12</f>
        <v>0.66666666666666663</v>
      </c>
    </row>
    <row r="13" spans="1:16" x14ac:dyDescent="0.2">
      <c r="A13" s="128">
        <v>3</v>
      </c>
      <c r="B13" s="442" t="s">
        <v>14</v>
      </c>
      <c r="C13" s="768">
        <v>1</v>
      </c>
      <c r="D13" s="763">
        <v>1</v>
      </c>
      <c r="E13" s="763">
        <f t="shared" si="0"/>
        <v>1</v>
      </c>
      <c r="F13" s="763">
        <v>0</v>
      </c>
      <c r="G13" s="763">
        <v>0</v>
      </c>
      <c r="H13" s="763">
        <v>0</v>
      </c>
      <c r="I13" s="763">
        <v>1</v>
      </c>
      <c r="J13" s="763">
        <v>1</v>
      </c>
      <c r="K13" s="1008">
        <v>0</v>
      </c>
      <c r="L13" s="1134">
        <f t="shared" si="1"/>
        <v>0</v>
      </c>
      <c r="M13" s="1355">
        <v>0</v>
      </c>
      <c r="N13" s="763">
        <v>0</v>
      </c>
      <c r="O13" s="1361">
        <v>2</v>
      </c>
      <c r="P13" s="1012">
        <f t="shared" si="2"/>
        <v>0</v>
      </c>
    </row>
    <row r="14" spans="1:16" x14ac:dyDescent="0.2">
      <c r="A14" s="128">
        <v>4</v>
      </c>
      <c r="B14" s="442" t="s">
        <v>15</v>
      </c>
      <c r="C14" s="768">
        <v>0</v>
      </c>
      <c r="D14" s="763">
        <v>0</v>
      </c>
      <c r="E14" s="763">
        <f t="shared" si="0"/>
        <v>0</v>
      </c>
      <c r="F14" s="763">
        <v>0</v>
      </c>
      <c r="G14" s="763">
        <v>0</v>
      </c>
      <c r="H14" s="763">
        <v>0</v>
      </c>
      <c r="I14" s="763">
        <v>0</v>
      </c>
      <c r="J14" s="763">
        <v>0</v>
      </c>
      <c r="K14" s="1008">
        <v>0</v>
      </c>
      <c r="L14" s="1134">
        <f t="shared" si="1"/>
        <v>0</v>
      </c>
      <c r="M14" s="1355">
        <v>0</v>
      </c>
      <c r="N14" s="763">
        <v>0</v>
      </c>
      <c r="O14" s="1361">
        <v>0</v>
      </c>
      <c r="P14" s="1012" t="e">
        <f t="shared" si="2"/>
        <v>#DIV/0!</v>
      </c>
    </row>
    <row r="15" spans="1:16" x14ac:dyDescent="0.2">
      <c r="A15" s="128">
        <v>5</v>
      </c>
      <c r="B15" s="442" t="s">
        <v>16</v>
      </c>
      <c r="C15" s="768">
        <v>1</v>
      </c>
      <c r="D15" s="763">
        <v>0</v>
      </c>
      <c r="E15" s="763">
        <f t="shared" si="0"/>
        <v>0</v>
      </c>
      <c r="F15" s="763">
        <v>0</v>
      </c>
      <c r="G15" s="763">
        <v>0</v>
      </c>
      <c r="H15" s="763">
        <v>0</v>
      </c>
      <c r="I15" s="763">
        <v>0</v>
      </c>
      <c r="J15" s="763">
        <v>0</v>
      </c>
      <c r="K15" s="1008">
        <v>0</v>
      </c>
      <c r="L15" s="1134">
        <f t="shared" si="1"/>
        <v>0</v>
      </c>
      <c r="M15" s="1355">
        <v>1</v>
      </c>
      <c r="N15" s="763">
        <v>0</v>
      </c>
      <c r="O15" s="1361">
        <v>0</v>
      </c>
      <c r="P15" s="1012" t="e">
        <f t="shared" si="2"/>
        <v>#DIV/0!</v>
      </c>
    </row>
    <row r="16" spans="1:16" x14ac:dyDescent="0.2">
      <c r="A16" s="128">
        <v>6</v>
      </c>
      <c r="B16" s="442" t="s">
        <v>17</v>
      </c>
      <c r="C16" s="768">
        <v>0</v>
      </c>
      <c r="D16" s="763">
        <v>1</v>
      </c>
      <c r="E16" s="763">
        <f t="shared" si="0"/>
        <v>2</v>
      </c>
      <c r="F16" s="763">
        <v>1</v>
      </c>
      <c r="G16" s="763">
        <v>0</v>
      </c>
      <c r="H16" s="763">
        <v>0</v>
      </c>
      <c r="I16" s="763">
        <v>0</v>
      </c>
      <c r="J16" s="763">
        <v>0</v>
      </c>
      <c r="K16" s="1008">
        <v>1</v>
      </c>
      <c r="L16" s="1134">
        <f t="shared" si="1"/>
        <v>2</v>
      </c>
      <c r="M16" s="1355">
        <v>0</v>
      </c>
      <c r="N16" s="763">
        <v>0</v>
      </c>
      <c r="O16" s="1361">
        <v>0</v>
      </c>
      <c r="P16" s="1012">
        <f t="shared" si="2"/>
        <v>1</v>
      </c>
    </row>
    <row r="17" spans="1:16" x14ac:dyDescent="0.2">
      <c r="A17" s="128">
        <v>7</v>
      </c>
      <c r="B17" s="442" t="s">
        <v>18</v>
      </c>
      <c r="C17" s="768">
        <v>0</v>
      </c>
      <c r="D17" s="763">
        <v>4</v>
      </c>
      <c r="E17" s="763">
        <f t="shared" si="0"/>
        <v>0</v>
      </c>
      <c r="F17" s="763">
        <v>0</v>
      </c>
      <c r="G17" s="763">
        <v>0</v>
      </c>
      <c r="H17" s="763">
        <v>0</v>
      </c>
      <c r="I17" s="763">
        <v>0</v>
      </c>
      <c r="J17" s="763">
        <v>0</v>
      </c>
      <c r="K17" s="1008">
        <v>0</v>
      </c>
      <c r="L17" s="1134">
        <f t="shared" si="1"/>
        <v>0</v>
      </c>
      <c r="M17" s="1355">
        <v>0</v>
      </c>
      <c r="N17" s="763">
        <v>0</v>
      </c>
      <c r="O17" s="1361">
        <v>0</v>
      </c>
      <c r="P17" s="1012" t="e">
        <f t="shared" si="2"/>
        <v>#DIV/0!</v>
      </c>
    </row>
    <row r="18" spans="1:16" x14ac:dyDescent="0.2">
      <c r="A18" s="128">
        <v>8</v>
      </c>
      <c r="B18" s="442" t="s">
        <v>19</v>
      </c>
      <c r="C18" s="768">
        <v>0</v>
      </c>
      <c r="D18" s="763">
        <v>3</v>
      </c>
      <c r="E18" s="763">
        <f t="shared" si="0"/>
        <v>4</v>
      </c>
      <c r="F18" s="763">
        <v>2</v>
      </c>
      <c r="G18" s="763">
        <v>0</v>
      </c>
      <c r="H18" s="763">
        <v>0</v>
      </c>
      <c r="I18" s="763">
        <v>0</v>
      </c>
      <c r="J18" s="763">
        <v>0</v>
      </c>
      <c r="K18" s="1008">
        <v>2</v>
      </c>
      <c r="L18" s="1134">
        <f t="shared" si="1"/>
        <v>4</v>
      </c>
      <c r="M18" s="1355">
        <v>0</v>
      </c>
      <c r="N18" s="763">
        <v>0</v>
      </c>
      <c r="O18" s="1361">
        <v>0</v>
      </c>
      <c r="P18" s="1012">
        <f t="shared" si="2"/>
        <v>1</v>
      </c>
    </row>
    <row r="19" spans="1:16" x14ac:dyDescent="0.2">
      <c r="A19" s="128">
        <v>9</v>
      </c>
      <c r="B19" s="442" t="s">
        <v>20</v>
      </c>
      <c r="C19" s="768">
        <v>0</v>
      </c>
      <c r="D19" s="763">
        <v>0</v>
      </c>
      <c r="E19" s="763">
        <f t="shared" si="0"/>
        <v>0</v>
      </c>
      <c r="F19" s="763">
        <v>0</v>
      </c>
      <c r="G19" s="763">
        <v>0</v>
      </c>
      <c r="H19" s="763">
        <v>0</v>
      </c>
      <c r="I19" s="763">
        <v>0</v>
      </c>
      <c r="J19" s="763">
        <v>0</v>
      </c>
      <c r="K19" s="1008">
        <v>0</v>
      </c>
      <c r="L19" s="1134">
        <f t="shared" si="1"/>
        <v>0</v>
      </c>
      <c r="M19" s="1355">
        <v>0</v>
      </c>
      <c r="N19" s="763">
        <v>0</v>
      </c>
      <c r="O19" s="1361">
        <v>1</v>
      </c>
      <c r="P19" s="1012" t="e">
        <f t="shared" si="2"/>
        <v>#DIV/0!</v>
      </c>
    </row>
    <row r="20" spans="1:16" x14ac:dyDescent="0.2">
      <c r="A20" s="128">
        <v>10</v>
      </c>
      <c r="B20" s="442" t="s">
        <v>21</v>
      </c>
      <c r="C20" s="768">
        <v>1</v>
      </c>
      <c r="D20" s="763">
        <v>6</v>
      </c>
      <c r="E20" s="763">
        <f t="shared" si="0"/>
        <v>8</v>
      </c>
      <c r="F20" s="763">
        <v>3</v>
      </c>
      <c r="G20" s="763">
        <v>0</v>
      </c>
      <c r="H20" s="763">
        <v>0</v>
      </c>
      <c r="I20" s="763">
        <v>0</v>
      </c>
      <c r="J20" s="763">
        <v>1</v>
      </c>
      <c r="K20" s="1008">
        <v>3</v>
      </c>
      <c r="L20" s="1134">
        <f t="shared" si="1"/>
        <v>6</v>
      </c>
      <c r="M20" s="1355">
        <v>0</v>
      </c>
      <c r="N20" s="763">
        <v>1</v>
      </c>
      <c r="O20" s="1361">
        <v>0</v>
      </c>
      <c r="P20" s="1012">
        <f t="shared" si="2"/>
        <v>0.75</v>
      </c>
    </row>
    <row r="21" spans="1:16" x14ac:dyDescent="0.2">
      <c r="A21" s="128">
        <v>11</v>
      </c>
      <c r="B21" s="442" t="s">
        <v>22</v>
      </c>
      <c r="C21" s="768">
        <v>1</v>
      </c>
      <c r="D21" s="763">
        <v>3</v>
      </c>
      <c r="E21" s="763">
        <f t="shared" si="0"/>
        <v>2</v>
      </c>
      <c r="F21" s="763">
        <v>1</v>
      </c>
      <c r="G21" s="763">
        <v>0</v>
      </c>
      <c r="H21" s="763">
        <v>0</v>
      </c>
      <c r="I21" s="763">
        <v>0</v>
      </c>
      <c r="J21" s="763">
        <v>0</v>
      </c>
      <c r="K21" s="1008">
        <v>1</v>
      </c>
      <c r="L21" s="1134">
        <f t="shared" si="1"/>
        <v>2</v>
      </c>
      <c r="M21" s="1355">
        <v>0</v>
      </c>
      <c r="N21" s="763">
        <v>0</v>
      </c>
      <c r="O21" s="1361">
        <v>0</v>
      </c>
      <c r="P21" s="1012">
        <f t="shared" si="2"/>
        <v>1</v>
      </c>
    </row>
    <row r="22" spans="1:16" x14ac:dyDescent="0.2">
      <c r="A22" s="128">
        <v>12</v>
      </c>
      <c r="B22" s="442" t="s">
        <v>23</v>
      </c>
      <c r="C22" s="768">
        <v>0</v>
      </c>
      <c r="D22" s="763">
        <v>0</v>
      </c>
      <c r="E22" s="763">
        <f t="shared" si="0"/>
        <v>0</v>
      </c>
      <c r="F22" s="763">
        <v>0</v>
      </c>
      <c r="G22" s="763">
        <v>0</v>
      </c>
      <c r="H22" s="763">
        <v>0</v>
      </c>
      <c r="I22" s="763">
        <v>0</v>
      </c>
      <c r="J22" s="763">
        <v>0</v>
      </c>
      <c r="K22" s="1008">
        <v>0</v>
      </c>
      <c r="L22" s="1134">
        <f t="shared" si="1"/>
        <v>0</v>
      </c>
      <c r="M22" s="1355">
        <v>0</v>
      </c>
      <c r="N22" s="763">
        <v>0</v>
      </c>
      <c r="O22" s="1361">
        <v>0</v>
      </c>
      <c r="P22" s="1012" t="e">
        <f t="shared" si="2"/>
        <v>#DIV/0!</v>
      </c>
    </row>
    <row r="23" spans="1:16" x14ac:dyDescent="0.2">
      <c r="A23" s="128">
        <v>13</v>
      </c>
      <c r="B23" s="442" t="s">
        <v>24</v>
      </c>
      <c r="C23" s="768">
        <v>2</v>
      </c>
      <c r="D23" s="763">
        <v>2</v>
      </c>
      <c r="E23" s="763">
        <f t="shared" si="0"/>
        <v>6</v>
      </c>
      <c r="F23" s="763">
        <v>3</v>
      </c>
      <c r="G23" s="763">
        <v>0</v>
      </c>
      <c r="H23" s="763">
        <v>0</v>
      </c>
      <c r="I23" s="763">
        <v>0</v>
      </c>
      <c r="J23" s="763">
        <v>0</v>
      </c>
      <c r="K23" s="1008">
        <v>3</v>
      </c>
      <c r="L23" s="1134">
        <f t="shared" si="1"/>
        <v>6</v>
      </c>
      <c r="M23" s="1355">
        <v>1</v>
      </c>
      <c r="N23" s="763">
        <v>0</v>
      </c>
      <c r="O23" s="1361">
        <v>0</v>
      </c>
      <c r="P23" s="1012">
        <f t="shared" si="2"/>
        <v>1</v>
      </c>
    </row>
    <row r="24" spans="1:16" x14ac:dyDescent="0.2">
      <c r="A24" s="128">
        <v>14</v>
      </c>
      <c r="B24" s="442" t="s">
        <v>25</v>
      </c>
      <c r="C24" s="768">
        <v>3</v>
      </c>
      <c r="D24" s="763">
        <v>22</v>
      </c>
      <c r="E24" s="763">
        <f t="shared" si="0"/>
        <v>8</v>
      </c>
      <c r="F24" s="763">
        <v>2</v>
      </c>
      <c r="G24" s="763">
        <v>1</v>
      </c>
      <c r="H24" s="763">
        <v>1</v>
      </c>
      <c r="I24" s="763">
        <v>1</v>
      </c>
      <c r="J24" s="763">
        <v>2</v>
      </c>
      <c r="K24" s="1008">
        <v>2</v>
      </c>
      <c r="L24" s="1134">
        <f t="shared" si="1"/>
        <v>4</v>
      </c>
      <c r="M24" s="1355">
        <v>1</v>
      </c>
      <c r="N24" s="763">
        <v>1</v>
      </c>
      <c r="O24" s="1361">
        <v>1</v>
      </c>
      <c r="P24" s="1012">
        <f t="shared" si="2"/>
        <v>0.5</v>
      </c>
    </row>
    <row r="25" spans="1:16" ht="13.5" thickBot="1" x14ac:dyDescent="0.25">
      <c r="A25" s="129">
        <v>15</v>
      </c>
      <c r="B25" s="443" t="s">
        <v>26</v>
      </c>
      <c r="C25" s="1135">
        <v>3</v>
      </c>
      <c r="D25" s="1136">
        <v>2</v>
      </c>
      <c r="E25" s="1136">
        <f>F25+H25+J25+K25+N25</f>
        <v>3</v>
      </c>
      <c r="F25" s="1136">
        <v>1</v>
      </c>
      <c r="G25" s="1136">
        <v>0</v>
      </c>
      <c r="H25" s="1136">
        <v>0</v>
      </c>
      <c r="I25" s="1136">
        <v>0</v>
      </c>
      <c r="J25" s="1136">
        <v>1</v>
      </c>
      <c r="K25" s="1137">
        <v>1</v>
      </c>
      <c r="L25" s="1138">
        <f t="shared" si="1"/>
        <v>2</v>
      </c>
      <c r="M25" s="1356">
        <v>1</v>
      </c>
      <c r="N25" s="1136">
        <v>0</v>
      </c>
      <c r="O25" s="1362">
        <v>0</v>
      </c>
      <c r="P25" s="1139">
        <f t="shared" si="2"/>
        <v>0.66666666666666663</v>
      </c>
    </row>
    <row r="26" spans="1:16" ht="13.5" thickBot="1" x14ac:dyDescent="0.25">
      <c r="A26" s="1034" t="s">
        <v>59</v>
      </c>
      <c r="B26" s="1035" t="s">
        <v>531</v>
      </c>
      <c r="C26" s="1142">
        <f>SUM(C11:C25)</f>
        <v>17</v>
      </c>
      <c r="D26" s="1142">
        <f t="shared" ref="D26:O26" si="3">SUM(D11:D25)</f>
        <v>50</v>
      </c>
      <c r="E26" s="1142">
        <f t="shared" si="3"/>
        <v>39</v>
      </c>
      <c r="F26" s="1142">
        <f t="shared" si="3"/>
        <v>15</v>
      </c>
      <c r="G26" s="1142">
        <f t="shared" si="3"/>
        <v>2</v>
      </c>
      <c r="H26" s="1142">
        <f t="shared" si="3"/>
        <v>1</v>
      </c>
      <c r="I26" s="1142">
        <f t="shared" si="3"/>
        <v>2</v>
      </c>
      <c r="J26" s="1142">
        <f t="shared" si="3"/>
        <v>6</v>
      </c>
      <c r="K26" s="1142">
        <f t="shared" si="3"/>
        <v>15</v>
      </c>
      <c r="L26" s="766">
        <f t="shared" si="1"/>
        <v>30</v>
      </c>
      <c r="M26" s="1357">
        <f t="shared" si="3"/>
        <v>4</v>
      </c>
      <c r="N26" s="1142">
        <f t="shared" si="3"/>
        <v>2</v>
      </c>
      <c r="O26" s="1357">
        <f t="shared" si="3"/>
        <v>5</v>
      </c>
      <c r="P26" s="1143">
        <f t="shared" si="2"/>
        <v>0.76923076923076927</v>
      </c>
    </row>
    <row r="27" spans="1:16" ht="13.5" thickBot="1" x14ac:dyDescent="0.25">
      <c r="A27" s="1034"/>
      <c r="B27" s="1146" t="s">
        <v>487</v>
      </c>
      <c r="C27" s="1374">
        <v>14</v>
      </c>
      <c r="D27" s="1374">
        <v>23</v>
      </c>
      <c r="E27" s="1374">
        <v>22</v>
      </c>
      <c r="F27" s="1374">
        <v>14</v>
      </c>
      <c r="G27" s="1374">
        <v>15</v>
      </c>
      <c r="H27" s="1374">
        <v>1</v>
      </c>
      <c r="I27" s="1374">
        <v>2</v>
      </c>
      <c r="J27" s="1374">
        <v>7</v>
      </c>
      <c r="K27" s="1374">
        <v>0</v>
      </c>
      <c r="L27" s="1373">
        <v>14</v>
      </c>
      <c r="M27" s="1374">
        <v>4</v>
      </c>
      <c r="N27" s="1374">
        <v>0</v>
      </c>
      <c r="O27" s="1374">
        <v>5</v>
      </c>
      <c r="P27" s="1375">
        <v>0.64</v>
      </c>
    </row>
    <row r="28" spans="1:16" ht="13.5" thickBot="1" x14ac:dyDescent="0.25">
      <c r="A28" s="1034"/>
      <c r="B28" s="1146" t="s">
        <v>442</v>
      </c>
      <c r="C28" s="600">
        <v>9</v>
      </c>
      <c r="D28" s="600">
        <v>29</v>
      </c>
      <c r="E28" s="600">
        <v>18</v>
      </c>
      <c r="F28" s="600">
        <v>12</v>
      </c>
      <c r="G28" s="600">
        <v>16</v>
      </c>
      <c r="H28" s="600">
        <v>0</v>
      </c>
      <c r="I28" s="600">
        <v>1</v>
      </c>
      <c r="J28" s="600">
        <v>6</v>
      </c>
      <c r="K28" s="600">
        <v>1</v>
      </c>
      <c r="L28" s="771">
        <f>F28+K28</f>
        <v>13</v>
      </c>
      <c r="M28" s="1358">
        <v>6</v>
      </c>
      <c r="N28" s="600">
        <v>2</v>
      </c>
      <c r="O28" s="1358">
        <v>8</v>
      </c>
      <c r="P28" s="1145">
        <v>0.72222222222222221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6"/>
  <dimension ref="A2:I48"/>
  <sheetViews>
    <sheetView showGridLines="0" zoomScaleNormal="100" workbookViewId="0">
      <selection activeCell="E47" sqref="E47"/>
    </sheetView>
  </sheetViews>
  <sheetFormatPr baseColWidth="10" defaultColWidth="11.42578125" defaultRowHeight="12.75" x14ac:dyDescent="0.2"/>
  <cols>
    <col min="1" max="1" width="5.140625" customWidth="1"/>
    <col min="2" max="2" width="23.42578125" customWidth="1"/>
    <col min="3" max="3" width="21" customWidth="1"/>
    <col min="4" max="4" width="16.42578125" customWidth="1"/>
  </cols>
  <sheetData>
    <row r="2" spans="1:9" x14ac:dyDescent="0.2">
      <c r="A2" s="107" t="s">
        <v>0</v>
      </c>
    </row>
    <row r="3" spans="1:9" x14ac:dyDescent="0.2">
      <c r="A3" t="str">
        <f>A6</f>
        <v>Tabell 1 - 16 - B - Psykologer i bydelen 1)</v>
      </c>
    </row>
    <row r="6" spans="1:9" ht="13.5" thickBot="1" x14ac:dyDescent="0.25">
      <c r="A6" s="6" t="s">
        <v>39</v>
      </c>
    </row>
    <row r="7" spans="1:9" ht="13.5" thickBot="1" x14ac:dyDescent="0.25">
      <c r="A7" s="436"/>
      <c r="B7" s="437"/>
      <c r="C7" s="444" t="s">
        <v>2</v>
      </c>
      <c r="D7" s="444" t="s">
        <v>3</v>
      </c>
      <c r="F7" s="482"/>
      <c r="G7" s="482"/>
    </row>
    <row r="8" spans="1:9" ht="13.5" thickBot="1" x14ac:dyDescent="0.25">
      <c r="A8" s="438" t="s">
        <v>4</v>
      </c>
      <c r="B8" s="113" t="s">
        <v>5</v>
      </c>
      <c r="C8" s="445" t="s">
        <v>40</v>
      </c>
      <c r="D8" s="445" t="s">
        <v>40</v>
      </c>
      <c r="F8" s="869"/>
      <c r="G8" s="869"/>
    </row>
    <row r="9" spans="1:9" x14ac:dyDescent="0.2">
      <c r="A9" s="123">
        <v>1</v>
      </c>
      <c r="B9" s="124" t="s">
        <v>11</v>
      </c>
      <c r="C9" s="866">
        <v>11</v>
      </c>
      <c r="D9" s="1176">
        <v>11</v>
      </c>
      <c r="F9" s="842"/>
      <c r="G9" s="842"/>
      <c r="H9" s="483"/>
      <c r="I9" s="483"/>
    </row>
    <row r="10" spans="1:9" x14ac:dyDescent="0.2">
      <c r="A10" s="120">
        <v>2</v>
      </c>
      <c r="B10" s="121" t="s">
        <v>12</v>
      </c>
      <c r="C10" s="867">
        <v>2</v>
      </c>
      <c r="D10" s="1177">
        <v>2</v>
      </c>
      <c r="F10" s="842"/>
      <c r="G10" s="842"/>
      <c r="H10" s="483"/>
      <c r="I10" s="483"/>
    </row>
    <row r="11" spans="1:9" x14ac:dyDescent="0.2">
      <c r="A11" s="120">
        <v>3</v>
      </c>
      <c r="B11" s="121" t="s">
        <v>14</v>
      </c>
      <c r="C11" s="867">
        <v>3</v>
      </c>
      <c r="D11" s="1177">
        <v>3</v>
      </c>
      <c r="F11" s="842"/>
      <c r="G11" s="842"/>
      <c r="H11" s="483"/>
      <c r="I11" s="483"/>
    </row>
    <row r="12" spans="1:9" x14ac:dyDescent="0.2">
      <c r="A12" s="120">
        <v>4</v>
      </c>
      <c r="B12" s="121" t="s">
        <v>15</v>
      </c>
      <c r="C12" s="867">
        <v>3</v>
      </c>
      <c r="D12" s="1177">
        <v>3</v>
      </c>
      <c r="F12" s="842"/>
      <c r="G12" s="842"/>
      <c r="H12" s="483"/>
      <c r="I12" s="483" t="s">
        <v>13</v>
      </c>
    </row>
    <row r="13" spans="1:9" x14ac:dyDescent="0.2">
      <c r="A13" s="120">
        <v>5</v>
      </c>
      <c r="B13" s="121" t="s">
        <v>16</v>
      </c>
      <c r="C13" s="867">
        <v>10.199999999999999</v>
      </c>
      <c r="D13" s="1177">
        <v>12</v>
      </c>
      <c r="F13" s="842"/>
      <c r="G13" s="842"/>
      <c r="H13" s="483"/>
      <c r="I13" s="483"/>
    </row>
    <row r="14" spans="1:9" x14ac:dyDescent="0.2">
      <c r="A14" s="120">
        <v>6</v>
      </c>
      <c r="B14" s="121" t="s">
        <v>17</v>
      </c>
      <c r="C14" s="867">
        <v>3</v>
      </c>
      <c r="D14" s="1177">
        <v>3</v>
      </c>
      <c r="F14" s="842"/>
      <c r="G14" s="842"/>
      <c r="H14" s="483"/>
      <c r="I14" s="483"/>
    </row>
    <row r="15" spans="1:9" x14ac:dyDescent="0.2">
      <c r="A15" s="120">
        <v>7</v>
      </c>
      <c r="B15" s="121" t="s">
        <v>18</v>
      </c>
      <c r="C15" s="867">
        <v>4</v>
      </c>
      <c r="D15" s="1177">
        <v>4</v>
      </c>
      <c r="F15" s="842"/>
      <c r="G15" s="842"/>
      <c r="H15" s="483"/>
      <c r="I15" s="483"/>
    </row>
    <row r="16" spans="1:9" x14ac:dyDescent="0.2">
      <c r="A16" s="120">
        <v>8</v>
      </c>
      <c r="B16" s="121" t="s">
        <v>19</v>
      </c>
      <c r="C16" s="867">
        <v>5</v>
      </c>
      <c r="D16" s="1177">
        <v>5</v>
      </c>
      <c r="F16" s="842"/>
      <c r="G16" s="842"/>
      <c r="H16" s="483"/>
      <c r="I16" s="483"/>
    </row>
    <row r="17" spans="1:9" x14ac:dyDescent="0.2">
      <c r="A17" s="120">
        <v>9</v>
      </c>
      <c r="B17" s="121" t="s">
        <v>20</v>
      </c>
      <c r="C17" s="867">
        <v>3</v>
      </c>
      <c r="D17" s="1177">
        <v>3</v>
      </c>
      <c r="F17" s="842"/>
      <c r="G17" s="842"/>
      <c r="H17" s="483"/>
      <c r="I17" s="483"/>
    </row>
    <row r="18" spans="1:9" x14ac:dyDescent="0.2">
      <c r="A18" s="120">
        <v>10</v>
      </c>
      <c r="B18" s="121" t="s">
        <v>21</v>
      </c>
      <c r="C18" s="867">
        <v>4</v>
      </c>
      <c r="D18" s="1177">
        <v>4</v>
      </c>
      <c r="F18" s="842"/>
      <c r="G18" s="842"/>
      <c r="H18" s="483"/>
      <c r="I18" s="483"/>
    </row>
    <row r="19" spans="1:9" x14ac:dyDescent="0.2">
      <c r="A19" s="120">
        <v>11</v>
      </c>
      <c r="B19" s="121" t="s">
        <v>22</v>
      </c>
      <c r="C19" s="867">
        <v>10</v>
      </c>
      <c r="D19" s="1177">
        <v>10</v>
      </c>
      <c r="F19" s="842"/>
      <c r="G19" s="842"/>
      <c r="H19" s="483"/>
      <c r="I19" s="483"/>
    </row>
    <row r="20" spans="1:9" x14ac:dyDescent="0.2">
      <c r="A20" s="120">
        <v>12</v>
      </c>
      <c r="B20" s="121" t="s">
        <v>23</v>
      </c>
      <c r="C20" s="867">
        <v>5.6</v>
      </c>
      <c r="D20" s="1177">
        <v>6</v>
      </c>
      <c r="F20" s="842"/>
      <c r="G20" s="842"/>
      <c r="H20" s="483"/>
      <c r="I20" s="483"/>
    </row>
    <row r="21" spans="1:9" x14ac:dyDescent="0.2">
      <c r="A21" s="120">
        <v>13</v>
      </c>
      <c r="B21" s="121" t="s">
        <v>24</v>
      </c>
      <c r="C21" s="867">
        <v>3</v>
      </c>
      <c r="D21" s="1177">
        <v>3</v>
      </c>
      <c r="F21" s="842"/>
      <c r="G21" s="842"/>
      <c r="H21" s="483"/>
      <c r="I21" s="483"/>
    </row>
    <row r="22" spans="1:9" x14ac:dyDescent="0.2">
      <c r="A22" s="120">
        <v>14</v>
      </c>
      <c r="B22" s="121" t="s">
        <v>25</v>
      </c>
      <c r="C22" s="867">
        <v>8.5</v>
      </c>
      <c r="D22" s="1177">
        <v>9</v>
      </c>
      <c r="F22" s="842"/>
      <c r="G22" s="842"/>
      <c r="H22" s="483"/>
      <c r="I22" s="483"/>
    </row>
    <row r="23" spans="1:9" ht="13.5" thickBot="1" x14ac:dyDescent="0.25">
      <c r="A23" s="125">
        <v>15</v>
      </c>
      <c r="B23" s="126" t="s">
        <v>26</v>
      </c>
      <c r="C23" s="868">
        <v>6</v>
      </c>
      <c r="D23" s="1178">
        <v>6</v>
      </c>
      <c r="F23" s="842"/>
      <c r="G23" s="842"/>
      <c r="H23" s="483"/>
      <c r="I23" s="483"/>
    </row>
    <row r="24" spans="1:9" x14ac:dyDescent="0.2">
      <c r="A24" s="461"/>
      <c r="B24" s="462" t="s">
        <v>522</v>
      </c>
      <c r="C24" s="686">
        <f>SUM(C9:C23)</f>
        <v>81.300000000000011</v>
      </c>
      <c r="D24" s="687">
        <f t="shared" ref="D24" si="0">SUM(D9:D23)</f>
        <v>84</v>
      </c>
      <c r="F24" s="871"/>
      <c r="G24" s="870"/>
      <c r="H24" s="483"/>
      <c r="I24" s="483"/>
    </row>
    <row r="25" spans="1:9" x14ac:dyDescent="0.2">
      <c r="A25" s="1182"/>
      <c r="B25" s="527" t="s">
        <v>501</v>
      </c>
      <c r="C25" s="648">
        <v>84.5</v>
      </c>
      <c r="D25" s="577">
        <v>91</v>
      </c>
      <c r="F25" s="871"/>
      <c r="G25" s="870"/>
      <c r="H25" s="483"/>
      <c r="I25" s="483"/>
    </row>
    <row r="26" spans="1:9" x14ac:dyDescent="0.2">
      <c r="A26" s="432"/>
      <c r="B26" s="527" t="s">
        <v>444</v>
      </c>
      <c r="C26" s="648">
        <v>83</v>
      </c>
      <c r="D26" s="577">
        <v>91</v>
      </c>
      <c r="F26" s="871" t="s">
        <v>445</v>
      </c>
      <c r="G26" s="1076"/>
      <c r="H26" s="483"/>
      <c r="I26" s="483"/>
    </row>
    <row r="27" spans="1:9" x14ac:dyDescent="0.2">
      <c r="A27" s="432"/>
      <c r="B27" s="527" t="s">
        <v>358</v>
      </c>
      <c r="C27" s="648">
        <v>83</v>
      </c>
      <c r="D27" s="577">
        <v>91</v>
      </c>
    </row>
    <row r="28" spans="1:9" x14ac:dyDescent="0.2">
      <c r="A28" s="432"/>
      <c r="B28" s="527" t="s">
        <v>41</v>
      </c>
      <c r="C28" s="648">
        <v>76.8</v>
      </c>
      <c r="D28" s="577">
        <v>81</v>
      </c>
    </row>
    <row r="29" spans="1:9" x14ac:dyDescent="0.2">
      <c r="A29" s="432"/>
      <c r="B29" s="527" t="s">
        <v>42</v>
      </c>
      <c r="C29" s="648">
        <v>70.099999999999994</v>
      </c>
      <c r="D29" s="577">
        <v>76</v>
      </c>
    </row>
    <row r="30" spans="1:9" x14ac:dyDescent="0.2">
      <c r="A30" s="432"/>
      <c r="B30" s="527" t="s">
        <v>43</v>
      </c>
      <c r="C30" s="648">
        <v>66.199999999999989</v>
      </c>
      <c r="D30" s="577">
        <v>71</v>
      </c>
    </row>
    <row r="31" spans="1:9" x14ac:dyDescent="0.2">
      <c r="A31" s="432"/>
      <c r="B31" s="527" t="s">
        <v>44</v>
      </c>
      <c r="C31" s="648">
        <v>52.2</v>
      </c>
      <c r="D31" s="577">
        <v>56.5</v>
      </c>
    </row>
    <row r="32" spans="1:9" x14ac:dyDescent="0.2">
      <c r="A32" s="432"/>
      <c r="B32" s="527" t="s">
        <v>45</v>
      </c>
      <c r="C32" s="648">
        <v>61.5</v>
      </c>
      <c r="D32" s="577">
        <v>63.4</v>
      </c>
    </row>
    <row r="33" spans="1:4" x14ac:dyDescent="0.2">
      <c r="A33" s="432"/>
      <c r="B33" s="527" t="s">
        <v>46</v>
      </c>
      <c r="C33" s="648">
        <v>60.7</v>
      </c>
      <c r="D33" s="577">
        <v>67</v>
      </c>
    </row>
    <row r="34" spans="1:4" x14ac:dyDescent="0.2">
      <c r="A34" s="432"/>
      <c r="B34" s="527" t="s">
        <v>47</v>
      </c>
      <c r="C34" s="648">
        <v>44.9</v>
      </c>
      <c r="D34" s="577">
        <v>56.5</v>
      </c>
    </row>
    <row r="35" spans="1:4" x14ac:dyDescent="0.2">
      <c r="A35" s="128"/>
      <c r="B35" s="442" t="s">
        <v>36</v>
      </c>
      <c r="C35" s="649">
        <v>47</v>
      </c>
      <c r="D35" s="651">
        <v>52</v>
      </c>
    </row>
    <row r="36" spans="1:4" ht="13.5" thickBot="1" x14ac:dyDescent="0.25">
      <c r="A36" s="129"/>
      <c r="B36" s="443" t="s">
        <v>37</v>
      </c>
      <c r="C36" s="650">
        <v>40.4</v>
      </c>
      <c r="D36" s="652">
        <v>43</v>
      </c>
    </row>
    <row r="37" spans="1:4" x14ac:dyDescent="0.2">
      <c r="A37" s="440" t="s">
        <v>48</v>
      </c>
    </row>
    <row r="48" spans="1:4" x14ac:dyDescent="0.2">
      <c r="C48" t="s">
        <v>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977-BD92-4BDA-933D-BF2D3386BE23}">
  <dimension ref="A1:P29"/>
  <sheetViews>
    <sheetView showGridLines="0" zoomScaleNormal="100" workbookViewId="0">
      <selection activeCell="F47" sqref="F47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6" x14ac:dyDescent="0.2">
      <c r="A1" s="760" t="s">
        <v>100</v>
      </c>
      <c r="B1" s="760"/>
    </row>
    <row r="3" spans="1:16" x14ac:dyDescent="0.2">
      <c r="A3" t="s">
        <v>0</v>
      </c>
    </row>
    <row r="4" spans="1:16" x14ac:dyDescent="0.2">
      <c r="A4" t="str">
        <f>A7</f>
        <v>Tabell 3-7-D</v>
      </c>
      <c r="B4" t="str">
        <f>A8</f>
        <v xml:space="preserve">Klager på vedtak om praktisk bistand - opplæring i daglige gjøremål </v>
      </c>
    </row>
    <row r="7" spans="1:16" x14ac:dyDescent="0.2">
      <c r="A7" s="87" t="s">
        <v>372</v>
      </c>
    </row>
    <row r="8" spans="1:16" x14ac:dyDescent="0.2">
      <c r="A8" s="87" t="s">
        <v>373</v>
      </c>
    </row>
    <row r="9" spans="1:16" ht="13.5" thickBot="1" x14ac:dyDescent="0.25"/>
    <row r="10" spans="1:16" ht="153.75" thickBot="1" x14ac:dyDescent="0.25">
      <c r="A10" s="665" t="s">
        <v>51</v>
      </c>
      <c r="B10" s="756" t="s">
        <v>5</v>
      </c>
      <c r="C10" s="761" t="s">
        <v>512</v>
      </c>
      <c r="D10" s="761" t="s">
        <v>471</v>
      </c>
      <c r="E10" s="761" t="s">
        <v>448</v>
      </c>
      <c r="F10" s="761" t="s">
        <v>365</v>
      </c>
      <c r="G10" s="761" t="s">
        <v>366</v>
      </c>
      <c r="H10" s="761" t="s">
        <v>449</v>
      </c>
      <c r="I10" s="761" t="s">
        <v>450</v>
      </c>
      <c r="J10" s="761" t="s">
        <v>451</v>
      </c>
      <c r="K10" s="761" t="s">
        <v>367</v>
      </c>
      <c r="L10" s="761" t="s">
        <v>368</v>
      </c>
      <c r="M10" s="1368" t="s">
        <v>374</v>
      </c>
      <c r="N10" s="761" t="s">
        <v>375</v>
      </c>
      <c r="O10" s="1370" t="s">
        <v>376</v>
      </c>
      <c r="P10" s="1010" t="s">
        <v>469</v>
      </c>
    </row>
    <row r="11" spans="1:16" x14ac:dyDescent="0.2">
      <c r="A11" s="755">
        <v>1</v>
      </c>
      <c r="B11" s="527" t="s">
        <v>11</v>
      </c>
      <c r="C11" s="765">
        <v>2</v>
      </c>
      <c r="D11" s="766">
        <v>2</v>
      </c>
      <c r="E11" s="766">
        <v>2</v>
      </c>
      <c r="F11" s="766">
        <v>0</v>
      </c>
      <c r="G11" s="766">
        <v>0</v>
      </c>
      <c r="H11" s="766">
        <v>0</v>
      </c>
      <c r="I11" s="766">
        <v>0</v>
      </c>
      <c r="J11" s="766">
        <v>0</v>
      </c>
      <c r="K11" s="767">
        <v>0</v>
      </c>
      <c r="L11" s="1150">
        <f>F11+K11</f>
        <v>0</v>
      </c>
      <c r="M11" s="1372">
        <v>1</v>
      </c>
      <c r="N11" s="763">
        <v>0</v>
      </c>
      <c r="O11" s="1372">
        <v>0</v>
      </c>
      <c r="P11" s="1011">
        <f>L11/E11</f>
        <v>0</v>
      </c>
    </row>
    <row r="12" spans="1:16" x14ac:dyDescent="0.2">
      <c r="A12" s="754">
        <v>2</v>
      </c>
      <c r="B12" s="442" t="s">
        <v>12</v>
      </c>
      <c r="C12" s="768">
        <v>0</v>
      </c>
      <c r="D12" s="763">
        <v>0</v>
      </c>
      <c r="E12" s="763">
        <v>3</v>
      </c>
      <c r="F12" s="763">
        <v>0</v>
      </c>
      <c r="G12" s="763">
        <v>0</v>
      </c>
      <c r="H12" s="763">
        <v>0</v>
      </c>
      <c r="I12" s="763">
        <v>0</v>
      </c>
      <c r="J12" s="763">
        <v>0</v>
      </c>
      <c r="K12" s="769">
        <v>0</v>
      </c>
      <c r="L12" s="1151">
        <f t="shared" ref="L12:L26" si="0">F12+K12</f>
        <v>0</v>
      </c>
      <c r="M12" s="1372">
        <v>0</v>
      </c>
      <c r="N12" s="763">
        <v>0</v>
      </c>
      <c r="O12" s="1372">
        <v>0</v>
      </c>
      <c r="P12" s="1012">
        <f t="shared" ref="P12:P26" si="1">L12/E12</f>
        <v>0</v>
      </c>
    </row>
    <row r="13" spans="1:16" x14ac:dyDescent="0.2">
      <c r="A13" s="754">
        <v>3</v>
      </c>
      <c r="B13" s="442" t="s">
        <v>14</v>
      </c>
      <c r="C13" s="768">
        <v>0</v>
      </c>
      <c r="D13" s="763">
        <v>1</v>
      </c>
      <c r="E13" s="763">
        <v>1</v>
      </c>
      <c r="F13" s="763">
        <v>0</v>
      </c>
      <c r="G13" s="763">
        <v>0</v>
      </c>
      <c r="H13" s="763">
        <v>0</v>
      </c>
      <c r="I13" s="763">
        <v>0</v>
      </c>
      <c r="J13" s="763">
        <v>0</v>
      </c>
      <c r="K13" s="769">
        <v>0</v>
      </c>
      <c r="L13" s="1151">
        <f t="shared" si="0"/>
        <v>0</v>
      </c>
      <c r="M13" s="1372">
        <v>0</v>
      </c>
      <c r="N13" s="763">
        <v>0</v>
      </c>
      <c r="O13" s="1372">
        <v>0</v>
      </c>
      <c r="P13" s="1012">
        <f t="shared" si="1"/>
        <v>0</v>
      </c>
    </row>
    <row r="14" spans="1:16" x14ac:dyDescent="0.2">
      <c r="A14" s="754">
        <v>4</v>
      </c>
      <c r="B14" s="442" t="s">
        <v>15</v>
      </c>
      <c r="C14" s="768">
        <v>0</v>
      </c>
      <c r="D14" s="763">
        <v>1</v>
      </c>
      <c r="E14" s="763">
        <v>0</v>
      </c>
      <c r="F14" s="763">
        <v>1</v>
      </c>
      <c r="G14" s="763">
        <v>0</v>
      </c>
      <c r="H14" s="763">
        <v>0</v>
      </c>
      <c r="I14" s="763">
        <v>0</v>
      </c>
      <c r="J14" s="763">
        <v>0</v>
      </c>
      <c r="K14" s="769">
        <v>0</v>
      </c>
      <c r="L14" s="1151">
        <f t="shared" si="0"/>
        <v>1</v>
      </c>
      <c r="M14" s="1372">
        <v>0</v>
      </c>
      <c r="N14" s="763">
        <v>0</v>
      </c>
      <c r="O14" s="1372">
        <v>0</v>
      </c>
      <c r="P14" s="1012" t="e">
        <f t="shared" si="1"/>
        <v>#DIV/0!</v>
      </c>
    </row>
    <row r="15" spans="1:16" x14ac:dyDescent="0.2">
      <c r="A15" s="754">
        <v>5</v>
      </c>
      <c r="B15" s="442" t="s">
        <v>16</v>
      </c>
      <c r="C15" s="768">
        <v>0</v>
      </c>
      <c r="D15" s="763">
        <v>0</v>
      </c>
      <c r="E15" s="763">
        <v>0</v>
      </c>
      <c r="F15" s="763">
        <v>0</v>
      </c>
      <c r="G15" s="763">
        <v>0</v>
      </c>
      <c r="H15" s="763">
        <v>0</v>
      </c>
      <c r="I15" s="763">
        <v>0</v>
      </c>
      <c r="J15" s="763">
        <v>0</v>
      </c>
      <c r="K15" s="769">
        <v>0</v>
      </c>
      <c r="L15" s="1151">
        <f t="shared" si="0"/>
        <v>0</v>
      </c>
      <c r="M15" s="1372">
        <v>0</v>
      </c>
      <c r="N15" s="763">
        <v>0</v>
      </c>
      <c r="O15" s="1372">
        <v>0</v>
      </c>
      <c r="P15" s="1012" t="e">
        <f t="shared" si="1"/>
        <v>#DIV/0!</v>
      </c>
    </row>
    <row r="16" spans="1:16" x14ac:dyDescent="0.2">
      <c r="A16" s="754">
        <v>6</v>
      </c>
      <c r="B16" s="442" t="s">
        <v>17</v>
      </c>
      <c r="C16" s="768">
        <v>1</v>
      </c>
      <c r="D16" s="763">
        <v>0</v>
      </c>
      <c r="E16" s="763">
        <v>2</v>
      </c>
      <c r="F16" s="763">
        <v>0</v>
      </c>
      <c r="G16" s="763">
        <v>0</v>
      </c>
      <c r="H16" s="763">
        <v>0</v>
      </c>
      <c r="I16" s="763">
        <v>0</v>
      </c>
      <c r="J16" s="763">
        <v>0</v>
      </c>
      <c r="K16" s="769">
        <v>0</v>
      </c>
      <c r="L16" s="1151">
        <f t="shared" si="0"/>
        <v>0</v>
      </c>
      <c r="M16" s="1372">
        <v>0</v>
      </c>
      <c r="N16" s="763">
        <v>0</v>
      </c>
      <c r="O16" s="1372">
        <v>1</v>
      </c>
      <c r="P16" s="1012">
        <f t="shared" si="1"/>
        <v>0</v>
      </c>
    </row>
    <row r="17" spans="1:16" x14ac:dyDescent="0.2">
      <c r="A17" s="754">
        <v>7</v>
      </c>
      <c r="B17" s="442" t="s">
        <v>18</v>
      </c>
      <c r="C17" s="768">
        <v>1</v>
      </c>
      <c r="D17" s="763">
        <v>1</v>
      </c>
      <c r="E17" s="763">
        <v>0</v>
      </c>
      <c r="F17" s="763">
        <v>0</v>
      </c>
      <c r="G17" s="763">
        <v>1</v>
      </c>
      <c r="H17" s="763">
        <v>0</v>
      </c>
      <c r="I17" s="763">
        <v>0</v>
      </c>
      <c r="J17" s="763">
        <v>0</v>
      </c>
      <c r="K17" s="769">
        <v>0</v>
      </c>
      <c r="L17" s="1151">
        <f t="shared" si="0"/>
        <v>0</v>
      </c>
      <c r="M17" s="1372">
        <v>1</v>
      </c>
      <c r="N17" s="763">
        <v>0</v>
      </c>
      <c r="O17" s="1372">
        <v>0</v>
      </c>
      <c r="P17" s="1012" t="e">
        <f t="shared" si="1"/>
        <v>#DIV/0!</v>
      </c>
    </row>
    <row r="18" spans="1:16" x14ac:dyDescent="0.2">
      <c r="A18" s="754">
        <v>8</v>
      </c>
      <c r="B18" s="442" t="s">
        <v>19</v>
      </c>
      <c r="C18" s="768">
        <v>0</v>
      </c>
      <c r="D18" s="763">
        <v>1</v>
      </c>
      <c r="E18" s="763">
        <v>4</v>
      </c>
      <c r="F18" s="763">
        <v>0</v>
      </c>
      <c r="G18" s="763">
        <v>0</v>
      </c>
      <c r="H18" s="763">
        <v>0</v>
      </c>
      <c r="I18" s="763">
        <v>0</v>
      </c>
      <c r="J18" s="763">
        <v>0</v>
      </c>
      <c r="K18" s="769">
        <v>0</v>
      </c>
      <c r="L18" s="1151">
        <f t="shared" si="0"/>
        <v>0</v>
      </c>
      <c r="M18" s="1372">
        <v>0</v>
      </c>
      <c r="N18" s="763">
        <v>0</v>
      </c>
      <c r="O18" s="1372">
        <v>1</v>
      </c>
      <c r="P18" s="1012">
        <f t="shared" si="1"/>
        <v>0</v>
      </c>
    </row>
    <row r="19" spans="1:16" x14ac:dyDescent="0.2">
      <c r="A19" s="754">
        <v>9</v>
      </c>
      <c r="B19" s="442" t="s">
        <v>20</v>
      </c>
      <c r="C19" s="768">
        <v>0</v>
      </c>
      <c r="D19" s="763">
        <v>1</v>
      </c>
      <c r="E19" s="763">
        <v>0</v>
      </c>
      <c r="F19" s="763">
        <v>0</v>
      </c>
      <c r="G19" s="763">
        <v>0</v>
      </c>
      <c r="H19" s="763">
        <v>0</v>
      </c>
      <c r="I19" s="763">
        <v>0</v>
      </c>
      <c r="J19" s="763">
        <v>0</v>
      </c>
      <c r="K19" s="769">
        <v>0</v>
      </c>
      <c r="L19" s="1151">
        <f t="shared" si="0"/>
        <v>0</v>
      </c>
      <c r="M19" s="1372">
        <v>0</v>
      </c>
      <c r="N19" s="763">
        <v>0</v>
      </c>
      <c r="O19" s="1372">
        <v>0</v>
      </c>
      <c r="P19" s="1012" t="e">
        <f t="shared" si="1"/>
        <v>#DIV/0!</v>
      </c>
    </row>
    <row r="20" spans="1:16" x14ac:dyDescent="0.2">
      <c r="A20" s="754">
        <v>10</v>
      </c>
      <c r="B20" s="442" t="s">
        <v>21</v>
      </c>
      <c r="C20" s="768">
        <v>0</v>
      </c>
      <c r="D20" s="763">
        <v>3</v>
      </c>
      <c r="E20" s="763">
        <v>8</v>
      </c>
      <c r="F20" s="763">
        <v>0</v>
      </c>
      <c r="G20" s="763">
        <v>0</v>
      </c>
      <c r="H20" s="763">
        <v>0</v>
      </c>
      <c r="I20" s="763">
        <v>0</v>
      </c>
      <c r="J20" s="763">
        <v>0</v>
      </c>
      <c r="K20" s="769">
        <v>0</v>
      </c>
      <c r="L20" s="1151">
        <f t="shared" si="0"/>
        <v>0</v>
      </c>
      <c r="M20" s="1372">
        <v>0</v>
      </c>
      <c r="N20" s="763">
        <v>0</v>
      </c>
      <c r="O20" s="1372">
        <v>0</v>
      </c>
      <c r="P20" s="1012">
        <f t="shared" si="1"/>
        <v>0</v>
      </c>
    </row>
    <row r="21" spans="1:16" x14ac:dyDescent="0.2">
      <c r="A21" s="754">
        <v>11</v>
      </c>
      <c r="B21" s="442" t="s">
        <v>22</v>
      </c>
      <c r="C21" s="768">
        <v>1</v>
      </c>
      <c r="D21" s="763">
        <v>1</v>
      </c>
      <c r="E21" s="763">
        <v>2</v>
      </c>
      <c r="F21" s="763">
        <v>0</v>
      </c>
      <c r="G21" s="763">
        <v>0</v>
      </c>
      <c r="H21" s="763">
        <v>0</v>
      </c>
      <c r="I21" s="763">
        <v>0</v>
      </c>
      <c r="J21" s="763">
        <v>0</v>
      </c>
      <c r="K21" s="769">
        <v>0</v>
      </c>
      <c r="L21" s="1151">
        <f t="shared" si="0"/>
        <v>0</v>
      </c>
      <c r="M21" s="1372">
        <v>1</v>
      </c>
      <c r="N21" s="763">
        <v>0</v>
      </c>
      <c r="O21" s="1372">
        <v>0</v>
      </c>
      <c r="P21" s="1012">
        <f t="shared" si="1"/>
        <v>0</v>
      </c>
    </row>
    <row r="22" spans="1:16" x14ac:dyDescent="0.2">
      <c r="A22" s="754">
        <v>12</v>
      </c>
      <c r="B22" s="442" t="s">
        <v>23</v>
      </c>
      <c r="C22" s="768">
        <v>0</v>
      </c>
      <c r="D22" s="763">
        <v>2</v>
      </c>
      <c r="E22" s="763">
        <v>0</v>
      </c>
      <c r="F22" s="763">
        <v>0</v>
      </c>
      <c r="G22" s="763">
        <v>0</v>
      </c>
      <c r="H22" s="763">
        <v>1</v>
      </c>
      <c r="I22" s="763">
        <v>0</v>
      </c>
      <c r="J22" s="763">
        <v>0</v>
      </c>
      <c r="K22" s="769">
        <v>0</v>
      </c>
      <c r="L22" s="1151">
        <f t="shared" si="0"/>
        <v>0</v>
      </c>
      <c r="M22" s="1372">
        <v>0</v>
      </c>
      <c r="N22" s="763">
        <v>0</v>
      </c>
      <c r="O22" s="1372">
        <v>0</v>
      </c>
      <c r="P22" s="1012" t="e">
        <f t="shared" si="1"/>
        <v>#DIV/0!</v>
      </c>
    </row>
    <row r="23" spans="1:16" x14ac:dyDescent="0.2">
      <c r="A23" s="754">
        <v>13</v>
      </c>
      <c r="B23" s="442" t="s">
        <v>24</v>
      </c>
      <c r="C23" s="768">
        <v>2</v>
      </c>
      <c r="D23" s="763">
        <v>0</v>
      </c>
      <c r="E23" s="763">
        <v>6</v>
      </c>
      <c r="F23" s="763">
        <v>0</v>
      </c>
      <c r="G23" s="763">
        <v>0</v>
      </c>
      <c r="H23" s="763">
        <v>0</v>
      </c>
      <c r="I23" s="763">
        <v>1</v>
      </c>
      <c r="J23" s="763">
        <v>0</v>
      </c>
      <c r="K23" s="769">
        <v>0</v>
      </c>
      <c r="L23" s="1151">
        <f t="shared" si="0"/>
        <v>0</v>
      </c>
      <c r="M23" s="1372">
        <v>3</v>
      </c>
      <c r="N23" s="763">
        <v>0</v>
      </c>
      <c r="O23" s="1372">
        <v>0</v>
      </c>
      <c r="P23" s="1012">
        <f t="shared" si="1"/>
        <v>0</v>
      </c>
    </row>
    <row r="24" spans="1:16" x14ac:dyDescent="0.2">
      <c r="A24" s="754">
        <v>14</v>
      </c>
      <c r="B24" s="442" t="s">
        <v>25</v>
      </c>
      <c r="C24" s="768">
        <v>3</v>
      </c>
      <c r="D24" s="763">
        <v>5</v>
      </c>
      <c r="E24" s="763">
        <v>8</v>
      </c>
      <c r="F24" s="763">
        <v>0</v>
      </c>
      <c r="G24" s="763">
        <v>0</v>
      </c>
      <c r="H24" s="763">
        <v>0</v>
      </c>
      <c r="I24" s="763">
        <v>0</v>
      </c>
      <c r="J24" s="763">
        <v>0</v>
      </c>
      <c r="K24" s="769">
        <v>0</v>
      </c>
      <c r="L24" s="1151">
        <f t="shared" si="0"/>
        <v>0</v>
      </c>
      <c r="M24" s="1372">
        <v>0</v>
      </c>
      <c r="N24" s="763">
        <v>0</v>
      </c>
      <c r="O24" s="1372">
        <v>2</v>
      </c>
      <c r="P24" s="1012">
        <f t="shared" si="1"/>
        <v>0</v>
      </c>
    </row>
    <row r="25" spans="1:16" ht="13.5" thickBot="1" x14ac:dyDescent="0.25">
      <c r="A25" s="757">
        <v>15</v>
      </c>
      <c r="B25" s="764" t="s">
        <v>26</v>
      </c>
      <c r="C25" s="770">
        <v>1</v>
      </c>
      <c r="D25" s="771">
        <v>0</v>
      </c>
      <c r="E25" s="771">
        <v>3</v>
      </c>
      <c r="F25" s="771">
        <v>0</v>
      </c>
      <c r="G25" s="771">
        <v>0</v>
      </c>
      <c r="H25" s="771">
        <v>0</v>
      </c>
      <c r="I25" s="771">
        <v>0</v>
      </c>
      <c r="J25" s="771">
        <v>1</v>
      </c>
      <c r="K25" s="772">
        <v>0</v>
      </c>
      <c r="L25" s="1152">
        <f t="shared" si="0"/>
        <v>0</v>
      </c>
      <c r="M25" s="1372">
        <v>1</v>
      </c>
      <c r="N25" s="763">
        <v>0</v>
      </c>
      <c r="O25" s="1372">
        <v>0</v>
      </c>
      <c r="P25" s="1013">
        <f t="shared" si="1"/>
        <v>0</v>
      </c>
    </row>
    <row r="26" spans="1:16" ht="13.5" thickBot="1" x14ac:dyDescent="0.25">
      <c r="A26" s="758"/>
      <c r="B26" s="759" t="s">
        <v>531</v>
      </c>
      <c r="C26" s="762">
        <f>SUM(C11:C25)</f>
        <v>11</v>
      </c>
      <c r="D26" s="762">
        <f t="shared" ref="D26:O26" si="2">SUM(D11:D25)</f>
        <v>18</v>
      </c>
      <c r="E26" s="762">
        <f t="shared" si="2"/>
        <v>39</v>
      </c>
      <c r="F26" s="762">
        <f t="shared" si="2"/>
        <v>1</v>
      </c>
      <c r="G26" s="762">
        <f t="shared" si="2"/>
        <v>1</v>
      </c>
      <c r="H26" s="762">
        <f t="shared" si="2"/>
        <v>1</v>
      </c>
      <c r="I26" s="762">
        <f t="shared" si="2"/>
        <v>1</v>
      </c>
      <c r="J26" s="762">
        <f t="shared" si="2"/>
        <v>1</v>
      </c>
      <c r="K26" s="762">
        <f t="shared" si="2"/>
        <v>0</v>
      </c>
      <c r="L26" s="766">
        <f t="shared" si="0"/>
        <v>1</v>
      </c>
      <c r="M26" s="762">
        <f t="shared" si="2"/>
        <v>7</v>
      </c>
      <c r="N26" s="762">
        <f t="shared" si="2"/>
        <v>0</v>
      </c>
      <c r="O26" s="762">
        <f t="shared" si="2"/>
        <v>4</v>
      </c>
      <c r="P26" s="1013">
        <f t="shared" si="1"/>
        <v>2.564102564102564E-2</v>
      </c>
    </row>
    <row r="27" spans="1:16" ht="13.5" thickBot="1" x14ac:dyDescent="0.25">
      <c r="A27" s="758"/>
      <c r="B27" s="1148" t="s">
        <v>487</v>
      </c>
      <c r="C27" s="1376">
        <v>4</v>
      </c>
      <c r="D27" s="1376">
        <v>18</v>
      </c>
      <c r="E27" s="1376">
        <v>8</v>
      </c>
      <c r="F27" s="1376">
        <v>3</v>
      </c>
      <c r="G27" s="1376">
        <v>7</v>
      </c>
      <c r="H27" s="1376">
        <v>0</v>
      </c>
      <c r="I27" s="1376">
        <v>2</v>
      </c>
      <c r="J27" s="1376">
        <v>1</v>
      </c>
      <c r="K27" s="1376">
        <v>0</v>
      </c>
      <c r="L27" s="1373">
        <v>3</v>
      </c>
      <c r="M27" s="1376">
        <v>7</v>
      </c>
      <c r="N27" s="1376">
        <v>2</v>
      </c>
      <c r="O27" s="1376">
        <v>4</v>
      </c>
      <c r="P27" s="1377">
        <v>0.38</v>
      </c>
    </row>
    <row r="28" spans="1:16" ht="13.5" thickBot="1" x14ac:dyDescent="0.25">
      <c r="A28" s="758"/>
      <c r="B28" s="1148" t="s">
        <v>442</v>
      </c>
      <c r="C28" s="1147">
        <v>3</v>
      </c>
      <c r="D28" s="1147">
        <v>12</v>
      </c>
      <c r="E28" s="1147">
        <v>7</v>
      </c>
      <c r="F28" s="1147">
        <v>5</v>
      </c>
      <c r="G28" s="1147">
        <v>4</v>
      </c>
      <c r="H28" s="1147">
        <v>0</v>
      </c>
      <c r="I28" s="1147">
        <v>2</v>
      </c>
      <c r="J28" s="1147">
        <v>0</v>
      </c>
      <c r="K28" s="1147">
        <v>0</v>
      </c>
      <c r="L28" s="1147">
        <v>5</v>
      </c>
      <c r="M28" s="1147">
        <v>6</v>
      </c>
      <c r="N28" s="1147">
        <v>0</v>
      </c>
      <c r="O28" s="1147">
        <v>2</v>
      </c>
      <c r="P28" s="1149">
        <v>0.7142857142857143</v>
      </c>
    </row>
    <row r="29" spans="1:16" x14ac:dyDescent="0.2">
      <c r="A29" t="s">
        <v>468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AC9-931F-4193-9C0A-4F50DFE72279}">
  <dimension ref="A1:R33"/>
  <sheetViews>
    <sheetView showGridLines="0" zoomScale="120" zoomScaleNormal="120" workbookViewId="0">
      <selection activeCell="D4" sqref="D1:D104857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8" x14ac:dyDescent="0.2">
      <c r="A1" s="760" t="s">
        <v>100</v>
      </c>
      <c r="B1" s="760"/>
    </row>
    <row r="3" spans="1:18" x14ac:dyDescent="0.2">
      <c r="A3" t="s">
        <v>0</v>
      </c>
    </row>
    <row r="4" spans="1:18" x14ac:dyDescent="0.2">
      <c r="A4" t="str">
        <f>A7</f>
        <v>Tabell 3-7-E</v>
      </c>
      <c r="B4" t="str">
        <f>A8</f>
        <v xml:space="preserve">Klager på vedtak om BPA (brukerstyrt personlig assistanse) </v>
      </c>
    </row>
    <row r="7" spans="1:18" x14ac:dyDescent="0.2">
      <c r="A7" s="87" t="s">
        <v>363</v>
      </c>
    </row>
    <row r="8" spans="1:18" x14ac:dyDescent="0.2">
      <c r="A8" s="87" t="s">
        <v>364</v>
      </c>
    </row>
    <row r="9" spans="1:18" ht="13.5" thickBot="1" x14ac:dyDescent="0.25"/>
    <row r="10" spans="1:18" ht="128.25" thickBot="1" x14ac:dyDescent="0.25">
      <c r="A10" s="665" t="s">
        <v>51</v>
      </c>
      <c r="B10" s="756" t="s">
        <v>5</v>
      </c>
      <c r="C10" s="761" t="s">
        <v>513</v>
      </c>
      <c r="D10" s="761" t="s">
        <v>472</v>
      </c>
      <c r="E10" s="761" t="s">
        <v>448</v>
      </c>
      <c r="F10" s="761" t="s">
        <v>365</v>
      </c>
      <c r="G10" s="761" t="s">
        <v>366</v>
      </c>
      <c r="H10" s="761" t="s">
        <v>449</v>
      </c>
      <c r="I10" s="761" t="s">
        <v>450</v>
      </c>
      <c r="J10" s="761" t="s">
        <v>451</v>
      </c>
      <c r="K10" s="761" t="s">
        <v>367</v>
      </c>
      <c r="L10" s="761" t="s">
        <v>368</v>
      </c>
      <c r="M10" s="761" t="s">
        <v>369</v>
      </c>
      <c r="N10" s="761" t="s">
        <v>370</v>
      </c>
      <c r="O10" s="1014" t="s">
        <v>371</v>
      </c>
      <c r="P10" s="1010" t="s">
        <v>469</v>
      </c>
      <c r="R10" s="1156" t="s">
        <v>13</v>
      </c>
    </row>
    <row r="11" spans="1:18" x14ac:dyDescent="0.2">
      <c r="A11" s="755">
        <v>1</v>
      </c>
      <c r="B11" s="527" t="s">
        <v>11</v>
      </c>
      <c r="C11" s="765">
        <v>4</v>
      </c>
      <c r="D11" s="766">
        <v>11</v>
      </c>
      <c r="E11" s="766">
        <v>7</v>
      </c>
      <c r="F11" s="766">
        <v>2</v>
      </c>
      <c r="G11" s="766">
        <v>7</v>
      </c>
      <c r="H11" s="766">
        <v>0</v>
      </c>
      <c r="I11" s="766">
        <v>0</v>
      </c>
      <c r="J11" s="766">
        <v>6</v>
      </c>
      <c r="K11" s="767">
        <v>0</v>
      </c>
      <c r="L11" s="1150">
        <f>F11+K11</f>
        <v>2</v>
      </c>
      <c r="M11" s="765">
        <v>4</v>
      </c>
      <c r="N11" s="766">
        <v>1</v>
      </c>
      <c r="O11" s="767">
        <v>1</v>
      </c>
      <c r="P11" s="1040">
        <f>L11/E11</f>
        <v>0.2857142857142857</v>
      </c>
    </row>
    <row r="12" spans="1:18" x14ac:dyDescent="0.2">
      <c r="A12" s="754">
        <v>2</v>
      </c>
      <c r="B12" s="442" t="s">
        <v>12</v>
      </c>
      <c r="C12" s="768">
        <v>3</v>
      </c>
      <c r="D12" s="763">
        <v>6</v>
      </c>
      <c r="E12" s="763">
        <v>5</v>
      </c>
      <c r="F12" s="763">
        <v>1</v>
      </c>
      <c r="G12" s="763">
        <v>10</v>
      </c>
      <c r="H12" s="763">
        <v>0</v>
      </c>
      <c r="I12" s="763">
        <v>0</v>
      </c>
      <c r="J12" s="763">
        <v>3</v>
      </c>
      <c r="K12" s="769">
        <v>0</v>
      </c>
      <c r="L12" s="1151">
        <f t="shared" ref="L12:L26" si="0">F12+K12</f>
        <v>1</v>
      </c>
      <c r="M12" s="768">
        <v>0</v>
      </c>
      <c r="N12" s="763">
        <v>0</v>
      </c>
      <c r="O12" s="769">
        <v>8</v>
      </c>
      <c r="P12" s="1012">
        <f t="shared" ref="P12:P26" si="1">L12/E12</f>
        <v>0.2</v>
      </c>
    </row>
    <row r="13" spans="1:18" x14ac:dyDescent="0.2">
      <c r="A13" s="754">
        <v>3</v>
      </c>
      <c r="B13" s="442" t="s">
        <v>14</v>
      </c>
      <c r="C13" s="768">
        <v>1</v>
      </c>
      <c r="D13" s="763">
        <v>2</v>
      </c>
      <c r="E13" s="763">
        <v>4</v>
      </c>
      <c r="F13" s="763">
        <v>0</v>
      </c>
      <c r="G13" s="763">
        <v>1</v>
      </c>
      <c r="H13" s="763">
        <v>0</v>
      </c>
      <c r="I13" s="763">
        <v>1</v>
      </c>
      <c r="J13" s="763">
        <v>2</v>
      </c>
      <c r="K13" s="769">
        <v>0</v>
      </c>
      <c r="L13" s="1151">
        <f t="shared" si="0"/>
        <v>0</v>
      </c>
      <c r="M13" s="768">
        <v>0</v>
      </c>
      <c r="N13" s="763">
        <v>1</v>
      </c>
      <c r="O13" s="769">
        <v>0</v>
      </c>
      <c r="P13" s="1039">
        <f t="shared" si="1"/>
        <v>0</v>
      </c>
    </row>
    <row r="14" spans="1:18" x14ac:dyDescent="0.2">
      <c r="A14" s="754">
        <v>4</v>
      </c>
      <c r="B14" s="442" t="s">
        <v>15</v>
      </c>
      <c r="C14" s="768">
        <v>4</v>
      </c>
      <c r="D14" s="763">
        <v>3</v>
      </c>
      <c r="E14" s="763">
        <v>0</v>
      </c>
      <c r="F14" s="763">
        <v>0</v>
      </c>
      <c r="G14" s="763">
        <v>3</v>
      </c>
      <c r="H14" s="763">
        <v>0</v>
      </c>
      <c r="I14" s="763">
        <v>0</v>
      </c>
      <c r="J14" s="763">
        <v>0</v>
      </c>
      <c r="K14" s="769">
        <v>0</v>
      </c>
      <c r="L14" s="1151">
        <f t="shared" si="0"/>
        <v>0</v>
      </c>
      <c r="M14" s="768">
        <v>1</v>
      </c>
      <c r="N14" s="763">
        <v>0</v>
      </c>
      <c r="O14" s="769">
        <v>3</v>
      </c>
      <c r="P14" s="1012" t="e">
        <f t="shared" si="1"/>
        <v>#DIV/0!</v>
      </c>
    </row>
    <row r="15" spans="1:18" x14ac:dyDescent="0.2">
      <c r="A15" s="754">
        <v>5</v>
      </c>
      <c r="B15" s="442" t="s">
        <v>16</v>
      </c>
      <c r="C15" s="768">
        <v>10</v>
      </c>
      <c r="D15" s="763">
        <v>12</v>
      </c>
      <c r="E15" s="763">
        <v>6</v>
      </c>
      <c r="F15" s="763">
        <v>1</v>
      </c>
      <c r="G15" s="763">
        <v>8</v>
      </c>
      <c r="H15" s="763">
        <v>0</v>
      </c>
      <c r="I15" s="763">
        <v>2</v>
      </c>
      <c r="J15" s="763">
        <v>2</v>
      </c>
      <c r="K15" s="769">
        <v>0</v>
      </c>
      <c r="L15" s="1151">
        <f t="shared" si="0"/>
        <v>1</v>
      </c>
      <c r="M15" s="768">
        <v>5</v>
      </c>
      <c r="N15" s="763">
        <v>1</v>
      </c>
      <c r="O15" s="769">
        <v>2</v>
      </c>
      <c r="P15" s="1039">
        <f t="shared" si="1"/>
        <v>0.16666666666666666</v>
      </c>
    </row>
    <row r="16" spans="1:18" x14ac:dyDescent="0.2">
      <c r="A16" s="754">
        <v>6</v>
      </c>
      <c r="B16" s="442" t="s">
        <v>17</v>
      </c>
      <c r="C16" s="768">
        <v>1</v>
      </c>
      <c r="D16" s="763">
        <v>1</v>
      </c>
      <c r="E16" s="763">
        <v>0</v>
      </c>
      <c r="F16" s="763">
        <v>0</v>
      </c>
      <c r="G16" s="763">
        <v>1</v>
      </c>
      <c r="H16" s="763">
        <v>0</v>
      </c>
      <c r="I16" s="763">
        <v>0</v>
      </c>
      <c r="J16" s="763">
        <v>0</v>
      </c>
      <c r="K16" s="769">
        <v>0</v>
      </c>
      <c r="L16" s="1151">
        <f>F16+K16</f>
        <v>0</v>
      </c>
      <c r="M16" s="768">
        <v>0</v>
      </c>
      <c r="N16" s="763">
        <v>0</v>
      </c>
      <c r="O16" s="769">
        <v>1</v>
      </c>
      <c r="P16" s="1012" t="e">
        <f t="shared" si="1"/>
        <v>#DIV/0!</v>
      </c>
    </row>
    <row r="17" spans="1:16" x14ac:dyDescent="0.2">
      <c r="A17" s="754">
        <v>7</v>
      </c>
      <c r="B17" s="442" t="s">
        <v>18</v>
      </c>
      <c r="C17" s="768">
        <v>12</v>
      </c>
      <c r="D17" s="763">
        <v>16</v>
      </c>
      <c r="E17" s="763">
        <v>12</v>
      </c>
      <c r="F17" s="763">
        <v>5</v>
      </c>
      <c r="G17" s="763">
        <v>8</v>
      </c>
      <c r="H17" s="763">
        <v>0</v>
      </c>
      <c r="I17" s="763">
        <v>2</v>
      </c>
      <c r="J17" s="763">
        <v>3</v>
      </c>
      <c r="K17" s="769">
        <v>0</v>
      </c>
      <c r="L17" s="1151">
        <f t="shared" si="0"/>
        <v>5</v>
      </c>
      <c r="M17" s="768">
        <v>4</v>
      </c>
      <c r="N17" s="763">
        <v>1</v>
      </c>
      <c r="O17" s="769">
        <v>2</v>
      </c>
      <c r="P17" s="1012">
        <f t="shared" si="1"/>
        <v>0.41666666666666669</v>
      </c>
    </row>
    <row r="18" spans="1:16" x14ac:dyDescent="0.2">
      <c r="A18" s="754">
        <v>8</v>
      </c>
      <c r="B18" s="442" t="s">
        <v>19</v>
      </c>
      <c r="C18" s="768">
        <v>5</v>
      </c>
      <c r="D18" s="763">
        <v>8</v>
      </c>
      <c r="E18" s="763">
        <v>5</v>
      </c>
      <c r="F18" s="763">
        <v>1</v>
      </c>
      <c r="G18" s="763">
        <v>4</v>
      </c>
      <c r="H18" s="763">
        <v>0</v>
      </c>
      <c r="I18" s="763">
        <v>1</v>
      </c>
      <c r="J18" s="763">
        <v>1</v>
      </c>
      <c r="K18" s="769">
        <v>0</v>
      </c>
      <c r="L18" s="1151">
        <f t="shared" si="0"/>
        <v>1</v>
      </c>
      <c r="M18" s="768">
        <v>3</v>
      </c>
      <c r="N18" s="763">
        <v>1</v>
      </c>
      <c r="O18" s="769">
        <v>2</v>
      </c>
      <c r="P18" s="1039">
        <f t="shared" si="1"/>
        <v>0.2</v>
      </c>
    </row>
    <row r="19" spans="1:16" x14ac:dyDescent="0.2">
      <c r="A19" s="754">
        <v>9</v>
      </c>
      <c r="B19" s="442" t="s">
        <v>20</v>
      </c>
      <c r="C19" s="768">
        <v>14</v>
      </c>
      <c r="D19" s="763">
        <v>16</v>
      </c>
      <c r="E19" s="763">
        <v>11</v>
      </c>
      <c r="F19" s="763">
        <v>3</v>
      </c>
      <c r="G19" s="763">
        <v>9</v>
      </c>
      <c r="H19" s="763">
        <v>0</v>
      </c>
      <c r="I19" s="763">
        <v>4</v>
      </c>
      <c r="J19" s="763">
        <v>3</v>
      </c>
      <c r="K19" s="769">
        <v>0</v>
      </c>
      <c r="L19" s="1151">
        <f t="shared" si="0"/>
        <v>3</v>
      </c>
      <c r="M19" s="768">
        <v>5</v>
      </c>
      <c r="N19" s="763">
        <v>1</v>
      </c>
      <c r="O19" s="769">
        <v>2</v>
      </c>
      <c r="P19" s="1012">
        <f t="shared" si="1"/>
        <v>0.27272727272727271</v>
      </c>
    </row>
    <row r="20" spans="1:16" x14ac:dyDescent="0.2">
      <c r="A20" s="754">
        <v>10</v>
      </c>
      <c r="B20" s="442" t="s">
        <v>21</v>
      </c>
      <c r="C20" s="768">
        <v>10</v>
      </c>
      <c r="D20" s="763">
        <v>3</v>
      </c>
      <c r="E20" s="763">
        <v>4</v>
      </c>
      <c r="F20" s="763">
        <v>0</v>
      </c>
      <c r="G20" s="763">
        <v>5</v>
      </c>
      <c r="H20" s="763">
        <v>0</v>
      </c>
      <c r="I20" s="763">
        <v>0</v>
      </c>
      <c r="J20" s="763">
        <v>4</v>
      </c>
      <c r="K20" s="769">
        <v>0</v>
      </c>
      <c r="L20" s="1151">
        <f t="shared" si="0"/>
        <v>0</v>
      </c>
      <c r="M20" s="768">
        <v>1</v>
      </c>
      <c r="N20" s="763">
        <v>0</v>
      </c>
      <c r="O20" s="769">
        <v>0</v>
      </c>
      <c r="P20" s="1012">
        <f t="shared" si="1"/>
        <v>0</v>
      </c>
    </row>
    <row r="21" spans="1:16" x14ac:dyDescent="0.2">
      <c r="A21" s="754">
        <v>11</v>
      </c>
      <c r="B21" s="442" t="s">
        <v>22</v>
      </c>
      <c r="C21" s="768">
        <v>0</v>
      </c>
      <c r="D21" s="763">
        <v>1</v>
      </c>
      <c r="E21" s="763">
        <v>1</v>
      </c>
      <c r="F21" s="763">
        <v>0</v>
      </c>
      <c r="G21" s="763">
        <v>1</v>
      </c>
      <c r="H21" s="763">
        <v>0</v>
      </c>
      <c r="I21" s="763">
        <v>0</v>
      </c>
      <c r="J21" s="763">
        <v>0</v>
      </c>
      <c r="K21" s="769">
        <v>0</v>
      </c>
      <c r="L21" s="1151">
        <f t="shared" si="0"/>
        <v>0</v>
      </c>
      <c r="M21" s="768">
        <v>0</v>
      </c>
      <c r="N21" s="763">
        <v>0</v>
      </c>
      <c r="O21" s="769">
        <v>1</v>
      </c>
      <c r="P21" s="1012">
        <f t="shared" si="1"/>
        <v>0</v>
      </c>
    </row>
    <row r="22" spans="1:16" x14ac:dyDescent="0.2">
      <c r="A22" s="754">
        <v>12</v>
      </c>
      <c r="B22" s="442" t="s">
        <v>23</v>
      </c>
      <c r="C22" s="768">
        <v>4</v>
      </c>
      <c r="D22" s="763">
        <v>6</v>
      </c>
      <c r="E22" s="763">
        <v>6</v>
      </c>
      <c r="F22" s="763">
        <v>1</v>
      </c>
      <c r="G22" s="763">
        <v>5</v>
      </c>
      <c r="H22" s="763">
        <v>0</v>
      </c>
      <c r="I22" s="763">
        <v>3</v>
      </c>
      <c r="J22" s="763">
        <v>1</v>
      </c>
      <c r="K22" s="769">
        <v>0</v>
      </c>
      <c r="L22" s="1151">
        <f t="shared" si="0"/>
        <v>1</v>
      </c>
      <c r="M22" s="768">
        <v>3</v>
      </c>
      <c r="N22" s="763">
        <v>0</v>
      </c>
      <c r="O22" s="769">
        <v>2</v>
      </c>
      <c r="P22" s="1012">
        <f t="shared" si="1"/>
        <v>0.16666666666666666</v>
      </c>
    </row>
    <row r="23" spans="1:16" x14ac:dyDescent="0.2">
      <c r="A23" s="754">
        <v>13</v>
      </c>
      <c r="B23" s="442" t="s">
        <v>24</v>
      </c>
      <c r="C23" s="768">
        <v>2</v>
      </c>
      <c r="D23" s="763">
        <v>5</v>
      </c>
      <c r="E23" s="763">
        <v>6</v>
      </c>
      <c r="F23" s="763">
        <v>1</v>
      </c>
      <c r="G23" s="763">
        <v>4</v>
      </c>
      <c r="H23" s="763">
        <v>0</v>
      </c>
      <c r="I23" s="763">
        <v>0</v>
      </c>
      <c r="J23" s="763">
        <v>4</v>
      </c>
      <c r="K23" s="769">
        <v>0</v>
      </c>
      <c r="L23" s="1151">
        <f t="shared" si="0"/>
        <v>1</v>
      </c>
      <c r="M23" s="768">
        <v>1</v>
      </c>
      <c r="N23" s="763">
        <v>1</v>
      </c>
      <c r="O23" s="769">
        <v>0</v>
      </c>
      <c r="P23" s="1012">
        <f t="shared" si="1"/>
        <v>0.16666666666666666</v>
      </c>
    </row>
    <row r="24" spans="1:16" x14ac:dyDescent="0.2">
      <c r="A24" s="754">
        <v>14</v>
      </c>
      <c r="B24" s="442" t="s">
        <v>25</v>
      </c>
      <c r="C24" s="768">
        <v>7</v>
      </c>
      <c r="D24" s="763">
        <v>5</v>
      </c>
      <c r="E24" s="763">
        <v>4</v>
      </c>
      <c r="F24" s="763">
        <v>0</v>
      </c>
      <c r="G24" s="763">
        <v>4</v>
      </c>
      <c r="H24" s="763">
        <v>0</v>
      </c>
      <c r="I24" s="763">
        <v>0</v>
      </c>
      <c r="J24" s="763">
        <v>2</v>
      </c>
      <c r="K24" s="769">
        <v>0</v>
      </c>
      <c r="L24" s="1151">
        <f t="shared" si="0"/>
        <v>0</v>
      </c>
      <c r="M24" s="768">
        <v>2</v>
      </c>
      <c r="N24" s="763">
        <v>0</v>
      </c>
      <c r="O24" s="769">
        <v>0</v>
      </c>
      <c r="P24" s="1012">
        <f t="shared" si="1"/>
        <v>0</v>
      </c>
    </row>
    <row r="25" spans="1:16" ht="13.5" thickBot="1" x14ac:dyDescent="0.25">
      <c r="A25" s="757">
        <v>15</v>
      </c>
      <c r="B25" s="764" t="s">
        <v>26</v>
      </c>
      <c r="C25" s="770">
        <v>7</v>
      </c>
      <c r="D25" s="771">
        <v>7</v>
      </c>
      <c r="E25" s="771">
        <v>5</v>
      </c>
      <c r="F25" s="771">
        <v>1</v>
      </c>
      <c r="G25" s="771">
        <v>6</v>
      </c>
      <c r="H25" s="771">
        <v>0</v>
      </c>
      <c r="I25" s="771">
        <v>3</v>
      </c>
      <c r="J25" s="771">
        <v>0</v>
      </c>
      <c r="K25" s="772">
        <v>0</v>
      </c>
      <c r="L25" s="1152">
        <f t="shared" si="0"/>
        <v>1</v>
      </c>
      <c r="M25" s="770">
        <v>2</v>
      </c>
      <c r="N25" s="771">
        <v>0</v>
      </c>
      <c r="O25" s="772">
        <v>3</v>
      </c>
      <c r="P25" s="1013">
        <f t="shared" si="1"/>
        <v>0.2</v>
      </c>
    </row>
    <row r="26" spans="1:16" ht="13.5" thickBot="1" x14ac:dyDescent="0.25">
      <c r="A26" s="758"/>
      <c r="B26" s="1015" t="s">
        <v>531</v>
      </c>
      <c r="C26" s="1016">
        <f>SUM(C11:C25)</f>
        <v>84</v>
      </c>
      <c r="D26" s="762">
        <f t="shared" ref="D26:O26" si="2">SUM(D11:D25)</f>
        <v>102</v>
      </c>
      <c r="E26" s="762">
        <f t="shared" si="2"/>
        <v>76</v>
      </c>
      <c r="F26" s="762">
        <f t="shared" si="2"/>
        <v>16</v>
      </c>
      <c r="G26" s="762">
        <f t="shared" si="2"/>
        <v>76</v>
      </c>
      <c r="H26" s="762">
        <f t="shared" si="2"/>
        <v>0</v>
      </c>
      <c r="I26" s="762">
        <f t="shared" si="2"/>
        <v>16</v>
      </c>
      <c r="J26" s="762">
        <f t="shared" si="2"/>
        <v>31</v>
      </c>
      <c r="K26" s="1009">
        <f t="shared" si="2"/>
        <v>0</v>
      </c>
      <c r="L26" s="1155">
        <f t="shared" si="0"/>
        <v>16</v>
      </c>
      <c r="M26" s="1132">
        <f t="shared" si="2"/>
        <v>31</v>
      </c>
      <c r="N26" s="762">
        <f t="shared" si="2"/>
        <v>7</v>
      </c>
      <c r="O26" s="762">
        <f t="shared" si="2"/>
        <v>27</v>
      </c>
      <c r="P26" s="1013">
        <f t="shared" si="1"/>
        <v>0.21052631578947367</v>
      </c>
    </row>
    <row r="27" spans="1:16" ht="13.5" thickBot="1" x14ac:dyDescent="0.25">
      <c r="A27" s="758"/>
      <c r="B27" s="1153" t="s">
        <v>487</v>
      </c>
      <c r="C27" s="1378">
        <v>52</v>
      </c>
      <c r="D27" s="1376">
        <v>102</v>
      </c>
      <c r="E27" s="1376">
        <v>76</v>
      </c>
      <c r="F27" s="1376">
        <v>16</v>
      </c>
      <c r="G27" s="1376">
        <v>76</v>
      </c>
      <c r="H27" s="1376">
        <v>0</v>
      </c>
      <c r="I27" s="1376">
        <v>16</v>
      </c>
      <c r="J27" s="1376">
        <v>31</v>
      </c>
      <c r="K27" s="1379">
        <v>0</v>
      </c>
      <c r="L27" s="1380">
        <v>16</v>
      </c>
      <c r="M27" s="1381">
        <v>31</v>
      </c>
      <c r="N27" s="1376">
        <v>7</v>
      </c>
      <c r="O27" s="1376">
        <v>27</v>
      </c>
      <c r="P27" s="1377">
        <v>0.21</v>
      </c>
    </row>
    <row r="28" spans="1:16" ht="13.5" thickBot="1" x14ac:dyDescent="0.25">
      <c r="A28" s="758"/>
      <c r="B28" s="1153" t="s">
        <v>442</v>
      </c>
      <c r="C28" s="1154">
        <v>26</v>
      </c>
      <c r="D28" s="1147">
        <v>101</v>
      </c>
      <c r="E28" s="1147">
        <v>71</v>
      </c>
      <c r="F28" s="1147">
        <v>24</v>
      </c>
      <c r="G28" s="1147">
        <v>69</v>
      </c>
      <c r="H28" s="1147">
        <v>0</v>
      </c>
      <c r="I28" s="1147">
        <v>18</v>
      </c>
      <c r="J28" s="1147">
        <v>30</v>
      </c>
      <c r="K28" s="1147">
        <v>0</v>
      </c>
      <c r="L28" s="1147">
        <v>24</v>
      </c>
      <c r="M28" s="1147">
        <v>22</v>
      </c>
      <c r="N28" s="1147">
        <v>6</v>
      </c>
      <c r="O28" s="1147">
        <v>32</v>
      </c>
      <c r="P28" s="1149">
        <v>0.3380281690140845</v>
      </c>
    </row>
    <row r="29" spans="1:16" x14ac:dyDescent="0.2">
      <c r="A29" t="s">
        <v>468</v>
      </c>
    </row>
    <row r="31" spans="1:16" x14ac:dyDescent="0.2">
      <c r="C31" s="547"/>
    </row>
    <row r="33" spans="3:3" x14ac:dyDescent="0.2">
      <c r="C33" s="774"/>
    </row>
  </sheetData>
  <pageMargins left="0.7" right="0.7" top="0.75" bottom="0.75" header="0.3" footer="0.3"/>
  <pageSetup paperSize="0" orientation="portrait" horizontalDpi="0" verticalDpi="0" copies="0" r:id="rId1"/>
  <ignoredErrors>
    <ignoredError sqref="P14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3">
    <tabColor rgb="FFFF0000"/>
  </sheetPr>
  <dimension ref="A1:J27"/>
  <sheetViews>
    <sheetView showGridLines="0" zoomScale="147" zoomScaleNormal="100" workbookViewId="0">
      <selection activeCell="K9" sqref="K9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6" width="16.28515625" style="2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77" t="s">
        <v>100</v>
      </c>
      <c r="B1" s="77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A -  Brukerundersøkelse og kvalitetsmåling i hjemmetjenesten</v>
      </c>
    </row>
    <row r="6" spans="1:10" x14ac:dyDescent="0.2">
      <c r="A6" s="1"/>
    </row>
    <row r="8" spans="1:10" s="7" customFormat="1" ht="30" customHeight="1" thickBot="1" x14ac:dyDescent="0.25">
      <c r="A8" s="6" t="s">
        <v>242</v>
      </c>
    </row>
    <row r="9" spans="1:10" s="10" customFormat="1" ht="26.25" customHeight="1" thickBot="1" x14ac:dyDescent="0.25">
      <c r="A9" s="8"/>
      <c r="B9" s="9"/>
      <c r="C9" s="1560" t="s">
        <v>243</v>
      </c>
      <c r="D9" s="1583"/>
      <c r="E9" s="1585" t="s">
        <v>244</v>
      </c>
      <c r="F9" s="1586"/>
      <c r="G9" s="1584" t="s">
        <v>245</v>
      </c>
      <c r="H9" s="1560"/>
      <c r="I9" s="32"/>
    </row>
    <row r="10" spans="1:10" s="10" customFormat="1" ht="53.25" customHeight="1" thickBot="1" x14ac:dyDescent="0.25">
      <c r="A10" s="12" t="s">
        <v>51</v>
      </c>
      <c r="B10" s="13" t="s">
        <v>5</v>
      </c>
      <c r="C10" s="29" t="s">
        <v>246</v>
      </c>
      <c r="D10" s="38" t="s">
        <v>247</v>
      </c>
      <c r="E10" s="93" t="s">
        <v>246</v>
      </c>
      <c r="F10" s="484" t="s">
        <v>247</v>
      </c>
      <c r="G10" s="27" t="s">
        <v>248</v>
      </c>
      <c r="H10" s="28" t="s">
        <v>249</v>
      </c>
    </row>
    <row r="11" spans="1:10" ht="12.95" customHeight="1" x14ac:dyDescent="0.2">
      <c r="A11" s="15">
        <v>1</v>
      </c>
      <c r="B11" s="16" t="s">
        <v>11</v>
      </c>
      <c r="C11" s="330"/>
      <c r="D11" s="334"/>
      <c r="E11" s="330"/>
      <c r="F11" s="415"/>
      <c r="G11" s="412"/>
      <c r="H11" s="359"/>
      <c r="I11" s="19"/>
      <c r="J11" s="19"/>
    </row>
    <row r="12" spans="1:10" ht="12.95" customHeight="1" x14ac:dyDescent="0.2">
      <c r="A12" s="20">
        <v>2</v>
      </c>
      <c r="B12" s="21" t="s">
        <v>12</v>
      </c>
      <c r="C12" s="331"/>
      <c r="D12" s="335"/>
      <c r="E12" s="331"/>
      <c r="F12" s="416"/>
      <c r="G12" s="413"/>
      <c r="H12" s="360"/>
      <c r="I12" s="19"/>
      <c r="J12" s="19"/>
    </row>
    <row r="13" spans="1:10" ht="12.95" customHeight="1" x14ac:dyDescent="0.2">
      <c r="A13" s="20">
        <v>3</v>
      </c>
      <c r="B13" s="21" t="s">
        <v>14</v>
      </c>
      <c r="C13" s="331"/>
      <c r="D13" s="335"/>
      <c r="E13" s="331"/>
      <c r="F13" s="416"/>
      <c r="G13" s="413"/>
      <c r="H13" s="360"/>
      <c r="I13" s="19"/>
      <c r="J13" s="19"/>
    </row>
    <row r="14" spans="1:10" ht="12.95" customHeight="1" x14ac:dyDescent="0.2">
      <c r="A14" s="20">
        <v>4</v>
      </c>
      <c r="B14" s="21" t="s">
        <v>15</v>
      </c>
      <c r="C14" s="331"/>
      <c r="D14" s="335"/>
      <c r="E14" s="331"/>
      <c r="F14" s="416"/>
      <c r="G14" s="413"/>
      <c r="H14" s="360"/>
      <c r="I14" s="19"/>
      <c r="J14" s="19"/>
    </row>
    <row r="15" spans="1:10" ht="12.95" customHeight="1" x14ac:dyDescent="0.2">
      <c r="A15" s="20">
        <v>5</v>
      </c>
      <c r="B15" s="21" t="s">
        <v>16</v>
      </c>
      <c r="C15" s="331"/>
      <c r="D15" s="335"/>
      <c r="E15" s="331"/>
      <c r="F15" s="416"/>
      <c r="G15" s="413"/>
      <c r="H15" s="360"/>
      <c r="I15" s="19"/>
      <c r="J15" s="19"/>
    </row>
    <row r="16" spans="1:10" ht="12.95" customHeight="1" x14ac:dyDescent="0.2">
      <c r="A16" s="20">
        <v>6</v>
      </c>
      <c r="B16" s="21" t="s">
        <v>17</v>
      </c>
      <c r="C16" s="331"/>
      <c r="D16" s="335"/>
      <c r="E16" s="331"/>
      <c r="F16" s="416"/>
      <c r="G16" s="413"/>
      <c r="H16" s="360"/>
      <c r="I16" s="19"/>
      <c r="J16" s="19"/>
    </row>
    <row r="17" spans="1:10" ht="12.95" customHeight="1" x14ac:dyDescent="0.2">
      <c r="A17" s="22">
        <v>7</v>
      </c>
      <c r="B17" s="23" t="s">
        <v>18</v>
      </c>
      <c r="C17" s="331"/>
      <c r="D17" s="335"/>
      <c r="E17" s="331"/>
      <c r="F17" s="416"/>
      <c r="G17" s="413"/>
      <c r="H17" s="360"/>
      <c r="I17" s="19"/>
      <c r="J17" s="19"/>
    </row>
    <row r="18" spans="1:10" ht="12.95" customHeight="1" x14ac:dyDescent="0.2">
      <c r="A18" s="20">
        <v>8</v>
      </c>
      <c r="B18" s="21" t="s">
        <v>19</v>
      </c>
      <c r="C18" s="331"/>
      <c r="D18" s="335"/>
      <c r="E18" s="331"/>
      <c r="F18" s="416"/>
      <c r="G18" s="413"/>
      <c r="H18" s="360"/>
      <c r="I18" s="19"/>
      <c r="J18" s="19"/>
    </row>
    <row r="19" spans="1:10" ht="12.95" customHeight="1" x14ac:dyDescent="0.2">
      <c r="A19" s="20">
        <v>9</v>
      </c>
      <c r="B19" s="21" t="s">
        <v>20</v>
      </c>
      <c r="C19" s="331"/>
      <c r="D19" s="335"/>
      <c r="E19" s="331"/>
      <c r="F19" s="416"/>
      <c r="G19" s="413"/>
      <c r="H19" s="360"/>
      <c r="I19" s="19"/>
      <c r="J19" s="19"/>
    </row>
    <row r="20" spans="1:10" ht="12.95" customHeight="1" x14ac:dyDescent="0.2">
      <c r="A20" s="20">
        <v>10</v>
      </c>
      <c r="B20" s="21" t="s">
        <v>21</v>
      </c>
      <c r="C20" s="331"/>
      <c r="D20" s="335"/>
      <c r="E20" s="331"/>
      <c r="F20" s="416"/>
      <c r="G20" s="413"/>
      <c r="H20" s="360"/>
      <c r="I20" s="19"/>
      <c r="J20" s="19"/>
    </row>
    <row r="21" spans="1:10" ht="12.75" x14ac:dyDescent="0.2">
      <c r="A21" s="22">
        <v>11</v>
      </c>
      <c r="B21" s="23" t="s">
        <v>22</v>
      </c>
      <c r="C21" s="331"/>
      <c r="D21" s="335"/>
      <c r="E21" s="331"/>
      <c r="F21" s="416"/>
      <c r="G21" s="413"/>
      <c r="H21" s="360"/>
      <c r="I21" s="19"/>
      <c r="J21" s="19"/>
    </row>
    <row r="22" spans="1:10" ht="12.95" customHeight="1" x14ac:dyDescent="0.2">
      <c r="A22" s="20">
        <v>12</v>
      </c>
      <c r="B22" s="21" t="s">
        <v>23</v>
      </c>
      <c r="C22" s="331"/>
      <c r="D22" s="335"/>
      <c r="E22" s="331"/>
      <c r="F22" s="416"/>
      <c r="G22" s="413"/>
      <c r="H22" s="360"/>
      <c r="I22" s="19"/>
      <c r="J22" s="19"/>
    </row>
    <row r="23" spans="1:10" ht="12.95" customHeight="1" x14ac:dyDescent="0.2">
      <c r="A23" s="20">
        <v>13</v>
      </c>
      <c r="B23" s="21" t="s">
        <v>24</v>
      </c>
      <c r="C23" s="332"/>
      <c r="D23" s="335"/>
      <c r="E23" s="332"/>
      <c r="F23" s="416"/>
      <c r="G23" s="413"/>
      <c r="H23" s="360"/>
      <c r="I23" s="19"/>
      <c r="J23" s="19"/>
    </row>
    <row r="24" spans="1:10" ht="12.95" customHeight="1" x14ac:dyDescent="0.2">
      <c r="A24" s="20">
        <v>14</v>
      </c>
      <c r="B24" s="21" t="s">
        <v>25</v>
      </c>
      <c r="C24" s="332"/>
      <c r="D24" s="335"/>
      <c r="E24" s="332"/>
      <c r="F24" s="416"/>
      <c r="G24" s="413"/>
      <c r="H24" s="360"/>
      <c r="I24" s="19"/>
      <c r="J24" s="19"/>
    </row>
    <row r="25" spans="1:10" ht="12.95" customHeight="1" thickBot="1" x14ac:dyDescent="0.25">
      <c r="A25" s="295">
        <v>15</v>
      </c>
      <c r="B25" s="296" t="s">
        <v>26</v>
      </c>
      <c r="C25" s="333"/>
      <c r="D25" s="336"/>
      <c r="E25" s="333"/>
      <c r="F25" s="417"/>
      <c r="G25" s="414"/>
      <c r="H25" s="361"/>
      <c r="I25" s="19"/>
      <c r="J25" s="19"/>
    </row>
    <row r="26" spans="1:10" s="26" customFormat="1" ht="22.5" customHeight="1" x14ac:dyDescent="0.2">
      <c r="A26" s="1" t="s">
        <v>514</v>
      </c>
      <c r="B26" s="2"/>
      <c r="C26" s="2"/>
      <c r="D26" s="2"/>
      <c r="E26" s="2"/>
      <c r="F26" s="2"/>
      <c r="G26" s="2"/>
      <c r="H26" s="2"/>
      <c r="I26" s="34"/>
      <c r="J26" s="34"/>
    </row>
    <row r="27" spans="1:10" x14ac:dyDescent="0.2">
      <c r="A27" s="1" t="s">
        <v>515</v>
      </c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8"/>
  <dimension ref="A1:Q53"/>
  <sheetViews>
    <sheetView showGridLines="0" zoomScale="135" zoomScaleNormal="100" workbookViewId="0">
      <selection activeCell="J32" sqref="J32"/>
    </sheetView>
  </sheetViews>
  <sheetFormatPr baseColWidth="10" defaultColWidth="11.42578125" defaultRowHeight="12.75" x14ac:dyDescent="0.2"/>
  <cols>
    <col min="1" max="1" width="10" customWidth="1"/>
    <col min="2" max="2" width="23.28515625" customWidth="1"/>
    <col min="3" max="3" width="13.42578125" bestFit="1" customWidth="1"/>
    <col min="4" max="4" width="16.85546875" bestFit="1" customWidth="1"/>
    <col min="5" max="5" width="25.28515625" bestFit="1" customWidth="1"/>
    <col min="6" max="6" width="11.140625" customWidth="1"/>
    <col min="7" max="7" width="11" customWidth="1"/>
    <col min="8" max="8" width="11.85546875" customWidth="1"/>
    <col min="9" max="9" width="9.28515625" customWidth="1"/>
    <col min="10" max="10" width="11.7109375" customWidth="1"/>
    <col min="11" max="11" width="10.7109375" customWidth="1"/>
    <col min="12" max="12" width="11.140625" customWidth="1"/>
    <col min="13" max="13" width="10" customWidth="1"/>
    <col min="14" max="14" width="9.42578125" customWidth="1"/>
    <col min="15" max="15" width="8.7109375" customWidth="1"/>
    <col min="16" max="16" width="11.5703125" customWidth="1"/>
    <col min="17" max="17" width="10.85546875" customWidth="1"/>
  </cols>
  <sheetData>
    <row r="1" spans="1:1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7" x14ac:dyDescent="0.2">
      <c r="A5" s="1" t="s">
        <v>557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7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7" ht="20.25" customHeight="1" thickBot="1" x14ac:dyDescent="0.25">
      <c r="A7" s="106" t="s">
        <v>250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"/>
      <c r="N7" s="2"/>
      <c r="O7" s="2"/>
      <c r="P7" s="2"/>
      <c r="Q7" s="2"/>
    </row>
    <row r="8" spans="1:17" s="64" customFormat="1" ht="13.5" customHeight="1" thickBot="1" x14ac:dyDescent="0.25">
      <c r="A8" s="71"/>
      <c r="B8" s="49"/>
      <c r="C8" s="1459" t="s">
        <v>251</v>
      </c>
      <c r="D8" s="1460" t="s">
        <v>223</v>
      </c>
      <c r="E8" s="1461" t="s">
        <v>252</v>
      </c>
    </row>
    <row r="9" spans="1:17" ht="15" x14ac:dyDescent="0.2">
      <c r="A9" s="142">
        <v>1</v>
      </c>
      <c r="B9" s="143" t="s">
        <v>11</v>
      </c>
      <c r="C9" s="1516">
        <v>354</v>
      </c>
      <c r="D9" s="1517">
        <v>104702.7142857143</v>
      </c>
      <c r="E9" s="1518">
        <f>D9/C9</f>
        <v>295.77037933817599</v>
      </c>
      <c r="F9" s="483"/>
      <c r="G9" s="483"/>
    </row>
    <row r="10" spans="1:17" ht="15" x14ac:dyDescent="0.2">
      <c r="A10" s="140">
        <v>2</v>
      </c>
      <c r="B10" s="141" t="s">
        <v>12</v>
      </c>
      <c r="C10" s="1519">
        <v>133</v>
      </c>
      <c r="D10" s="788">
        <v>71267.60714285713</v>
      </c>
      <c r="E10" s="1520">
        <f>D10/C10</f>
        <v>535.84667024704606</v>
      </c>
      <c r="F10" s="483"/>
      <c r="G10" s="483"/>
      <c r="H10" s="235"/>
    </row>
    <row r="11" spans="1:17" ht="15" x14ac:dyDescent="0.2">
      <c r="A11" s="140">
        <v>3</v>
      </c>
      <c r="B11" s="141" t="s">
        <v>14</v>
      </c>
      <c r="C11" s="1519">
        <v>126</v>
      </c>
      <c r="D11" s="788">
        <v>81847.92857142858</v>
      </c>
      <c r="E11" s="1520">
        <f t="shared" ref="E11:E24" si="0">D11/C11</f>
        <v>649.58673469387759</v>
      </c>
      <c r="F11" s="483"/>
      <c r="G11" s="483"/>
      <c r="H11" s="235"/>
    </row>
    <row r="12" spans="1:17" ht="15" x14ac:dyDescent="0.2">
      <c r="A12" s="140">
        <v>4</v>
      </c>
      <c r="B12" s="141" t="s">
        <v>15</v>
      </c>
      <c r="C12" s="1519">
        <v>126</v>
      </c>
      <c r="D12" s="788">
        <v>49274.214285714297</v>
      </c>
      <c r="E12" s="1520">
        <f t="shared" si="0"/>
        <v>391.06519274376427</v>
      </c>
      <c r="F12" s="483"/>
      <c r="G12" s="483"/>
      <c r="H12" s="235"/>
    </row>
    <row r="13" spans="1:17" ht="15" x14ac:dyDescent="0.2">
      <c r="A13" s="140">
        <v>5</v>
      </c>
      <c r="B13" s="141" t="s">
        <v>253</v>
      </c>
      <c r="C13" s="1519">
        <v>567</v>
      </c>
      <c r="D13" s="788">
        <v>125221.10857142857</v>
      </c>
      <c r="E13" s="1520">
        <f t="shared" si="0"/>
        <v>220.84851599899218</v>
      </c>
      <c r="F13" s="483"/>
      <c r="G13" s="483"/>
      <c r="H13" s="235"/>
    </row>
    <row r="14" spans="1:17" ht="15" x14ac:dyDescent="0.2">
      <c r="A14" s="140">
        <v>6</v>
      </c>
      <c r="B14" s="141" t="s">
        <v>17</v>
      </c>
      <c r="C14" s="1519">
        <v>259</v>
      </c>
      <c r="D14" s="788">
        <v>115975.42857142858</v>
      </c>
      <c r="E14" s="1520">
        <f t="shared" si="0"/>
        <v>447.78157749586325</v>
      </c>
      <c r="F14" s="483"/>
      <c r="G14" s="483"/>
      <c r="H14" s="235"/>
    </row>
    <row r="15" spans="1:17" ht="15" x14ac:dyDescent="0.2">
      <c r="A15" s="140">
        <v>7</v>
      </c>
      <c r="B15" s="141" t="s">
        <v>254</v>
      </c>
      <c r="C15" s="1519">
        <v>414</v>
      </c>
      <c r="D15" s="788">
        <v>181087.48857142858</v>
      </c>
      <c r="E15" s="1520">
        <f t="shared" si="0"/>
        <v>437.40939268461011</v>
      </c>
      <c r="F15" s="483"/>
      <c r="G15" s="483"/>
    </row>
    <row r="16" spans="1:17" ht="15" x14ac:dyDescent="0.2">
      <c r="A16" s="140">
        <v>8</v>
      </c>
      <c r="B16" s="141" t="s">
        <v>19</v>
      </c>
      <c r="C16" s="1519">
        <v>350</v>
      </c>
      <c r="D16" s="788">
        <v>198041.71428571429</v>
      </c>
      <c r="E16" s="1520">
        <f t="shared" si="0"/>
        <v>565.83346938775514</v>
      </c>
      <c r="F16" s="483"/>
      <c r="G16" s="483"/>
    </row>
    <row r="17" spans="1:7" ht="15" x14ac:dyDescent="0.2">
      <c r="A17" s="140">
        <v>9</v>
      </c>
      <c r="B17" s="141" t="s">
        <v>20</v>
      </c>
      <c r="C17" s="1519">
        <v>337</v>
      </c>
      <c r="D17" s="788">
        <v>192086.58571428573</v>
      </c>
      <c r="E17" s="1520">
        <f t="shared" si="0"/>
        <v>569.98986858838498</v>
      </c>
      <c r="F17" s="483"/>
      <c r="G17" s="483"/>
    </row>
    <row r="18" spans="1:7" ht="15" x14ac:dyDescent="0.2">
      <c r="A18" s="140">
        <v>10</v>
      </c>
      <c r="B18" s="141" t="s">
        <v>21</v>
      </c>
      <c r="C18" s="1519">
        <v>234</v>
      </c>
      <c r="D18" s="788">
        <v>149109.95142857145</v>
      </c>
      <c r="E18" s="1520">
        <f t="shared" si="0"/>
        <v>637.22201465201476</v>
      </c>
      <c r="F18" s="483"/>
      <c r="G18" s="483"/>
    </row>
    <row r="19" spans="1:7" ht="15" x14ac:dyDescent="0.2">
      <c r="A19" s="140">
        <v>11</v>
      </c>
      <c r="B19" s="141" t="s">
        <v>22</v>
      </c>
      <c r="C19" s="1519">
        <v>268</v>
      </c>
      <c r="D19" s="788">
        <v>186034.57142857142</v>
      </c>
      <c r="E19" s="1520">
        <f t="shared" si="0"/>
        <v>694.15884861407244</v>
      </c>
      <c r="F19" s="483"/>
      <c r="G19" s="483"/>
    </row>
    <row r="20" spans="1:7" ht="15" x14ac:dyDescent="0.2">
      <c r="A20" s="140">
        <v>12</v>
      </c>
      <c r="B20" s="141" t="s">
        <v>23</v>
      </c>
      <c r="C20" s="1519">
        <v>326</v>
      </c>
      <c r="D20" s="788">
        <v>193298.92857142858</v>
      </c>
      <c r="E20" s="1520">
        <f t="shared" si="0"/>
        <v>592.94149868536374</v>
      </c>
      <c r="F20" s="483"/>
      <c r="G20" s="483"/>
    </row>
    <row r="21" spans="1:7" ht="15" x14ac:dyDescent="0.2">
      <c r="A21" s="140">
        <v>13</v>
      </c>
      <c r="B21" s="141" t="s">
        <v>24</v>
      </c>
      <c r="C21" s="1519">
        <v>367</v>
      </c>
      <c r="D21" s="788">
        <v>209249.65000000002</v>
      </c>
      <c r="E21" s="1520">
        <f t="shared" si="0"/>
        <v>570.16253405994553</v>
      </c>
      <c r="F21" s="483"/>
      <c r="G21" s="483"/>
    </row>
    <row r="22" spans="1:7" ht="15" x14ac:dyDescent="0.2">
      <c r="A22" s="140">
        <v>14</v>
      </c>
      <c r="B22" s="141" t="s">
        <v>25</v>
      </c>
      <c r="C22" s="1519">
        <v>372</v>
      </c>
      <c r="D22" s="788">
        <v>210155.0642857143</v>
      </c>
      <c r="E22" s="1520">
        <f t="shared" si="0"/>
        <v>564.93296850998468</v>
      </c>
      <c r="F22" s="483"/>
      <c r="G22" s="483"/>
    </row>
    <row r="23" spans="1:7" ht="32.25" customHeight="1" thickBot="1" x14ac:dyDescent="0.25">
      <c r="A23" s="275">
        <v>15</v>
      </c>
      <c r="B23" s="144" t="s">
        <v>26</v>
      </c>
      <c r="C23" s="1521">
        <v>230</v>
      </c>
      <c r="D23" s="1522">
        <v>150110.22142857141</v>
      </c>
      <c r="E23" s="1523">
        <f t="shared" si="0"/>
        <v>652.65313664596272</v>
      </c>
      <c r="F23" s="483"/>
      <c r="G23" s="483"/>
    </row>
    <row r="24" spans="1:7" ht="15.75" x14ac:dyDescent="0.25">
      <c r="A24" s="1157"/>
      <c r="B24" s="1463" t="s">
        <v>528</v>
      </c>
      <c r="C24" s="338">
        <v>4463</v>
      </c>
      <c r="D24" s="337">
        <v>2217461.1771428576</v>
      </c>
      <c r="E24" s="1462">
        <f t="shared" si="0"/>
        <v>496.85439774655111</v>
      </c>
      <c r="F24" s="483"/>
      <c r="G24" s="483"/>
    </row>
    <row r="25" spans="1:7" ht="15" x14ac:dyDescent="0.2">
      <c r="A25" s="1274"/>
      <c r="B25" s="1464" t="s">
        <v>493</v>
      </c>
      <c r="C25" s="379">
        <v>4404</v>
      </c>
      <c r="D25" s="186">
        <v>2225291.1271428568</v>
      </c>
      <c r="E25" s="187">
        <v>610.08509706959705</v>
      </c>
      <c r="F25" s="483"/>
      <c r="G25" s="483"/>
    </row>
    <row r="26" spans="1:7" ht="15" x14ac:dyDescent="0.2">
      <c r="A26" s="612"/>
      <c r="B26" s="1464" t="s">
        <v>441</v>
      </c>
      <c r="C26" s="379">
        <v>4253</v>
      </c>
      <c r="D26" s="788">
        <v>2453625.5705190003</v>
      </c>
      <c r="E26" s="187">
        <v>599.65447378902093</v>
      </c>
      <c r="F26" s="483"/>
      <c r="G26" s="483"/>
    </row>
    <row r="27" spans="1:7" ht="15" x14ac:dyDescent="0.2">
      <c r="A27" s="612"/>
      <c r="B27" s="1464" t="s">
        <v>359</v>
      </c>
      <c r="C27" s="379">
        <v>4216</v>
      </c>
      <c r="D27" s="186">
        <v>2055557.8830629918</v>
      </c>
      <c r="E27" s="187">
        <v>573.47125426960054</v>
      </c>
      <c r="F27" s="483"/>
      <c r="G27" s="483"/>
    </row>
    <row r="28" spans="1:7" ht="15" x14ac:dyDescent="0.2">
      <c r="A28" s="612"/>
      <c r="B28" s="1464" t="s">
        <v>102</v>
      </c>
      <c r="C28" s="379">
        <v>3879</v>
      </c>
      <c r="D28" s="186">
        <v>1961028</v>
      </c>
      <c r="E28" s="187">
        <v>598.11282908483076</v>
      </c>
      <c r="F28" s="483"/>
      <c r="G28" s="483"/>
    </row>
    <row r="29" spans="1:7" ht="15" x14ac:dyDescent="0.2">
      <c r="A29" s="612"/>
      <c r="B29" s="1464" t="s">
        <v>103</v>
      </c>
      <c r="C29" s="379">
        <v>3745</v>
      </c>
      <c r="D29" s="186">
        <v>1934899.9616490048</v>
      </c>
      <c r="E29" s="187">
        <v>619.01348308870217</v>
      </c>
      <c r="F29" s="483"/>
      <c r="G29" s="483"/>
    </row>
    <row r="30" spans="1:7" ht="15" x14ac:dyDescent="0.2">
      <c r="A30" s="612"/>
      <c r="B30" s="1464" t="s">
        <v>104</v>
      </c>
      <c r="C30" s="379">
        <v>3946</v>
      </c>
      <c r="D30" s="186">
        <v>1961890</v>
      </c>
      <c r="E30" s="187">
        <v>572.300064808814</v>
      </c>
      <c r="F30" s="483"/>
      <c r="G30" s="483"/>
    </row>
    <row r="31" spans="1:7" ht="15" x14ac:dyDescent="0.2">
      <c r="A31" s="612"/>
      <c r="B31" s="1464" t="s">
        <v>105</v>
      </c>
      <c r="C31" s="379">
        <v>4787</v>
      </c>
      <c r="D31" s="186">
        <v>2439331</v>
      </c>
      <c r="E31" s="187">
        <v>620.49680948040111</v>
      </c>
      <c r="F31" s="483"/>
      <c r="G31" s="483"/>
    </row>
    <row r="32" spans="1:7" ht="15" x14ac:dyDescent="0.2">
      <c r="A32" s="612"/>
      <c r="B32" s="1464" t="s">
        <v>106</v>
      </c>
      <c r="C32" s="379">
        <v>4403</v>
      </c>
      <c r="D32" s="186">
        <v>1981243</v>
      </c>
      <c r="E32" s="187">
        <v>535.40454964648018</v>
      </c>
      <c r="F32" s="483"/>
      <c r="G32" s="483"/>
    </row>
    <row r="33" spans="1:17" ht="15" x14ac:dyDescent="0.2">
      <c r="A33" s="612"/>
      <c r="B33" s="1464" t="s">
        <v>107</v>
      </c>
      <c r="C33" s="379">
        <v>4430</v>
      </c>
      <c r="D33" s="186">
        <v>2155070</v>
      </c>
      <c r="E33" s="187">
        <v>539.64473684210532</v>
      </c>
      <c r="F33" s="483"/>
      <c r="G33" s="483"/>
    </row>
    <row r="34" spans="1:17" ht="15" x14ac:dyDescent="0.2">
      <c r="A34" s="613"/>
      <c r="B34" s="1464" t="s">
        <v>108</v>
      </c>
      <c r="C34" s="379">
        <v>3407</v>
      </c>
      <c r="D34" s="186">
        <v>1752974</v>
      </c>
      <c r="E34" s="187">
        <v>514.52127971822722</v>
      </c>
      <c r="F34" s="483"/>
      <c r="G34" s="483"/>
    </row>
    <row r="35" spans="1:17" ht="15" x14ac:dyDescent="0.2">
      <c r="A35" s="613"/>
      <c r="B35" s="1464" t="s">
        <v>109</v>
      </c>
      <c r="C35" s="379">
        <v>3518</v>
      </c>
      <c r="D35" s="186">
        <v>1813484</v>
      </c>
      <c r="E35" s="187">
        <v>515.48720864127347</v>
      </c>
      <c r="F35" s="483"/>
      <c r="G35" s="483"/>
    </row>
    <row r="36" spans="1:17" ht="15.75" thickBot="1" x14ac:dyDescent="0.25">
      <c r="A36" s="614"/>
      <c r="B36" s="1465" t="s">
        <v>110</v>
      </c>
      <c r="C36" s="339">
        <v>3758</v>
      </c>
      <c r="D36" s="188">
        <v>1946664</v>
      </c>
      <c r="E36" s="189">
        <v>518.00532197977645</v>
      </c>
      <c r="F36" s="483"/>
      <c r="G36" s="483"/>
    </row>
    <row r="37" spans="1:17" ht="15" x14ac:dyDescent="0.2">
      <c r="A37" s="791" t="s">
        <v>390</v>
      </c>
      <c r="B37" s="789"/>
      <c r="C37" s="790"/>
      <c r="D37" s="790"/>
      <c r="E37" s="790"/>
      <c r="F37" s="790"/>
      <c r="G37" s="790"/>
      <c r="H37" s="790"/>
      <c r="I37" s="790"/>
      <c r="J37" s="790"/>
      <c r="K37" s="790"/>
      <c r="L37" s="790"/>
      <c r="M37" s="790"/>
      <c r="N37" s="790"/>
      <c r="O37" s="790"/>
      <c r="P37" s="790"/>
      <c r="Q37" s="790"/>
    </row>
    <row r="38" spans="1:17" x14ac:dyDescent="0.2">
      <c r="A38" s="72"/>
      <c r="B38" s="41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">
      <c r="A39" s="72"/>
      <c r="B39" s="41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 x14ac:dyDescent="0.2">
      <c r="A40" s="72"/>
      <c r="B40" s="41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x14ac:dyDescent="0.2">
      <c r="A41" s="72"/>
      <c r="B41" s="7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7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7" x14ac:dyDescent="0.2">
      <c r="J43" t="s">
        <v>13</v>
      </c>
      <c r="P43" t="s">
        <v>13</v>
      </c>
    </row>
    <row r="44" spans="1:17" x14ac:dyDescent="0.2">
      <c r="D44" t="s">
        <v>13</v>
      </c>
      <c r="G44" t="s">
        <v>13</v>
      </c>
    </row>
    <row r="46" spans="1:17" x14ac:dyDescent="0.2">
      <c r="H46" t="s">
        <v>13</v>
      </c>
    </row>
    <row r="49" spans="7:10" x14ac:dyDescent="0.2">
      <c r="G49" t="s">
        <v>13</v>
      </c>
    </row>
    <row r="53" spans="7:10" x14ac:dyDescent="0.2">
      <c r="J53" t="s">
        <v>85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2:H37"/>
  <sheetViews>
    <sheetView showGridLines="0" showRuler="0" zoomScale="187" zoomScaleNormal="100" workbookViewId="0">
      <selection activeCell="G19" sqref="G19"/>
    </sheetView>
  </sheetViews>
  <sheetFormatPr baseColWidth="10" defaultColWidth="11.42578125" defaultRowHeight="12.75" x14ac:dyDescent="0.2"/>
  <cols>
    <col min="1" max="1" width="7.7109375" customWidth="1"/>
    <col min="2" max="2" width="28.42578125" customWidth="1"/>
    <col min="3" max="3" width="12.140625" customWidth="1"/>
    <col min="4" max="4" width="12.7109375" customWidth="1"/>
    <col min="6" max="6" width="15.5703125" customWidth="1"/>
    <col min="7" max="7" width="19.85546875" customWidth="1"/>
  </cols>
  <sheetData>
    <row r="2" spans="1:8" x14ac:dyDescent="0.2">
      <c r="A2" s="107" t="s">
        <v>0</v>
      </c>
    </row>
    <row r="4" spans="1:8" x14ac:dyDescent="0.2">
      <c r="A4" t="str">
        <f>A6</f>
        <v>Tabell 3 -8 - A-2 - Dagaktivitetstilbud for demente - hittil i år</v>
      </c>
    </row>
    <row r="5" spans="1:8" x14ac:dyDescent="0.2">
      <c r="A5" s="82"/>
    </row>
    <row r="6" spans="1:8" ht="13.5" thickBot="1" x14ac:dyDescent="0.25">
      <c r="A6" s="6" t="s">
        <v>255</v>
      </c>
      <c r="B6" s="108"/>
      <c r="C6" s="108"/>
      <c r="D6" s="108"/>
    </row>
    <row r="7" spans="1:8" ht="32.25" customHeight="1" thickBot="1" x14ac:dyDescent="0.25">
      <c r="A7" s="109"/>
      <c r="B7" s="849"/>
      <c r="C7" s="843" t="s">
        <v>251</v>
      </c>
      <c r="D7" s="850" t="s">
        <v>223</v>
      </c>
    </row>
    <row r="8" spans="1:8" ht="39" thickBot="1" x14ac:dyDescent="0.25">
      <c r="A8" s="844" t="s">
        <v>51</v>
      </c>
      <c r="B8" s="844" t="s">
        <v>5</v>
      </c>
      <c r="C8" s="114" t="s">
        <v>439</v>
      </c>
      <c r="D8" s="851" t="s">
        <v>440</v>
      </c>
    </row>
    <row r="9" spans="1:8" ht="13.5" customHeight="1" x14ac:dyDescent="0.2">
      <c r="A9" s="845">
        <v>1</v>
      </c>
      <c r="B9" s="852" t="s">
        <v>11</v>
      </c>
      <c r="C9" s="853">
        <v>78</v>
      </c>
      <c r="D9" s="853">
        <v>28093</v>
      </c>
      <c r="F9" s="1158"/>
    </row>
    <row r="10" spans="1:8" x14ac:dyDescent="0.2">
      <c r="A10" s="846">
        <v>2</v>
      </c>
      <c r="B10" s="854" t="s">
        <v>12</v>
      </c>
      <c r="C10" s="855">
        <v>29</v>
      </c>
      <c r="D10" s="855">
        <v>11770</v>
      </c>
      <c r="F10" s="1158"/>
      <c r="H10" s="82"/>
    </row>
    <row r="11" spans="1:8" ht="12.75" customHeight="1" x14ac:dyDescent="0.2">
      <c r="A11" s="846">
        <v>3</v>
      </c>
      <c r="B11" s="854" t="s">
        <v>14</v>
      </c>
      <c r="C11" s="855">
        <v>40</v>
      </c>
      <c r="D11" s="855">
        <v>12881</v>
      </c>
      <c r="F11" s="1158"/>
    </row>
    <row r="12" spans="1:8" ht="12.75" customHeight="1" x14ac:dyDescent="0.2">
      <c r="A12" s="846">
        <v>4</v>
      </c>
      <c r="B12" s="854" t="s">
        <v>15</v>
      </c>
      <c r="C12" s="855">
        <v>29</v>
      </c>
      <c r="D12" s="855">
        <v>9006</v>
      </c>
      <c r="F12" s="1158"/>
    </row>
    <row r="13" spans="1:8" ht="12.75" customHeight="1" x14ac:dyDescent="0.2">
      <c r="A13" s="846">
        <v>5</v>
      </c>
      <c r="B13" s="854" t="s">
        <v>16</v>
      </c>
      <c r="C13" s="855">
        <v>130</v>
      </c>
      <c r="D13" s="855">
        <v>38433</v>
      </c>
      <c r="F13" s="1158"/>
      <c r="G13" t="s">
        <v>13</v>
      </c>
    </row>
    <row r="14" spans="1:8" ht="12.75" customHeight="1" x14ac:dyDescent="0.2">
      <c r="A14" s="847">
        <v>6</v>
      </c>
      <c r="B14" s="856" t="s">
        <v>17</v>
      </c>
      <c r="C14" s="855">
        <v>49</v>
      </c>
      <c r="D14" s="855">
        <v>15124</v>
      </c>
      <c r="F14" s="1158"/>
    </row>
    <row r="15" spans="1:8" ht="12.75" customHeight="1" x14ac:dyDescent="0.2">
      <c r="A15" s="847">
        <v>7</v>
      </c>
      <c r="B15" s="856" t="s">
        <v>18</v>
      </c>
      <c r="C15" s="855">
        <v>111</v>
      </c>
      <c r="D15" s="855">
        <v>34120</v>
      </c>
      <c r="F15" s="1158"/>
    </row>
    <row r="16" spans="1:8" x14ac:dyDescent="0.2">
      <c r="A16" s="846">
        <v>8</v>
      </c>
      <c r="B16" s="854" t="s">
        <v>19</v>
      </c>
      <c r="C16" s="855">
        <v>97</v>
      </c>
      <c r="D16" s="855">
        <v>43517</v>
      </c>
      <c r="F16" s="1158"/>
    </row>
    <row r="17" spans="1:6" ht="12.75" customHeight="1" x14ac:dyDescent="0.2">
      <c r="A17" s="846">
        <v>9</v>
      </c>
      <c r="B17" s="854" t="s">
        <v>20</v>
      </c>
      <c r="C17" s="855">
        <v>101</v>
      </c>
      <c r="D17" s="855">
        <v>43545</v>
      </c>
      <c r="F17" s="1158"/>
    </row>
    <row r="18" spans="1:6" ht="12.75" customHeight="1" x14ac:dyDescent="0.2">
      <c r="A18" s="846">
        <v>10</v>
      </c>
      <c r="B18" s="854" t="s">
        <v>21</v>
      </c>
      <c r="C18" s="855">
        <v>45</v>
      </c>
      <c r="D18" s="855">
        <v>16589</v>
      </c>
      <c r="F18" s="1158"/>
    </row>
    <row r="19" spans="1:6" ht="12.75" customHeight="1" x14ac:dyDescent="0.2">
      <c r="A19" s="847">
        <v>11</v>
      </c>
      <c r="B19" s="856" t="s">
        <v>22</v>
      </c>
      <c r="C19" s="855">
        <v>60</v>
      </c>
      <c r="D19" s="855">
        <v>23910</v>
      </c>
      <c r="F19" s="1158"/>
    </row>
    <row r="20" spans="1:6" ht="12.75" customHeight="1" x14ac:dyDescent="0.2">
      <c r="A20" s="846">
        <v>12</v>
      </c>
      <c r="B20" s="854" t="s">
        <v>23</v>
      </c>
      <c r="C20" s="855">
        <v>86</v>
      </c>
      <c r="D20" s="855">
        <v>28966</v>
      </c>
      <c r="F20" s="1158"/>
    </row>
    <row r="21" spans="1:6" ht="12.75" customHeight="1" x14ac:dyDescent="0.2">
      <c r="A21" s="846">
        <v>13</v>
      </c>
      <c r="B21" s="854" t="s">
        <v>24</v>
      </c>
      <c r="C21" s="855">
        <v>126</v>
      </c>
      <c r="D21" s="855">
        <v>59858</v>
      </c>
      <c r="F21" s="1158"/>
    </row>
    <row r="22" spans="1:6" x14ac:dyDescent="0.2">
      <c r="A22" s="846">
        <v>14</v>
      </c>
      <c r="B22" s="854" t="s">
        <v>25</v>
      </c>
      <c r="C22" s="855">
        <v>56</v>
      </c>
      <c r="D22" s="855">
        <v>21062</v>
      </c>
      <c r="F22" s="1158"/>
    </row>
    <row r="23" spans="1:6" ht="13.5" customHeight="1" thickBot="1" x14ac:dyDescent="0.25">
      <c r="A23" s="848">
        <v>15</v>
      </c>
      <c r="B23" s="857" t="s">
        <v>26</v>
      </c>
      <c r="C23" s="858">
        <v>34</v>
      </c>
      <c r="D23" s="858">
        <v>6346</v>
      </c>
      <c r="E23" s="82"/>
      <c r="F23" s="1158"/>
    </row>
    <row r="24" spans="1:6" ht="12.75" customHeight="1" x14ac:dyDescent="0.2">
      <c r="A24" s="432"/>
      <c r="B24" s="618" t="s">
        <v>531</v>
      </c>
      <c r="C24" s="619">
        <v>1071</v>
      </c>
      <c r="D24" s="620">
        <v>393219</v>
      </c>
      <c r="F24" s="1158"/>
    </row>
    <row r="25" spans="1:6" ht="12.75" customHeight="1" x14ac:dyDescent="0.2">
      <c r="A25" s="432"/>
      <c r="B25" s="621" t="s">
        <v>487</v>
      </c>
      <c r="C25" s="622">
        <v>1032</v>
      </c>
      <c r="D25" s="623">
        <v>398846</v>
      </c>
      <c r="F25" s="1158"/>
    </row>
    <row r="26" spans="1:6" ht="12.75" customHeight="1" x14ac:dyDescent="0.2">
      <c r="A26" s="432"/>
      <c r="B26" s="621" t="s">
        <v>442</v>
      </c>
      <c r="C26" s="622">
        <v>906</v>
      </c>
      <c r="D26" s="623">
        <v>494934.5</v>
      </c>
      <c r="F26" s="1158"/>
    </row>
    <row r="27" spans="1:6" ht="12.75" customHeight="1" x14ac:dyDescent="0.2">
      <c r="A27" s="432"/>
      <c r="B27" s="621" t="s">
        <v>360</v>
      </c>
      <c r="C27" s="622">
        <v>871</v>
      </c>
      <c r="D27" s="623">
        <v>318395</v>
      </c>
      <c r="F27" s="1158"/>
    </row>
    <row r="28" spans="1:6" ht="12.75" customHeight="1" x14ac:dyDescent="0.2">
      <c r="A28" s="432"/>
      <c r="B28" s="621" t="s">
        <v>173</v>
      </c>
      <c r="C28" s="622">
        <v>743</v>
      </c>
      <c r="D28" s="623">
        <v>264872</v>
      </c>
      <c r="F28" s="1158"/>
    </row>
    <row r="29" spans="1:6" ht="12.75" customHeight="1" x14ac:dyDescent="0.2">
      <c r="A29" s="432"/>
      <c r="B29" s="621" t="s">
        <v>174</v>
      </c>
      <c r="C29" s="622">
        <v>576</v>
      </c>
      <c r="D29" s="623">
        <v>164899</v>
      </c>
      <c r="F29" s="1158"/>
    </row>
    <row r="30" spans="1:6" ht="12.75" customHeight="1" x14ac:dyDescent="0.2">
      <c r="A30" s="432"/>
      <c r="B30" s="621" t="s">
        <v>256</v>
      </c>
      <c r="C30" s="622">
        <v>430</v>
      </c>
      <c r="D30" s="623">
        <v>97886</v>
      </c>
      <c r="F30" s="1158"/>
    </row>
    <row r="31" spans="1:6" ht="12.75" customHeight="1" x14ac:dyDescent="0.2">
      <c r="A31" s="432"/>
      <c r="B31" s="621" t="s">
        <v>175</v>
      </c>
      <c r="C31" s="622">
        <v>748</v>
      </c>
      <c r="D31" s="623">
        <v>198638</v>
      </c>
    </row>
    <row r="32" spans="1:6" ht="12.75" customHeight="1" x14ac:dyDescent="0.2">
      <c r="A32" s="128"/>
      <c r="B32" s="596" t="s">
        <v>257</v>
      </c>
      <c r="C32" s="597">
        <v>575</v>
      </c>
      <c r="D32" s="598">
        <v>119786</v>
      </c>
    </row>
    <row r="33" spans="1:4" ht="12.75" customHeight="1" thickBot="1" x14ac:dyDescent="0.25">
      <c r="A33" s="129"/>
      <c r="B33" s="599" t="s">
        <v>258</v>
      </c>
      <c r="C33" s="600">
        <v>543</v>
      </c>
      <c r="D33" s="601">
        <v>175249</v>
      </c>
    </row>
    <row r="34" spans="1:4" x14ac:dyDescent="0.2">
      <c r="A34" s="643" t="s">
        <v>259</v>
      </c>
    </row>
    <row r="35" spans="1:4" x14ac:dyDescent="0.2">
      <c r="A35" s="643" t="s">
        <v>260</v>
      </c>
    </row>
    <row r="36" spans="1:4" x14ac:dyDescent="0.2">
      <c r="A36" s="643" t="s">
        <v>261</v>
      </c>
    </row>
    <row r="37" spans="1:4" x14ac:dyDescent="0.2">
      <c r="A37" s="643" t="s">
        <v>262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J30"/>
  <sheetViews>
    <sheetView showGridLines="0" zoomScale="154" zoomScaleNormal="90" workbookViewId="0">
      <selection activeCell="H18" sqref="H18"/>
    </sheetView>
  </sheetViews>
  <sheetFormatPr baseColWidth="10" defaultColWidth="11.42578125" defaultRowHeight="14.25" x14ac:dyDescent="0.2"/>
  <cols>
    <col min="1" max="1" width="13.5703125" style="132" customWidth="1"/>
    <col min="2" max="2" width="25.28515625" style="132" customWidth="1"/>
    <col min="3" max="3" width="22.28515625" style="132" customWidth="1"/>
    <col min="4" max="4" width="19.140625" style="132" customWidth="1"/>
    <col min="5" max="5" width="11.42578125" style="132" customWidth="1"/>
    <col min="6" max="6" width="21" style="132" customWidth="1"/>
    <col min="7" max="16384" width="11.42578125" style="132"/>
  </cols>
  <sheetData>
    <row r="1" spans="1:10" x14ac:dyDescent="0.2">
      <c r="A1" s="107" t="s">
        <v>0</v>
      </c>
    </row>
    <row r="2" spans="1:10" x14ac:dyDescent="0.2">
      <c r="A2"/>
    </row>
    <row r="3" spans="1:10" ht="15" x14ac:dyDescent="0.25">
      <c r="A3" t="str">
        <f>A5</f>
        <v>3-8-B Trygghetsalarmer og velferdsteknologi pr. 31.12.</v>
      </c>
      <c r="H3" s="160"/>
    </row>
    <row r="5" spans="1:10" x14ac:dyDescent="0.2">
      <c r="A5" s="304" t="s">
        <v>263</v>
      </c>
    </row>
    <row r="6" spans="1:10" ht="15" thickBot="1" x14ac:dyDescent="0.25"/>
    <row r="7" spans="1:10" ht="85.5" customHeight="1" thickBot="1" x14ac:dyDescent="0.3">
      <c r="A7" s="485" t="s">
        <v>51</v>
      </c>
      <c r="B7" s="673" t="s">
        <v>5</v>
      </c>
      <c r="C7" s="674" t="s">
        <v>558</v>
      </c>
      <c r="D7" s="429" t="s">
        <v>264</v>
      </c>
      <c r="E7" s="429" t="s">
        <v>265</v>
      </c>
      <c r="F7" s="430" t="s">
        <v>535</v>
      </c>
    </row>
    <row r="8" spans="1:10" x14ac:dyDescent="0.2">
      <c r="A8" s="486">
        <v>1</v>
      </c>
      <c r="B8" s="747" t="s">
        <v>11</v>
      </c>
      <c r="C8" s="1162">
        <v>493</v>
      </c>
      <c r="D8" s="1036">
        <v>61</v>
      </c>
      <c r="E8" s="1036">
        <v>2</v>
      </c>
      <c r="F8" s="1037">
        <v>46</v>
      </c>
      <c r="G8" s="1466"/>
    </row>
    <row r="9" spans="1:10" x14ac:dyDescent="0.2">
      <c r="A9" s="145">
        <v>2</v>
      </c>
      <c r="B9" s="748" t="s">
        <v>12</v>
      </c>
      <c r="C9" s="1163">
        <v>724</v>
      </c>
      <c r="D9" s="653">
        <v>76</v>
      </c>
      <c r="E9" s="653">
        <v>17</v>
      </c>
      <c r="F9" s="350">
        <v>76</v>
      </c>
      <c r="G9" s="1466"/>
    </row>
    <row r="10" spans="1:10" x14ac:dyDescent="0.2">
      <c r="A10" s="145">
        <v>3</v>
      </c>
      <c r="B10" s="748" t="s">
        <v>14</v>
      </c>
      <c r="C10" s="1163">
        <v>560</v>
      </c>
      <c r="D10" s="653">
        <v>52</v>
      </c>
      <c r="E10" s="653">
        <v>7</v>
      </c>
      <c r="F10" s="350">
        <v>72</v>
      </c>
      <c r="G10" s="1466"/>
    </row>
    <row r="11" spans="1:10" x14ac:dyDescent="0.2">
      <c r="A11" s="145">
        <v>4</v>
      </c>
      <c r="B11" s="748" t="s">
        <v>15</v>
      </c>
      <c r="C11" s="1163">
        <v>433</v>
      </c>
      <c r="D11" s="653">
        <v>76</v>
      </c>
      <c r="E11" s="653">
        <v>71</v>
      </c>
      <c r="F11" s="350">
        <v>55</v>
      </c>
      <c r="G11" s="1466"/>
    </row>
    <row r="12" spans="1:10" x14ac:dyDescent="0.2">
      <c r="A12" s="145">
        <v>5</v>
      </c>
      <c r="B12" s="748" t="s">
        <v>16</v>
      </c>
      <c r="C12" s="1163">
        <v>1120</v>
      </c>
      <c r="D12" s="653">
        <v>110</v>
      </c>
      <c r="E12" s="653">
        <v>30</v>
      </c>
      <c r="F12" s="350">
        <v>78</v>
      </c>
      <c r="G12" s="1466"/>
    </row>
    <row r="13" spans="1:10" x14ac:dyDescent="0.2">
      <c r="A13" s="145">
        <v>6</v>
      </c>
      <c r="B13" s="748" t="s">
        <v>17</v>
      </c>
      <c r="C13" s="1163">
        <v>835</v>
      </c>
      <c r="D13" s="653">
        <v>86</v>
      </c>
      <c r="E13" s="653">
        <v>20</v>
      </c>
      <c r="F13" s="350">
        <v>55</v>
      </c>
      <c r="G13" s="1466"/>
    </row>
    <row r="14" spans="1:10" ht="15" x14ac:dyDescent="0.25">
      <c r="A14" s="145">
        <v>7</v>
      </c>
      <c r="B14" s="748" t="s">
        <v>18</v>
      </c>
      <c r="C14" s="1163">
        <v>1091</v>
      </c>
      <c r="D14" s="653">
        <v>146</v>
      </c>
      <c r="E14" s="653">
        <v>34</v>
      </c>
      <c r="F14" s="350">
        <v>53</v>
      </c>
      <c r="G14" s="1466"/>
      <c r="J14" s="675"/>
    </row>
    <row r="15" spans="1:10" ht="15" x14ac:dyDescent="0.25">
      <c r="A15" s="145">
        <v>8</v>
      </c>
      <c r="B15" s="748" t="s">
        <v>19</v>
      </c>
      <c r="C15" s="1163">
        <v>959</v>
      </c>
      <c r="D15" s="653">
        <v>41</v>
      </c>
      <c r="E15" s="653">
        <v>18</v>
      </c>
      <c r="F15" s="350">
        <v>6</v>
      </c>
      <c r="G15" s="1466"/>
      <c r="J15" s="675"/>
    </row>
    <row r="16" spans="1:10" ht="15" x14ac:dyDescent="0.25">
      <c r="A16" s="145">
        <v>9</v>
      </c>
      <c r="B16" s="748" t="s">
        <v>20</v>
      </c>
      <c r="C16" s="1163">
        <v>646</v>
      </c>
      <c r="D16" s="653">
        <v>57</v>
      </c>
      <c r="E16" s="653">
        <v>56</v>
      </c>
      <c r="F16" s="350">
        <v>13</v>
      </c>
      <c r="G16" s="1466"/>
      <c r="J16" s="675"/>
    </row>
    <row r="17" spans="1:10" ht="15" x14ac:dyDescent="0.25">
      <c r="A17" s="145">
        <v>10</v>
      </c>
      <c r="B17" s="748" t="s">
        <v>21</v>
      </c>
      <c r="C17" s="1163">
        <v>744</v>
      </c>
      <c r="D17" s="653">
        <v>42</v>
      </c>
      <c r="E17" s="653">
        <v>8</v>
      </c>
      <c r="F17" s="350">
        <v>0</v>
      </c>
      <c r="G17" s="1466"/>
      <c r="J17" s="676"/>
    </row>
    <row r="18" spans="1:10" ht="15" x14ac:dyDescent="0.25">
      <c r="A18" s="145">
        <v>11</v>
      </c>
      <c r="B18" s="748" t="s">
        <v>22</v>
      </c>
      <c r="C18" s="1163">
        <v>746</v>
      </c>
      <c r="D18" s="653">
        <v>84</v>
      </c>
      <c r="E18" s="653">
        <v>15</v>
      </c>
      <c r="F18" s="350">
        <v>0</v>
      </c>
      <c r="G18" s="1466"/>
      <c r="J18" s="676"/>
    </row>
    <row r="19" spans="1:10" ht="15" x14ac:dyDescent="0.25">
      <c r="A19" s="145">
        <v>12</v>
      </c>
      <c r="B19" s="748" t="s">
        <v>23</v>
      </c>
      <c r="C19" s="1163">
        <v>955</v>
      </c>
      <c r="D19" s="653">
        <v>101</v>
      </c>
      <c r="E19" s="653">
        <v>15</v>
      </c>
      <c r="F19" s="350">
        <v>4</v>
      </c>
      <c r="G19" s="1466"/>
      <c r="J19" s="676"/>
    </row>
    <row r="20" spans="1:10" x14ac:dyDescent="0.2">
      <c r="A20" s="145">
        <v>13</v>
      </c>
      <c r="B20" s="748" t="s">
        <v>24</v>
      </c>
      <c r="C20" s="1163">
        <v>1277</v>
      </c>
      <c r="D20" s="653">
        <v>137</v>
      </c>
      <c r="E20" s="653">
        <v>18</v>
      </c>
      <c r="F20" s="350">
        <v>11</v>
      </c>
      <c r="G20" s="1466"/>
    </row>
    <row r="21" spans="1:10" x14ac:dyDescent="0.2">
      <c r="A21" s="145">
        <v>14</v>
      </c>
      <c r="B21" s="748" t="s">
        <v>25</v>
      </c>
      <c r="C21" s="1163">
        <v>1076</v>
      </c>
      <c r="D21" s="653">
        <v>131</v>
      </c>
      <c r="E21" s="653">
        <v>24</v>
      </c>
      <c r="F21" s="350">
        <v>12</v>
      </c>
      <c r="G21" s="1466"/>
    </row>
    <row r="22" spans="1:10" ht="15" thickBot="1" x14ac:dyDescent="0.25">
      <c r="A22" s="146">
        <v>15</v>
      </c>
      <c r="B22" s="1038" t="s">
        <v>26</v>
      </c>
      <c r="C22" s="1164">
        <v>449</v>
      </c>
      <c r="D22" s="654">
        <v>29</v>
      </c>
      <c r="E22" s="654">
        <v>0</v>
      </c>
      <c r="F22" s="351">
        <v>10</v>
      </c>
      <c r="G22" s="1466"/>
    </row>
    <row r="23" spans="1:10" ht="15" x14ac:dyDescent="0.25">
      <c r="A23" s="159" t="s">
        <v>533</v>
      </c>
      <c r="B23" s="1019" t="s">
        <v>532</v>
      </c>
      <c r="C23" s="1020">
        <v>12108</v>
      </c>
      <c r="D23" s="1021">
        <f>SUM(D8:D22)</f>
        <v>1229</v>
      </c>
      <c r="E23" s="1021">
        <f>SUM(E8:E22)</f>
        <v>335</v>
      </c>
      <c r="F23" s="1022">
        <f>SUM(F8:F22)</f>
        <v>491</v>
      </c>
      <c r="G23" s="1466"/>
    </row>
    <row r="24" spans="1:10" x14ac:dyDescent="0.2">
      <c r="A24" s="241"/>
      <c r="B24" s="168" t="s">
        <v>516</v>
      </c>
      <c r="C24" s="1159">
        <v>11237</v>
      </c>
      <c r="D24" s="1160">
        <v>1144</v>
      </c>
      <c r="E24" s="1160">
        <v>2011</v>
      </c>
      <c r="F24" s="1161">
        <v>392</v>
      </c>
      <c r="G24" s="1466"/>
    </row>
    <row r="25" spans="1:10" x14ac:dyDescent="0.2">
      <c r="A25" s="241"/>
      <c r="B25" s="168" t="s">
        <v>473</v>
      </c>
      <c r="C25" s="1159">
        <v>10656</v>
      </c>
      <c r="D25" s="1160">
        <v>977</v>
      </c>
      <c r="E25" s="1160">
        <v>1895</v>
      </c>
      <c r="F25" s="1161">
        <v>316</v>
      </c>
      <c r="G25" s="1466"/>
    </row>
    <row r="26" spans="1:10" x14ac:dyDescent="0.2">
      <c r="A26" s="145"/>
      <c r="B26" s="1017" t="s">
        <v>387</v>
      </c>
      <c r="C26" s="1018">
        <v>10594</v>
      </c>
      <c r="D26" s="653">
        <v>904</v>
      </c>
      <c r="E26" s="653">
        <v>1618</v>
      </c>
      <c r="F26" s="350">
        <v>294</v>
      </c>
      <c r="G26" s="1466"/>
    </row>
    <row r="27" spans="1:10" ht="15" thickBot="1" x14ac:dyDescent="0.25">
      <c r="A27" s="146"/>
      <c r="B27" s="166" t="s">
        <v>266</v>
      </c>
      <c r="C27" s="161">
        <v>10778</v>
      </c>
      <c r="D27" s="654">
        <v>958</v>
      </c>
      <c r="E27" s="654">
        <v>1431</v>
      </c>
      <c r="F27" s="351">
        <v>250</v>
      </c>
      <c r="G27" s="1466"/>
    </row>
    <row r="28" spans="1:10" x14ac:dyDescent="0.2">
      <c r="A28" s="132" t="s">
        <v>267</v>
      </c>
    </row>
    <row r="29" spans="1:10" x14ac:dyDescent="0.2">
      <c r="A29" s="132" t="s">
        <v>534</v>
      </c>
    </row>
    <row r="30" spans="1:10" x14ac:dyDescent="0.2">
      <c r="A30" s="132" t="s">
        <v>536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4:E29"/>
  <sheetViews>
    <sheetView showGridLines="0" zoomScale="150" workbookViewId="0">
      <selection activeCell="J24" sqref="J24"/>
    </sheetView>
  </sheetViews>
  <sheetFormatPr baseColWidth="10" defaultColWidth="11.42578125" defaultRowHeight="12.75" x14ac:dyDescent="0.2"/>
  <cols>
    <col min="2" max="2" width="24.42578125" customWidth="1"/>
    <col min="3" max="3" width="22.7109375" customWidth="1"/>
    <col min="4" max="4" width="19.140625" customWidth="1"/>
    <col min="5" max="5" width="26.7109375" customWidth="1"/>
  </cols>
  <sheetData>
    <row r="4" spans="1:5" ht="14.25" x14ac:dyDescent="0.2">
      <c r="A4" s="602" t="s">
        <v>519</v>
      </c>
      <c r="B4" s="132"/>
    </row>
    <row r="5" spans="1:5" ht="15" thickBot="1" x14ac:dyDescent="0.25">
      <c r="A5" s="132"/>
      <c r="B5" s="132"/>
    </row>
    <row r="6" spans="1:5" ht="64.5" thickBot="1" x14ac:dyDescent="0.3">
      <c r="A6" s="603" t="s">
        <v>51</v>
      </c>
      <c r="B6" s="604" t="s">
        <v>5</v>
      </c>
      <c r="C6" s="781" t="s">
        <v>268</v>
      </c>
      <c r="D6" s="782" t="s">
        <v>269</v>
      </c>
      <c r="E6" s="783" t="s">
        <v>270</v>
      </c>
    </row>
    <row r="7" spans="1:5" x14ac:dyDescent="0.2">
      <c r="A7" s="432">
        <v>1</v>
      </c>
      <c r="B7" s="433" t="s">
        <v>11</v>
      </c>
      <c r="C7" s="634">
        <v>329</v>
      </c>
      <c r="D7" s="634">
        <v>476</v>
      </c>
      <c r="E7" s="633">
        <f>C7/D7</f>
        <v>0.69117647058823528</v>
      </c>
    </row>
    <row r="8" spans="1:5" x14ac:dyDescent="0.2">
      <c r="A8" s="432">
        <v>2</v>
      </c>
      <c r="B8" s="433" t="s">
        <v>12</v>
      </c>
      <c r="C8" s="635">
        <v>279</v>
      </c>
      <c r="D8" s="635">
        <v>425</v>
      </c>
      <c r="E8" s="631">
        <f t="shared" ref="E8:E22" si="0">C8/D8</f>
        <v>0.65647058823529414</v>
      </c>
    </row>
    <row r="9" spans="1:5" x14ac:dyDescent="0.2">
      <c r="A9" s="432">
        <v>3</v>
      </c>
      <c r="B9" s="433" t="s">
        <v>14</v>
      </c>
      <c r="C9" s="635">
        <v>265</v>
      </c>
      <c r="D9" s="635">
        <v>379</v>
      </c>
      <c r="E9" s="631">
        <f t="shared" si="0"/>
        <v>0.69920844327176779</v>
      </c>
    </row>
    <row r="10" spans="1:5" x14ac:dyDescent="0.2">
      <c r="A10" s="432">
        <v>4</v>
      </c>
      <c r="B10" s="433" t="s">
        <v>15</v>
      </c>
      <c r="C10" s="635">
        <v>294</v>
      </c>
      <c r="D10" s="635">
        <v>366</v>
      </c>
      <c r="E10" s="631">
        <f t="shared" si="0"/>
        <v>0.80327868852459017</v>
      </c>
    </row>
    <row r="11" spans="1:5" x14ac:dyDescent="0.2">
      <c r="A11" s="432">
        <v>5</v>
      </c>
      <c r="B11" s="433" t="s">
        <v>16</v>
      </c>
      <c r="C11" s="635">
        <v>561</v>
      </c>
      <c r="D11" s="635">
        <v>692</v>
      </c>
      <c r="E11" s="631">
        <f t="shared" si="0"/>
        <v>0.81069364161849711</v>
      </c>
    </row>
    <row r="12" spans="1:5" x14ac:dyDescent="0.2">
      <c r="A12" s="432">
        <v>6</v>
      </c>
      <c r="B12" s="433" t="s">
        <v>17</v>
      </c>
      <c r="C12" s="635">
        <v>347</v>
      </c>
      <c r="D12" s="635">
        <v>488</v>
      </c>
      <c r="E12" s="631">
        <f t="shared" si="0"/>
        <v>0.71106557377049184</v>
      </c>
    </row>
    <row r="13" spans="1:5" x14ac:dyDescent="0.2">
      <c r="A13" s="432">
        <v>7</v>
      </c>
      <c r="B13" s="433" t="s">
        <v>18</v>
      </c>
      <c r="C13" s="635">
        <v>548</v>
      </c>
      <c r="D13" s="635">
        <v>745</v>
      </c>
      <c r="E13" s="631">
        <f t="shared" si="0"/>
        <v>0.7355704697986577</v>
      </c>
    </row>
    <row r="14" spans="1:5" x14ac:dyDescent="0.2">
      <c r="A14" s="432">
        <v>8</v>
      </c>
      <c r="B14" s="433" t="s">
        <v>19</v>
      </c>
      <c r="C14" s="635">
        <v>435</v>
      </c>
      <c r="D14" s="635">
        <v>633</v>
      </c>
      <c r="E14" s="631">
        <f t="shared" si="0"/>
        <v>0.6872037914691943</v>
      </c>
    </row>
    <row r="15" spans="1:5" x14ac:dyDescent="0.2">
      <c r="A15" s="432">
        <v>9</v>
      </c>
      <c r="B15" s="433" t="s">
        <v>20</v>
      </c>
      <c r="C15" s="635">
        <v>285</v>
      </c>
      <c r="D15" s="635">
        <v>369</v>
      </c>
      <c r="E15" s="631">
        <f t="shared" si="0"/>
        <v>0.77235772357723576</v>
      </c>
    </row>
    <row r="16" spans="1:5" x14ac:dyDescent="0.2">
      <c r="A16" s="432">
        <v>10</v>
      </c>
      <c r="B16" s="433" t="s">
        <v>21</v>
      </c>
      <c r="C16" s="635">
        <v>243</v>
      </c>
      <c r="D16" s="635">
        <v>351</v>
      </c>
      <c r="E16" s="631">
        <f t="shared" si="0"/>
        <v>0.69230769230769229</v>
      </c>
    </row>
    <row r="17" spans="1:5" x14ac:dyDescent="0.2">
      <c r="A17" s="432">
        <v>11</v>
      </c>
      <c r="B17" s="433" t="s">
        <v>22</v>
      </c>
      <c r="C17" s="635">
        <v>235</v>
      </c>
      <c r="D17" s="635">
        <v>358</v>
      </c>
      <c r="E17" s="631">
        <f t="shared" si="0"/>
        <v>0.65642458100558654</v>
      </c>
    </row>
    <row r="18" spans="1:5" x14ac:dyDescent="0.2">
      <c r="A18" s="432">
        <v>12</v>
      </c>
      <c r="B18" s="433" t="s">
        <v>23</v>
      </c>
      <c r="C18" s="635">
        <v>498</v>
      </c>
      <c r="D18" s="635">
        <v>651</v>
      </c>
      <c r="E18" s="631">
        <f t="shared" si="0"/>
        <v>0.76497695852534564</v>
      </c>
    </row>
    <row r="19" spans="1:5" x14ac:dyDescent="0.2">
      <c r="A19" s="432">
        <v>13</v>
      </c>
      <c r="B19" s="433" t="s">
        <v>24</v>
      </c>
      <c r="C19" s="635">
        <v>442</v>
      </c>
      <c r="D19" s="635">
        <v>654</v>
      </c>
      <c r="E19" s="631">
        <f t="shared" si="0"/>
        <v>0.67584097859327219</v>
      </c>
    </row>
    <row r="20" spans="1:5" x14ac:dyDescent="0.2">
      <c r="A20" s="432">
        <v>14</v>
      </c>
      <c r="B20" s="433" t="s">
        <v>25</v>
      </c>
      <c r="C20" s="635">
        <v>436</v>
      </c>
      <c r="D20" s="635">
        <v>735</v>
      </c>
      <c r="E20" s="631">
        <f t="shared" si="0"/>
        <v>0.5931972789115646</v>
      </c>
    </row>
    <row r="21" spans="1:5" ht="13.5" thickBot="1" x14ac:dyDescent="0.25">
      <c r="A21" s="779">
        <v>15</v>
      </c>
      <c r="B21" s="780" t="s">
        <v>26</v>
      </c>
      <c r="C21" s="636">
        <v>125</v>
      </c>
      <c r="D21" s="636">
        <v>365</v>
      </c>
      <c r="E21" s="632">
        <f t="shared" si="0"/>
        <v>0.34246575342465752</v>
      </c>
    </row>
    <row r="22" spans="1:5" ht="15" x14ac:dyDescent="0.25">
      <c r="A22" s="159"/>
      <c r="B22" s="775" t="s">
        <v>531</v>
      </c>
      <c r="C22" s="775">
        <f>SUM(C7:C21)</f>
        <v>5322</v>
      </c>
      <c r="D22" s="775">
        <f>SUM(D7:D21)</f>
        <v>7687</v>
      </c>
      <c r="E22" s="776">
        <f t="shared" si="0"/>
        <v>0.69233771302198521</v>
      </c>
    </row>
    <row r="23" spans="1:5" ht="14.25" x14ac:dyDescent="0.2">
      <c r="A23" s="241"/>
      <c r="B23" s="908" t="s">
        <v>487</v>
      </c>
      <c r="C23" s="908">
        <v>5230</v>
      </c>
      <c r="D23" s="908">
        <v>7741</v>
      </c>
      <c r="E23" s="1023">
        <v>0.67562330448262498</v>
      </c>
    </row>
    <row r="24" spans="1:5" ht="14.25" x14ac:dyDescent="0.2">
      <c r="A24" s="241"/>
      <c r="B24" s="908" t="s">
        <v>442</v>
      </c>
      <c r="C24" s="908">
        <v>4047</v>
      </c>
      <c r="D24" s="908">
        <v>7597</v>
      </c>
      <c r="E24" s="1023">
        <v>0.53271028037383172</v>
      </c>
    </row>
    <row r="25" spans="1:5" ht="14.25" x14ac:dyDescent="0.2">
      <c r="A25" s="241"/>
      <c r="B25" s="908" t="s">
        <v>360</v>
      </c>
      <c r="C25" s="908">
        <v>2688</v>
      </c>
      <c r="D25" s="908">
        <v>7187</v>
      </c>
      <c r="E25" s="1023">
        <v>0.37400862668707391</v>
      </c>
    </row>
    <row r="26" spans="1:5" ht="14.25" x14ac:dyDescent="0.2">
      <c r="A26" s="145"/>
      <c r="B26" s="616" t="s">
        <v>173</v>
      </c>
      <c r="C26" s="616">
        <v>2772</v>
      </c>
      <c r="D26" s="616">
        <v>7653</v>
      </c>
      <c r="E26" s="777">
        <f>C26/D26</f>
        <v>0.36221089768718151</v>
      </c>
    </row>
    <row r="27" spans="1:5" ht="14.25" x14ac:dyDescent="0.2">
      <c r="A27" s="145"/>
      <c r="B27" s="616" t="s">
        <v>174</v>
      </c>
      <c r="C27" s="616">
        <v>2466</v>
      </c>
      <c r="D27" s="616">
        <v>7566</v>
      </c>
      <c r="E27" s="777">
        <f t="shared" ref="E27:E28" si="1">C27/D27</f>
        <v>0.32593180015860429</v>
      </c>
    </row>
    <row r="28" spans="1:5" ht="15" thickBot="1" x14ac:dyDescent="0.25">
      <c r="A28" s="146"/>
      <c r="B28" s="617" t="s">
        <v>175</v>
      </c>
      <c r="C28" s="617">
        <v>2497</v>
      </c>
      <c r="D28" s="617">
        <v>7880</v>
      </c>
      <c r="E28" s="778">
        <f t="shared" si="1"/>
        <v>0.3168781725888325</v>
      </c>
    </row>
    <row r="29" spans="1:5" x14ac:dyDescent="0.2">
      <c r="A29" s="624" t="s">
        <v>388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9">
    <tabColor rgb="FFFF0000"/>
  </sheetPr>
  <dimension ref="A1:AG389"/>
  <sheetViews>
    <sheetView showGridLines="0" topLeftCell="A17" zoomScale="120" zoomScaleNormal="80" zoomScaleSheetLayoutView="110" workbookViewId="0">
      <selection activeCell="C22" sqref="C22"/>
    </sheetView>
  </sheetViews>
  <sheetFormatPr baseColWidth="10" defaultColWidth="11.42578125" defaultRowHeight="15.75" customHeight="1" x14ac:dyDescent="0.2"/>
  <cols>
    <col min="1" max="1" width="7" style="147" customWidth="1"/>
    <col min="2" max="2" width="20.85546875" style="132" customWidth="1"/>
    <col min="3" max="3" width="6.85546875" style="132" customWidth="1"/>
    <col min="4" max="4" width="9.28515625" style="132" hidden="1" customWidth="1"/>
    <col min="5" max="5" width="21.28515625" style="132" customWidth="1"/>
    <col min="6" max="6" width="5.7109375" style="132" hidden="1" customWidth="1"/>
    <col min="7" max="7" width="10" style="132" customWidth="1"/>
    <col min="8" max="8" width="5.7109375" style="132" customWidth="1"/>
    <col min="9" max="9" width="11.7109375" style="132" customWidth="1"/>
    <col min="10" max="10" width="7.140625" style="132" customWidth="1"/>
    <col min="11" max="11" width="11.42578125" style="132" customWidth="1"/>
    <col min="12" max="12" width="9.5703125" style="132" customWidth="1"/>
    <col min="13" max="13" width="20" style="132" customWidth="1"/>
    <col min="14" max="14" width="7.28515625" style="132" customWidth="1"/>
    <col min="15" max="15" width="6.85546875" style="132" customWidth="1"/>
    <col min="16" max="16" width="9.42578125" style="132" customWidth="1"/>
    <col min="17" max="17" width="10.42578125" style="132" customWidth="1"/>
    <col min="18" max="18" width="7" style="132" customWidth="1"/>
    <col min="19" max="19" width="8.28515625" style="132" customWidth="1"/>
    <col min="20" max="20" width="6.7109375" style="132" customWidth="1"/>
    <col min="21" max="21" width="9.140625" style="132" customWidth="1"/>
    <col min="22" max="22" width="10.5703125" style="132" customWidth="1"/>
    <col min="23" max="23" width="6.42578125" style="132" customWidth="1"/>
    <col min="24" max="24" width="7.42578125" style="132" customWidth="1"/>
    <col min="25" max="25" width="8.7109375" style="132" customWidth="1"/>
    <col min="26" max="26" width="8.85546875" style="132" customWidth="1"/>
    <col min="27" max="27" width="9.7109375" style="132" customWidth="1"/>
    <col min="28" max="28" width="6.85546875" style="132" customWidth="1"/>
    <col min="29" max="29" width="11" style="132" customWidth="1"/>
    <col min="30" max="16384" width="11.42578125" style="132"/>
  </cols>
  <sheetData>
    <row r="1" spans="1:18" ht="15.75" customHeight="1" x14ac:dyDescent="0.2">
      <c r="A1" s="133" t="s">
        <v>0</v>
      </c>
    </row>
    <row r="2" spans="1:18" ht="15.75" customHeight="1" x14ac:dyDescent="0.2">
      <c r="A2" s="133"/>
    </row>
    <row r="3" spans="1:18" ht="15.75" customHeight="1" x14ac:dyDescent="0.2">
      <c r="A3" s="133" t="str">
        <f>A18</f>
        <v>Tabell 3 -9 - A1 -  Beboere med vedtak om bolig til pleie og omsorgsformål - sum alle aldersgrupper - pr. 31.12.  *)</v>
      </c>
    </row>
    <row r="4" spans="1:18" ht="15.75" hidden="1" customHeight="1" x14ac:dyDescent="0.2">
      <c r="A4" s="133" t="str">
        <f>A52</f>
        <v>Tabell 3 -9 - A2 -  Beboere med vedtak om bolig til pleie og omsorgsformål - antall 0 - 17 år - pr. 31.12.  *)</v>
      </c>
    </row>
    <row r="5" spans="1:18" ht="15.75" hidden="1" customHeight="1" x14ac:dyDescent="0.2">
      <c r="A5" s="133" t="str">
        <f>A86</f>
        <v>Tabell 3 -9 - A3 -  Beboere med vedtak om bolig til pleie og omsorgsformål - antall 18 - 49 år - pr. 31.12*)</v>
      </c>
    </row>
    <row r="6" spans="1:18" ht="15.75" hidden="1" customHeight="1" x14ac:dyDescent="0.2">
      <c r="A6" s="133" t="str">
        <f>A119</f>
        <v>Tabell 3 -9 - A4 -  Beboere med vedtak om bolig til pleie og omsorgsformål - antall 50 - 66 år - pr. 31.12.  *)</v>
      </c>
    </row>
    <row r="7" spans="1:18" ht="15.75" hidden="1" customHeight="1" x14ac:dyDescent="0.2">
      <c r="A7" s="133" t="str">
        <f>A152</f>
        <v>Tabell 3 -9 - A5 -  Beboere med vedtak om bolig til pleie og omsorgsformål - antall 67 - 74 år - pr. 31.12.  *)</v>
      </c>
    </row>
    <row r="8" spans="1:18" ht="15.75" hidden="1" customHeight="1" x14ac:dyDescent="0.2">
      <c r="A8" s="133" t="str">
        <f>A185</f>
        <v>Tabell 3 -9 - A6 -  Beboere med vedtak om bolig til pleie og omsorgsformål - antall 75 - 79 år - pr. 31.12.  *)</v>
      </c>
    </row>
    <row r="9" spans="1:18" ht="15.75" hidden="1" customHeight="1" x14ac:dyDescent="0.2">
      <c r="A9" s="133" t="str">
        <f>A219</f>
        <v>Tabell 3 -9 - A7 -  Beboere med vedtak om bolig til pleie og omsorgsformål - antall 80 - 84 år - pr. 31.12.  *)</v>
      </c>
    </row>
    <row r="10" spans="1:18" ht="15.75" hidden="1" customHeight="1" x14ac:dyDescent="0.2">
      <c r="A10" s="133" t="str">
        <f>A253</f>
        <v>Tabell 3 -9 - A8 -  Beboere med vedtak om bolig til pleie og omsorgsformål - antall 85 - 89 år - pr. 31.12.  *)</v>
      </c>
    </row>
    <row r="11" spans="1:18" ht="15.75" hidden="1" customHeight="1" x14ac:dyDescent="0.2">
      <c r="A11" s="133" t="str">
        <f>A287</f>
        <v>Tabell 3 -9 - A9 -  Beboere med vedtak om bolig til pleie og omsorgsformål - antall 90 - 94 år - pr. 31.12.  *)</v>
      </c>
    </row>
    <row r="12" spans="1:18" ht="15.75" hidden="1" customHeight="1" x14ac:dyDescent="0.2">
      <c r="A12" s="133" t="str">
        <f>A320</f>
        <v>Tabell 3 -9 - A10 -  Beboere med vedtak om bolig til pleie og omsorgsformål - antall ≥ 95 år - pr. 31.12.  *)</v>
      </c>
      <c r="R12" s="132" t="s">
        <v>13</v>
      </c>
    </row>
    <row r="13" spans="1:18" ht="15.75" hidden="1" customHeight="1" x14ac:dyDescent="0.2">
      <c r="A13" s="133" t="str">
        <f>A355</f>
        <v>Tabell 3 -9 - A11 -  Beboere med vedtak om bolig til pleie og omsorgsformål - sum antall  ≥ 90 år - pr. 31.12.  *)</v>
      </c>
      <c r="G13" s="132" t="s">
        <v>146</v>
      </c>
    </row>
    <row r="14" spans="1:18" ht="15.75" customHeight="1" x14ac:dyDescent="0.2">
      <c r="A14" s="133"/>
    </row>
    <row r="15" spans="1:18" ht="15.75" customHeight="1" x14ac:dyDescent="0.2">
      <c r="A15" s="133"/>
    </row>
    <row r="16" spans="1:18" ht="15.75" customHeight="1" x14ac:dyDescent="0.2">
      <c r="A16" s="133"/>
    </row>
    <row r="18" spans="1:31" s="134" customFormat="1" ht="15.75" customHeight="1" thickBot="1" x14ac:dyDescent="0.25">
      <c r="A18" s="105" t="s">
        <v>271</v>
      </c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</row>
    <row r="19" spans="1:31" s="136" customFormat="1" ht="15.75" customHeight="1" thickBot="1" x14ac:dyDescent="0.3">
      <c r="A19" s="153"/>
      <c r="B19" s="170"/>
      <c r="C19" s="1590" t="s">
        <v>272</v>
      </c>
      <c r="D19" s="1591"/>
      <c r="E19" s="1591"/>
      <c r="F19" s="1591"/>
      <c r="G19" s="1591"/>
      <c r="H19" s="1591"/>
      <c r="I19" s="1589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</row>
    <row r="20" spans="1:31" s="136" customFormat="1" ht="78" customHeight="1" thickBot="1" x14ac:dyDescent="0.3">
      <c r="A20" s="1326" t="s">
        <v>51</v>
      </c>
      <c r="B20" s="1325" t="s">
        <v>5</v>
      </c>
      <c r="C20" s="1474" t="s">
        <v>273</v>
      </c>
      <c r="D20" s="1475" t="s">
        <v>274</v>
      </c>
      <c r="E20" s="1475" t="s">
        <v>559</v>
      </c>
      <c r="F20" s="1475" t="s">
        <v>275</v>
      </c>
      <c r="G20" s="1475" t="s">
        <v>276</v>
      </c>
      <c r="H20" s="1476" t="s">
        <v>196</v>
      </c>
      <c r="I20" s="165" t="s">
        <v>277</v>
      </c>
      <c r="K20" s="163" t="s">
        <v>278</v>
      </c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</row>
    <row r="21" spans="1:31" ht="15.75" customHeight="1" x14ac:dyDescent="0.2">
      <c r="A21" s="155">
        <v>1</v>
      </c>
      <c r="B21" s="143" t="s">
        <v>11</v>
      </c>
      <c r="C21" s="1472">
        <v>151</v>
      </c>
      <c r="D21" s="1470">
        <v>0</v>
      </c>
      <c r="E21" s="1470">
        <f>F21+D21</f>
        <v>40</v>
      </c>
      <c r="F21" s="1470">
        <v>40</v>
      </c>
      <c r="G21" s="1470">
        <v>45</v>
      </c>
      <c r="H21" s="1473">
        <v>85</v>
      </c>
      <c r="I21" s="1320">
        <v>151</v>
      </c>
      <c r="J21" s="173"/>
      <c r="K21" s="173"/>
      <c r="M21" s="672" t="s">
        <v>279</v>
      </c>
      <c r="N21" s="132" t="s">
        <v>280</v>
      </c>
    </row>
    <row r="22" spans="1:31" ht="15.75" customHeight="1" x14ac:dyDescent="0.2">
      <c r="A22" s="156">
        <v>2</v>
      </c>
      <c r="B22" s="141" t="s">
        <v>12</v>
      </c>
      <c r="C22" s="1315">
        <v>122</v>
      </c>
      <c r="D22" s="423">
        <v>0</v>
      </c>
      <c r="E22" s="423">
        <f t="shared" ref="E22:E35" si="0">F22+D22</f>
        <v>21</v>
      </c>
      <c r="F22" s="423">
        <v>21</v>
      </c>
      <c r="G22" s="423">
        <v>67</v>
      </c>
      <c r="H22" s="1316">
        <v>210</v>
      </c>
      <c r="I22" s="1321">
        <v>89</v>
      </c>
      <c r="J22" s="173"/>
      <c r="K22" s="173" t="s">
        <v>483</v>
      </c>
      <c r="M22" s="132">
        <f>I104+I137</f>
        <v>19</v>
      </c>
      <c r="N22" s="521">
        <f>M22/$M$25</f>
        <v>2.0364415862808145E-2</v>
      </c>
    </row>
    <row r="23" spans="1:31" ht="15.75" customHeight="1" x14ac:dyDescent="0.2">
      <c r="A23" s="156">
        <v>3</v>
      </c>
      <c r="B23" s="141" t="s">
        <v>14</v>
      </c>
      <c r="C23" s="1315">
        <v>112</v>
      </c>
      <c r="D23" s="423">
        <v>4</v>
      </c>
      <c r="E23" s="423">
        <f t="shared" si="0"/>
        <v>26</v>
      </c>
      <c r="F23" s="423">
        <v>22</v>
      </c>
      <c r="G23" s="423">
        <v>39</v>
      </c>
      <c r="H23" s="1316">
        <v>177</v>
      </c>
      <c r="I23" s="1321">
        <v>0</v>
      </c>
      <c r="J23" s="173"/>
      <c r="K23" s="173" t="s">
        <v>281</v>
      </c>
      <c r="M23" s="132">
        <f>I170+I203</f>
        <v>258</v>
      </c>
      <c r="N23" s="521">
        <f t="shared" ref="N23:N24" si="1">M23/$M$25</f>
        <v>0.27652733118971062</v>
      </c>
    </row>
    <row r="24" spans="1:31" ht="15.75" customHeight="1" x14ac:dyDescent="0.2">
      <c r="A24" s="156">
        <v>4</v>
      </c>
      <c r="B24" s="141" t="s">
        <v>15</v>
      </c>
      <c r="C24" s="1315">
        <v>93</v>
      </c>
      <c r="D24" s="423">
        <v>6</v>
      </c>
      <c r="E24" s="423">
        <f t="shared" si="0"/>
        <v>15</v>
      </c>
      <c r="F24" s="423">
        <v>9</v>
      </c>
      <c r="G24" s="423">
        <v>124</v>
      </c>
      <c r="H24" s="1316">
        <v>232</v>
      </c>
      <c r="I24" s="1321">
        <v>58</v>
      </c>
      <c r="J24" s="173"/>
      <c r="K24" s="173" t="s">
        <v>282</v>
      </c>
      <c r="M24" s="132">
        <f>I237+I271+I305+I338</f>
        <v>656</v>
      </c>
      <c r="N24" s="521">
        <f t="shared" si="1"/>
        <v>0.70310825294748125</v>
      </c>
    </row>
    <row r="25" spans="1:31" ht="15.75" customHeight="1" x14ac:dyDescent="0.25">
      <c r="A25" s="156">
        <v>5</v>
      </c>
      <c r="B25" s="141" t="s">
        <v>16</v>
      </c>
      <c r="C25" s="1315">
        <v>53</v>
      </c>
      <c r="D25" s="423">
        <v>18</v>
      </c>
      <c r="E25" s="423">
        <f t="shared" si="0"/>
        <v>51</v>
      </c>
      <c r="F25" s="423">
        <v>33</v>
      </c>
      <c r="G25" s="423">
        <v>38</v>
      </c>
      <c r="H25" s="1316">
        <v>142</v>
      </c>
      <c r="I25" s="1321">
        <v>5</v>
      </c>
      <c r="J25" s="173"/>
      <c r="K25" s="196" t="s">
        <v>196</v>
      </c>
      <c r="L25" s="160"/>
      <c r="M25" s="160">
        <f>SUM(M22:M24)</f>
        <v>933</v>
      </c>
      <c r="N25" s="1031">
        <f>M25/$M$25</f>
        <v>1</v>
      </c>
    </row>
    <row r="26" spans="1:31" ht="15.75" customHeight="1" x14ac:dyDescent="0.2">
      <c r="A26" s="157">
        <v>6</v>
      </c>
      <c r="B26" s="143" t="s">
        <v>17</v>
      </c>
      <c r="C26" s="1315">
        <v>60</v>
      </c>
      <c r="D26" s="423">
        <v>0</v>
      </c>
      <c r="E26" s="423">
        <f t="shared" si="0"/>
        <v>57</v>
      </c>
      <c r="F26" s="423">
        <v>57</v>
      </c>
      <c r="G26" s="423">
        <v>28</v>
      </c>
      <c r="H26" s="1316">
        <v>145</v>
      </c>
      <c r="I26" s="1321">
        <v>60</v>
      </c>
      <c r="J26" s="173"/>
      <c r="K26" s="173" t="s">
        <v>484</v>
      </c>
      <c r="M26" s="132">
        <f>I237</f>
        <v>176</v>
      </c>
    </row>
    <row r="27" spans="1:31" ht="15.75" customHeight="1" x14ac:dyDescent="0.2">
      <c r="A27" s="157">
        <v>7</v>
      </c>
      <c r="B27" s="143" t="s">
        <v>18</v>
      </c>
      <c r="C27" s="1315">
        <v>145</v>
      </c>
      <c r="D27" s="423">
        <v>2</v>
      </c>
      <c r="E27" s="423">
        <f t="shared" si="0"/>
        <v>106</v>
      </c>
      <c r="F27" s="423">
        <v>104</v>
      </c>
      <c r="G27" s="423">
        <v>41</v>
      </c>
      <c r="H27" s="1316">
        <v>292</v>
      </c>
      <c r="I27" s="1321">
        <v>102</v>
      </c>
      <c r="J27" s="173"/>
      <c r="K27" s="173" t="s">
        <v>485</v>
      </c>
      <c r="M27" s="132">
        <f>I271</f>
        <v>180</v>
      </c>
    </row>
    <row r="28" spans="1:31" ht="15.75" customHeight="1" x14ac:dyDescent="0.2">
      <c r="A28" s="156">
        <v>8</v>
      </c>
      <c r="B28" s="141" t="s">
        <v>19</v>
      </c>
      <c r="C28" s="1315">
        <v>103</v>
      </c>
      <c r="D28" s="423">
        <v>7</v>
      </c>
      <c r="E28" s="423">
        <f t="shared" si="0"/>
        <v>87</v>
      </c>
      <c r="F28" s="423">
        <v>80</v>
      </c>
      <c r="G28" s="423">
        <v>82</v>
      </c>
      <c r="H28" s="1316">
        <v>272</v>
      </c>
      <c r="I28" s="1321">
        <v>80</v>
      </c>
      <c r="J28" s="173"/>
      <c r="K28" s="173" t="s">
        <v>486</v>
      </c>
      <c r="M28" s="132">
        <f>I373</f>
        <v>300</v>
      </c>
      <c r="N28" s="132" t="s">
        <v>13</v>
      </c>
    </row>
    <row r="29" spans="1:31" ht="15.75" customHeight="1" x14ac:dyDescent="0.25">
      <c r="A29" s="156">
        <v>9</v>
      </c>
      <c r="B29" s="141" t="s">
        <v>20</v>
      </c>
      <c r="C29" s="1315">
        <v>78</v>
      </c>
      <c r="D29" s="423">
        <v>0</v>
      </c>
      <c r="E29" s="423">
        <f t="shared" si="0"/>
        <v>69</v>
      </c>
      <c r="F29" s="423">
        <v>69</v>
      </c>
      <c r="G29" s="423">
        <v>31</v>
      </c>
      <c r="H29" s="1316">
        <v>178</v>
      </c>
      <c r="I29" s="1321">
        <v>78</v>
      </c>
      <c r="J29" s="173"/>
      <c r="K29" s="196" t="s">
        <v>196</v>
      </c>
      <c r="L29" s="160"/>
      <c r="M29" s="160">
        <f>SUM(M26:M28)</f>
        <v>656</v>
      </c>
    </row>
    <row r="30" spans="1:31" ht="15.75" customHeight="1" x14ac:dyDescent="0.2">
      <c r="A30" s="156">
        <v>10</v>
      </c>
      <c r="B30" s="141" t="s">
        <v>21</v>
      </c>
      <c r="C30" s="1315">
        <v>109</v>
      </c>
      <c r="D30" s="423">
        <v>47</v>
      </c>
      <c r="E30" s="423">
        <f t="shared" si="0"/>
        <v>104</v>
      </c>
      <c r="F30" s="423">
        <v>57</v>
      </c>
      <c r="G30" s="423">
        <v>31</v>
      </c>
      <c r="H30" s="1316">
        <v>244</v>
      </c>
      <c r="I30" s="1321">
        <v>95</v>
      </c>
      <c r="J30" s="173"/>
      <c r="K30" s="173"/>
    </row>
    <row r="31" spans="1:31" ht="15.75" customHeight="1" x14ac:dyDescent="0.2">
      <c r="A31" s="157">
        <v>11</v>
      </c>
      <c r="B31" s="143" t="s">
        <v>22</v>
      </c>
      <c r="C31" s="1315">
        <v>50</v>
      </c>
      <c r="D31" s="423">
        <v>0</v>
      </c>
      <c r="E31" s="423">
        <f t="shared" si="0"/>
        <v>80</v>
      </c>
      <c r="F31" s="423">
        <v>80</v>
      </c>
      <c r="G31" s="423">
        <v>37</v>
      </c>
      <c r="H31" s="1316">
        <v>167</v>
      </c>
      <c r="I31" s="1321">
        <v>3</v>
      </c>
      <c r="J31" s="173"/>
      <c r="K31" s="173"/>
    </row>
    <row r="32" spans="1:31" ht="15.75" customHeight="1" x14ac:dyDescent="0.2">
      <c r="A32" s="156">
        <v>12</v>
      </c>
      <c r="B32" s="141" t="s">
        <v>23</v>
      </c>
      <c r="C32" s="1315">
        <v>80</v>
      </c>
      <c r="D32" s="423">
        <v>4</v>
      </c>
      <c r="E32" s="423">
        <f t="shared" si="0"/>
        <v>111</v>
      </c>
      <c r="F32" s="423">
        <v>107</v>
      </c>
      <c r="G32" s="423">
        <v>67</v>
      </c>
      <c r="H32" s="1316">
        <v>258</v>
      </c>
      <c r="I32" s="1321">
        <v>80</v>
      </c>
      <c r="J32" s="173"/>
      <c r="K32" s="173"/>
    </row>
    <row r="33" spans="1:33" ht="15.75" customHeight="1" x14ac:dyDescent="0.2">
      <c r="A33" s="156">
        <v>13</v>
      </c>
      <c r="B33" s="141" t="s">
        <v>24</v>
      </c>
      <c r="C33" s="1315">
        <v>145</v>
      </c>
      <c r="D33" s="423">
        <v>18</v>
      </c>
      <c r="E33" s="1469">
        <f t="shared" si="0"/>
        <v>60</v>
      </c>
      <c r="F33" s="423">
        <v>42</v>
      </c>
      <c r="G33" s="423">
        <v>42</v>
      </c>
      <c r="H33" s="1316">
        <v>247</v>
      </c>
      <c r="I33" s="1321">
        <v>81</v>
      </c>
      <c r="J33" s="173"/>
      <c r="K33" s="173"/>
    </row>
    <row r="34" spans="1:33" ht="15.75" customHeight="1" x14ac:dyDescent="0.2">
      <c r="A34" s="156">
        <v>14</v>
      </c>
      <c r="B34" s="141" t="s">
        <v>25</v>
      </c>
      <c r="C34" s="1315">
        <v>80</v>
      </c>
      <c r="D34" s="1467">
        <v>5</v>
      </c>
      <c r="E34" s="1471">
        <f t="shared" si="0"/>
        <v>92</v>
      </c>
      <c r="F34" s="1468">
        <v>87</v>
      </c>
      <c r="G34" s="423">
        <v>52</v>
      </c>
      <c r="H34" s="1316">
        <v>224</v>
      </c>
      <c r="I34" s="1321">
        <v>51</v>
      </c>
      <c r="J34" s="173"/>
      <c r="K34" s="173"/>
      <c r="O34" s="132" t="s">
        <v>13</v>
      </c>
    </row>
    <row r="35" spans="1:33" ht="31.5" customHeight="1" thickBot="1" x14ac:dyDescent="0.25">
      <c r="A35" s="158">
        <v>15</v>
      </c>
      <c r="B35" s="144" t="s">
        <v>26</v>
      </c>
      <c r="C35" s="1317">
        <v>16</v>
      </c>
      <c r="D35" s="1318">
        <v>3</v>
      </c>
      <c r="E35" s="1470">
        <f t="shared" si="0"/>
        <v>73</v>
      </c>
      <c r="F35" s="1318">
        <v>70</v>
      </c>
      <c r="G35" s="1318">
        <v>57</v>
      </c>
      <c r="H35" s="1319">
        <v>146</v>
      </c>
      <c r="I35" s="1322">
        <v>0</v>
      </c>
      <c r="J35" s="173"/>
      <c r="K35" s="173"/>
    </row>
    <row r="36" spans="1:33" s="160" customFormat="1" ht="15.75" customHeight="1" x14ac:dyDescent="0.25">
      <c r="A36" s="190"/>
      <c r="B36" s="191" t="s">
        <v>524</v>
      </c>
      <c r="C36" s="192">
        <f t="shared" ref="C36:I36" si="2">SUM(C21:C35)</f>
        <v>1397</v>
      </c>
      <c r="D36" s="193">
        <f t="shared" si="2"/>
        <v>114</v>
      </c>
      <c r="E36" s="193">
        <f>D36+F36</f>
        <v>992</v>
      </c>
      <c r="F36" s="193">
        <f t="shared" si="2"/>
        <v>878</v>
      </c>
      <c r="G36" s="193">
        <f t="shared" si="2"/>
        <v>781</v>
      </c>
      <c r="H36" s="194">
        <f t="shared" si="2"/>
        <v>3019</v>
      </c>
      <c r="I36" s="195">
        <f t="shared" si="2"/>
        <v>933</v>
      </c>
      <c r="J36" s="196"/>
      <c r="K36" s="196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</row>
    <row r="37" spans="1:33" s="160" customFormat="1" ht="15.75" customHeight="1" x14ac:dyDescent="0.25">
      <c r="A37" s="1052"/>
      <c r="B37" s="217" t="s">
        <v>489</v>
      </c>
      <c r="C37" s="222">
        <v>1394</v>
      </c>
      <c r="D37" s="223">
        <v>249</v>
      </c>
      <c r="E37" s="223">
        <f>D37+F37</f>
        <v>1070</v>
      </c>
      <c r="F37" s="223">
        <v>821</v>
      </c>
      <c r="G37" s="223">
        <v>686</v>
      </c>
      <c r="H37" s="216">
        <v>3150</v>
      </c>
      <c r="I37" s="224">
        <v>933</v>
      </c>
      <c r="J37" s="196"/>
      <c r="K37" s="196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</row>
    <row r="38" spans="1:33" s="160" customFormat="1" ht="15.75" customHeight="1" x14ac:dyDescent="0.25">
      <c r="A38" s="1052"/>
      <c r="B38" s="217" t="s">
        <v>446</v>
      </c>
      <c r="C38" s="222">
        <v>1578</v>
      </c>
      <c r="D38" s="223">
        <v>177</v>
      </c>
      <c r="E38" s="223">
        <f>D38+F38</f>
        <v>940</v>
      </c>
      <c r="F38" s="223">
        <v>763</v>
      </c>
      <c r="G38" s="223">
        <v>790</v>
      </c>
      <c r="H38" s="216">
        <v>3308</v>
      </c>
      <c r="I38" s="224">
        <v>1000</v>
      </c>
      <c r="J38" s="196"/>
      <c r="K38" s="196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</row>
    <row r="39" spans="1:33" ht="15.75" customHeight="1" x14ac:dyDescent="0.2">
      <c r="A39" s="221"/>
      <c r="B39" s="217" t="s">
        <v>60</v>
      </c>
      <c r="C39" s="222">
        <v>1426</v>
      </c>
      <c r="D39" s="223">
        <v>171</v>
      </c>
      <c r="E39" s="223">
        <f t="shared" ref="E39:E47" si="3">D39+F39</f>
        <v>822</v>
      </c>
      <c r="F39" s="223">
        <v>651</v>
      </c>
      <c r="G39" s="223">
        <v>761</v>
      </c>
      <c r="H39" s="216">
        <v>3009</v>
      </c>
      <c r="I39" s="224">
        <v>1017</v>
      </c>
      <c r="J39" s="173"/>
      <c r="K39" s="173"/>
    </row>
    <row r="40" spans="1:33" ht="15.75" customHeight="1" x14ac:dyDescent="0.2">
      <c r="A40" s="221"/>
      <c r="B40" s="217" t="s">
        <v>61</v>
      </c>
      <c r="C40" s="222" t="e">
        <f>#REF!+#REF!</f>
        <v>#REF!</v>
      </c>
      <c r="D40" s="223">
        <v>211</v>
      </c>
      <c r="E40" s="223">
        <f t="shared" si="3"/>
        <v>956</v>
      </c>
      <c r="F40" s="223">
        <v>745</v>
      </c>
      <c r="G40" s="223">
        <v>751</v>
      </c>
      <c r="H40" s="216">
        <v>3171</v>
      </c>
      <c r="I40" s="224">
        <v>930</v>
      </c>
      <c r="J40" s="173"/>
      <c r="K40" s="173"/>
    </row>
    <row r="41" spans="1:33" ht="15.75" customHeight="1" x14ac:dyDescent="0.2">
      <c r="A41" s="221"/>
      <c r="B41" s="217" t="s">
        <v>62</v>
      </c>
      <c r="C41" s="222" t="e">
        <f>#REF!+#REF!</f>
        <v>#REF!</v>
      </c>
      <c r="D41" s="223">
        <v>207</v>
      </c>
      <c r="E41" s="223">
        <f t="shared" si="3"/>
        <v>946</v>
      </c>
      <c r="F41" s="223">
        <v>739</v>
      </c>
      <c r="G41" s="223">
        <v>724</v>
      </c>
      <c r="H41" s="216">
        <v>3130</v>
      </c>
      <c r="I41" s="224">
        <v>845</v>
      </c>
      <c r="J41" s="173"/>
      <c r="K41" s="173"/>
    </row>
    <row r="42" spans="1:33" ht="15.75" customHeight="1" x14ac:dyDescent="0.2">
      <c r="A42" s="221"/>
      <c r="B42" s="217" t="s">
        <v>63</v>
      </c>
      <c r="C42" s="222">
        <v>1366</v>
      </c>
      <c r="D42" s="223">
        <v>220</v>
      </c>
      <c r="E42" s="223">
        <f t="shared" si="3"/>
        <v>948</v>
      </c>
      <c r="F42" s="223">
        <v>728</v>
      </c>
      <c r="G42" s="223">
        <v>719</v>
      </c>
      <c r="H42" s="216">
        <v>3033</v>
      </c>
      <c r="I42" s="224">
        <v>634</v>
      </c>
      <c r="J42" s="173"/>
      <c r="K42" s="173"/>
    </row>
    <row r="43" spans="1:33" s="160" customFormat="1" ht="15.75" customHeight="1" x14ac:dyDescent="0.25">
      <c r="A43" s="221"/>
      <c r="B43" s="217" t="s">
        <v>64</v>
      </c>
      <c r="C43" s="222">
        <v>1090</v>
      </c>
      <c r="D43" s="223">
        <v>227</v>
      </c>
      <c r="E43" s="223">
        <f t="shared" si="3"/>
        <v>958</v>
      </c>
      <c r="F43" s="223">
        <v>731</v>
      </c>
      <c r="G43" s="223">
        <v>794</v>
      </c>
      <c r="H43" s="216">
        <v>2842</v>
      </c>
      <c r="I43" s="224">
        <v>638</v>
      </c>
      <c r="J43" s="196"/>
      <c r="K43" s="196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</row>
    <row r="44" spans="1:33" ht="15.75" customHeight="1" x14ac:dyDescent="0.2">
      <c r="A44" s="221"/>
      <c r="B44" s="217" t="s">
        <v>65</v>
      </c>
      <c r="C44" s="222">
        <v>1212</v>
      </c>
      <c r="D44" s="223">
        <v>258</v>
      </c>
      <c r="E44" s="223">
        <f t="shared" si="3"/>
        <v>1034</v>
      </c>
      <c r="F44" s="223">
        <v>776</v>
      </c>
      <c r="G44" s="223">
        <v>713</v>
      </c>
      <c r="H44" s="216">
        <v>2959</v>
      </c>
      <c r="I44" s="224">
        <v>593</v>
      </c>
      <c r="J44" s="173"/>
      <c r="K44" s="173"/>
    </row>
    <row r="45" spans="1:33" ht="15.75" customHeight="1" x14ac:dyDescent="0.2">
      <c r="A45" s="221"/>
      <c r="B45" s="217" t="s">
        <v>66</v>
      </c>
      <c r="C45" s="222">
        <v>1216</v>
      </c>
      <c r="D45" s="223">
        <v>236</v>
      </c>
      <c r="E45" s="223">
        <f t="shared" si="3"/>
        <v>943</v>
      </c>
      <c r="F45" s="223">
        <v>707</v>
      </c>
      <c r="G45" s="223">
        <v>749</v>
      </c>
      <c r="H45" s="216">
        <v>2908</v>
      </c>
      <c r="I45" s="224">
        <v>577</v>
      </c>
      <c r="J45" s="173"/>
      <c r="K45" s="173"/>
      <c r="AG45" s="132" t="s">
        <v>13</v>
      </c>
    </row>
    <row r="46" spans="1:33" ht="15.75" customHeight="1" x14ac:dyDescent="0.2">
      <c r="A46" s="221"/>
      <c r="B46" s="217" t="s">
        <v>67</v>
      </c>
      <c r="C46" s="222">
        <v>1253</v>
      </c>
      <c r="D46" s="223">
        <v>265</v>
      </c>
      <c r="E46" s="223">
        <f t="shared" si="3"/>
        <v>933</v>
      </c>
      <c r="F46" s="223">
        <v>668</v>
      </c>
      <c r="G46" s="223">
        <v>725</v>
      </c>
      <c r="H46" s="216">
        <v>2911</v>
      </c>
      <c r="I46" s="224">
        <v>542</v>
      </c>
      <c r="J46" s="173"/>
      <c r="K46" s="173"/>
    </row>
    <row r="47" spans="1:33" ht="15.75" customHeight="1" x14ac:dyDescent="0.2">
      <c r="A47" s="221"/>
      <c r="B47" s="217" t="s">
        <v>235</v>
      </c>
      <c r="C47" s="222">
        <v>1252</v>
      </c>
      <c r="D47" s="223">
        <v>296</v>
      </c>
      <c r="E47" s="223">
        <f t="shared" si="3"/>
        <v>970</v>
      </c>
      <c r="F47" s="223">
        <v>674</v>
      </c>
      <c r="G47" s="223">
        <v>679</v>
      </c>
      <c r="H47" s="216">
        <v>2901</v>
      </c>
      <c r="I47" s="224">
        <v>545</v>
      </c>
      <c r="J47" s="173"/>
      <c r="K47" s="173"/>
    </row>
    <row r="48" spans="1:33" ht="15.75" customHeight="1" thickBot="1" x14ac:dyDescent="0.25">
      <c r="A48" s="197"/>
      <c r="B48" s="198" t="s">
        <v>236</v>
      </c>
      <c r="C48" s="199">
        <v>1393</v>
      </c>
      <c r="D48" s="200">
        <v>320</v>
      </c>
      <c r="E48" s="200">
        <f>D48+F48</f>
        <v>953</v>
      </c>
      <c r="F48" s="200">
        <v>633</v>
      </c>
      <c r="G48" s="200">
        <v>659</v>
      </c>
      <c r="H48" s="201">
        <v>3005</v>
      </c>
      <c r="I48" s="202">
        <v>503</v>
      </c>
      <c r="J48" s="173"/>
      <c r="K48" s="173"/>
    </row>
    <row r="49" spans="1:31" ht="15.75" customHeight="1" x14ac:dyDescent="0.2">
      <c r="A49" s="133" t="s">
        <v>283</v>
      </c>
    </row>
    <row r="50" spans="1:31" s="160" customFormat="1" ht="15.75" customHeight="1" x14ac:dyDescent="0.25">
      <c r="A50" s="169"/>
      <c r="B50" s="203"/>
      <c r="J50" s="196"/>
      <c r="K50" s="196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</row>
    <row r="51" spans="1:31" ht="15.75" hidden="1" customHeight="1" x14ac:dyDescent="0.2"/>
    <row r="52" spans="1:31" s="134" customFormat="1" ht="50.25" hidden="1" customHeight="1" thickBot="1" x14ac:dyDescent="0.25">
      <c r="A52" s="105" t="s">
        <v>284</v>
      </c>
    </row>
    <row r="53" spans="1:31" s="136" customFormat="1" ht="22.5" hidden="1" customHeight="1" thickBot="1" x14ac:dyDescent="0.3">
      <c r="A53" s="135"/>
      <c r="B53" s="1324"/>
      <c r="C53" s="1592" t="s">
        <v>272</v>
      </c>
      <c r="D53" s="1593"/>
      <c r="E53" s="1593"/>
      <c r="F53" s="1593"/>
      <c r="G53" s="1593"/>
      <c r="H53" s="1593"/>
      <c r="I53" s="1594"/>
    </row>
    <row r="54" spans="1:31" s="136" customFormat="1" ht="91.5" hidden="1" customHeight="1" thickBot="1" x14ac:dyDescent="0.3">
      <c r="A54" s="1323" t="s">
        <v>51</v>
      </c>
      <c r="B54" s="1325" t="s">
        <v>5</v>
      </c>
      <c r="C54" s="171" t="s">
        <v>273</v>
      </c>
      <c r="D54" s="164" t="s">
        <v>274</v>
      </c>
      <c r="E54" s="164"/>
      <c r="F54" s="164" t="s">
        <v>275</v>
      </c>
      <c r="G54" s="164" t="s">
        <v>276</v>
      </c>
      <c r="H54" s="179" t="s">
        <v>196</v>
      </c>
      <c r="I54" s="385" t="s">
        <v>277</v>
      </c>
    </row>
    <row r="55" spans="1:31" ht="15.75" hidden="1" customHeight="1" x14ac:dyDescent="0.2">
      <c r="A55" s="138">
        <v>1</v>
      </c>
      <c r="B55" s="143" t="s">
        <v>11</v>
      </c>
      <c r="C55" s="1079">
        <v>0</v>
      </c>
      <c r="D55" s="1080">
        <v>0</v>
      </c>
      <c r="E55" s="1080"/>
      <c r="F55" s="1080">
        <v>0</v>
      </c>
      <c r="G55" s="1080">
        <v>0</v>
      </c>
      <c r="H55" s="1077">
        <f t="shared" ref="H55:H69" si="4">SUM(C55:G55)</f>
        <v>0</v>
      </c>
      <c r="I55" s="1078" t="s">
        <v>121</v>
      </c>
      <c r="J55" s="173"/>
      <c r="K55" s="173"/>
    </row>
    <row r="56" spans="1:31" ht="15.75" hidden="1" customHeight="1" x14ac:dyDescent="0.2">
      <c r="A56" s="140">
        <v>2</v>
      </c>
      <c r="B56" s="141" t="s">
        <v>12</v>
      </c>
      <c r="C56" s="1079">
        <v>0</v>
      </c>
      <c r="D56" s="1080">
        <v>0</v>
      </c>
      <c r="E56" s="1080"/>
      <c r="F56" s="1080">
        <v>0</v>
      </c>
      <c r="G56" s="1080">
        <v>0</v>
      </c>
      <c r="H56" s="1081">
        <f t="shared" si="4"/>
        <v>0</v>
      </c>
      <c r="I56" s="1082" t="s">
        <v>121</v>
      </c>
      <c r="J56" s="173"/>
      <c r="K56" s="173"/>
    </row>
    <row r="57" spans="1:31" ht="15.75" hidden="1" customHeight="1" x14ac:dyDescent="0.2">
      <c r="A57" s="140">
        <v>3</v>
      </c>
      <c r="B57" s="141" t="s">
        <v>14</v>
      </c>
      <c r="C57" s="1079">
        <v>0</v>
      </c>
      <c r="D57" s="1080">
        <v>0</v>
      </c>
      <c r="E57" s="1080"/>
      <c r="F57" s="1080">
        <v>0</v>
      </c>
      <c r="G57" s="1080">
        <v>0</v>
      </c>
      <c r="H57" s="1081">
        <f t="shared" si="4"/>
        <v>0</v>
      </c>
      <c r="I57" s="1082" t="s">
        <v>121</v>
      </c>
      <c r="J57" s="173"/>
      <c r="K57" s="173"/>
    </row>
    <row r="58" spans="1:31" ht="15.75" hidden="1" customHeight="1" x14ac:dyDescent="0.2">
      <c r="A58" s="140">
        <v>4</v>
      </c>
      <c r="B58" s="141" t="s">
        <v>15</v>
      </c>
      <c r="C58" s="1079">
        <v>0</v>
      </c>
      <c r="D58" s="1080">
        <v>0</v>
      </c>
      <c r="E58" s="1080"/>
      <c r="F58" s="1080">
        <v>0</v>
      </c>
      <c r="G58" s="1080">
        <v>0</v>
      </c>
      <c r="H58" s="1081">
        <f t="shared" si="4"/>
        <v>0</v>
      </c>
      <c r="I58" s="1082" t="s">
        <v>121</v>
      </c>
      <c r="J58" s="173"/>
      <c r="K58" s="173"/>
    </row>
    <row r="59" spans="1:31" ht="15.75" hidden="1" customHeight="1" x14ac:dyDescent="0.2">
      <c r="A59" s="140">
        <v>5</v>
      </c>
      <c r="B59" s="141" t="s">
        <v>16</v>
      </c>
      <c r="C59" s="1079">
        <v>0</v>
      </c>
      <c r="D59" s="1080">
        <v>0</v>
      </c>
      <c r="E59" s="1080"/>
      <c r="F59" s="1080">
        <v>0</v>
      </c>
      <c r="G59" s="1080">
        <v>0</v>
      </c>
      <c r="H59" s="1081">
        <f t="shared" si="4"/>
        <v>0</v>
      </c>
      <c r="I59" s="1082" t="s">
        <v>121</v>
      </c>
      <c r="J59" s="173"/>
      <c r="K59" s="173" t="s">
        <v>13</v>
      </c>
      <c r="M59" s="132" t="s">
        <v>13</v>
      </c>
    </row>
    <row r="60" spans="1:31" ht="15.75" hidden="1" customHeight="1" x14ac:dyDescent="0.2">
      <c r="A60" s="142">
        <v>6</v>
      </c>
      <c r="B60" s="143" t="s">
        <v>17</v>
      </c>
      <c r="C60" s="1079">
        <v>0</v>
      </c>
      <c r="D60" s="1080">
        <v>0</v>
      </c>
      <c r="E60" s="1080"/>
      <c r="F60" s="1080">
        <v>3</v>
      </c>
      <c r="G60" s="1080">
        <v>0</v>
      </c>
      <c r="H60" s="1081">
        <f t="shared" si="4"/>
        <v>3</v>
      </c>
      <c r="I60" s="1082" t="s">
        <v>121</v>
      </c>
      <c r="J60" s="173"/>
      <c r="K60" s="173"/>
    </row>
    <row r="61" spans="1:31" ht="15.75" hidden="1" customHeight="1" x14ac:dyDescent="0.2">
      <c r="A61" s="142">
        <v>7</v>
      </c>
      <c r="B61" s="143" t="s">
        <v>18</v>
      </c>
      <c r="C61" s="1079">
        <v>0</v>
      </c>
      <c r="D61" s="1080">
        <v>0</v>
      </c>
      <c r="E61" s="1080"/>
      <c r="F61" s="1080">
        <v>0</v>
      </c>
      <c r="G61" s="1080">
        <v>0</v>
      </c>
      <c r="H61" s="1081">
        <f t="shared" si="4"/>
        <v>0</v>
      </c>
      <c r="I61" s="1082" t="s">
        <v>121</v>
      </c>
      <c r="J61" s="173"/>
      <c r="K61" s="1054"/>
      <c r="M61" s="132" t="s">
        <v>13</v>
      </c>
    </row>
    <row r="62" spans="1:31" ht="15.75" hidden="1" customHeight="1" x14ac:dyDescent="0.2">
      <c r="A62" s="140">
        <v>8</v>
      </c>
      <c r="B62" s="141" t="s">
        <v>19</v>
      </c>
      <c r="C62" s="1079">
        <v>0</v>
      </c>
      <c r="D62" s="1080">
        <v>0</v>
      </c>
      <c r="E62" s="1080"/>
      <c r="F62" s="1080">
        <v>3</v>
      </c>
      <c r="G62" s="1080">
        <v>0</v>
      </c>
      <c r="H62" s="1081">
        <f t="shared" si="4"/>
        <v>3</v>
      </c>
      <c r="I62" s="1082" t="s">
        <v>121</v>
      </c>
      <c r="J62" s="173"/>
      <c r="K62" s="173"/>
    </row>
    <row r="63" spans="1:31" ht="15.75" hidden="1" customHeight="1" x14ac:dyDescent="0.2">
      <c r="A63" s="140">
        <v>9</v>
      </c>
      <c r="B63" s="141" t="s">
        <v>20</v>
      </c>
      <c r="C63" s="1079">
        <v>0</v>
      </c>
      <c r="D63" s="1080">
        <v>0</v>
      </c>
      <c r="E63" s="1080"/>
      <c r="F63" s="1080">
        <v>0</v>
      </c>
      <c r="G63" s="1080">
        <v>0</v>
      </c>
      <c r="H63" s="1081">
        <f t="shared" si="4"/>
        <v>0</v>
      </c>
      <c r="I63" s="1082" t="s">
        <v>121</v>
      </c>
      <c r="J63" s="173"/>
      <c r="K63" s="173"/>
    </row>
    <row r="64" spans="1:31" ht="15.75" hidden="1" customHeight="1" x14ac:dyDescent="0.2">
      <c r="A64" s="140">
        <v>10</v>
      </c>
      <c r="B64" s="141" t="s">
        <v>21</v>
      </c>
      <c r="C64" s="1079">
        <v>0</v>
      </c>
      <c r="D64" s="1080">
        <v>0</v>
      </c>
      <c r="E64" s="1080"/>
      <c r="F64" s="1080">
        <v>0</v>
      </c>
      <c r="G64" s="1080">
        <v>0</v>
      </c>
      <c r="H64" s="1081">
        <f t="shared" si="4"/>
        <v>0</v>
      </c>
      <c r="I64" s="1082" t="s">
        <v>121</v>
      </c>
      <c r="J64" s="173"/>
      <c r="K64" s="173"/>
    </row>
    <row r="65" spans="1:13" ht="15.75" hidden="1" customHeight="1" x14ac:dyDescent="0.2">
      <c r="A65" s="142">
        <v>11</v>
      </c>
      <c r="B65" s="143" t="s">
        <v>22</v>
      </c>
      <c r="C65" s="1079">
        <v>0</v>
      </c>
      <c r="D65" s="1080">
        <v>0</v>
      </c>
      <c r="E65" s="1080"/>
      <c r="F65" s="1080">
        <v>0</v>
      </c>
      <c r="G65" s="1080">
        <v>0</v>
      </c>
      <c r="H65" s="1081">
        <f t="shared" si="4"/>
        <v>0</v>
      </c>
      <c r="I65" s="1082" t="s">
        <v>121</v>
      </c>
      <c r="J65" s="173"/>
      <c r="K65" s="173"/>
    </row>
    <row r="66" spans="1:13" ht="15.75" hidden="1" customHeight="1" x14ac:dyDescent="0.2">
      <c r="A66" s="140">
        <v>12</v>
      </c>
      <c r="B66" s="141" t="s">
        <v>23</v>
      </c>
      <c r="C66" s="1079">
        <v>0</v>
      </c>
      <c r="D66" s="1080">
        <v>0</v>
      </c>
      <c r="E66" s="1080"/>
      <c r="F66" s="1080">
        <v>7</v>
      </c>
      <c r="G66" s="1080">
        <v>0</v>
      </c>
      <c r="H66" s="1081">
        <f t="shared" si="4"/>
        <v>7</v>
      </c>
      <c r="I66" s="1082" t="s">
        <v>121</v>
      </c>
      <c r="J66" s="173"/>
      <c r="K66" s="173"/>
      <c r="M66" s="132" t="s">
        <v>13</v>
      </c>
    </row>
    <row r="67" spans="1:13" ht="15.75" hidden="1" customHeight="1" x14ac:dyDescent="0.2">
      <c r="A67" s="140">
        <v>13</v>
      </c>
      <c r="B67" s="141" t="s">
        <v>24</v>
      </c>
      <c r="C67" s="1079">
        <v>0</v>
      </c>
      <c r="D67" s="1080">
        <v>0</v>
      </c>
      <c r="E67" s="1080"/>
      <c r="F67" s="1080">
        <v>0</v>
      </c>
      <c r="G67" s="1080">
        <v>0</v>
      </c>
      <c r="H67" s="1081">
        <f t="shared" si="4"/>
        <v>0</v>
      </c>
      <c r="I67" s="1082" t="s">
        <v>121</v>
      </c>
      <c r="J67" s="173"/>
      <c r="K67" s="173"/>
    </row>
    <row r="68" spans="1:13" ht="15.75" hidden="1" customHeight="1" x14ac:dyDescent="0.2">
      <c r="A68" s="140">
        <v>14</v>
      </c>
      <c r="B68" s="141" t="s">
        <v>25</v>
      </c>
      <c r="C68" s="1079">
        <v>0</v>
      </c>
      <c r="D68" s="1080">
        <v>0</v>
      </c>
      <c r="E68" s="1080"/>
      <c r="F68" s="1080">
        <v>0</v>
      </c>
      <c r="G68" s="1080">
        <v>0</v>
      </c>
      <c r="H68" s="1081">
        <f t="shared" si="4"/>
        <v>0</v>
      </c>
      <c r="I68" s="1082" t="s">
        <v>121</v>
      </c>
      <c r="J68" s="173"/>
      <c r="K68" s="173"/>
    </row>
    <row r="69" spans="1:13" ht="33.75" hidden="1" customHeight="1" thickBot="1" x14ac:dyDescent="0.25">
      <c r="A69" s="205">
        <v>15</v>
      </c>
      <c r="B69" s="206" t="s">
        <v>26</v>
      </c>
      <c r="C69" s="1079">
        <v>0</v>
      </c>
      <c r="D69" s="1080">
        <v>0</v>
      </c>
      <c r="E69" s="1080"/>
      <c r="F69" s="1080">
        <v>0</v>
      </c>
      <c r="G69" s="1080">
        <v>0</v>
      </c>
      <c r="H69" s="1084">
        <f t="shared" si="4"/>
        <v>0</v>
      </c>
      <c r="I69" s="1085" t="s">
        <v>121</v>
      </c>
      <c r="J69" s="173"/>
      <c r="K69" s="173"/>
    </row>
    <row r="70" spans="1:13" s="160" customFormat="1" ht="24.75" hidden="1" customHeight="1" x14ac:dyDescent="0.25">
      <c r="A70" s="190"/>
      <c r="B70" s="191" t="s">
        <v>524</v>
      </c>
      <c r="C70" s="1283">
        <f t="shared" ref="C70:H70" si="5">SUM(C55:C69)</f>
        <v>0</v>
      </c>
      <c r="D70" s="193">
        <f t="shared" si="5"/>
        <v>0</v>
      </c>
      <c r="E70" s="193"/>
      <c r="F70" s="193">
        <f t="shared" si="5"/>
        <v>13</v>
      </c>
      <c r="G70" s="193">
        <f t="shared" si="5"/>
        <v>0</v>
      </c>
      <c r="H70" s="195">
        <f t="shared" si="5"/>
        <v>13</v>
      </c>
      <c r="I70" s="1280" t="s">
        <v>121</v>
      </c>
      <c r="J70" s="196"/>
      <c r="K70" s="196"/>
    </row>
    <row r="71" spans="1:13" s="160" customFormat="1" ht="24.75" hidden="1" customHeight="1" x14ac:dyDescent="0.25">
      <c r="A71" s="142"/>
      <c r="B71" s="143" t="s">
        <v>489</v>
      </c>
      <c r="C71" s="1284">
        <v>0</v>
      </c>
      <c r="D71" s="575">
        <v>1</v>
      </c>
      <c r="E71" s="575"/>
      <c r="F71" s="575">
        <v>49</v>
      </c>
      <c r="G71" s="575">
        <v>0</v>
      </c>
      <c r="H71" s="1285">
        <v>50</v>
      </c>
      <c r="I71" s="1278" t="s">
        <v>121</v>
      </c>
      <c r="J71" s="196"/>
      <c r="K71" s="196"/>
    </row>
    <row r="72" spans="1:13" ht="15.75" hidden="1" customHeight="1" x14ac:dyDescent="0.2">
      <c r="A72" s="142" t="s">
        <v>13</v>
      </c>
      <c r="B72" s="143" t="s">
        <v>446</v>
      </c>
      <c r="C72" s="1286">
        <v>0</v>
      </c>
      <c r="D72" s="219">
        <v>0</v>
      </c>
      <c r="E72" s="219"/>
      <c r="F72" s="219">
        <v>5</v>
      </c>
      <c r="G72" s="219">
        <v>0</v>
      </c>
      <c r="H72" s="1285">
        <v>5</v>
      </c>
      <c r="I72" s="1281" t="s">
        <v>121</v>
      </c>
      <c r="J72" s="173"/>
      <c r="K72" s="173"/>
    </row>
    <row r="73" spans="1:13" ht="15.75" hidden="1" customHeight="1" x14ac:dyDescent="0.2">
      <c r="A73" s="142"/>
      <c r="B73" s="143" t="s">
        <v>60</v>
      </c>
      <c r="C73" s="1286">
        <v>0</v>
      </c>
      <c r="D73" s="219">
        <v>1</v>
      </c>
      <c r="E73" s="219"/>
      <c r="F73" s="219">
        <v>3</v>
      </c>
      <c r="G73" s="219">
        <v>0</v>
      </c>
      <c r="H73" s="1285">
        <v>4</v>
      </c>
      <c r="I73" s="1281" t="s">
        <v>121</v>
      </c>
      <c r="J73" s="173"/>
      <c r="K73" s="173"/>
    </row>
    <row r="74" spans="1:13" ht="15.75" hidden="1" customHeight="1" x14ac:dyDescent="0.2">
      <c r="A74" s="142"/>
      <c r="B74" s="143" t="s">
        <v>61</v>
      </c>
      <c r="C74" s="1286">
        <v>0</v>
      </c>
      <c r="D74" s="219">
        <v>2</v>
      </c>
      <c r="E74" s="219"/>
      <c r="F74" s="219">
        <v>4</v>
      </c>
      <c r="G74" s="219">
        <v>1</v>
      </c>
      <c r="H74" s="1285">
        <v>7</v>
      </c>
      <c r="I74" s="1281" t="s">
        <v>121</v>
      </c>
      <c r="J74" s="173"/>
      <c r="K74" s="173"/>
    </row>
    <row r="75" spans="1:13" ht="15.75" hidden="1" customHeight="1" x14ac:dyDescent="0.2">
      <c r="A75" s="142"/>
      <c r="B75" s="143" t="s">
        <v>62</v>
      </c>
      <c r="C75" s="1286">
        <v>0</v>
      </c>
      <c r="D75" s="219">
        <v>1</v>
      </c>
      <c r="E75" s="219"/>
      <c r="F75" s="219">
        <v>2</v>
      </c>
      <c r="G75" s="219">
        <v>0</v>
      </c>
      <c r="H75" s="1285">
        <v>3</v>
      </c>
      <c r="I75" s="1281" t="s">
        <v>121</v>
      </c>
      <c r="J75" s="173"/>
      <c r="K75" s="173"/>
    </row>
    <row r="76" spans="1:13" ht="15.75" hidden="1" customHeight="1" x14ac:dyDescent="0.2">
      <c r="A76" s="142"/>
      <c r="B76" s="143" t="s">
        <v>63</v>
      </c>
      <c r="C76" s="1286">
        <v>0</v>
      </c>
      <c r="D76" s="219">
        <v>0</v>
      </c>
      <c r="E76" s="219"/>
      <c r="F76" s="219">
        <v>18</v>
      </c>
      <c r="G76" s="219">
        <v>1</v>
      </c>
      <c r="H76" s="1285">
        <v>19</v>
      </c>
      <c r="I76" s="1281" t="s">
        <v>121</v>
      </c>
      <c r="J76" s="173"/>
      <c r="K76" s="173"/>
    </row>
    <row r="77" spans="1:13" s="160" customFormat="1" ht="18.75" hidden="1" customHeight="1" x14ac:dyDescent="0.25">
      <c r="A77" s="142"/>
      <c r="B77" s="143" t="s">
        <v>64</v>
      </c>
      <c r="C77" s="1284">
        <v>0</v>
      </c>
      <c r="D77" s="575">
        <v>1</v>
      </c>
      <c r="E77" s="575"/>
      <c r="F77" s="575">
        <v>15</v>
      </c>
      <c r="G77" s="575">
        <v>0</v>
      </c>
      <c r="H77" s="1285">
        <v>16</v>
      </c>
      <c r="I77" s="1281" t="s">
        <v>121</v>
      </c>
      <c r="J77" s="196"/>
      <c r="K77" s="196"/>
    </row>
    <row r="78" spans="1:13" ht="15.75" hidden="1" customHeight="1" x14ac:dyDescent="0.2">
      <c r="A78" s="142"/>
      <c r="B78" s="143" t="s">
        <v>65</v>
      </c>
      <c r="C78" s="1286">
        <v>0</v>
      </c>
      <c r="D78" s="219">
        <v>1</v>
      </c>
      <c r="E78" s="219"/>
      <c r="F78" s="219">
        <v>5</v>
      </c>
      <c r="G78" s="219">
        <v>2</v>
      </c>
      <c r="H78" s="1285">
        <v>8</v>
      </c>
      <c r="I78" s="1281" t="s">
        <v>121</v>
      </c>
      <c r="J78" s="173"/>
      <c r="K78" s="173"/>
    </row>
    <row r="79" spans="1:13" ht="15.75" hidden="1" customHeight="1" x14ac:dyDescent="0.2">
      <c r="A79" s="142"/>
      <c r="B79" s="143" t="s">
        <v>66</v>
      </c>
      <c r="C79" s="1286">
        <v>0</v>
      </c>
      <c r="D79" s="219">
        <v>1</v>
      </c>
      <c r="E79" s="219"/>
      <c r="F79" s="219">
        <v>6</v>
      </c>
      <c r="G79" s="219">
        <v>1</v>
      </c>
      <c r="H79" s="1285">
        <v>8</v>
      </c>
      <c r="I79" s="1281" t="s">
        <v>121</v>
      </c>
      <c r="J79" s="173"/>
      <c r="K79" s="173"/>
    </row>
    <row r="80" spans="1:13" ht="15.75" hidden="1" customHeight="1" x14ac:dyDescent="0.2">
      <c r="A80" s="142"/>
      <c r="B80" s="143" t="s">
        <v>67</v>
      </c>
      <c r="C80" s="1286">
        <v>0</v>
      </c>
      <c r="D80" s="219">
        <v>1</v>
      </c>
      <c r="E80" s="219"/>
      <c r="F80" s="219">
        <v>7</v>
      </c>
      <c r="G80" s="219">
        <v>1</v>
      </c>
      <c r="H80" s="1285">
        <v>9</v>
      </c>
      <c r="I80" s="1281" t="s">
        <v>121</v>
      </c>
      <c r="J80" s="173"/>
      <c r="K80" s="173"/>
    </row>
    <row r="81" spans="1:25" ht="15.75" hidden="1" customHeight="1" x14ac:dyDescent="0.2">
      <c r="A81" s="142"/>
      <c r="B81" s="143" t="s">
        <v>235</v>
      </c>
      <c r="C81" s="1286">
        <v>0</v>
      </c>
      <c r="D81" s="219">
        <v>1</v>
      </c>
      <c r="E81" s="219"/>
      <c r="F81" s="219">
        <v>36</v>
      </c>
      <c r="G81" s="219">
        <v>13</v>
      </c>
      <c r="H81" s="1285">
        <v>50</v>
      </c>
      <c r="I81" s="1281" t="s">
        <v>121</v>
      </c>
      <c r="J81" s="173"/>
      <c r="K81" s="173"/>
    </row>
    <row r="82" spans="1:25" ht="15.75" hidden="1" customHeight="1" thickBot="1" x14ac:dyDescent="0.25">
      <c r="A82" s="197"/>
      <c r="B82" s="386" t="s">
        <v>236</v>
      </c>
      <c r="C82" s="1287">
        <v>0</v>
      </c>
      <c r="D82" s="225">
        <v>0</v>
      </c>
      <c r="E82" s="225"/>
      <c r="F82" s="225">
        <v>0</v>
      </c>
      <c r="G82" s="225">
        <v>0</v>
      </c>
      <c r="H82" s="1288">
        <v>0</v>
      </c>
      <c r="I82" s="1282" t="s">
        <v>121</v>
      </c>
      <c r="J82" s="173"/>
      <c r="K82" s="173"/>
    </row>
    <row r="83" spans="1:25" ht="15.75" hidden="1" customHeight="1" x14ac:dyDescent="0.2">
      <c r="A83" s="133" t="s">
        <v>283</v>
      </c>
    </row>
    <row r="84" spans="1:25" ht="15.75" hidden="1" customHeight="1" x14ac:dyDescent="0.2"/>
    <row r="85" spans="1:25" ht="15.75" hidden="1" customHeight="1" x14ac:dyDescent="0.2"/>
    <row r="86" spans="1:25" s="134" customFormat="1" ht="31.5" hidden="1" customHeight="1" thickBot="1" x14ac:dyDescent="0.25">
      <c r="A86" s="105" t="s">
        <v>285</v>
      </c>
    </row>
    <row r="87" spans="1:25" s="136" customFormat="1" ht="27.75" hidden="1" customHeight="1" thickBot="1" x14ac:dyDescent="0.3">
      <c r="A87" s="153"/>
      <c r="B87" s="170"/>
      <c r="C87" s="1587" t="s">
        <v>272</v>
      </c>
      <c r="D87" s="1588"/>
      <c r="E87" s="1588"/>
      <c r="F87" s="1588"/>
      <c r="G87" s="1588"/>
      <c r="H87" s="1588"/>
      <c r="I87" s="1589"/>
    </row>
    <row r="88" spans="1:25" s="136" customFormat="1" ht="81" hidden="1" customHeight="1" thickBot="1" x14ac:dyDescent="0.3">
      <c r="A88" s="1326" t="s">
        <v>51</v>
      </c>
      <c r="B88" s="1325" t="s">
        <v>5</v>
      </c>
      <c r="C88" s="171" t="s">
        <v>273</v>
      </c>
      <c r="D88" s="164" t="s">
        <v>274</v>
      </c>
      <c r="E88" s="164"/>
      <c r="F88" s="164" t="s">
        <v>275</v>
      </c>
      <c r="G88" s="164" t="s">
        <v>276</v>
      </c>
      <c r="H88" s="179" t="s">
        <v>196</v>
      </c>
      <c r="I88" s="232" t="s">
        <v>277</v>
      </c>
    </row>
    <row r="89" spans="1:25" ht="14.25" hidden="1" x14ac:dyDescent="0.2">
      <c r="A89" s="155">
        <v>1</v>
      </c>
      <c r="B89" s="143" t="s">
        <v>11</v>
      </c>
      <c r="C89" s="1079">
        <v>0</v>
      </c>
      <c r="D89" s="1080">
        <v>0</v>
      </c>
      <c r="E89" s="1080"/>
      <c r="F89" s="1080">
        <v>31</v>
      </c>
      <c r="G89" s="1080">
        <v>18</v>
      </c>
      <c r="H89" s="1077">
        <f t="shared" ref="H89:H103" si="6">SUM(C89:G89)</f>
        <v>49</v>
      </c>
      <c r="I89" s="1078">
        <v>0</v>
      </c>
      <c r="J89" s="173"/>
      <c r="K89" s="243"/>
      <c r="L89" s="234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</row>
    <row r="90" spans="1:25" ht="14.25" hidden="1" x14ac:dyDescent="0.2">
      <c r="A90" s="156">
        <v>2</v>
      </c>
      <c r="B90" s="141" t="s">
        <v>12</v>
      </c>
      <c r="C90" s="1079">
        <v>0</v>
      </c>
      <c r="D90" s="1080">
        <v>0</v>
      </c>
      <c r="E90" s="1080"/>
      <c r="F90" s="1080">
        <v>15</v>
      </c>
      <c r="G90" s="1080">
        <v>23</v>
      </c>
      <c r="H90" s="1081">
        <f t="shared" si="6"/>
        <v>38</v>
      </c>
      <c r="I90" s="1082">
        <v>0</v>
      </c>
      <c r="J90" s="173"/>
      <c r="K90" s="243"/>
      <c r="L90" s="234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</row>
    <row r="91" spans="1:25" ht="14.25" hidden="1" x14ac:dyDescent="0.2">
      <c r="A91" s="156">
        <v>3</v>
      </c>
      <c r="B91" s="141" t="s">
        <v>14</v>
      </c>
      <c r="C91" s="1079">
        <v>0</v>
      </c>
      <c r="D91" s="1080">
        <v>1</v>
      </c>
      <c r="E91" s="1080"/>
      <c r="F91" s="1080">
        <v>10</v>
      </c>
      <c r="G91" s="1080">
        <v>11</v>
      </c>
      <c r="H91" s="1081">
        <f t="shared" si="6"/>
        <v>22</v>
      </c>
      <c r="I91" s="1082">
        <v>0</v>
      </c>
      <c r="J91" s="173"/>
      <c r="K91" s="243"/>
      <c r="L91" s="234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</row>
    <row r="92" spans="1:25" ht="28.5" hidden="1" x14ac:dyDescent="0.2">
      <c r="A92" s="156">
        <v>4</v>
      </c>
      <c r="B92" s="141" t="s">
        <v>15</v>
      </c>
      <c r="C92" s="1079">
        <v>0</v>
      </c>
      <c r="D92" s="1080">
        <v>3</v>
      </c>
      <c r="E92" s="1080"/>
      <c r="F92" s="1080">
        <v>4</v>
      </c>
      <c r="G92" s="1080">
        <v>53</v>
      </c>
      <c r="H92" s="1081">
        <f t="shared" si="6"/>
        <v>60</v>
      </c>
      <c r="I92" s="1082">
        <v>0</v>
      </c>
      <c r="J92" s="173"/>
      <c r="K92" s="243"/>
      <c r="L92" s="234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</row>
    <row r="93" spans="1:25" ht="14.25" hidden="1" x14ac:dyDescent="0.2">
      <c r="A93" s="156">
        <v>5</v>
      </c>
      <c r="B93" s="141" t="s">
        <v>16</v>
      </c>
      <c r="C93" s="1079">
        <v>0</v>
      </c>
      <c r="D93" s="1080">
        <v>5</v>
      </c>
      <c r="E93" s="1080"/>
      <c r="F93" s="1080">
        <v>21</v>
      </c>
      <c r="G93" s="1080">
        <v>23</v>
      </c>
      <c r="H93" s="1081">
        <f t="shared" si="6"/>
        <v>49</v>
      </c>
      <c r="I93" s="1082">
        <v>0</v>
      </c>
      <c r="J93" s="173"/>
      <c r="K93" s="173" t="s">
        <v>13</v>
      </c>
    </row>
    <row r="94" spans="1:25" ht="14.25" hidden="1" x14ac:dyDescent="0.2">
      <c r="A94" s="157">
        <v>6</v>
      </c>
      <c r="B94" s="143" t="s">
        <v>17</v>
      </c>
      <c r="C94" s="1079">
        <v>0</v>
      </c>
      <c r="D94" s="1080">
        <v>0</v>
      </c>
      <c r="E94" s="1080"/>
      <c r="F94" s="1080">
        <v>38</v>
      </c>
      <c r="G94" s="1080">
        <v>21</v>
      </c>
      <c r="H94" s="1081">
        <f t="shared" si="6"/>
        <v>59</v>
      </c>
      <c r="I94" s="1082">
        <v>0</v>
      </c>
      <c r="J94" s="173"/>
      <c r="K94" s="173"/>
    </row>
    <row r="95" spans="1:25" ht="14.25" hidden="1" x14ac:dyDescent="0.2">
      <c r="A95" s="157">
        <v>7</v>
      </c>
      <c r="B95" s="143" t="s">
        <v>18</v>
      </c>
      <c r="C95" s="1079">
        <v>0</v>
      </c>
      <c r="D95" s="1080">
        <v>1</v>
      </c>
      <c r="E95" s="1080"/>
      <c r="F95" s="1080">
        <v>68</v>
      </c>
      <c r="G95" s="1080">
        <v>22</v>
      </c>
      <c r="H95" s="1081">
        <f t="shared" si="6"/>
        <v>91</v>
      </c>
      <c r="I95" s="1082">
        <v>0</v>
      </c>
      <c r="J95" s="173"/>
      <c r="K95" s="173"/>
    </row>
    <row r="96" spans="1:25" ht="14.25" hidden="1" x14ac:dyDescent="0.2">
      <c r="A96" s="156">
        <v>8</v>
      </c>
      <c r="B96" s="141" t="s">
        <v>19</v>
      </c>
      <c r="C96" s="1079">
        <v>0</v>
      </c>
      <c r="D96" s="1080">
        <v>3</v>
      </c>
      <c r="E96" s="1080"/>
      <c r="F96" s="1080">
        <v>46</v>
      </c>
      <c r="G96" s="1080">
        <v>54</v>
      </c>
      <c r="H96" s="1081">
        <f t="shared" si="6"/>
        <v>103</v>
      </c>
      <c r="I96" s="1082">
        <v>0</v>
      </c>
      <c r="J96" s="173"/>
      <c r="K96" s="173"/>
    </row>
    <row r="97" spans="1:13" ht="14.25" hidden="1" x14ac:dyDescent="0.2">
      <c r="A97" s="156">
        <v>9</v>
      </c>
      <c r="B97" s="141" t="s">
        <v>20</v>
      </c>
      <c r="C97" s="1079">
        <v>0</v>
      </c>
      <c r="D97" s="1080">
        <v>0</v>
      </c>
      <c r="E97" s="1080"/>
      <c r="F97" s="1080">
        <v>47</v>
      </c>
      <c r="G97" s="1080">
        <v>30</v>
      </c>
      <c r="H97" s="1081">
        <f t="shared" si="6"/>
        <v>77</v>
      </c>
      <c r="I97" s="1082">
        <v>0</v>
      </c>
      <c r="J97" s="173"/>
      <c r="K97" s="173"/>
    </row>
    <row r="98" spans="1:13" ht="14.25" hidden="1" x14ac:dyDescent="0.2">
      <c r="A98" s="156">
        <v>10</v>
      </c>
      <c r="B98" s="141" t="s">
        <v>21</v>
      </c>
      <c r="C98" s="1079">
        <v>0</v>
      </c>
      <c r="D98" s="1080">
        <v>12</v>
      </c>
      <c r="E98" s="1080"/>
      <c r="F98" s="1080">
        <v>33</v>
      </c>
      <c r="G98" s="1080">
        <v>15</v>
      </c>
      <c r="H98" s="1081">
        <f t="shared" si="6"/>
        <v>60</v>
      </c>
      <c r="I98" s="1082">
        <v>0</v>
      </c>
      <c r="J98" s="173"/>
      <c r="K98" s="173"/>
    </row>
    <row r="99" spans="1:13" ht="14.25" hidden="1" x14ac:dyDescent="0.2">
      <c r="A99" s="157">
        <v>11</v>
      </c>
      <c r="B99" s="143" t="s">
        <v>22</v>
      </c>
      <c r="C99" s="1079">
        <v>0</v>
      </c>
      <c r="D99" s="1080">
        <v>0</v>
      </c>
      <c r="E99" s="1080"/>
      <c r="F99" s="1080">
        <v>53</v>
      </c>
      <c r="G99" s="1080">
        <v>15</v>
      </c>
      <c r="H99" s="1081">
        <f t="shared" si="6"/>
        <v>68</v>
      </c>
      <c r="I99" s="1082">
        <v>0</v>
      </c>
      <c r="J99" s="173"/>
      <c r="K99" s="173"/>
    </row>
    <row r="100" spans="1:13" ht="14.25" hidden="1" x14ac:dyDescent="0.2">
      <c r="A100" s="156">
        <v>12</v>
      </c>
      <c r="B100" s="141" t="s">
        <v>23</v>
      </c>
      <c r="C100" s="1079">
        <v>0</v>
      </c>
      <c r="D100" s="1080">
        <v>0</v>
      </c>
      <c r="E100" s="1080"/>
      <c r="F100" s="1080">
        <v>69</v>
      </c>
      <c r="G100" s="1080">
        <v>53</v>
      </c>
      <c r="H100" s="1081">
        <f t="shared" si="6"/>
        <v>122</v>
      </c>
      <c r="I100" s="1082">
        <v>0</v>
      </c>
      <c r="J100" s="173"/>
      <c r="K100" s="173"/>
    </row>
    <row r="101" spans="1:13" ht="14.25" hidden="1" x14ac:dyDescent="0.2">
      <c r="A101" s="156">
        <v>13</v>
      </c>
      <c r="B101" s="141" t="s">
        <v>24</v>
      </c>
      <c r="C101" s="1079">
        <v>1</v>
      </c>
      <c r="D101" s="1080">
        <v>4</v>
      </c>
      <c r="E101" s="1080"/>
      <c r="F101" s="1080">
        <v>16</v>
      </c>
      <c r="G101" s="1080">
        <v>23</v>
      </c>
      <c r="H101" s="1081">
        <f t="shared" si="6"/>
        <v>44</v>
      </c>
      <c r="I101" s="1082">
        <v>0</v>
      </c>
      <c r="J101" s="173"/>
      <c r="K101" s="173"/>
    </row>
    <row r="102" spans="1:13" ht="14.25" hidden="1" x14ac:dyDescent="0.2">
      <c r="A102" s="156">
        <v>14</v>
      </c>
      <c r="B102" s="141" t="s">
        <v>25</v>
      </c>
      <c r="C102" s="1079">
        <v>4</v>
      </c>
      <c r="D102" s="1080">
        <v>1</v>
      </c>
      <c r="E102" s="1080"/>
      <c r="F102" s="1080">
        <v>50</v>
      </c>
      <c r="G102" s="1080">
        <v>16</v>
      </c>
      <c r="H102" s="1081">
        <f t="shared" si="6"/>
        <v>71</v>
      </c>
      <c r="I102" s="1082">
        <v>0</v>
      </c>
      <c r="J102" s="173"/>
      <c r="K102" s="173"/>
      <c r="M102" s="132" t="s">
        <v>13</v>
      </c>
    </row>
    <row r="103" spans="1:13" ht="29.25" hidden="1" thickBot="1" x14ac:dyDescent="0.25">
      <c r="A103" s="158">
        <v>15</v>
      </c>
      <c r="B103" s="144" t="s">
        <v>26</v>
      </c>
      <c r="C103" s="1079">
        <v>0</v>
      </c>
      <c r="D103" s="1080">
        <v>1</v>
      </c>
      <c r="E103" s="1080"/>
      <c r="F103" s="1080">
        <v>56</v>
      </c>
      <c r="G103" s="1080">
        <v>33</v>
      </c>
      <c r="H103" s="1084">
        <f t="shared" si="6"/>
        <v>90</v>
      </c>
      <c r="I103" s="1085">
        <v>0</v>
      </c>
      <c r="J103" s="173"/>
      <c r="K103" s="173"/>
      <c r="L103" s="132" t="s">
        <v>13</v>
      </c>
    </row>
    <row r="104" spans="1:13" s="160" customFormat="1" ht="15" hidden="1" x14ac:dyDescent="0.25">
      <c r="A104" s="190"/>
      <c r="B104" s="191" t="s">
        <v>524</v>
      </c>
      <c r="C104" s="1283">
        <f t="shared" ref="C104:I104" si="7">SUM(C89:C103)</f>
        <v>5</v>
      </c>
      <c r="D104" s="193">
        <f t="shared" si="7"/>
        <v>31</v>
      </c>
      <c r="E104" s="193"/>
      <c r="F104" s="193">
        <f t="shared" si="7"/>
        <v>557</v>
      </c>
      <c r="G104" s="193">
        <f t="shared" si="7"/>
        <v>410</v>
      </c>
      <c r="H104" s="195">
        <f t="shared" si="7"/>
        <v>1003</v>
      </c>
      <c r="I104" s="1289">
        <f t="shared" si="7"/>
        <v>0</v>
      </c>
      <c r="J104" s="196"/>
      <c r="K104" s="196"/>
    </row>
    <row r="105" spans="1:13" s="160" customFormat="1" ht="15" hidden="1" x14ac:dyDescent="0.25">
      <c r="A105" s="142"/>
      <c r="B105" s="143" t="s">
        <v>489</v>
      </c>
      <c r="C105" s="1284">
        <v>7</v>
      </c>
      <c r="D105" s="575">
        <v>83</v>
      </c>
      <c r="E105" s="575"/>
      <c r="F105" s="575">
        <v>470</v>
      </c>
      <c r="G105" s="575">
        <v>343</v>
      </c>
      <c r="H105" s="1292">
        <v>903</v>
      </c>
      <c r="I105" s="1053">
        <v>0</v>
      </c>
      <c r="J105" s="196"/>
      <c r="K105" s="196"/>
    </row>
    <row r="106" spans="1:13" ht="14.25" hidden="1" x14ac:dyDescent="0.2">
      <c r="A106" s="140"/>
      <c r="B106" s="141" t="s">
        <v>446</v>
      </c>
      <c r="C106" s="1286">
        <v>15</v>
      </c>
      <c r="D106" s="219">
        <v>52</v>
      </c>
      <c r="E106" s="219"/>
      <c r="F106" s="219">
        <v>433</v>
      </c>
      <c r="G106" s="219">
        <v>361</v>
      </c>
      <c r="H106" s="1285">
        <v>861</v>
      </c>
      <c r="I106" s="1290">
        <v>1</v>
      </c>
      <c r="J106" s="173"/>
      <c r="K106" s="173"/>
    </row>
    <row r="107" spans="1:13" ht="14.25" hidden="1" x14ac:dyDescent="0.2">
      <c r="A107" s="140"/>
      <c r="B107" s="141" t="s">
        <v>60</v>
      </c>
      <c r="C107" s="1286">
        <v>30</v>
      </c>
      <c r="D107" s="219">
        <v>51</v>
      </c>
      <c r="E107" s="219"/>
      <c r="F107" s="219">
        <v>382</v>
      </c>
      <c r="G107" s="219">
        <v>380</v>
      </c>
      <c r="H107" s="1285">
        <v>843</v>
      </c>
      <c r="I107" s="1290">
        <v>0</v>
      </c>
      <c r="J107" s="173"/>
      <c r="K107" s="173"/>
    </row>
    <row r="108" spans="1:13" ht="14.25" hidden="1" x14ac:dyDescent="0.2">
      <c r="A108" s="140"/>
      <c r="B108" s="141" t="s">
        <v>61</v>
      </c>
      <c r="C108" s="1286">
        <v>16</v>
      </c>
      <c r="D108" s="219">
        <v>59</v>
      </c>
      <c r="E108" s="219"/>
      <c r="F108" s="219">
        <v>450</v>
      </c>
      <c r="G108" s="219">
        <v>398</v>
      </c>
      <c r="H108" s="1285">
        <v>923</v>
      </c>
      <c r="I108" s="1290">
        <v>1</v>
      </c>
      <c r="J108" s="173"/>
      <c r="K108" s="173"/>
    </row>
    <row r="109" spans="1:13" ht="14.25" hidden="1" x14ac:dyDescent="0.2">
      <c r="A109" s="140"/>
      <c r="B109" s="141" t="s">
        <v>62</v>
      </c>
      <c r="C109" s="1286">
        <v>22</v>
      </c>
      <c r="D109" s="219">
        <v>64</v>
      </c>
      <c r="E109" s="219"/>
      <c r="F109" s="219">
        <v>460</v>
      </c>
      <c r="G109" s="219">
        <v>383</v>
      </c>
      <c r="H109" s="1285">
        <v>929</v>
      </c>
      <c r="I109" s="1290">
        <v>1</v>
      </c>
      <c r="J109" s="173"/>
      <c r="K109" s="173"/>
    </row>
    <row r="110" spans="1:13" ht="14.25" hidden="1" x14ac:dyDescent="0.2">
      <c r="A110" s="140"/>
      <c r="B110" s="141" t="s">
        <v>63</v>
      </c>
      <c r="C110" s="1286">
        <v>26</v>
      </c>
      <c r="D110" s="219">
        <v>65</v>
      </c>
      <c r="E110" s="219"/>
      <c r="F110" s="219">
        <v>462</v>
      </c>
      <c r="G110" s="219">
        <v>389</v>
      </c>
      <c r="H110" s="1285">
        <v>942</v>
      </c>
      <c r="I110" s="1290">
        <v>1</v>
      </c>
      <c r="J110" s="173"/>
      <c r="K110" s="173"/>
    </row>
    <row r="111" spans="1:13" s="160" customFormat="1" ht="15" hidden="1" x14ac:dyDescent="0.25">
      <c r="A111" s="142"/>
      <c r="B111" s="143" t="s">
        <v>64</v>
      </c>
      <c r="C111" s="1284">
        <v>15</v>
      </c>
      <c r="D111" s="575">
        <v>70</v>
      </c>
      <c r="E111" s="575"/>
      <c r="F111" s="575">
        <v>456</v>
      </c>
      <c r="G111" s="575">
        <v>456</v>
      </c>
      <c r="H111" s="1285">
        <v>997</v>
      </c>
      <c r="I111" s="1290">
        <v>0</v>
      </c>
      <c r="J111" s="196"/>
      <c r="K111" s="196"/>
    </row>
    <row r="112" spans="1:13" ht="14.25" hidden="1" x14ac:dyDescent="0.2">
      <c r="A112" s="140"/>
      <c r="B112" s="141" t="s">
        <v>65</v>
      </c>
      <c r="C112" s="1286">
        <v>15</v>
      </c>
      <c r="D112" s="219">
        <v>88</v>
      </c>
      <c r="E112" s="219"/>
      <c r="F112" s="219">
        <v>506</v>
      </c>
      <c r="G112" s="219">
        <v>415</v>
      </c>
      <c r="H112" s="1285">
        <v>1024</v>
      </c>
      <c r="I112" s="1290">
        <v>1</v>
      </c>
      <c r="J112" s="173"/>
      <c r="K112" s="173"/>
    </row>
    <row r="113" spans="1:25" ht="14.25" hidden="1" x14ac:dyDescent="0.2">
      <c r="A113" s="140"/>
      <c r="B113" s="141" t="s">
        <v>66</v>
      </c>
      <c r="C113" s="1286">
        <v>8</v>
      </c>
      <c r="D113" s="219">
        <v>77</v>
      </c>
      <c r="E113" s="219"/>
      <c r="F113" s="219">
        <v>455</v>
      </c>
      <c r="G113" s="219">
        <v>463</v>
      </c>
      <c r="H113" s="1285">
        <v>1003</v>
      </c>
      <c r="I113" s="1290">
        <v>0</v>
      </c>
      <c r="J113" s="173"/>
      <c r="K113" s="173"/>
    </row>
    <row r="114" spans="1:25" ht="14.25" hidden="1" x14ac:dyDescent="0.2">
      <c r="A114" s="140"/>
      <c r="B114" s="141" t="s">
        <v>67</v>
      </c>
      <c r="C114" s="1286">
        <v>7</v>
      </c>
      <c r="D114" s="219">
        <v>88</v>
      </c>
      <c r="E114" s="219"/>
      <c r="F114" s="219">
        <v>427</v>
      </c>
      <c r="G114" s="219">
        <v>455</v>
      </c>
      <c r="H114" s="1285">
        <v>977</v>
      </c>
      <c r="I114" s="1290">
        <v>0</v>
      </c>
      <c r="J114" s="173"/>
      <c r="K114" s="173"/>
    </row>
    <row r="115" spans="1:25" ht="14.25" hidden="1" x14ac:dyDescent="0.2">
      <c r="A115" s="140"/>
      <c r="B115" s="141" t="s">
        <v>235</v>
      </c>
      <c r="C115" s="1286">
        <v>8</v>
      </c>
      <c r="D115" s="219">
        <v>103</v>
      </c>
      <c r="E115" s="219"/>
      <c r="F115" s="219">
        <v>424</v>
      </c>
      <c r="G115" s="219">
        <v>417</v>
      </c>
      <c r="H115" s="1285">
        <v>952</v>
      </c>
      <c r="I115" s="1290">
        <v>1</v>
      </c>
      <c r="J115" s="173"/>
      <c r="K115" s="173"/>
    </row>
    <row r="116" spans="1:25" ht="15" hidden="1" thickBot="1" x14ac:dyDescent="0.25">
      <c r="A116" s="205"/>
      <c r="B116" s="206" t="s">
        <v>236</v>
      </c>
      <c r="C116" s="1287">
        <v>7</v>
      </c>
      <c r="D116" s="225">
        <v>113</v>
      </c>
      <c r="E116" s="225"/>
      <c r="F116" s="225">
        <v>426</v>
      </c>
      <c r="G116" s="225">
        <v>402</v>
      </c>
      <c r="H116" s="1288">
        <v>948</v>
      </c>
      <c r="I116" s="1291">
        <v>0</v>
      </c>
      <c r="J116" s="173"/>
      <c r="K116" s="173"/>
    </row>
    <row r="117" spans="1:25" ht="15.75" hidden="1" customHeight="1" x14ac:dyDescent="0.2">
      <c r="A117" s="133" t="s">
        <v>283</v>
      </c>
      <c r="L117" s="132" t="s">
        <v>13</v>
      </c>
    </row>
    <row r="118" spans="1:25" ht="15.75" hidden="1" customHeight="1" x14ac:dyDescent="0.2"/>
    <row r="119" spans="1:25" s="134" customFormat="1" ht="36.75" hidden="1" customHeight="1" thickBot="1" x14ac:dyDescent="0.25">
      <c r="A119" s="105" t="s">
        <v>286</v>
      </c>
    </row>
    <row r="120" spans="1:25" s="136" customFormat="1" ht="20.25" hidden="1" customHeight="1" thickBot="1" x14ac:dyDescent="0.3">
      <c r="A120" s="135"/>
      <c r="B120" s="204"/>
      <c r="C120" s="1595" t="s">
        <v>272</v>
      </c>
      <c r="D120" s="1596"/>
      <c r="E120" s="1596"/>
      <c r="F120" s="1596"/>
      <c r="G120" s="1596"/>
      <c r="H120" s="1596"/>
      <c r="I120" s="1555"/>
    </row>
    <row r="121" spans="1:25" s="136" customFormat="1" ht="83.25" hidden="1" customHeight="1" thickBot="1" x14ac:dyDescent="0.3">
      <c r="A121" s="300" t="s">
        <v>51</v>
      </c>
      <c r="B121" s="387" t="s">
        <v>5</v>
      </c>
      <c r="C121" s="229" t="s">
        <v>273</v>
      </c>
      <c r="D121" s="231" t="s">
        <v>274</v>
      </c>
      <c r="E121" s="231"/>
      <c r="F121" s="231" t="s">
        <v>275</v>
      </c>
      <c r="G121" s="231" t="s">
        <v>276</v>
      </c>
      <c r="H121" s="230" t="s">
        <v>196</v>
      </c>
      <c r="I121" s="288" t="s">
        <v>277</v>
      </c>
      <c r="K121" s="136" t="s">
        <v>13</v>
      </c>
    </row>
    <row r="122" spans="1:25" ht="15.75" hidden="1" customHeight="1" x14ac:dyDescent="0.2">
      <c r="A122" s="388">
        <v>1</v>
      </c>
      <c r="B122" s="389" t="s">
        <v>11</v>
      </c>
      <c r="C122" s="1296">
        <v>0</v>
      </c>
      <c r="D122" s="1297">
        <v>0</v>
      </c>
      <c r="E122" s="1297"/>
      <c r="F122" s="1297">
        <v>8</v>
      </c>
      <c r="G122" s="1297">
        <v>19</v>
      </c>
      <c r="H122" s="1293">
        <f t="shared" ref="H122:H136" si="8">SUM(C122:G122)</f>
        <v>27</v>
      </c>
      <c r="I122" s="1078">
        <v>3</v>
      </c>
      <c r="J122" s="173"/>
      <c r="K122" s="233"/>
    </row>
    <row r="123" spans="1:25" ht="15.75" hidden="1" customHeight="1" x14ac:dyDescent="0.2">
      <c r="A123" s="140">
        <v>2</v>
      </c>
      <c r="B123" s="141" t="s">
        <v>12</v>
      </c>
      <c r="C123" s="1298">
        <v>9</v>
      </c>
      <c r="D123" s="1080">
        <v>0</v>
      </c>
      <c r="E123" s="1080"/>
      <c r="F123" s="1080">
        <v>3</v>
      </c>
      <c r="G123" s="1080">
        <v>31</v>
      </c>
      <c r="H123" s="1294">
        <f t="shared" si="8"/>
        <v>43</v>
      </c>
      <c r="I123" s="1082">
        <v>6</v>
      </c>
      <c r="J123" s="173"/>
      <c r="K123" s="233"/>
    </row>
    <row r="124" spans="1:25" ht="15.75" hidden="1" customHeight="1" x14ac:dyDescent="0.2">
      <c r="A124" s="140">
        <v>3</v>
      </c>
      <c r="B124" s="141" t="s">
        <v>14</v>
      </c>
      <c r="C124" s="1298">
        <v>1</v>
      </c>
      <c r="D124" s="1080">
        <v>2</v>
      </c>
      <c r="E124" s="1080"/>
      <c r="F124" s="1080">
        <v>11</v>
      </c>
      <c r="G124" s="1080">
        <v>22</v>
      </c>
      <c r="H124" s="1294">
        <f t="shared" si="8"/>
        <v>36</v>
      </c>
      <c r="I124" s="1082">
        <v>0</v>
      </c>
      <c r="J124" s="173"/>
      <c r="K124" s="243"/>
      <c r="L124" s="234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</row>
    <row r="125" spans="1:25" ht="21" hidden="1" customHeight="1" x14ac:dyDescent="0.2">
      <c r="A125" s="140">
        <v>4</v>
      </c>
      <c r="B125" s="208" t="s">
        <v>15</v>
      </c>
      <c r="C125" s="1298">
        <v>8</v>
      </c>
      <c r="D125" s="1080">
        <v>3</v>
      </c>
      <c r="E125" s="1080"/>
      <c r="F125" s="1080">
        <v>1</v>
      </c>
      <c r="G125" s="1080">
        <v>53</v>
      </c>
      <c r="H125" s="1294">
        <f t="shared" si="8"/>
        <v>65</v>
      </c>
      <c r="I125" s="1082">
        <v>1</v>
      </c>
      <c r="J125" s="173"/>
      <c r="K125" s="243"/>
      <c r="L125" s="234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</row>
    <row r="126" spans="1:25" ht="15.75" hidden="1" customHeight="1" x14ac:dyDescent="0.2">
      <c r="A126" s="140">
        <v>5</v>
      </c>
      <c r="B126" s="208" t="s">
        <v>16</v>
      </c>
      <c r="C126" s="1298">
        <v>0</v>
      </c>
      <c r="D126" s="1080">
        <v>13</v>
      </c>
      <c r="E126" s="1080"/>
      <c r="F126" s="1080">
        <v>9</v>
      </c>
      <c r="G126" s="1080">
        <v>14</v>
      </c>
      <c r="H126" s="1294">
        <f t="shared" si="8"/>
        <v>36</v>
      </c>
      <c r="I126" s="1082">
        <v>0</v>
      </c>
      <c r="J126" s="173"/>
      <c r="K126" s="243"/>
      <c r="L126" s="234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</row>
    <row r="127" spans="1:25" ht="15.75" hidden="1" customHeight="1" x14ac:dyDescent="0.2">
      <c r="A127" s="142">
        <v>6</v>
      </c>
      <c r="B127" s="209" t="s">
        <v>17</v>
      </c>
      <c r="C127" s="1298">
        <v>1</v>
      </c>
      <c r="D127" s="1080">
        <v>0</v>
      </c>
      <c r="E127" s="1080"/>
      <c r="F127" s="1080">
        <v>15</v>
      </c>
      <c r="G127" s="1080">
        <v>5</v>
      </c>
      <c r="H127" s="1294">
        <f t="shared" si="8"/>
        <v>21</v>
      </c>
      <c r="I127" s="1082">
        <v>1</v>
      </c>
      <c r="J127" s="173"/>
      <c r="K127" s="243"/>
      <c r="L127" s="234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</row>
    <row r="128" spans="1:25" ht="15.75" hidden="1" customHeight="1" x14ac:dyDescent="0.2">
      <c r="A128" s="142">
        <v>7</v>
      </c>
      <c r="B128" s="209" t="s">
        <v>18</v>
      </c>
      <c r="C128" s="1298">
        <v>2</v>
      </c>
      <c r="D128" s="1080">
        <v>1</v>
      </c>
      <c r="E128" s="1080"/>
      <c r="F128" s="1080">
        <v>23</v>
      </c>
      <c r="G128" s="1080">
        <v>13</v>
      </c>
      <c r="H128" s="1294">
        <f t="shared" si="8"/>
        <v>39</v>
      </c>
      <c r="I128" s="1082">
        <v>2</v>
      </c>
      <c r="J128" s="173"/>
      <c r="K128" s="233"/>
    </row>
    <row r="129" spans="1:25" ht="15.75" hidden="1" customHeight="1" x14ac:dyDescent="0.2">
      <c r="A129" s="140">
        <v>8</v>
      </c>
      <c r="B129" s="208" t="s">
        <v>19</v>
      </c>
      <c r="C129" s="1298">
        <v>0</v>
      </c>
      <c r="D129" s="1080">
        <v>2</v>
      </c>
      <c r="E129" s="1080"/>
      <c r="F129" s="1080">
        <v>27</v>
      </c>
      <c r="G129" s="1080">
        <v>26</v>
      </c>
      <c r="H129" s="1294">
        <f t="shared" si="8"/>
        <v>55</v>
      </c>
      <c r="I129" s="1082">
        <v>1</v>
      </c>
      <c r="J129" s="173"/>
      <c r="K129" s="173"/>
    </row>
    <row r="130" spans="1:25" ht="15.75" hidden="1" customHeight="1" x14ac:dyDescent="0.2">
      <c r="A130" s="140">
        <v>9</v>
      </c>
      <c r="B130" s="208" t="s">
        <v>20</v>
      </c>
      <c r="C130" s="1298">
        <v>0</v>
      </c>
      <c r="D130" s="1080">
        <v>0</v>
      </c>
      <c r="E130" s="1080"/>
      <c r="F130" s="1080">
        <v>16</v>
      </c>
      <c r="G130" s="1080">
        <v>1</v>
      </c>
      <c r="H130" s="1294">
        <f t="shared" si="8"/>
        <v>17</v>
      </c>
      <c r="I130" s="1082">
        <v>0</v>
      </c>
      <c r="J130" s="173"/>
      <c r="K130" s="243"/>
      <c r="L130" s="234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</row>
    <row r="131" spans="1:25" ht="15.75" hidden="1" customHeight="1" x14ac:dyDescent="0.2">
      <c r="A131" s="142">
        <v>10</v>
      </c>
      <c r="B131" s="209" t="s">
        <v>21</v>
      </c>
      <c r="C131" s="1298">
        <v>0</v>
      </c>
      <c r="D131" s="1080">
        <v>23</v>
      </c>
      <c r="E131" s="1080"/>
      <c r="F131" s="1080">
        <v>19</v>
      </c>
      <c r="G131" s="1080">
        <v>9</v>
      </c>
      <c r="H131" s="1294">
        <f t="shared" si="8"/>
        <v>51</v>
      </c>
      <c r="I131" s="1082">
        <v>0</v>
      </c>
      <c r="J131" s="173"/>
      <c r="K131" s="233"/>
    </row>
    <row r="132" spans="1:25" ht="15.75" hidden="1" customHeight="1" x14ac:dyDescent="0.2">
      <c r="A132" s="142">
        <v>11</v>
      </c>
      <c r="B132" s="209" t="s">
        <v>22</v>
      </c>
      <c r="C132" s="1298">
        <v>11</v>
      </c>
      <c r="D132" s="1080">
        <v>0</v>
      </c>
      <c r="E132" s="1080"/>
      <c r="F132" s="1080">
        <v>25</v>
      </c>
      <c r="G132" s="1080">
        <v>17</v>
      </c>
      <c r="H132" s="1294">
        <f t="shared" si="8"/>
        <v>53</v>
      </c>
      <c r="I132" s="1082">
        <v>0</v>
      </c>
      <c r="J132" s="173"/>
      <c r="K132" s="173"/>
      <c r="M132" s="132" t="s">
        <v>13</v>
      </c>
    </row>
    <row r="133" spans="1:25" ht="15.75" hidden="1" customHeight="1" x14ac:dyDescent="0.2">
      <c r="A133" s="140">
        <v>12</v>
      </c>
      <c r="B133" s="208" t="s">
        <v>23</v>
      </c>
      <c r="C133" s="1298">
        <v>3</v>
      </c>
      <c r="D133" s="1080">
        <v>4</v>
      </c>
      <c r="E133" s="1080"/>
      <c r="F133" s="1080">
        <v>24</v>
      </c>
      <c r="G133" s="1080">
        <v>0</v>
      </c>
      <c r="H133" s="1294">
        <f t="shared" si="8"/>
        <v>31</v>
      </c>
      <c r="I133" s="1082">
        <v>3</v>
      </c>
      <c r="J133" s="173"/>
      <c r="K133" s="173"/>
    </row>
    <row r="134" spans="1:25" ht="15.75" hidden="1" customHeight="1" x14ac:dyDescent="0.2">
      <c r="A134" s="140">
        <v>13</v>
      </c>
      <c r="B134" s="208" t="s">
        <v>24</v>
      </c>
      <c r="C134" s="1298">
        <v>17</v>
      </c>
      <c r="D134" s="1080">
        <v>11</v>
      </c>
      <c r="E134" s="1080"/>
      <c r="F134" s="1080">
        <v>17</v>
      </c>
      <c r="G134" s="1080">
        <v>15</v>
      </c>
      <c r="H134" s="1294">
        <f t="shared" si="8"/>
        <v>60</v>
      </c>
      <c r="I134" s="1082">
        <v>2</v>
      </c>
      <c r="J134" s="173"/>
      <c r="K134" s="173"/>
    </row>
    <row r="135" spans="1:25" ht="15.75" hidden="1" customHeight="1" x14ac:dyDescent="0.2">
      <c r="A135" s="140">
        <v>14</v>
      </c>
      <c r="B135" s="208" t="s">
        <v>25</v>
      </c>
      <c r="C135" s="1298">
        <v>3</v>
      </c>
      <c r="D135" s="1080">
        <v>1</v>
      </c>
      <c r="E135" s="1080"/>
      <c r="F135" s="1080">
        <v>25</v>
      </c>
      <c r="G135" s="1080">
        <v>22</v>
      </c>
      <c r="H135" s="1294">
        <f t="shared" si="8"/>
        <v>51</v>
      </c>
      <c r="I135" s="1082">
        <v>0</v>
      </c>
      <c r="J135" s="173"/>
      <c r="K135" s="173"/>
    </row>
    <row r="136" spans="1:25" ht="34.5" hidden="1" customHeight="1" thickBot="1" x14ac:dyDescent="0.25">
      <c r="A136" s="205">
        <v>15</v>
      </c>
      <c r="B136" s="390" t="s">
        <v>26</v>
      </c>
      <c r="C136" s="1299">
        <v>0</v>
      </c>
      <c r="D136" s="1083">
        <v>2</v>
      </c>
      <c r="E136" s="1083"/>
      <c r="F136" s="1083">
        <v>11</v>
      </c>
      <c r="G136" s="1083">
        <v>20</v>
      </c>
      <c r="H136" s="1295">
        <f t="shared" si="8"/>
        <v>33</v>
      </c>
      <c r="I136" s="1085">
        <v>0</v>
      </c>
      <c r="J136" s="173"/>
      <c r="K136" s="173"/>
    </row>
    <row r="137" spans="1:25" s="160" customFormat="1" ht="22.5" hidden="1" customHeight="1" x14ac:dyDescent="0.25">
      <c r="A137" s="190"/>
      <c r="B137" s="191" t="s">
        <v>524</v>
      </c>
      <c r="C137" s="1275">
        <f t="shared" ref="C137:I137" si="9">SUM(C122:C136)</f>
        <v>55</v>
      </c>
      <c r="D137" s="1276">
        <f t="shared" si="9"/>
        <v>62</v>
      </c>
      <c r="E137" s="1276"/>
      <c r="F137" s="1276">
        <f t="shared" si="9"/>
        <v>234</v>
      </c>
      <c r="G137" s="1276">
        <f t="shared" si="9"/>
        <v>267</v>
      </c>
      <c r="H137" s="1277">
        <f t="shared" si="9"/>
        <v>618</v>
      </c>
      <c r="I137" s="1300">
        <f t="shared" si="9"/>
        <v>19</v>
      </c>
      <c r="J137" s="196"/>
      <c r="K137" s="196"/>
    </row>
    <row r="138" spans="1:25" ht="22.5" hidden="1" customHeight="1" x14ac:dyDescent="0.2">
      <c r="A138" s="142"/>
      <c r="B138" s="143" t="s">
        <v>489</v>
      </c>
      <c r="C138" s="574">
        <v>61</v>
      </c>
      <c r="D138" s="575">
        <v>125</v>
      </c>
      <c r="E138" s="575"/>
      <c r="F138" s="575">
        <v>243</v>
      </c>
      <c r="G138" s="575">
        <v>248</v>
      </c>
      <c r="H138" s="576">
        <v>677</v>
      </c>
      <c r="I138" s="1301">
        <v>16</v>
      </c>
      <c r="J138" s="173"/>
      <c r="K138" s="173"/>
    </row>
    <row r="139" spans="1:25" ht="15.75" hidden="1" customHeight="1" x14ac:dyDescent="0.2">
      <c r="A139" s="140"/>
      <c r="B139" s="141" t="s">
        <v>446</v>
      </c>
      <c r="C139" s="218">
        <v>101</v>
      </c>
      <c r="D139" s="219">
        <v>94</v>
      </c>
      <c r="E139" s="219"/>
      <c r="F139" s="219">
        <v>259</v>
      </c>
      <c r="G139" s="219">
        <v>295</v>
      </c>
      <c r="H139" s="220">
        <v>749</v>
      </c>
      <c r="I139" s="286">
        <v>21</v>
      </c>
      <c r="J139" s="173"/>
      <c r="K139" s="173"/>
    </row>
    <row r="140" spans="1:25" ht="15.75" hidden="1" customHeight="1" x14ac:dyDescent="0.2">
      <c r="A140" s="140"/>
      <c r="B140" s="141" t="s">
        <v>60</v>
      </c>
      <c r="C140" s="218">
        <v>101</v>
      </c>
      <c r="D140" s="219">
        <v>86</v>
      </c>
      <c r="E140" s="219"/>
      <c r="F140" s="219">
        <v>209</v>
      </c>
      <c r="G140" s="219">
        <v>290</v>
      </c>
      <c r="H140" s="220">
        <v>686</v>
      </c>
      <c r="I140" s="286">
        <v>32</v>
      </c>
      <c r="J140" s="173"/>
      <c r="K140" s="173"/>
    </row>
    <row r="141" spans="1:25" ht="15.75" hidden="1" customHeight="1" x14ac:dyDescent="0.2">
      <c r="A141" s="140"/>
      <c r="B141" s="141" t="s">
        <v>61</v>
      </c>
      <c r="C141" s="218">
        <v>113</v>
      </c>
      <c r="D141" s="219">
        <v>122</v>
      </c>
      <c r="E141" s="219"/>
      <c r="F141" s="219">
        <v>232</v>
      </c>
      <c r="G141" s="219">
        <v>276</v>
      </c>
      <c r="H141" s="220">
        <v>743</v>
      </c>
      <c r="I141" s="286">
        <v>32</v>
      </c>
      <c r="J141" s="173"/>
      <c r="K141" s="173"/>
    </row>
    <row r="142" spans="1:25" ht="15.75" hidden="1" customHeight="1" x14ac:dyDescent="0.2">
      <c r="A142" s="140"/>
      <c r="B142" s="141" t="s">
        <v>62</v>
      </c>
      <c r="C142" s="218">
        <v>115</v>
      </c>
      <c r="D142" s="219">
        <v>119</v>
      </c>
      <c r="E142" s="219"/>
      <c r="F142" s="219">
        <v>231</v>
      </c>
      <c r="G142" s="219">
        <v>270</v>
      </c>
      <c r="H142" s="220">
        <v>735</v>
      </c>
      <c r="I142" s="286">
        <v>33</v>
      </c>
      <c r="J142" s="173"/>
      <c r="K142" s="173"/>
    </row>
    <row r="143" spans="1:25" ht="15.75" hidden="1" customHeight="1" x14ac:dyDescent="0.2">
      <c r="A143" s="140"/>
      <c r="B143" s="141" t="s">
        <v>63</v>
      </c>
      <c r="C143" s="218">
        <v>105</v>
      </c>
      <c r="D143" s="219">
        <v>121</v>
      </c>
      <c r="E143" s="219"/>
      <c r="F143" s="219">
        <v>206</v>
      </c>
      <c r="G143" s="219">
        <v>266</v>
      </c>
      <c r="H143" s="220">
        <v>698</v>
      </c>
      <c r="I143" s="286">
        <v>17</v>
      </c>
      <c r="J143" s="173"/>
      <c r="K143" s="173"/>
    </row>
    <row r="144" spans="1:25" ht="15.75" hidden="1" customHeight="1" x14ac:dyDescent="0.2">
      <c r="A144" s="140"/>
      <c r="B144" s="141" t="s">
        <v>64</v>
      </c>
      <c r="C144" s="218">
        <v>95</v>
      </c>
      <c r="D144" s="219">
        <v>127</v>
      </c>
      <c r="E144" s="219"/>
      <c r="F144" s="219">
        <v>211</v>
      </c>
      <c r="G144" s="219">
        <v>276</v>
      </c>
      <c r="H144" s="220">
        <v>709</v>
      </c>
      <c r="I144" s="286">
        <v>27</v>
      </c>
      <c r="J144" s="173"/>
      <c r="K144" s="173"/>
    </row>
    <row r="145" spans="1:25" ht="15.75" hidden="1" customHeight="1" x14ac:dyDescent="0.2">
      <c r="A145" s="140"/>
      <c r="B145" s="141" t="s">
        <v>65</v>
      </c>
      <c r="C145" s="218">
        <v>89</v>
      </c>
      <c r="D145" s="219">
        <v>118</v>
      </c>
      <c r="E145" s="219"/>
      <c r="F145" s="219">
        <v>214</v>
      </c>
      <c r="G145" s="219">
        <v>244</v>
      </c>
      <c r="H145" s="220">
        <v>665</v>
      </c>
      <c r="I145" s="286">
        <v>17</v>
      </c>
      <c r="J145" s="173"/>
      <c r="K145" s="173"/>
    </row>
    <row r="146" spans="1:25" ht="15.75" hidden="1" customHeight="1" x14ac:dyDescent="0.2">
      <c r="A146" s="140"/>
      <c r="B146" s="141" t="s">
        <v>66</v>
      </c>
      <c r="C146" s="218">
        <v>110</v>
      </c>
      <c r="D146" s="219">
        <v>119</v>
      </c>
      <c r="E146" s="219"/>
      <c r="F146" s="219">
        <v>204</v>
      </c>
      <c r="G146" s="219">
        <v>243</v>
      </c>
      <c r="H146" s="220">
        <v>676</v>
      </c>
      <c r="I146" s="286">
        <v>24</v>
      </c>
      <c r="J146" s="173"/>
      <c r="K146" s="173"/>
    </row>
    <row r="147" spans="1:25" ht="15.75" hidden="1" customHeight="1" x14ac:dyDescent="0.2">
      <c r="A147" s="140"/>
      <c r="B147" s="141" t="s">
        <v>67</v>
      </c>
      <c r="C147" s="218">
        <v>115</v>
      </c>
      <c r="D147" s="219">
        <v>126</v>
      </c>
      <c r="E147" s="219"/>
      <c r="F147" s="219">
        <v>194</v>
      </c>
      <c r="G147" s="219">
        <v>235</v>
      </c>
      <c r="H147" s="220">
        <v>670</v>
      </c>
      <c r="I147" s="286">
        <v>26</v>
      </c>
      <c r="J147" s="173"/>
      <c r="K147" s="173"/>
    </row>
    <row r="148" spans="1:25" ht="15.75" hidden="1" customHeight="1" x14ac:dyDescent="0.2">
      <c r="A148" s="140"/>
      <c r="B148" s="141" t="s">
        <v>235</v>
      </c>
      <c r="C148" s="218">
        <v>115</v>
      </c>
      <c r="D148" s="219">
        <v>140</v>
      </c>
      <c r="E148" s="219"/>
      <c r="F148" s="219">
        <v>173</v>
      </c>
      <c r="G148" s="219">
        <v>223</v>
      </c>
      <c r="H148" s="220">
        <v>651</v>
      </c>
      <c r="I148" s="286">
        <v>30</v>
      </c>
      <c r="J148" s="173"/>
      <c r="K148" s="173"/>
    </row>
    <row r="149" spans="1:25" ht="15.75" hidden="1" customHeight="1" thickBot="1" x14ac:dyDescent="0.25">
      <c r="A149" s="205"/>
      <c r="B149" s="206" t="s">
        <v>236</v>
      </c>
      <c r="C149" s="207">
        <v>140</v>
      </c>
      <c r="D149" s="225">
        <v>152</v>
      </c>
      <c r="E149" s="225"/>
      <c r="F149" s="225">
        <v>165</v>
      </c>
      <c r="G149" s="225">
        <v>227</v>
      </c>
      <c r="H149" s="226">
        <v>684</v>
      </c>
      <c r="I149" s="287">
        <v>31</v>
      </c>
      <c r="J149" s="173"/>
      <c r="K149" s="173"/>
      <c r="L149" s="132" t="s">
        <v>13</v>
      </c>
    </row>
    <row r="150" spans="1:25" ht="15.75" hidden="1" customHeight="1" x14ac:dyDescent="0.2">
      <c r="A150" s="133" t="s">
        <v>283</v>
      </c>
      <c r="K150" s="132" t="s">
        <v>13</v>
      </c>
    </row>
    <row r="151" spans="1:25" ht="15.75" hidden="1" customHeight="1" x14ac:dyDescent="0.2"/>
    <row r="152" spans="1:25" s="134" customFormat="1" ht="32.25" hidden="1" customHeight="1" thickBot="1" x14ac:dyDescent="0.25">
      <c r="A152" s="105" t="s">
        <v>287</v>
      </c>
    </row>
    <row r="153" spans="1:25" s="136" customFormat="1" ht="21.75" hidden="1" customHeight="1" thickBot="1" x14ac:dyDescent="0.3">
      <c r="A153" s="153"/>
      <c r="B153" s="170"/>
      <c r="C153" s="1587" t="s">
        <v>272</v>
      </c>
      <c r="D153" s="1588"/>
      <c r="E153" s="1588"/>
      <c r="F153" s="1588"/>
      <c r="G153" s="1588"/>
      <c r="H153" s="1588"/>
      <c r="I153" s="1589"/>
    </row>
    <row r="154" spans="1:25" s="136" customFormat="1" ht="83.25" hidden="1" customHeight="1" thickBot="1" x14ac:dyDescent="0.3">
      <c r="A154" s="1326" t="s">
        <v>51</v>
      </c>
      <c r="B154" s="1325" t="s">
        <v>5</v>
      </c>
      <c r="C154" s="171" t="s">
        <v>273</v>
      </c>
      <c r="D154" s="164" t="s">
        <v>274</v>
      </c>
      <c r="E154" s="164"/>
      <c r="F154" s="164" t="s">
        <v>275</v>
      </c>
      <c r="G154" s="164" t="s">
        <v>276</v>
      </c>
      <c r="H154" s="179" t="s">
        <v>196</v>
      </c>
      <c r="I154" s="232" t="s">
        <v>277</v>
      </c>
    </row>
    <row r="155" spans="1:25" ht="22.5" hidden="1" customHeight="1" x14ac:dyDescent="0.2">
      <c r="A155" s="155">
        <v>1</v>
      </c>
      <c r="B155" s="143" t="s">
        <v>11</v>
      </c>
      <c r="C155" s="1296">
        <v>0</v>
      </c>
      <c r="D155" s="1297">
        <v>0</v>
      </c>
      <c r="E155" s="1297"/>
      <c r="F155" s="1297">
        <v>1</v>
      </c>
      <c r="G155" s="1297">
        <v>7</v>
      </c>
      <c r="H155" s="1305">
        <f t="shared" ref="H155:H169" si="10">SUM(C155:G155)</f>
        <v>8</v>
      </c>
      <c r="I155" s="1302">
        <v>23</v>
      </c>
      <c r="J155" s="173"/>
      <c r="K155" s="233"/>
    </row>
    <row r="156" spans="1:25" ht="15.75" hidden="1" customHeight="1" x14ac:dyDescent="0.2">
      <c r="A156" s="156">
        <v>2</v>
      </c>
      <c r="B156" s="141" t="s">
        <v>12</v>
      </c>
      <c r="C156" s="1298">
        <v>29</v>
      </c>
      <c r="D156" s="1080">
        <v>0</v>
      </c>
      <c r="E156" s="1080"/>
      <c r="F156" s="1080">
        <v>2</v>
      </c>
      <c r="G156" s="1080">
        <v>7</v>
      </c>
      <c r="H156" s="1306">
        <f t="shared" si="10"/>
        <v>38</v>
      </c>
      <c r="I156" s="1303">
        <v>23</v>
      </c>
      <c r="J156" s="173"/>
      <c r="K156" s="233"/>
    </row>
    <row r="157" spans="1:25" ht="15.75" hidden="1" customHeight="1" x14ac:dyDescent="0.2">
      <c r="A157" s="156">
        <v>3</v>
      </c>
      <c r="B157" s="141" t="s">
        <v>14</v>
      </c>
      <c r="C157" s="1298">
        <v>24</v>
      </c>
      <c r="D157" s="1080">
        <v>0</v>
      </c>
      <c r="E157" s="1080"/>
      <c r="F157" s="1080">
        <v>0</v>
      </c>
      <c r="G157" s="1080">
        <v>6</v>
      </c>
      <c r="H157" s="1306">
        <f t="shared" si="10"/>
        <v>30</v>
      </c>
      <c r="I157" s="1303">
        <v>0</v>
      </c>
      <c r="J157" s="173"/>
      <c r="K157" s="243"/>
      <c r="L157" s="234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</row>
    <row r="158" spans="1:25" ht="15.75" hidden="1" customHeight="1" x14ac:dyDescent="0.2">
      <c r="A158" s="156">
        <v>4</v>
      </c>
      <c r="B158" s="141" t="s">
        <v>15</v>
      </c>
      <c r="C158" s="1298">
        <v>16</v>
      </c>
      <c r="D158" s="1080">
        <v>0</v>
      </c>
      <c r="E158" s="1080"/>
      <c r="F158" s="1080">
        <v>0</v>
      </c>
      <c r="G158" s="1080">
        <v>12</v>
      </c>
      <c r="H158" s="1306">
        <f t="shared" si="10"/>
        <v>28</v>
      </c>
      <c r="I158" s="1303">
        <v>2</v>
      </c>
      <c r="J158" s="173"/>
      <c r="K158" s="243" t="s">
        <v>177</v>
      </c>
      <c r="L158" s="234" t="s">
        <v>85</v>
      </c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</row>
    <row r="159" spans="1:25" ht="16.5" hidden="1" customHeight="1" x14ac:dyDescent="0.2">
      <c r="A159" s="156">
        <v>5</v>
      </c>
      <c r="B159" s="141" t="s">
        <v>16</v>
      </c>
      <c r="C159" s="1298">
        <v>13</v>
      </c>
      <c r="D159" s="1080">
        <v>0</v>
      </c>
      <c r="E159" s="1080"/>
      <c r="F159" s="1080">
        <v>2</v>
      </c>
      <c r="G159" s="1080">
        <v>1</v>
      </c>
      <c r="H159" s="1306">
        <f t="shared" si="10"/>
        <v>16</v>
      </c>
      <c r="I159" s="1303">
        <v>1</v>
      </c>
      <c r="J159" s="173"/>
      <c r="K159" s="243"/>
      <c r="L159" s="234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</row>
    <row r="160" spans="1:25" ht="15.75" hidden="1" customHeight="1" x14ac:dyDescent="0.2">
      <c r="A160" s="157">
        <v>6</v>
      </c>
      <c r="B160" s="143" t="s">
        <v>17</v>
      </c>
      <c r="C160" s="1298">
        <v>8</v>
      </c>
      <c r="D160" s="1080">
        <v>0</v>
      </c>
      <c r="E160" s="1080"/>
      <c r="F160" s="1080">
        <v>0</v>
      </c>
      <c r="G160" s="1080">
        <v>2</v>
      </c>
      <c r="H160" s="1306">
        <f t="shared" si="10"/>
        <v>10</v>
      </c>
      <c r="I160" s="1303">
        <v>8</v>
      </c>
      <c r="J160" s="173"/>
      <c r="K160" s="243"/>
      <c r="L160" s="234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</row>
    <row r="161" spans="1:25" ht="15.75" hidden="1" customHeight="1" x14ac:dyDescent="0.2">
      <c r="A161" s="157">
        <v>7</v>
      </c>
      <c r="B161" s="143" t="s">
        <v>18</v>
      </c>
      <c r="C161" s="1298">
        <v>11</v>
      </c>
      <c r="D161" s="1080">
        <v>0</v>
      </c>
      <c r="E161" s="1080"/>
      <c r="F161" s="1080">
        <v>9</v>
      </c>
      <c r="G161" s="1080">
        <v>3</v>
      </c>
      <c r="H161" s="1306">
        <f t="shared" si="10"/>
        <v>23</v>
      </c>
      <c r="I161" s="1303">
        <v>6</v>
      </c>
      <c r="J161" s="173"/>
      <c r="K161" s="173"/>
    </row>
    <row r="162" spans="1:25" ht="15.75" hidden="1" customHeight="1" x14ac:dyDescent="0.2">
      <c r="A162" s="156">
        <v>8</v>
      </c>
      <c r="B162" s="141" t="s">
        <v>19</v>
      </c>
      <c r="C162" s="1298">
        <v>15</v>
      </c>
      <c r="D162" s="1080">
        <v>1</v>
      </c>
      <c r="E162" s="1080"/>
      <c r="F162" s="1080">
        <v>3</v>
      </c>
      <c r="G162" s="1080">
        <v>2</v>
      </c>
      <c r="H162" s="1306">
        <f t="shared" si="10"/>
        <v>21</v>
      </c>
      <c r="I162" s="1303">
        <v>12</v>
      </c>
      <c r="J162" s="173"/>
      <c r="K162" s="243"/>
      <c r="L162" s="234"/>
      <c r="M162" s="243"/>
      <c r="N162" s="243"/>
      <c r="O162" s="243"/>
      <c r="P162" s="243"/>
      <c r="Q162" s="243"/>
      <c r="R162" s="243" t="s">
        <v>146</v>
      </c>
      <c r="S162" s="243"/>
      <c r="T162" s="243"/>
      <c r="U162" s="243"/>
      <c r="V162" s="243"/>
      <c r="W162" s="243"/>
      <c r="X162" s="243"/>
      <c r="Y162" s="243"/>
    </row>
    <row r="163" spans="1:25" ht="15.75" hidden="1" customHeight="1" x14ac:dyDescent="0.2">
      <c r="A163" s="156">
        <v>9</v>
      </c>
      <c r="B163" s="141" t="s">
        <v>20</v>
      </c>
      <c r="C163" s="1298">
        <v>9</v>
      </c>
      <c r="D163" s="1080">
        <v>0</v>
      </c>
      <c r="E163" s="1080"/>
      <c r="F163" s="1080">
        <v>2</v>
      </c>
      <c r="G163" s="1080">
        <v>0</v>
      </c>
      <c r="H163" s="1306">
        <f t="shared" si="10"/>
        <v>11</v>
      </c>
      <c r="I163" s="1303">
        <v>9</v>
      </c>
      <c r="J163" s="173"/>
      <c r="K163" s="173"/>
    </row>
    <row r="164" spans="1:25" ht="15.75" hidden="1" customHeight="1" x14ac:dyDescent="0.2">
      <c r="A164" s="156">
        <v>10</v>
      </c>
      <c r="B164" s="141" t="s">
        <v>21</v>
      </c>
      <c r="C164" s="1298">
        <v>16</v>
      </c>
      <c r="D164" s="1080">
        <v>7</v>
      </c>
      <c r="E164" s="1080"/>
      <c r="F164" s="1080">
        <v>4</v>
      </c>
      <c r="G164" s="1080">
        <v>5</v>
      </c>
      <c r="H164" s="1306">
        <f t="shared" si="10"/>
        <v>32</v>
      </c>
      <c r="I164" s="1303">
        <v>6</v>
      </c>
      <c r="J164" s="173"/>
      <c r="K164" s="243"/>
      <c r="L164" s="234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</row>
    <row r="165" spans="1:25" ht="15.75" hidden="1" customHeight="1" x14ac:dyDescent="0.2">
      <c r="A165" s="157">
        <v>11</v>
      </c>
      <c r="B165" s="143" t="s">
        <v>22</v>
      </c>
      <c r="C165" s="1298">
        <v>11</v>
      </c>
      <c r="D165" s="1080">
        <v>0</v>
      </c>
      <c r="E165" s="1080"/>
      <c r="F165" s="1080">
        <v>2</v>
      </c>
      <c r="G165" s="1080">
        <v>4</v>
      </c>
      <c r="H165" s="1306">
        <f t="shared" si="10"/>
        <v>17</v>
      </c>
      <c r="I165" s="1303">
        <v>0</v>
      </c>
      <c r="J165" s="173"/>
      <c r="K165" s="173"/>
    </row>
    <row r="166" spans="1:25" ht="15.75" hidden="1" customHeight="1" x14ac:dyDescent="0.2">
      <c r="A166" s="156">
        <v>12</v>
      </c>
      <c r="B166" s="141" t="s">
        <v>23</v>
      </c>
      <c r="C166" s="1298">
        <v>6</v>
      </c>
      <c r="D166" s="1080">
        <v>0</v>
      </c>
      <c r="E166" s="1080"/>
      <c r="F166" s="1080">
        <v>4</v>
      </c>
      <c r="G166" s="1080">
        <v>8</v>
      </c>
      <c r="H166" s="1306">
        <f t="shared" si="10"/>
        <v>18</v>
      </c>
      <c r="I166" s="1303">
        <v>6</v>
      </c>
      <c r="J166" s="173"/>
      <c r="K166" s="173"/>
    </row>
    <row r="167" spans="1:25" ht="15.75" hidden="1" customHeight="1" x14ac:dyDescent="0.2">
      <c r="A167" s="156">
        <v>13</v>
      </c>
      <c r="B167" s="141" t="s">
        <v>24</v>
      </c>
      <c r="C167" s="1298">
        <v>20</v>
      </c>
      <c r="D167" s="1080">
        <v>1</v>
      </c>
      <c r="E167" s="1080"/>
      <c r="F167" s="1080">
        <v>6</v>
      </c>
      <c r="G167" s="1080">
        <v>3</v>
      </c>
      <c r="H167" s="1306">
        <f t="shared" si="10"/>
        <v>30</v>
      </c>
      <c r="I167" s="1303">
        <v>5</v>
      </c>
      <c r="J167" s="173"/>
      <c r="K167" s="173"/>
    </row>
    <row r="168" spans="1:25" ht="15.75" hidden="1" customHeight="1" x14ac:dyDescent="0.2">
      <c r="A168" s="156">
        <v>14</v>
      </c>
      <c r="B168" s="141" t="s">
        <v>25</v>
      </c>
      <c r="C168" s="1298">
        <v>8</v>
      </c>
      <c r="D168" s="1080">
        <v>0</v>
      </c>
      <c r="E168" s="1080"/>
      <c r="F168" s="1080">
        <v>9</v>
      </c>
      <c r="G168" s="1080">
        <v>10</v>
      </c>
      <c r="H168" s="1306">
        <f t="shared" si="10"/>
        <v>27</v>
      </c>
      <c r="I168" s="1303">
        <v>3</v>
      </c>
      <c r="J168" s="173"/>
      <c r="K168" s="173"/>
    </row>
    <row r="169" spans="1:25" ht="34.5" hidden="1" customHeight="1" thickBot="1" x14ac:dyDescent="0.25">
      <c r="A169" s="158">
        <v>15</v>
      </c>
      <c r="B169" s="144" t="s">
        <v>26</v>
      </c>
      <c r="C169" s="1299">
        <v>3</v>
      </c>
      <c r="D169" s="1083">
        <v>0</v>
      </c>
      <c r="E169" s="1083"/>
      <c r="F169" s="1083">
        <v>2</v>
      </c>
      <c r="G169" s="1083">
        <v>4</v>
      </c>
      <c r="H169" s="1307">
        <f t="shared" si="10"/>
        <v>9</v>
      </c>
      <c r="I169" s="1304">
        <v>0</v>
      </c>
      <c r="J169" s="173"/>
      <c r="K169" s="173"/>
    </row>
    <row r="170" spans="1:25" s="160" customFormat="1" ht="33" hidden="1" customHeight="1" x14ac:dyDescent="0.25">
      <c r="A170" s="190"/>
      <c r="B170" s="191" t="s">
        <v>524</v>
      </c>
      <c r="C170" s="192">
        <f t="shared" ref="C170:I170" si="11">SUM(C155:C169)</f>
        <v>189</v>
      </c>
      <c r="D170" s="193">
        <f t="shared" si="11"/>
        <v>9</v>
      </c>
      <c r="E170" s="193"/>
      <c r="F170" s="193">
        <f t="shared" si="11"/>
        <v>46</v>
      </c>
      <c r="G170" s="193">
        <f t="shared" si="11"/>
        <v>74</v>
      </c>
      <c r="H170" s="1279">
        <f t="shared" si="11"/>
        <v>318</v>
      </c>
      <c r="I170" s="1300">
        <f t="shared" si="11"/>
        <v>104</v>
      </c>
      <c r="J170" s="196"/>
      <c r="K170" s="196"/>
      <c r="L170" s="160" t="s">
        <v>13</v>
      </c>
    </row>
    <row r="171" spans="1:25" ht="22.5" hidden="1" customHeight="1" x14ac:dyDescent="0.2">
      <c r="A171" s="142"/>
      <c r="B171" s="143" t="s">
        <v>489</v>
      </c>
      <c r="C171" s="574">
        <v>225</v>
      </c>
      <c r="D171" s="575">
        <v>23</v>
      </c>
      <c r="E171" s="575"/>
      <c r="F171" s="575">
        <v>40</v>
      </c>
      <c r="G171" s="575">
        <v>67</v>
      </c>
      <c r="H171" s="576">
        <v>355</v>
      </c>
      <c r="I171" s="1301">
        <v>117</v>
      </c>
      <c r="J171" s="173"/>
      <c r="K171" s="173"/>
      <c r="L171" s="132" t="s">
        <v>13</v>
      </c>
    </row>
    <row r="172" spans="1:25" ht="15.75" hidden="1" customHeight="1" x14ac:dyDescent="0.25">
      <c r="A172" s="140"/>
      <c r="B172" s="141" t="s">
        <v>446</v>
      </c>
      <c r="C172" s="218">
        <v>251</v>
      </c>
      <c r="D172" s="219">
        <v>18</v>
      </c>
      <c r="E172" s="219"/>
      <c r="F172" s="219">
        <v>45</v>
      </c>
      <c r="G172" s="219">
        <v>89</v>
      </c>
      <c r="H172" s="220">
        <v>403</v>
      </c>
      <c r="I172" s="286">
        <v>122</v>
      </c>
      <c r="J172" s="173"/>
      <c r="K172" s="196"/>
      <c r="L172" s="132" t="s">
        <v>13</v>
      </c>
    </row>
    <row r="173" spans="1:25" ht="15.75" hidden="1" customHeight="1" x14ac:dyDescent="0.25">
      <c r="A173" s="140"/>
      <c r="B173" s="141" t="s">
        <v>60</v>
      </c>
      <c r="C173" s="218">
        <v>229</v>
      </c>
      <c r="D173" s="219">
        <v>20</v>
      </c>
      <c r="E173" s="219"/>
      <c r="F173" s="219">
        <v>33</v>
      </c>
      <c r="G173" s="219">
        <v>74</v>
      </c>
      <c r="H173" s="220">
        <v>356</v>
      </c>
      <c r="I173" s="286">
        <v>118</v>
      </c>
      <c r="J173" s="173"/>
      <c r="K173" s="196"/>
      <c r="L173" s="132" t="s">
        <v>13</v>
      </c>
    </row>
    <row r="174" spans="1:25" ht="15.75" hidden="1" customHeight="1" x14ac:dyDescent="0.25">
      <c r="A174" s="140"/>
      <c r="B174" s="141" t="s">
        <v>61</v>
      </c>
      <c r="C174" s="218">
        <v>252</v>
      </c>
      <c r="D174" s="219">
        <v>17</v>
      </c>
      <c r="E174" s="219"/>
      <c r="F174" s="219">
        <v>34</v>
      </c>
      <c r="G174" s="219">
        <v>61</v>
      </c>
      <c r="H174" s="220">
        <v>364</v>
      </c>
      <c r="I174" s="286">
        <v>124</v>
      </c>
      <c r="J174" s="173"/>
      <c r="K174" s="196"/>
      <c r="L174" s="132" t="s">
        <v>13</v>
      </c>
    </row>
    <row r="175" spans="1:25" ht="15.75" hidden="1" customHeight="1" x14ac:dyDescent="0.25">
      <c r="A175" s="140"/>
      <c r="B175" s="141" t="s">
        <v>62</v>
      </c>
      <c r="C175" s="218">
        <v>268</v>
      </c>
      <c r="D175" s="219">
        <v>11</v>
      </c>
      <c r="E175" s="219"/>
      <c r="F175" s="219">
        <v>29</v>
      </c>
      <c r="G175" s="219">
        <v>56</v>
      </c>
      <c r="H175" s="220">
        <v>364</v>
      </c>
      <c r="I175" s="286">
        <v>128</v>
      </c>
      <c r="J175" s="173"/>
      <c r="K175" s="196"/>
      <c r="L175" s="132" t="s">
        <v>13</v>
      </c>
    </row>
    <row r="176" spans="1:25" ht="15.75" hidden="1" customHeight="1" x14ac:dyDescent="0.25">
      <c r="A176" s="140"/>
      <c r="B176" s="141" t="s">
        <v>63</v>
      </c>
      <c r="C176" s="218">
        <v>277</v>
      </c>
      <c r="D176" s="219">
        <v>17</v>
      </c>
      <c r="E176" s="219"/>
      <c r="F176" s="219">
        <v>30</v>
      </c>
      <c r="G176" s="219">
        <v>50</v>
      </c>
      <c r="H176" s="220">
        <v>374</v>
      </c>
      <c r="I176" s="286">
        <v>108</v>
      </c>
      <c r="J176" s="173"/>
      <c r="K176" s="196"/>
      <c r="L176" s="132" t="s">
        <v>13</v>
      </c>
    </row>
    <row r="177" spans="1:25" ht="15.75" hidden="1" customHeight="1" x14ac:dyDescent="0.25">
      <c r="A177" s="140"/>
      <c r="B177" s="141" t="s">
        <v>64</v>
      </c>
      <c r="C177" s="218">
        <v>219</v>
      </c>
      <c r="D177" s="219">
        <v>17</v>
      </c>
      <c r="E177" s="219"/>
      <c r="F177" s="219">
        <v>38</v>
      </c>
      <c r="G177" s="219">
        <v>46</v>
      </c>
      <c r="H177" s="220">
        <v>320</v>
      </c>
      <c r="I177" s="286">
        <v>96</v>
      </c>
      <c r="J177" s="173"/>
      <c r="K177" s="196"/>
    </row>
    <row r="178" spans="1:25" ht="15.75" hidden="1" customHeight="1" x14ac:dyDescent="0.25">
      <c r="A178" s="140"/>
      <c r="B178" s="141" t="s">
        <v>65</v>
      </c>
      <c r="C178" s="218">
        <v>257</v>
      </c>
      <c r="D178" s="219">
        <v>25</v>
      </c>
      <c r="E178" s="219"/>
      <c r="F178" s="219">
        <v>36</v>
      </c>
      <c r="G178" s="219">
        <v>36</v>
      </c>
      <c r="H178" s="220">
        <v>354</v>
      </c>
      <c r="I178" s="286">
        <v>93</v>
      </c>
      <c r="J178" s="173"/>
      <c r="K178" s="196"/>
      <c r="L178" s="132" t="s">
        <v>13</v>
      </c>
    </row>
    <row r="179" spans="1:25" ht="15.75" hidden="1" customHeight="1" x14ac:dyDescent="0.25">
      <c r="A179" s="140"/>
      <c r="B179" s="141" t="s">
        <v>66</v>
      </c>
      <c r="C179" s="218">
        <v>243</v>
      </c>
      <c r="D179" s="219">
        <v>24</v>
      </c>
      <c r="E179" s="219"/>
      <c r="F179" s="219">
        <v>31</v>
      </c>
      <c r="G179" s="219">
        <v>27</v>
      </c>
      <c r="H179" s="220">
        <v>325</v>
      </c>
      <c r="I179" s="286">
        <v>102</v>
      </c>
      <c r="J179" s="173"/>
      <c r="K179" s="196"/>
      <c r="L179" s="132" t="s">
        <v>13</v>
      </c>
    </row>
    <row r="180" spans="1:25" ht="15.75" hidden="1" customHeight="1" x14ac:dyDescent="0.2">
      <c r="A180" s="140"/>
      <c r="B180" s="141" t="s">
        <v>67</v>
      </c>
      <c r="C180" s="218">
        <v>249</v>
      </c>
      <c r="D180" s="219">
        <v>29</v>
      </c>
      <c r="E180" s="219"/>
      <c r="F180" s="219">
        <v>31</v>
      </c>
      <c r="G180" s="219">
        <v>24</v>
      </c>
      <c r="H180" s="220">
        <v>333</v>
      </c>
      <c r="I180" s="286">
        <v>90</v>
      </c>
      <c r="J180" s="173"/>
      <c r="K180" s="173"/>
    </row>
    <row r="181" spans="1:25" ht="15.75" hidden="1" customHeight="1" x14ac:dyDescent="0.2">
      <c r="A181" s="140"/>
      <c r="B181" s="141" t="s">
        <v>235</v>
      </c>
      <c r="C181" s="218">
        <v>244</v>
      </c>
      <c r="D181" s="219">
        <v>28</v>
      </c>
      <c r="E181" s="219"/>
      <c r="F181" s="219">
        <v>35</v>
      </c>
      <c r="G181" s="219">
        <v>17</v>
      </c>
      <c r="H181" s="220">
        <v>324</v>
      </c>
      <c r="I181" s="286">
        <v>94</v>
      </c>
      <c r="J181" s="173"/>
      <c r="K181" s="173"/>
    </row>
    <row r="182" spans="1:25" ht="15.75" hidden="1" customHeight="1" thickBot="1" x14ac:dyDescent="0.25">
      <c r="A182" s="205"/>
      <c r="B182" s="206" t="s">
        <v>236</v>
      </c>
      <c r="C182" s="207">
        <v>261</v>
      </c>
      <c r="D182" s="225">
        <v>30</v>
      </c>
      <c r="E182" s="225"/>
      <c r="F182" s="225">
        <v>33</v>
      </c>
      <c r="G182" s="225">
        <v>19</v>
      </c>
      <c r="H182" s="226">
        <v>343</v>
      </c>
      <c r="I182" s="287">
        <v>90</v>
      </c>
      <c r="J182" s="173"/>
      <c r="K182" s="173"/>
    </row>
    <row r="183" spans="1:25" ht="15.75" hidden="1" customHeight="1" x14ac:dyDescent="0.2">
      <c r="A183" s="133" t="s">
        <v>283</v>
      </c>
    </row>
    <row r="184" spans="1:25" ht="15.75" hidden="1" customHeight="1" x14ac:dyDescent="0.2"/>
    <row r="185" spans="1:25" s="134" customFormat="1" ht="30.75" hidden="1" customHeight="1" thickBot="1" x14ac:dyDescent="0.25">
      <c r="A185" s="105" t="s">
        <v>288</v>
      </c>
    </row>
    <row r="186" spans="1:25" s="136" customFormat="1" ht="24.75" hidden="1" customHeight="1" thickBot="1" x14ac:dyDescent="0.3">
      <c r="A186" s="153"/>
      <c r="B186" s="170"/>
      <c r="C186" s="1587" t="s">
        <v>272</v>
      </c>
      <c r="D186" s="1588"/>
      <c r="E186" s="1588"/>
      <c r="F186" s="1588"/>
      <c r="G186" s="1588"/>
      <c r="H186" s="1588"/>
      <c r="I186" s="1589"/>
    </row>
    <row r="187" spans="1:25" s="136" customFormat="1" ht="80.25" hidden="1" customHeight="1" thickBot="1" x14ac:dyDescent="0.3">
      <c r="A187" s="1326" t="s">
        <v>51</v>
      </c>
      <c r="B187" s="1325" t="s">
        <v>5</v>
      </c>
      <c r="C187" s="171" t="s">
        <v>273</v>
      </c>
      <c r="D187" s="164" t="s">
        <v>274</v>
      </c>
      <c r="E187" s="164"/>
      <c r="F187" s="164" t="s">
        <v>275</v>
      </c>
      <c r="G187" s="164" t="s">
        <v>276</v>
      </c>
      <c r="H187" s="179" t="s">
        <v>196</v>
      </c>
      <c r="I187" s="232" t="s">
        <v>277</v>
      </c>
      <c r="P187" s="136" t="s">
        <v>13</v>
      </c>
    </row>
    <row r="188" spans="1:25" ht="17.25" hidden="1" customHeight="1" x14ac:dyDescent="0.2">
      <c r="A188" s="155">
        <v>1</v>
      </c>
      <c r="B188" s="143" t="s">
        <v>11</v>
      </c>
      <c r="C188" s="1296">
        <v>0</v>
      </c>
      <c r="D188" s="1297">
        <v>0</v>
      </c>
      <c r="E188" s="1297"/>
      <c r="F188" s="1297">
        <v>0</v>
      </c>
      <c r="G188" s="1297">
        <v>1</v>
      </c>
      <c r="H188" s="1308">
        <f t="shared" ref="H188:H202" si="12">SUM(C188:G188)</f>
        <v>1</v>
      </c>
      <c r="I188" s="1302">
        <v>40</v>
      </c>
      <c r="J188" s="173"/>
      <c r="K188" s="233"/>
    </row>
    <row r="189" spans="1:25" ht="15.75" hidden="1" customHeight="1" x14ac:dyDescent="0.2">
      <c r="A189" s="156">
        <v>2</v>
      </c>
      <c r="B189" s="141" t="s">
        <v>12</v>
      </c>
      <c r="C189" s="1298">
        <v>26</v>
      </c>
      <c r="D189" s="1080">
        <v>0</v>
      </c>
      <c r="E189" s="1080"/>
      <c r="F189" s="1080">
        <v>1</v>
      </c>
      <c r="G189" s="1080">
        <v>4</v>
      </c>
      <c r="H189" s="1309">
        <f t="shared" si="12"/>
        <v>31</v>
      </c>
      <c r="I189" s="1303">
        <v>20</v>
      </c>
      <c r="J189" s="173"/>
      <c r="K189" s="173"/>
    </row>
    <row r="190" spans="1:25" ht="15.75" hidden="1" customHeight="1" x14ac:dyDescent="0.2">
      <c r="A190" s="156">
        <v>3</v>
      </c>
      <c r="B190" s="141" t="s">
        <v>14</v>
      </c>
      <c r="C190" s="1298">
        <v>23</v>
      </c>
      <c r="D190" s="1080">
        <v>0</v>
      </c>
      <c r="E190" s="1080"/>
      <c r="F190" s="1080">
        <v>1</v>
      </c>
      <c r="G190" s="1080">
        <v>0</v>
      </c>
      <c r="H190" s="1309">
        <f t="shared" si="12"/>
        <v>24</v>
      </c>
      <c r="I190" s="1303">
        <v>0</v>
      </c>
      <c r="J190" s="173"/>
      <c r="K190" s="243"/>
      <c r="L190" s="234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</row>
    <row r="191" spans="1:25" ht="15.75" hidden="1" customHeight="1" x14ac:dyDescent="0.2">
      <c r="A191" s="156">
        <v>4</v>
      </c>
      <c r="B191" s="141" t="s">
        <v>15</v>
      </c>
      <c r="C191" s="1298">
        <v>16</v>
      </c>
      <c r="D191" s="1080">
        <v>0</v>
      </c>
      <c r="E191" s="1080"/>
      <c r="F191" s="1080">
        <v>0</v>
      </c>
      <c r="G191" s="1080">
        <v>6</v>
      </c>
      <c r="H191" s="1309">
        <f t="shared" si="12"/>
        <v>22</v>
      </c>
      <c r="I191" s="1303">
        <v>8</v>
      </c>
      <c r="J191" s="173"/>
      <c r="K191" s="243"/>
      <c r="L191" s="234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</row>
    <row r="192" spans="1:25" ht="15.75" hidden="1" customHeight="1" x14ac:dyDescent="0.2">
      <c r="A192" s="156">
        <v>5</v>
      </c>
      <c r="B192" s="141" t="s">
        <v>16</v>
      </c>
      <c r="C192" s="1298">
        <v>16</v>
      </c>
      <c r="D192" s="1080">
        <v>0</v>
      </c>
      <c r="E192" s="1080"/>
      <c r="F192" s="1080">
        <v>1</v>
      </c>
      <c r="G192" s="1080">
        <v>0</v>
      </c>
      <c r="H192" s="1309">
        <f t="shared" si="12"/>
        <v>17</v>
      </c>
      <c r="I192" s="1303">
        <v>2</v>
      </c>
      <c r="J192" s="173"/>
      <c r="K192" s="243"/>
      <c r="L192" s="234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</row>
    <row r="193" spans="1:25" ht="18.75" hidden="1" customHeight="1" x14ac:dyDescent="0.2">
      <c r="A193" s="157">
        <v>6</v>
      </c>
      <c r="B193" s="143" t="s">
        <v>17</v>
      </c>
      <c r="C193" s="1298">
        <v>5</v>
      </c>
      <c r="D193" s="1080">
        <v>0</v>
      </c>
      <c r="E193" s="1080"/>
      <c r="F193" s="1080">
        <v>1</v>
      </c>
      <c r="G193" s="1080">
        <v>0</v>
      </c>
      <c r="H193" s="1309">
        <f t="shared" si="12"/>
        <v>6</v>
      </c>
      <c r="I193" s="1303">
        <v>5</v>
      </c>
      <c r="J193" s="173"/>
      <c r="K193" s="243"/>
      <c r="L193" s="234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</row>
    <row r="194" spans="1:25" ht="15.75" hidden="1" customHeight="1" x14ac:dyDescent="0.2">
      <c r="A194" s="157">
        <v>7</v>
      </c>
      <c r="B194" s="143" t="s">
        <v>18</v>
      </c>
      <c r="C194" s="1298">
        <v>14</v>
      </c>
      <c r="D194" s="1080">
        <v>0</v>
      </c>
      <c r="E194" s="1080"/>
      <c r="F194" s="1080">
        <v>1</v>
      </c>
      <c r="G194" s="1080">
        <v>2</v>
      </c>
      <c r="H194" s="1309">
        <f t="shared" si="12"/>
        <v>17</v>
      </c>
      <c r="I194" s="1303">
        <v>8</v>
      </c>
      <c r="J194" s="173"/>
      <c r="K194" s="173"/>
    </row>
    <row r="195" spans="1:25" ht="15.75" hidden="1" customHeight="1" x14ac:dyDescent="0.2">
      <c r="A195" s="156">
        <v>8</v>
      </c>
      <c r="B195" s="141" t="s">
        <v>19</v>
      </c>
      <c r="C195" s="1298">
        <v>20</v>
      </c>
      <c r="D195" s="1080">
        <v>0</v>
      </c>
      <c r="E195" s="1080"/>
      <c r="F195" s="1080">
        <v>0</v>
      </c>
      <c r="G195" s="1080">
        <v>0</v>
      </c>
      <c r="H195" s="1309">
        <f t="shared" si="12"/>
        <v>20</v>
      </c>
      <c r="I195" s="1303">
        <v>17</v>
      </c>
      <c r="J195" s="173"/>
      <c r="K195" s="243"/>
      <c r="L195" s="234"/>
      <c r="M195" s="243" t="s">
        <v>13</v>
      </c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</row>
    <row r="196" spans="1:25" ht="15.75" hidden="1" customHeight="1" x14ac:dyDescent="0.2">
      <c r="A196" s="156">
        <v>9</v>
      </c>
      <c r="B196" s="141" t="s">
        <v>20</v>
      </c>
      <c r="C196" s="1298">
        <v>5</v>
      </c>
      <c r="D196" s="1080">
        <v>0</v>
      </c>
      <c r="E196" s="1080"/>
      <c r="F196" s="1080">
        <v>2</v>
      </c>
      <c r="G196" s="1080">
        <v>0</v>
      </c>
      <c r="H196" s="1309">
        <f t="shared" si="12"/>
        <v>7</v>
      </c>
      <c r="I196" s="1303">
        <v>5</v>
      </c>
      <c r="J196" s="173"/>
      <c r="K196" s="173"/>
    </row>
    <row r="197" spans="1:25" ht="15.75" hidden="1" customHeight="1" x14ac:dyDescent="0.2">
      <c r="A197" s="156">
        <v>10</v>
      </c>
      <c r="B197" s="141" t="s">
        <v>21</v>
      </c>
      <c r="C197" s="1298">
        <v>22</v>
      </c>
      <c r="D197" s="1080">
        <v>1</v>
      </c>
      <c r="E197" s="1080"/>
      <c r="F197" s="1080">
        <v>1</v>
      </c>
      <c r="G197" s="1080">
        <v>2</v>
      </c>
      <c r="H197" s="1309">
        <f t="shared" si="12"/>
        <v>26</v>
      </c>
      <c r="I197" s="1303">
        <v>18</v>
      </c>
      <c r="J197" s="173"/>
      <c r="K197" s="243"/>
      <c r="L197" s="234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</row>
    <row r="198" spans="1:25" ht="15.75" hidden="1" customHeight="1" x14ac:dyDescent="0.2">
      <c r="A198" s="157">
        <v>11</v>
      </c>
      <c r="B198" s="143" t="s">
        <v>22</v>
      </c>
      <c r="C198" s="1298">
        <v>10</v>
      </c>
      <c r="D198" s="1080">
        <v>0</v>
      </c>
      <c r="E198" s="1080"/>
      <c r="F198" s="1080">
        <v>0</v>
      </c>
      <c r="G198" s="1080">
        <v>1</v>
      </c>
      <c r="H198" s="1309">
        <f t="shared" si="12"/>
        <v>11</v>
      </c>
      <c r="I198" s="1303">
        <v>0</v>
      </c>
      <c r="J198" s="173"/>
      <c r="K198" s="173"/>
    </row>
    <row r="199" spans="1:25" ht="15.75" hidden="1" customHeight="1" x14ac:dyDescent="0.2">
      <c r="A199" s="156">
        <v>12</v>
      </c>
      <c r="B199" s="141" t="s">
        <v>23</v>
      </c>
      <c r="C199" s="1298">
        <v>14</v>
      </c>
      <c r="D199" s="1080">
        <v>0</v>
      </c>
      <c r="E199" s="1080"/>
      <c r="F199" s="1080">
        <v>0</v>
      </c>
      <c r="G199" s="1080">
        <v>5</v>
      </c>
      <c r="H199" s="1309">
        <f t="shared" si="12"/>
        <v>19</v>
      </c>
      <c r="I199" s="1303">
        <v>14</v>
      </c>
      <c r="J199" s="173"/>
      <c r="K199" s="173"/>
    </row>
    <row r="200" spans="1:25" ht="15.75" hidden="1" customHeight="1" x14ac:dyDescent="0.2">
      <c r="A200" s="156">
        <v>13</v>
      </c>
      <c r="B200" s="141" t="s">
        <v>24</v>
      </c>
      <c r="C200" s="1298">
        <v>24</v>
      </c>
      <c r="D200" s="1080">
        <v>1</v>
      </c>
      <c r="E200" s="1080"/>
      <c r="F200" s="1080">
        <v>1</v>
      </c>
      <c r="G200" s="1080">
        <v>0</v>
      </c>
      <c r="H200" s="1309">
        <f t="shared" si="12"/>
        <v>26</v>
      </c>
      <c r="I200" s="1303">
        <v>11</v>
      </c>
      <c r="J200" s="173"/>
      <c r="K200" s="173"/>
    </row>
    <row r="201" spans="1:25" ht="15.75" hidden="1" customHeight="1" x14ac:dyDescent="0.2">
      <c r="A201" s="156">
        <v>14</v>
      </c>
      <c r="B201" s="141" t="s">
        <v>25</v>
      </c>
      <c r="C201" s="1298">
        <v>13</v>
      </c>
      <c r="D201" s="1080">
        <v>1</v>
      </c>
      <c r="E201" s="1080"/>
      <c r="F201" s="1080">
        <v>0</v>
      </c>
      <c r="G201" s="1080">
        <v>4</v>
      </c>
      <c r="H201" s="1309">
        <f t="shared" si="12"/>
        <v>18</v>
      </c>
      <c r="I201" s="1303">
        <v>6</v>
      </c>
      <c r="J201" s="173"/>
      <c r="K201" s="173"/>
    </row>
    <row r="202" spans="1:25" ht="30.75" hidden="1" customHeight="1" thickBot="1" x14ac:dyDescent="0.25">
      <c r="A202" s="158">
        <v>15</v>
      </c>
      <c r="B202" s="144" t="s">
        <v>26</v>
      </c>
      <c r="C202" s="1299">
        <v>5</v>
      </c>
      <c r="D202" s="1083">
        <v>0</v>
      </c>
      <c r="E202" s="1083"/>
      <c r="F202" s="1083">
        <v>1</v>
      </c>
      <c r="G202" s="1083">
        <v>0</v>
      </c>
      <c r="H202" s="1310">
        <f t="shared" si="12"/>
        <v>6</v>
      </c>
      <c r="I202" s="1304">
        <v>0</v>
      </c>
      <c r="J202" s="173"/>
      <c r="K202" s="173"/>
    </row>
    <row r="203" spans="1:25" s="160" customFormat="1" ht="23.25" hidden="1" customHeight="1" x14ac:dyDescent="0.25">
      <c r="A203" s="190"/>
      <c r="B203" s="191" t="s">
        <v>524</v>
      </c>
      <c r="C203" s="1283">
        <f t="shared" ref="C203:I203" si="13">SUM(C188:C202)</f>
        <v>213</v>
      </c>
      <c r="D203" s="193">
        <f t="shared" si="13"/>
        <v>3</v>
      </c>
      <c r="E203" s="193"/>
      <c r="F203" s="193">
        <f t="shared" si="13"/>
        <v>10</v>
      </c>
      <c r="G203" s="193">
        <f t="shared" si="13"/>
        <v>25</v>
      </c>
      <c r="H203" s="195">
        <f t="shared" si="13"/>
        <v>251</v>
      </c>
      <c r="I203" s="1289">
        <f t="shared" si="13"/>
        <v>154</v>
      </c>
      <c r="J203" s="196"/>
      <c r="K203" s="196"/>
    </row>
    <row r="204" spans="1:25" ht="23.25" hidden="1" customHeight="1" x14ac:dyDescent="0.2">
      <c r="A204" s="142"/>
      <c r="B204" s="143" t="s">
        <v>489</v>
      </c>
      <c r="C204" s="1284">
        <v>230</v>
      </c>
      <c r="D204" s="575">
        <v>5</v>
      </c>
      <c r="E204" s="575"/>
      <c r="F204" s="575">
        <v>12</v>
      </c>
      <c r="G204" s="575">
        <v>20</v>
      </c>
      <c r="H204" s="1292">
        <v>267</v>
      </c>
      <c r="I204" s="1053">
        <v>149</v>
      </c>
      <c r="J204" s="173"/>
      <c r="K204" s="173"/>
    </row>
    <row r="205" spans="1:25" ht="15.75" hidden="1" customHeight="1" x14ac:dyDescent="0.2">
      <c r="A205" s="140"/>
      <c r="B205" s="141" t="s">
        <v>446</v>
      </c>
      <c r="C205" s="1286">
        <v>288</v>
      </c>
      <c r="D205" s="219">
        <v>4</v>
      </c>
      <c r="E205" s="219"/>
      <c r="F205" s="219">
        <v>14</v>
      </c>
      <c r="G205" s="219">
        <v>24</v>
      </c>
      <c r="H205" s="1285">
        <v>330</v>
      </c>
      <c r="I205" s="1290">
        <v>177</v>
      </c>
      <c r="J205" s="173"/>
      <c r="K205" s="173"/>
    </row>
    <row r="206" spans="1:25" ht="15.75" hidden="1" customHeight="1" x14ac:dyDescent="0.2">
      <c r="A206" s="140"/>
      <c r="B206" s="141" t="s">
        <v>60</v>
      </c>
      <c r="C206" s="1286">
        <v>242</v>
      </c>
      <c r="D206" s="219">
        <v>4</v>
      </c>
      <c r="E206" s="219"/>
      <c r="F206" s="219">
        <v>20</v>
      </c>
      <c r="G206" s="219">
        <v>10</v>
      </c>
      <c r="H206" s="1285">
        <v>276</v>
      </c>
      <c r="I206" s="1290">
        <v>165</v>
      </c>
      <c r="J206" s="173"/>
      <c r="K206" s="173"/>
    </row>
    <row r="207" spans="1:25" ht="15.75" hidden="1" customHeight="1" x14ac:dyDescent="0.2">
      <c r="A207" s="140"/>
      <c r="B207" s="141" t="s">
        <v>61</v>
      </c>
      <c r="C207" s="1286">
        <v>239</v>
      </c>
      <c r="D207" s="219">
        <v>4</v>
      </c>
      <c r="E207" s="219"/>
      <c r="F207" s="219">
        <v>18</v>
      </c>
      <c r="G207" s="219">
        <v>8</v>
      </c>
      <c r="H207" s="1285">
        <v>269</v>
      </c>
      <c r="I207" s="1290">
        <v>148</v>
      </c>
      <c r="J207" s="173"/>
      <c r="K207" s="173"/>
    </row>
    <row r="208" spans="1:25" ht="15.75" hidden="1" customHeight="1" x14ac:dyDescent="0.2">
      <c r="A208" s="140"/>
      <c r="B208" s="141" t="s">
        <v>62</v>
      </c>
      <c r="C208" s="1286">
        <v>214</v>
      </c>
      <c r="D208" s="219">
        <v>4</v>
      </c>
      <c r="E208" s="219"/>
      <c r="F208" s="219">
        <v>14</v>
      </c>
      <c r="G208" s="219">
        <v>10</v>
      </c>
      <c r="H208" s="1285">
        <v>242</v>
      </c>
      <c r="I208" s="1290">
        <v>122</v>
      </c>
      <c r="J208" s="173"/>
      <c r="K208" s="173"/>
    </row>
    <row r="209" spans="1:25" ht="15.75" hidden="1" customHeight="1" x14ac:dyDescent="0.2">
      <c r="A209" s="140"/>
      <c r="B209" s="141" t="s">
        <v>63</v>
      </c>
      <c r="C209" s="1286">
        <v>180</v>
      </c>
      <c r="D209" s="219">
        <v>7</v>
      </c>
      <c r="E209" s="219"/>
      <c r="F209" s="219">
        <v>9</v>
      </c>
      <c r="G209" s="219">
        <v>5</v>
      </c>
      <c r="H209" s="1285">
        <v>201</v>
      </c>
      <c r="I209" s="1290">
        <v>64</v>
      </c>
      <c r="J209" s="173"/>
      <c r="K209" s="173"/>
    </row>
    <row r="210" spans="1:25" ht="15.75" hidden="1" customHeight="1" x14ac:dyDescent="0.2">
      <c r="A210" s="140"/>
      <c r="B210" s="141" t="s">
        <v>64</v>
      </c>
      <c r="C210" s="1286">
        <v>152</v>
      </c>
      <c r="D210" s="219">
        <v>6</v>
      </c>
      <c r="E210" s="219"/>
      <c r="F210" s="219">
        <v>6</v>
      </c>
      <c r="G210" s="219">
        <v>5</v>
      </c>
      <c r="H210" s="1285">
        <v>169</v>
      </c>
      <c r="I210" s="1290">
        <v>88</v>
      </c>
      <c r="J210" s="173"/>
      <c r="K210" s="173"/>
    </row>
    <row r="211" spans="1:25" ht="15.75" hidden="1" customHeight="1" x14ac:dyDescent="0.2">
      <c r="A211" s="140"/>
      <c r="B211" s="141" t="s">
        <v>65</v>
      </c>
      <c r="C211" s="1286">
        <v>170</v>
      </c>
      <c r="D211" s="219">
        <v>13</v>
      </c>
      <c r="E211" s="219"/>
      <c r="F211" s="219">
        <v>12</v>
      </c>
      <c r="G211" s="219">
        <v>6</v>
      </c>
      <c r="H211" s="1285">
        <v>201</v>
      </c>
      <c r="I211" s="1290">
        <v>88</v>
      </c>
      <c r="J211" s="173"/>
      <c r="K211" s="173"/>
    </row>
    <row r="212" spans="1:25" ht="15.75" hidden="1" customHeight="1" x14ac:dyDescent="0.2">
      <c r="A212" s="140"/>
      <c r="B212" s="141" t="s">
        <v>66</v>
      </c>
      <c r="C212" s="1286">
        <v>189</v>
      </c>
      <c r="D212" s="219">
        <v>12</v>
      </c>
      <c r="E212" s="219"/>
      <c r="F212" s="219">
        <v>7</v>
      </c>
      <c r="G212" s="219">
        <v>9</v>
      </c>
      <c r="H212" s="1285">
        <v>217</v>
      </c>
      <c r="I212" s="1290">
        <v>79</v>
      </c>
      <c r="J212" s="173"/>
      <c r="K212" s="173"/>
    </row>
    <row r="213" spans="1:25" ht="15.75" hidden="1" customHeight="1" x14ac:dyDescent="0.2">
      <c r="A213" s="140"/>
      <c r="B213" s="141" t="s">
        <v>67</v>
      </c>
      <c r="C213" s="1286">
        <v>202</v>
      </c>
      <c r="D213" s="219">
        <v>16</v>
      </c>
      <c r="E213" s="219"/>
      <c r="F213" s="219">
        <v>4</v>
      </c>
      <c r="G213" s="219">
        <v>5</v>
      </c>
      <c r="H213" s="1285">
        <v>227</v>
      </c>
      <c r="I213" s="1290">
        <v>84</v>
      </c>
      <c r="J213" s="173"/>
      <c r="K213" s="173"/>
    </row>
    <row r="214" spans="1:25" ht="15.75" hidden="1" customHeight="1" x14ac:dyDescent="0.2">
      <c r="A214" s="140"/>
      <c r="B214" s="141" t="s">
        <v>235</v>
      </c>
      <c r="C214" s="1286">
        <v>203</v>
      </c>
      <c r="D214" s="219">
        <v>17</v>
      </c>
      <c r="E214" s="219"/>
      <c r="F214" s="219">
        <v>4</v>
      </c>
      <c r="G214" s="219">
        <v>5</v>
      </c>
      <c r="H214" s="1285">
        <v>229</v>
      </c>
      <c r="I214" s="1290">
        <v>75</v>
      </c>
      <c r="J214" s="173"/>
      <c r="K214" s="173"/>
    </row>
    <row r="215" spans="1:25" ht="15.75" hidden="1" customHeight="1" thickBot="1" x14ac:dyDescent="0.25">
      <c r="A215" s="205"/>
      <c r="B215" s="206" t="s">
        <v>236</v>
      </c>
      <c r="C215" s="1287">
        <v>212</v>
      </c>
      <c r="D215" s="225">
        <v>14</v>
      </c>
      <c r="E215" s="225"/>
      <c r="F215" s="225">
        <v>5</v>
      </c>
      <c r="G215" s="225">
        <v>5</v>
      </c>
      <c r="H215" s="1288">
        <v>236</v>
      </c>
      <c r="I215" s="1291">
        <v>70</v>
      </c>
      <c r="J215" s="173"/>
      <c r="K215" s="173"/>
    </row>
    <row r="216" spans="1:25" ht="15.75" hidden="1" customHeight="1" x14ac:dyDescent="0.2">
      <c r="A216" s="133" t="s">
        <v>283</v>
      </c>
    </row>
    <row r="217" spans="1:25" ht="15.75" hidden="1" customHeight="1" x14ac:dyDescent="0.2"/>
    <row r="218" spans="1:25" ht="15.75" hidden="1" customHeight="1" x14ac:dyDescent="0.2"/>
    <row r="219" spans="1:25" s="134" customFormat="1" ht="48" hidden="1" customHeight="1" thickBot="1" x14ac:dyDescent="0.25">
      <c r="A219" s="105" t="s">
        <v>289</v>
      </c>
    </row>
    <row r="220" spans="1:25" s="136" customFormat="1" ht="24.75" hidden="1" customHeight="1" thickBot="1" x14ac:dyDescent="0.3">
      <c r="A220" s="153"/>
      <c r="B220" s="170"/>
      <c r="C220" s="1587" t="s">
        <v>272</v>
      </c>
      <c r="D220" s="1588"/>
      <c r="E220" s="1588"/>
      <c r="F220" s="1588"/>
      <c r="G220" s="1588"/>
      <c r="H220" s="1588"/>
      <c r="I220" s="1589"/>
    </row>
    <row r="221" spans="1:25" s="136" customFormat="1" ht="81" hidden="1" customHeight="1" thickBot="1" x14ac:dyDescent="0.3">
      <c r="A221" s="1326" t="s">
        <v>51</v>
      </c>
      <c r="B221" s="1325" t="s">
        <v>5</v>
      </c>
      <c r="C221" s="171" t="s">
        <v>273</v>
      </c>
      <c r="D221" s="164" t="s">
        <v>274</v>
      </c>
      <c r="E221" s="164"/>
      <c r="F221" s="164" t="s">
        <v>275</v>
      </c>
      <c r="G221" s="164" t="s">
        <v>276</v>
      </c>
      <c r="H221" s="179" t="s">
        <v>196</v>
      </c>
      <c r="I221" s="232" t="s">
        <v>277</v>
      </c>
    </row>
    <row r="222" spans="1:25" ht="18" hidden="1" customHeight="1" x14ac:dyDescent="0.2">
      <c r="A222" s="155">
        <v>1</v>
      </c>
      <c r="B222" s="143" t="s">
        <v>11</v>
      </c>
      <c r="C222" s="1296">
        <v>0</v>
      </c>
      <c r="D222" s="1297">
        <v>0</v>
      </c>
      <c r="E222" s="1297"/>
      <c r="F222" s="1297">
        <v>0</v>
      </c>
      <c r="G222" s="1297">
        <v>0</v>
      </c>
      <c r="H222" s="1308">
        <f t="shared" ref="H222:H236" si="14">SUM(C222:G222)</f>
        <v>0</v>
      </c>
      <c r="I222" s="1312">
        <v>32</v>
      </c>
      <c r="J222" s="173"/>
      <c r="K222" s="173"/>
    </row>
    <row r="223" spans="1:25" ht="15.75" hidden="1" customHeight="1" x14ac:dyDescent="0.2">
      <c r="A223" s="156">
        <v>2</v>
      </c>
      <c r="B223" s="141" t="s">
        <v>12</v>
      </c>
      <c r="C223" s="1298">
        <v>26</v>
      </c>
      <c r="D223" s="1080">
        <v>0</v>
      </c>
      <c r="E223" s="1080"/>
      <c r="F223" s="1080">
        <v>0</v>
      </c>
      <c r="G223" s="1080">
        <v>2</v>
      </c>
      <c r="H223" s="1309">
        <f t="shared" si="14"/>
        <v>28</v>
      </c>
      <c r="I223" s="1313">
        <v>19</v>
      </c>
      <c r="J223" s="173"/>
      <c r="K223" s="233"/>
    </row>
    <row r="224" spans="1:25" ht="15.75" hidden="1" customHeight="1" x14ac:dyDescent="0.2">
      <c r="A224" s="156">
        <v>3</v>
      </c>
      <c r="B224" s="141" t="s">
        <v>14</v>
      </c>
      <c r="C224" s="1298">
        <v>28</v>
      </c>
      <c r="D224" s="1080">
        <v>1</v>
      </c>
      <c r="E224" s="1080"/>
      <c r="F224" s="1080">
        <v>0</v>
      </c>
      <c r="G224" s="1080">
        <v>0</v>
      </c>
      <c r="H224" s="1309">
        <f t="shared" si="14"/>
        <v>29</v>
      </c>
      <c r="I224" s="1313">
        <v>0</v>
      </c>
      <c r="J224" s="173"/>
      <c r="K224" s="243"/>
      <c r="L224" s="234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</row>
    <row r="225" spans="1:25" ht="15.75" hidden="1" customHeight="1" x14ac:dyDescent="0.2">
      <c r="A225" s="156">
        <v>4</v>
      </c>
      <c r="B225" s="141" t="s">
        <v>15</v>
      </c>
      <c r="C225" s="1298">
        <v>13</v>
      </c>
      <c r="D225" s="1080">
        <v>0</v>
      </c>
      <c r="E225" s="1080"/>
      <c r="F225" s="1080">
        <v>4</v>
      </c>
      <c r="G225" s="1080">
        <v>0</v>
      </c>
      <c r="H225" s="1309">
        <f t="shared" si="14"/>
        <v>17</v>
      </c>
      <c r="I225" s="1313">
        <v>10</v>
      </c>
      <c r="J225" s="173"/>
      <c r="K225" s="243"/>
      <c r="L225" s="234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</row>
    <row r="226" spans="1:25" ht="15.75" hidden="1" customHeight="1" x14ac:dyDescent="0.2">
      <c r="A226" s="156">
        <v>5</v>
      </c>
      <c r="B226" s="141" t="s">
        <v>16</v>
      </c>
      <c r="C226" s="1298">
        <v>10</v>
      </c>
      <c r="D226" s="1080">
        <v>0</v>
      </c>
      <c r="E226" s="1080"/>
      <c r="F226" s="1080">
        <v>0</v>
      </c>
      <c r="G226" s="1080">
        <v>0</v>
      </c>
      <c r="H226" s="1309">
        <f t="shared" si="14"/>
        <v>10</v>
      </c>
      <c r="I226" s="1313">
        <v>0</v>
      </c>
      <c r="J226" s="173"/>
      <c r="K226" s="243"/>
      <c r="L226" s="234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</row>
    <row r="227" spans="1:25" ht="15.75" hidden="1" customHeight="1" x14ac:dyDescent="0.2">
      <c r="A227" s="157">
        <v>6</v>
      </c>
      <c r="B227" s="143" t="s">
        <v>17</v>
      </c>
      <c r="C227" s="1298">
        <v>8</v>
      </c>
      <c r="D227" s="1080">
        <v>0</v>
      </c>
      <c r="E227" s="1080"/>
      <c r="F227" s="1080">
        <v>0</v>
      </c>
      <c r="G227" s="1080">
        <v>0</v>
      </c>
      <c r="H227" s="1309">
        <f t="shared" si="14"/>
        <v>8</v>
      </c>
      <c r="I227" s="1313">
        <v>8</v>
      </c>
      <c r="J227" s="173"/>
      <c r="K227" s="243"/>
      <c r="L227" s="234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</row>
    <row r="228" spans="1:25" ht="21.75" hidden="1" customHeight="1" x14ac:dyDescent="0.2">
      <c r="A228" s="157">
        <v>7</v>
      </c>
      <c r="B228" s="143" t="s">
        <v>18</v>
      </c>
      <c r="C228" s="1298">
        <v>24</v>
      </c>
      <c r="D228" s="1080">
        <v>0</v>
      </c>
      <c r="E228" s="1080"/>
      <c r="F228" s="1080">
        <v>2</v>
      </c>
      <c r="G228" s="1080">
        <v>1</v>
      </c>
      <c r="H228" s="1309">
        <f t="shared" si="14"/>
        <v>27</v>
      </c>
      <c r="I228" s="1313">
        <v>17</v>
      </c>
      <c r="J228" s="173"/>
      <c r="K228" s="173"/>
      <c r="O228" s="132" t="s">
        <v>13</v>
      </c>
    </row>
    <row r="229" spans="1:25" ht="15.75" hidden="1" customHeight="1" x14ac:dyDescent="0.2">
      <c r="A229" s="156">
        <v>8</v>
      </c>
      <c r="B229" s="141" t="s">
        <v>19</v>
      </c>
      <c r="C229" s="1298">
        <v>19</v>
      </c>
      <c r="D229" s="1080">
        <v>1</v>
      </c>
      <c r="E229" s="1080"/>
      <c r="F229" s="1080">
        <v>1</v>
      </c>
      <c r="G229" s="1080">
        <v>0</v>
      </c>
      <c r="H229" s="1309">
        <f t="shared" si="14"/>
        <v>21</v>
      </c>
      <c r="I229" s="1313">
        <v>16</v>
      </c>
      <c r="J229" s="173"/>
      <c r="K229" s="243"/>
      <c r="L229" s="234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</row>
    <row r="230" spans="1:25" ht="15.75" hidden="1" customHeight="1" x14ac:dyDescent="0.2">
      <c r="A230" s="156">
        <v>9</v>
      </c>
      <c r="B230" s="141" t="s">
        <v>20</v>
      </c>
      <c r="C230" s="1298">
        <v>17</v>
      </c>
      <c r="D230" s="1080">
        <v>0</v>
      </c>
      <c r="E230" s="1080"/>
      <c r="F230" s="1080">
        <v>1</v>
      </c>
      <c r="G230" s="1080">
        <v>0</v>
      </c>
      <c r="H230" s="1309">
        <f t="shared" si="14"/>
        <v>18</v>
      </c>
      <c r="I230" s="1313">
        <v>17</v>
      </c>
      <c r="J230" s="173"/>
      <c r="K230" s="233"/>
    </row>
    <row r="231" spans="1:25" ht="21.75" hidden="1" customHeight="1" x14ac:dyDescent="0.2">
      <c r="A231" s="157">
        <v>10</v>
      </c>
      <c r="B231" s="143" t="s">
        <v>21</v>
      </c>
      <c r="C231" s="1298">
        <v>20</v>
      </c>
      <c r="D231" s="1080">
        <v>2</v>
      </c>
      <c r="E231" s="1080"/>
      <c r="F231" s="1080">
        <v>0</v>
      </c>
      <c r="G231" s="1080">
        <v>0</v>
      </c>
      <c r="H231" s="1309">
        <f t="shared" si="14"/>
        <v>22</v>
      </c>
      <c r="I231" s="1313">
        <v>24</v>
      </c>
      <c r="J231" s="173"/>
      <c r="K231" s="173"/>
    </row>
    <row r="232" spans="1:25" ht="15.75" hidden="1" customHeight="1" x14ac:dyDescent="0.2">
      <c r="A232" s="157">
        <v>11</v>
      </c>
      <c r="B232" s="143" t="s">
        <v>22</v>
      </c>
      <c r="C232" s="1298">
        <v>7</v>
      </c>
      <c r="D232" s="1080">
        <v>0</v>
      </c>
      <c r="E232" s="1080"/>
      <c r="F232" s="1080">
        <v>0</v>
      </c>
      <c r="G232" s="1080">
        <v>0</v>
      </c>
      <c r="H232" s="1309">
        <f t="shared" si="14"/>
        <v>7</v>
      </c>
      <c r="I232" s="1313">
        <v>0</v>
      </c>
      <c r="J232" s="173"/>
      <c r="K232" s="173"/>
    </row>
    <row r="233" spans="1:25" ht="15.75" hidden="1" customHeight="1" x14ac:dyDescent="0.2">
      <c r="A233" s="156">
        <v>12</v>
      </c>
      <c r="B233" s="141" t="s">
        <v>23</v>
      </c>
      <c r="C233" s="1298">
        <v>16</v>
      </c>
      <c r="D233" s="1080">
        <v>0</v>
      </c>
      <c r="E233" s="1080"/>
      <c r="F233" s="1080">
        <v>3</v>
      </c>
      <c r="G233" s="1080">
        <v>1</v>
      </c>
      <c r="H233" s="1309">
        <f t="shared" si="14"/>
        <v>20</v>
      </c>
      <c r="I233" s="1313">
        <v>16</v>
      </c>
      <c r="J233" s="173"/>
      <c r="K233" s="173"/>
    </row>
    <row r="234" spans="1:25" ht="15.75" hidden="1" customHeight="1" x14ac:dyDescent="0.2">
      <c r="A234" s="156">
        <v>13</v>
      </c>
      <c r="B234" s="141" t="s">
        <v>24</v>
      </c>
      <c r="C234" s="1298">
        <v>19</v>
      </c>
      <c r="D234" s="1080">
        <v>0</v>
      </c>
      <c r="E234" s="1080"/>
      <c r="F234" s="1080">
        <v>1</v>
      </c>
      <c r="G234" s="1080">
        <v>0</v>
      </c>
      <c r="H234" s="1309">
        <f t="shared" si="14"/>
        <v>20</v>
      </c>
      <c r="I234" s="1313">
        <v>10</v>
      </c>
      <c r="J234" s="173"/>
      <c r="K234" s="173"/>
    </row>
    <row r="235" spans="1:25" ht="15.75" hidden="1" customHeight="1" x14ac:dyDescent="0.2">
      <c r="A235" s="156">
        <v>14</v>
      </c>
      <c r="B235" s="141" t="s">
        <v>25</v>
      </c>
      <c r="C235" s="1298">
        <v>13</v>
      </c>
      <c r="D235" s="1080">
        <v>1</v>
      </c>
      <c r="E235" s="1080"/>
      <c r="F235" s="1080">
        <v>3</v>
      </c>
      <c r="G235" s="1080">
        <v>0</v>
      </c>
      <c r="H235" s="1309">
        <f t="shared" si="14"/>
        <v>17</v>
      </c>
      <c r="I235" s="1313">
        <v>7</v>
      </c>
      <c r="J235" s="173"/>
      <c r="K235" s="173"/>
    </row>
    <row r="236" spans="1:25" ht="30.75" hidden="1" customHeight="1" thickBot="1" x14ac:dyDescent="0.25">
      <c r="A236" s="158">
        <v>15</v>
      </c>
      <c r="B236" s="144" t="s">
        <v>26</v>
      </c>
      <c r="C236" s="1299">
        <v>4</v>
      </c>
      <c r="D236" s="1083">
        <v>0</v>
      </c>
      <c r="E236" s="1083"/>
      <c r="F236" s="1083">
        <v>0</v>
      </c>
      <c r="G236" s="1083">
        <v>0</v>
      </c>
      <c r="H236" s="1310">
        <f t="shared" si="14"/>
        <v>4</v>
      </c>
      <c r="I236" s="1314">
        <v>0</v>
      </c>
      <c r="J236" s="173"/>
      <c r="K236" s="173"/>
    </row>
    <row r="237" spans="1:25" s="160" customFormat="1" ht="23.25" hidden="1" customHeight="1" x14ac:dyDescent="0.25">
      <c r="A237" s="190"/>
      <c r="B237" s="191" t="s">
        <v>489</v>
      </c>
      <c r="C237" s="192">
        <f t="shared" ref="C237:I237" si="15">SUM(C222:C236)</f>
        <v>224</v>
      </c>
      <c r="D237" s="193">
        <f t="shared" si="15"/>
        <v>5</v>
      </c>
      <c r="E237" s="193"/>
      <c r="F237" s="193">
        <f t="shared" si="15"/>
        <v>15</v>
      </c>
      <c r="G237" s="193">
        <f t="shared" si="15"/>
        <v>4</v>
      </c>
      <c r="H237" s="1279">
        <f t="shared" si="15"/>
        <v>248</v>
      </c>
      <c r="I237" s="1300">
        <f t="shared" si="15"/>
        <v>176</v>
      </c>
      <c r="J237" s="196"/>
      <c r="K237" s="196"/>
    </row>
    <row r="238" spans="1:25" s="160" customFormat="1" ht="23.25" hidden="1" customHeight="1" x14ac:dyDescent="0.25">
      <c r="A238" s="142"/>
      <c r="B238" s="143" t="s">
        <v>489</v>
      </c>
      <c r="C238" s="574">
        <v>233</v>
      </c>
      <c r="D238" s="575">
        <v>7</v>
      </c>
      <c r="E238" s="575"/>
      <c r="F238" s="575">
        <v>5</v>
      </c>
      <c r="G238" s="575">
        <v>6</v>
      </c>
      <c r="H238" s="576">
        <v>251</v>
      </c>
      <c r="I238" s="1301">
        <v>174</v>
      </c>
      <c r="J238" s="196"/>
      <c r="K238" s="196"/>
    </row>
    <row r="239" spans="1:25" ht="15.75" hidden="1" customHeight="1" x14ac:dyDescent="0.2">
      <c r="A239" s="140"/>
      <c r="B239" s="141" t="s">
        <v>446</v>
      </c>
      <c r="C239" s="218">
        <v>238</v>
      </c>
      <c r="D239" s="219">
        <v>5</v>
      </c>
      <c r="E239" s="219"/>
      <c r="F239" s="219">
        <v>4</v>
      </c>
      <c r="G239" s="219">
        <v>19</v>
      </c>
      <c r="H239" s="220">
        <v>266</v>
      </c>
      <c r="I239" s="286">
        <v>160</v>
      </c>
      <c r="J239" s="173"/>
      <c r="K239" s="173"/>
    </row>
    <row r="240" spans="1:25" ht="15.75" hidden="1" customHeight="1" x14ac:dyDescent="0.2">
      <c r="A240" s="140"/>
      <c r="B240" s="141" t="s">
        <v>60</v>
      </c>
      <c r="C240" s="218">
        <v>235</v>
      </c>
      <c r="D240" s="219">
        <v>6</v>
      </c>
      <c r="E240" s="219"/>
      <c r="F240" s="219">
        <v>2</v>
      </c>
      <c r="G240" s="219">
        <v>5</v>
      </c>
      <c r="H240" s="220">
        <v>248</v>
      </c>
      <c r="I240" s="286">
        <v>175</v>
      </c>
      <c r="J240" s="173"/>
      <c r="K240" s="173"/>
    </row>
    <row r="241" spans="1:11" ht="15.75" hidden="1" customHeight="1" x14ac:dyDescent="0.2">
      <c r="A241" s="140"/>
      <c r="B241" s="141" t="s">
        <v>61</v>
      </c>
      <c r="C241" s="218">
        <v>251</v>
      </c>
      <c r="D241" s="219">
        <v>6</v>
      </c>
      <c r="E241" s="219"/>
      <c r="F241" s="219">
        <v>4</v>
      </c>
      <c r="G241" s="219">
        <v>7</v>
      </c>
      <c r="H241" s="220">
        <v>268</v>
      </c>
      <c r="I241" s="286">
        <v>166</v>
      </c>
      <c r="J241" s="173"/>
      <c r="K241" s="173"/>
    </row>
    <row r="242" spans="1:11" ht="15.75" hidden="1" customHeight="1" x14ac:dyDescent="0.2">
      <c r="A242" s="140"/>
      <c r="B242" s="141" t="s">
        <v>62</v>
      </c>
      <c r="C242" s="218">
        <v>254</v>
      </c>
      <c r="D242" s="219">
        <v>7</v>
      </c>
      <c r="E242" s="219"/>
      <c r="F242" s="219">
        <v>2</v>
      </c>
      <c r="G242" s="219">
        <v>5</v>
      </c>
      <c r="H242" s="220">
        <v>268</v>
      </c>
      <c r="I242" s="286">
        <v>147</v>
      </c>
      <c r="J242" s="173"/>
      <c r="K242" s="173"/>
    </row>
    <row r="243" spans="1:11" ht="15.75" hidden="1" customHeight="1" x14ac:dyDescent="0.2">
      <c r="A243" s="140"/>
      <c r="B243" s="141" t="s">
        <v>63</v>
      </c>
      <c r="C243" s="218">
        <v>242</v>
      </c>
      <c r="D243" s="219">
        <v>8</v>
      </c>
      <c r="E243" s="219"/>
      <c r="F243" s="219">
        <v>2</v>
      </c>
      <c r="G243" s="219">
        <v>8</v>
      </c>
      <c r="H243" s="220">
        <v>260</v>
      </c>
      <c r="I243" s="286">
        <v>117</v>
      </c>
      <c r="J243" s="173"/>
      <c r="K243" s="173"/>
    </row>
    <row r="244" spans="1:11" ht="15.75" hidden="1" customHeight="1" x14ac:dyDescent="0.2">
      <c r="A244" s="140"/>
      <c r="B244" s="141" t="s">
        <v>64</v>
      </c>
      <c r="C244" s="218">
        <v>180</v>
      </c>
      <c r="D244" s="219">
        <v>5</v>
      </c>
      <c r="E244" s="219"/>
      <c r="F244" s="219">
        <v>2</v>
      </c>
      <c r="G244" s="219">
        <v>9</v>
      </c>
      <c r="H244" s="220">
        <v>196</v>
      </c>
      <c r="I244" s="286">
        <v>114</v>
      </c>
      <c r="J244" s="173"/>
      <c r="K244" s="173"/>
    </row>
    <row r="245" spans="1:11" ht="15.75" hidden="1" customHeight="1" x14ac:dyDescent="0.2">
      <c r="A245" s="140"/>
      <c r="B245" s="141" t="s">
        <v>65</v>
      </c>
      <c r="C245" s="218">
        <v>199</v>
      </c>
      <c r="D245" s="219">
        <v>6</v>
      </c>
      <c r="E245" s="219"/>
      <c r="F245" s="219">
        <v>3</v>
      </c>
      <c r="G245" s="219">
        <v>6</v>
      </c>
      <c r="H245" s="220">
        <v>214</v>
      </c>
      <c r="I245" s="286">
        <v>105</v>
      </c>
      <c r="J245" s="173"/>
      <c r="K245" s="173"/>
    </row>
    <row r="246" spans="1:11" ht="15.75" hidden="1" customHeight="1" x14ac:dyDescent="0.2">
      <c r="A246" s="140"/>
      <c r="B246" s="141" t="s">
        <v>66</v>
      </c>
      <c r="C246" s="218">
        <v>194</v>
      </c>
      <c r="D246" s="219">
        <v>2</v>
      </c>
      <c r="E246" s="219"/>
      <c r="F246" s="219">
        <v>4</v>
      </c>
      <c r="G246" s="219">
        <v>2</v>
      </c>
      <c r="H246" s="220">
        <v>202</v>
      </c>
      <c r="I246" s="286">
        <v>99</v>
      </c>
      <c r="J246" s="173"/>
      <c r="K246" s="173"/>
    </row>
    <row r="247" spans="1:11" ht="15.75" hidden="1" customHeight="1" x14ac:dyDescent="0.2">
      <c r="A247" s="140"/>
      <c r="B247" s="141" t="s">
        <v>67</v>
      </c>
      <c r="C247" s="218">
        <v>204</v>
      </c>
      <c r="D247" s="219">
        <v>2</v>
      </c>
      <c r="E247" s="219"/>
      <c r="F247" s="219">
        <v>5</v>
      </c>
      <c r="G247" s="219">
        <v>3</v>
      </c>
      <c r="H247" s="220">
        <v>214</v>
      </c>
      <c r="I247" s="286">
        <v>94</v>
      </c>
      <c r="J247" s="173"/>
      <c r="K247" s="173"/>
    </row>
    <row r="248" spans="1:11" ht="15.75" hidden="1" customHeight="1" x14ac:dyDescent="0.2">
      <c r="A248" s="140"/>
      <c r="B248" s="141" t="s">
        <v>235</v>
      </c>
      <c r="C248" s="218">
        <v>207</v>
      </c>
      <c r="D248" s="219">
        <v>4</v>
      </c>
      <c r="E248" s="219"/>
      <c r="F248" s="219">
        <v>2</v>
      </c>
      <c r="G248" s="219">
        <v>2</v>
      </c>
      <c r="H248" s="220">
        <v>215</v>
      </c>
      <c r="I248" s="286">
        <v>94</v>
      </c>
      <c r="J248" s="173"/>
      <c r="K248" s="173"/>
    </row>
    <row r="249" spans="1:11" ht="15.75" hidden="1" customHeight="1" thickBot="1" x14ac:dyDescent="0.25">
      <c r="A249" s="205"/>
      <c r="B249" s="206" t="s">
        <v>236</v>
      </c>
      <c r="C249" s="207">
        <v>246</v>
      </c>
      <c r="D249" s="225">
        <v>4</v>
      </c>
      <c r="E249" s="225"/>
      <c r="F249" s="225">
        <v>3</v>
      </c>
      <c r="G249" s="225">
        <v>3</v>
      </c>
      <c r="H249" s="226">
        <v>256</v>
      </c>
      <c r="I249" s="287">
        <v>93</v>
      </c>
      <c r="J249" s="173"/>
      <c r="K249" s="173"/>
    </row>
    <row r="250" spans="1:11" ht="15.75" hidden="1" customHeight="1" x14ac:dyDescent="0.2">
      <c r="A250" s="133" t="s">
        <v>283</v>
      </c>
    </row>
    <row r="251" spans="1:11" ht="15.75" hidden="1" customHeight="1" x14ac:dyDescent="0.2">
      <c r="G251" s="132" t="s">
        <v>13</v>
      </c>
    </row>
    <row r="252" spans="1:11" ht="15.75" hidden="1" customHeight="1" x14ac:dyDescent="0.2"/>
    <row r="253" spans="1:11" s="134" customFormat="1" ht="30" hidden="1" customHeight="1" thickBot="1" x14ac:dyDescent="0.25">
      <c r="A253" s="105" t="s">
        <v>290</v>
      </c>
    </row>
    <row r="254" spans="1:11" s="136" customFormat="1" ht="33" hidden="1" customHeight="1" thickBot="1" x14ac:dyDescent="0.3">
      <c r="A254" s="153"/>
      <c r="B254" s="170"/>
      <c r="C254" s="1587" t="s">
        <v>272</v>
      </c>
      <c r="D254" s="1588"/>
      <c r="E254" s="1588"/>
      <c r="F254" s="1588"/>
      <c r="G254" s="1588"/>
      <c r="H254" s="1588"/>
      <c r="I254" s="1589"/>
    </row>
    <row r="255" spans="1:11" s="136" customFormat="1" ht="89.25" hidden="1" customHeight="1" thickBot="1" x14ac:dyDescent="0.3">
      <c r="A255" s="1326" t="s">
        <v>51</v>
      </c>
      <c r="B255" s="1325" t="s">
        <v>5</v>
      </c>
      <c r="C255" s="171" t="s">
        <v>273</v>
      </c>
      <c r="D255" s="164" t="s">
        <v>274</v>
      </c>
      <c r="E255" s="164"/>
      <c r="F255" s="164" t="s">
        <v>275</v>
      </c>
      <c r="G255" s="164" t="s">
        <v>276</v>
      </c>
      <c r="H255" s="179" t="s">
        <v>196</v>
      </c>
      <c r="I255" s="232" t="s">
        <v>277</v>
      </c>
    </row>
    <row r="256" spans="1:11" ht="15.75" hidden="1" customHeight="1" x14ac:dyDescent="0.2">
      <c r="A256" s="155">
        <v>1</v>
      </c>
      <c r="B256" s="143" t="s">
        <v>11</v>
      </c>
      <c r="C256" s="79">
        <v>0</v>
      </c>
      <c r="D256" s="584">
        <v>0</v>
      </c>
      <c r="E256" s="584"/>
      <c r="F256" s="584">
        <v>0</v>
      </c>
      <c r="G256" s="584">
        <v>0</v>
      </c>
      <c r="H256" s="1293">
        <f t="shared" ref="H256:H270" si="16">SUM(C256:G256)</f>
        <v>0</v>
      </c>
      <c r="I256" s="1165">
        <v>19</v>
      </c>
      <c r="J256" s="173"/>
      <c r="K256" s="173"/>
    </row>
    <row r="257" spans="1:25" ht="15.75" hidden="1" customHeight="1" x14ac:dyDescent="0.2">
      <c r="A257" s="156">
        <v>2</v>
      </c>
      <c r="B257" s="141" t="s">
        <v>12</v>
      </c>
      <c r="C257" s="80">
        <v>26</v>
      </c>
      <c r="D257" s="586">
        <v>0</v>
      </c>
      <c r="E257" s="586"/>
      <c r="F257" s="586">
        <v>0</v>
      </c>
      <c r="G257" s="586">
        <v>0</v>
      </c>
      <c r="H257" s="1294">
        <f t="shared" si="16"/>
        <v>26</v>
      </c>
      <c r="I257" s="1166">
        <v>16</v>
      </c>
      <c r="J257" s="173"/>
      <c r="K257" s="173"/>
    </row>
    <row r="258" spans="1:25" ht="15.75" hidden="1" customHeight="1" x14ac:dyDescent="0.2">
      <c r="A258" s="156">
        <v>3</v>
      </c>
      <c r="B258" s="141" t="s">
        <v>14</v>
      </c>
      <c r="C258" s="80">
        <v>19</v>
      </c>
      <c r="D258" s="586">
        <v>0</v>
      </c>
      <c r="E258" s="586"/>
      <c r="F258" s="586">
        <v>0</v>
      </c>
      <c r="G258" s="586">
        <v>0</v>
      </c>
      <c r="H258" s="1294">
        <f t="shared" si="16"/>
        <v>19</v>
      </c>
      <c r="I258" s="1166">
        <v>0</v>
      </c>
      <c r="J258" s="173"/>
      <c r="K258" s="243"/>
      <c r="L258" s="234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</row>
    <row r="259" spans="1:25" ht="15.75" hidden="1" customHeight="1" x14ac:dyDescent="0.2">
      <c r="A259" s="156">
        <v>4</v>
      </c>
      <c r="B259" s="141" t="s">
        <v>15</v>
      </c>
      <c r="C259" s="80">
        <v>17</v>
      </c>
      <c r="D259" s="586">
        <v>0</v>
      </c>
      <c r="E259" s="586"/>
      <c r="F259" s="586">
        <v>0</v>
      </c>
      <c r="G259" s="586">
        <v>0</v>
      </c>
      <c r="H259" s="1294">
        <f t="shared" si="16"/>
        <v>17</v>
      </c>
      <c r="I259" s="1166">
        <v>16</v>
      </c>
      <c r="J259" s="173"/>
      <c r="K259" s="243"/>
      <c r="L259" s="234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</row>
    <row r="260" spans="1:25" ht="15.75" hidden="1" customHeight="1" x14ac:dyDescent="0.2">
      <c r="A260" s="156">
        <v>5</v>
      </c>
      <c r="B260" s="141" t="s">
        <v>16</v>
      </c>
      <c r="C260" s="80">
        <v>7</v>
      </c>
      <c r="D260" s="586">
        <v>0</v>
      </c>
      <c r="E260" s="586"/>
      <c r="F260" s="586">
        <v>0</v>
      </c>
      <c r="G260" s="586">
        <v>0</v>
      </c>
      <c r="H260" s="1294">
        <f t="shared" si="16"/>
        <v>7</v>
      </c>
      <c r="I260" s="1166">
        <v>2</v>
      </c>
      <c r="J260" s="173"/>
      <c r="K260" s="243"/>
      <c r="L260" s="234"/>
      <c r="M260" s="243"/>
      <c r="N260" s="243"/>
      <c r="O260" s="243" t="s">
        <v>13</v>
      </c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</row>
    <row r="261" spans="1:25" ht="15.75" hidden="1" customHeight="1" x14ac:dyDescent="0.2">
      <c r="A261" s="157">
        <v>6</v>
      </c>
      <c r="B261" s="143" t="s">
        <v>17</v>
      </c>
      <c r="C261" s="80">
        <v>11</v>
      </c>
      <c r="D261" s="586">
        <v>0</v>
      </c>
      <c r="E261" s="586"/>
      <c r="F261" s="586">
        <v>0</v>
      </c>
      <c r="G261" s="586">
        <v>0</v>
      </c>
      <c r="H261" s="1294">
        <f t="shared" si="16"/>
        <v>11</v>
      </c>
      <c r="I261" s="1166">
        <v>11</v>
      </c>
      <c r="J261" s="173"/>
      <c r="K261" s="243"/>
      <c r="L261" s="234"/>
      <c r="M261" s="243"/>
      <c r="N261" s="243" t="s">
        <v>13</v>
      </c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</row>
    <row r="262" spans="1:25" ht="15.75" hidden="1" customHeight="1" x14ac:dyDescent="0.2">
      <c r="A262" s="157">
        <v>7</v>
      </c>
      <c r="B262" s="143" t="s">
        <v>18</v>
      </c>
      <c r="C262" s="80">
        <v>33</v>
      </c>
      <c r="D262" s="586">
        <v>0</v>
      </c>
      <c r="E262" s="586"/>
      <c r="F262" s="586">
        <v>1</v>
      </c>
      <c r="G262" s="586">
        <v>0</v>
      </c>
      <c r="H262" s="1294">
        <f t="shared" si="16"/>
        <v>34</v>
      </c>
      <c r="I262" s="1166">
        <v>26</v>
      </c>
      <c r="J262" s="173"/>
      <c r="K262" s="173"/>
    </row>
    <row r="263" spans="1:25" ht="19.5" hidden="1" customHeight="1" x14ac:dyDescent="0.2">
      <c r="A263" s="156">
        <v>8</v>
      </c>
      <c r="B263" s="141" t="s">
        <v>19</v>
      </c>
      <c r="C263" s="80">
        <v>13</v>
      </c>
      <c r="D263" s="586">
        <v>0</v>
      </c>
      <c r="E263" s="586"/>
      <c r="F263" s="586">
        <v>0</v>
      </c>
      <c r="G263" s="586">
        <v>0</v>
      </c>
      <c r="H263" s="1294">
        <f t="shared" si="16"/>
        <v>13</v>
      </c>
      <c r="I263" s="1166">
        <v>10</v>
      </c>
      <c r="J263" s="173"/>
      <c r="K263" s="243"/>
      <c r="L263" s="234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</row>
    <row r="264" spans="1:25" ht="15.75" hidden="1" customHeight="1" x14ac:dyDescent="0.2">
      <c r="A264" s="156">
        <v>9</v>
      </c>
      <c r="B264" s="141" t="s">
        <v>20</v>
      </c>
      <c r="C264" s="80">
        <v>18</v>
      </c>
      <c r="D264" s="586">
        <v>0</v>
      </c>
      <c r="E264" s="586"/>
      <c r="F264" s="586">
        <v>1</v>
      </c>
      <c r="G264" s="586">
        <v>0</v>
      </c>
      <c r="H264" s="1294">
        <f t="shared" si="16"/>
        <v>19</v>
      </c>
      <c r="I264" s="1166">
        <v>18</v>
      </c>
      <c r="J264" s="173"/>
      <c r="K264" s="173"/>
    </row>
    <row r="265" spans="1:25" ht="15.75" hidden="1" customHeight="1" x14ac:dyDescent="0.2">
      <c r="A265" s="157">
        <v>10</v>
      </c>
      <c r="B265" s="143" t="s">
        <v>21</v>
      </c>
      <c r="C265" s="80">
        <v>20</v>
      </c>
      <c r="D265" s="586">
        <v>2</v>
      </c>
      <c r="E265" s="586"/>
      <c r="F265" s="586">
        <v>0</v>
      </c>
      <c r="G265" s="586">
        <v>0</v>
      </c>
      <c r="H265" s="1294">
        <f t="shared" si="16"/>
        <v>22</v>
      </c>
      <c r="I265" s="1166">
        <v>17</v>
      </c>
      <c r="J265" s="173"/>
      <c r="K265" s="173"/>
    </row>
    <row r="266" spans="1:25" ht="15.75" hidden="1" customHeight="1" x14ac:dyDescent="0.2">
      <c r="A266" s="157">
        <v>11</v>
      </c>
      <c r="B266" s="143" t="s">
        <v>22</v>
      </c>
      <c r="C266" s="80">
        <v>6</v>
      </c>
      <c r="D266" s="586">
        <v>0</v>
      </c>
      <c r="E266" s="586"/>
      <c r="F266" s="586">
        <v>0</v>
      </c>
      <c r="G266" s="586">
        <v>0</v>
      </c>
      <c r="H266" s="1294">
        <f t="shared" si="16"/>
        <v>6</v>
      </c>
      <c r="I266" s="1166">
        <v>1</v>
      </c>
      <c r="J266" s="173"/>
      <c r="K266" s="173"/>
    </row>
    <row r="267" spans="1:25" ht="15.75" hidden="1" customHeight="1" x14ac:dyDescent="0.2">
      <c r="A267" s="156">
        <v>12</v>
      </c>
      <c r="B267" s="141" t="s">
        <v>23</v>
      </c>
      <c r="C267" s="80">
        <v>14</v>
      </c>
      <c r="D267" s="586">
        <v>0</v>
      </c>
      <c r="E267" s="586"/>
      <c r="F267" s="586">
        <v>0</v>
      </c>
      <c r="G267" s="586">
        <v>0</v>
      </c>
      <c r="H267" s="1294">
        <f t="shared" si="16"/>
        <v>14</v>
      </c>
      <c r="I267" s="1166">
        <v>14</v>
      </c>
      <c r="J267" s="173"/>
      <c r="K267" s="173"/>
    </row>
    <row r="268" spans="1:25" ht="15.75" hidden="1" customHeight="1" x14ac:dyDescent="0.2">
      <c r="A268" s="156">
        <v>13</v>
      </c>
      <c r="B268" s="141" t="s">
        <v>24</v>
      </c>
      <c r="C268" s="80">
        <v>29</v>
      </c>
      <c r="D268" s="586">
        <v>1</v>
      </c>
      <c r="E268" s="586"/>
      <c r="F268" s="586">
        <v>0</v>
      </c>
      <c r="G268" s="586">
        <v>1</v>
      </c>
      <c r="H268" s="1294">
        <f t="shared" si="16"/>
        <v>31</v>
      </c>
      <c r="I268" s="1166">
        <v>23</v>
      </c>
      <c r="J268" s="173"/>
      <c r="K268" s="173"/>
    </row>
    <row r="269" spans="1:25" ht="15.75" hidden="1" customHeight="1" x14ac:dyDescent="0.2">
      <c r="A269" s="156">
        <v>14</v>
      </c>
      <c r="B269" s="141" t="s">
        <v>25</v>
      </c>
      <c r="C269" s="80">
        <v>10</v>
      </c>
      <c r="D269" s="586">
        <v>1</v>
      </c>
      <c r="E269" s="586"/>
      <c r="F269" s="586">
        <v>0</v>
      </c>
      <c r="G269" s="586">
        <v>0</v>
      </c>
      <c r="H269" s="1294">
        <f t="shared" si="16"/>
        <v>11</v>
      </c>
      <c r="I269" s="1166">
        <v>7</v>
      </c>
      <c r="J269" s="173"/>
      <c r="K269" s="173"/>
    </row>
    <row r="270" spans="1:25" ht="36" hidden="1" customHeight="1" thickBot="1" x14ac:dyDescent="0.25">
      <c r="A270" s="158">
        <v>15</v>
      </c>
      <c r="B270" s="144" t="s">
        <v>26</v>
      </c>
      <c r="C270" s="81">
        <v>3</v>
      </c>
      <c r="D270" s="588">
        <v>0</v>
      </c>
      <c r="E270" s="588"/>
      <c r="F270" s="588">
        <v>0</v>
      </c>
      <c r="G270" s="588">
        <v>0</v>
      </c>
      <c r="H270" s="1295">
        <f t="shared" si="16"/>
        <v>3</v>
      </c>
      <c r="I270" s="1167">
        <v>0</v>
      </c>
      <c r="J270" s="173"/>
      <c r="K270" s="173"/>
    </row>
    <row r="271" spans="1:25" s="160" customFormat="1" ht="21" hidden="1" customHeight="1" x14ac:dyDescent="0.25">
      <c r="A271" s="190"/>
      <c r="B271" s="191" t="s">
        <v>524</v>
      </c>
      <c r="C271" s="1275">
        <f t="shared" ref="C271:I271" si="17">SUM(C256:C270)</f>
        <v>226</v>
      </c>
      <c r="D271" s="1276">
        <f t="shared" si="17"/>
        <v>4</v>
      </c>
      <c r="E271" s="1276"/>
      <c r="F271" s="1276">
        <f t="shared" si="17"/>
        <v>2</v>
      </c>
      <c r="G271" s="1276">
        <f t="shared" si="17"/>
        <v>1</v>
      </c>
      <c r="H271" s="1277">
        <f t="shared" si="17"/>
        <v>233</v>
      </c>
      <c r="I271" s="1311">
        <f t="shared" si="17"/>
        <v>180</v>
      </c>
      <c r="J271" s="196"/>
      <c r="K271" s="196"/>
    </row>
    <row r="272" spans="1:25" ht="21" hidden="1" customHeight="1" x14ac:dyDescent="0.2">
      <c r="A272" s="142"/>
      <c r="B272" s="143" t="s">
        <v>489</v>
      </c>
      <c r="C272" s="574">
        <v>247</v>
      </c>
      <c r="D272" s="575">
        <v>3</v>
      </c>
      <c r="E272" s="575"/>
      <c r="F272" s="575">
        <v>2</v>
      </c>
      <c r="G272" s="575">
        <v>2</v>
      </c>
      <c r="H272" s="576">
        <v>254</v>
      </c>
      <c r="I272" s="1301">
        <v>216</v>
      </c>
      <c r="J272" s="173"/>
      <c r="K272" s="173"/>
    </row>
    <row r="273" spans="1:11" ht="15.75" hidden="1" customHeight="1" x14ac:dyDescent="0.2">
      <c r="A273" s="140"/>
      <c r="B273" s="141" t="s">
        <v>446</v>
      </c>
      <c r="C273" s="218">
        <v>312</v>
      </c>
      <c r="D273" s="219">
        <v>2</v>
      </c>
      <c r="E273" s="219"/>
      <c r="F273" s="219">
        <v>3</v>
      </c>
      <c r="G273" s="219">
        <v>2</v>
      </c>
      <c r="H273" s="220">
        <v>319</v>
      </c>
      <c r="I273" s="286">
        <v>231</v>
      </c>
      <c r="J273" s="173"/>
      <c r="K273" s="173"/>
    </row>
    <row r="274" spans="1:11" ht="15.75" hidden="1" customHeight="1" x14ac:dyDescent="0.2">
      <c r="A274" s="140"/>
      <c r="B274" s="141" t="s">
        <v>60</v>
      </c>
      <c r="C274" s="218">
        <v>253</v>
      </c>
      <c r="D274" s="219">
        <v>3</v>
      </c>
      <c r="E274" s="219"/>
      <c r="F274" s="219">
        <v>2</v>
      </c>
      <c r="G274" s="219">
        <v>2</v>
      </c>
      <c r="H274" s="220">
        <v>260</v>
      </c>
      <c r="I274" s="286">
        <v>211</v>
      </c>
      <c r="J274" s="173"/>
      <c r="K274" s="173"/>
    </row>
    <row r="275" spans="1:11" ht="15.75" hidden="1" customHeight="1" x14ac:dyDescent="0.2">
      <c r="A275" s="140"/>
      <c r="B275" s="141" t="s">
        <v>61</v>
      </c>
      <c r="C275" s="218">
        <v>236</v>
      </c>
      <c r="D275" s="219">
        <v>1</v>
      </c>
      <c r="E275" s="219"/>
      <c r="F275" s="219">
        <v>3</v>
      </c>
      <c r="G275" s="219">
        <v>0</v>
      </c>
      <c r="H275" s="220">
        <v>240</v>
      </c>
      <c r="I275" s="286">
        <v>183</v>
      </c>
      <c r="J275" s="173"/>
      <c r="K275" s="173"/>
    </row>
    <row r="276" spans="1:11" ht="15.75" hidden="1" customHeight="1" x14ac:dyDescent="0.2">
      <c r="A276" s="140"/>
      <c r="B276" s="141" t="s">
        <v>62</v>
      </c>
      <c r="C276" s="218">
        <v>250</v>
      </c>
      <c r="D276" s="219">
        <v>1</v>
      </c>
      <c r="E276" s="219"/>
      <c r="F276" s="219">
        <v>1</v>
      </c>
      <c r="G276" s="219">
        <v>0</v>
      </c>
      <c r="H276" s="220">
        <v>252</v>
      </c>
      <c r="I276" s="286">
        <v>172</v>
      </c>
      <c r="J276" s="173"/>
      <c r="K276" s="173"/>
    </row>
    <row r="277" spans="1:11" ht="15.75" hidden="1" customHeight="1" x14ac:dyDescent="0.2">
      <c r="A277" s="140"/>
      <c r="B277" s="141" t="s">
        <v>63</v>
      </c>
      <c r="C277" s="218">
        <v>239</v>
      </c>
      <c r="D277" s="219">
        <v>1</v>
      </c>
      <c r="E277" s="219"/>
      <c r="F277" s="219">
        <v>1</v>
      </c>
      <c r="G277" s="219">
        <v>0</v>
      </c>
      <c r="H277" s="220">
        <v>241</v>
      </c>
      <c r="I277" s="286">
        <v>148</v>
      </c>
      <c r="J277" s="173"/>
      <c r="K277" s="173"/>
    </row>
    <row r="278" spans="1:11" s="160" customFormat="1" ht="20.25" hidden="1" customHeight="1" x14ac:dyDescent="0.25">
      <c r="A278" s="142"/>
      <c r="B278" s="143" t="s">
        <v>64</v>
      </c>
      <c r="C278" s="574">
        <v>191</v>
      </c>
      <c r="D278" s="575">
        <v>1</v>
      </c>
      <c r="E278" s="575"/>
      <c r="F278" s="575">
        <v>3</v>
      </c>
      <c r="G278" s="575">
        <v>1</v>
      </c>
      <c r="H278" s="220">
        <v>196</v>
      </c>
      <c r="I278" s="286">
        <v>131</v>
      </c>
      <c r="J278" s="196"/>
      <c r="K278" s="196"/>
    </row>
    <row r="279" spans="1:11" ht="15.75" hidden="1" customHeight="1" x14ac:dyDescent="0.2">
      <c r="A279" s="140"/>
      <c r="B279" s="141" t="s">
        <v>65</v>
      </c>
      <c r="C279" s="218">
        <v>234</v>
      </c>
      <c r="D279" s="219">
        <v>4</v>
      </c>
      <c r="E279" s="219"/>
      <c r="F279" s="219">
        <v>0</v>
      </c>
      <c r="G279" s="219">
        <v>1</v>
      </c>
      <c r="H279" s="220">
        <v>239</v>
      </c>
      <c r="I279" s="286">
        <v>128</v>
      </c>
      <c r="J279" s="173"/>
      <c r="K279" s="173"/>
    </row>
    <row r="280" spans="1:11" ht="15.75" hidden="1" customHeight="1" x14ac:dyDescent="0.2">
      <c r="A280" s="140"/>
      <c r="B280" s="141" t="s">
        <v>66</v>
      </c>
      <c r="C280" s="218">
        <v>221</v>
      </c>
      <c r="D280" s="219">
        <v>0</v>
      </c>
      <c r="E280" s="219"/>
      <c r="F280" s="219">
        <v>0</v>
      </c>
      <c r="G280" s="219">
        <v>2</v>
      </c>
      <c r="H280" s="220">
        <v>223</v>
      </c>
      <c r="I280" s="286">
        <v>124</v>
      </c>
      <c r="J280" s="173"/>
      <c r="K280" s="173"/>
    </row>
    <row r="281" spans="1:11" ht="15.75" hidden="1" customHeight="1" x14ac:dyDescent="0.2">
      <c r="A281" s="140"/>
      <c r="B281" s="141" t="s">
        <v>67</v>
      </c>
      <c r="C281" s="218">
        <v>231</v>
      </c>
      <c r="D281" s="219">
        <v>2</v>
      </c>
      <c r="E281" s="219"/>
      <c r="F281" s="219">
        <v>0</v>
      </c>
      <c r="G281" s="219">
        <v>1</v>
      </c>
      <c r="H281" s="220">
        <v>234</v>
      </c>
      <c r="I281" s="286">
        <v>117</v>
      </c>
      <c r="J281" s="173"/>
      <c r="K281" s="173"/>
    </row>
    <row r="282" spans="1:11" ht="15.75" hidden="1" customHeight="1" x14ac:dyDescent="0.2">
      <c r="A282" s="140"/>
      <c r="B282" s="141" t="s">
        <v>235</v>
      </c>
      <c r="C282" s="218">
        <v>225</v>
      </c>
      <c r="D282" s="219">
        <v>2</v>
      </c>
      <c r="E282" s="219"/>
      <c r="F282" s="219">
        <v>0</v>
      </c>
      <c r="G282" s="219">
        <v>2</v>
      </c>
      <c r="H282" s="220">
        <v>229</v>
      </c>
      <c r="I282" s="286">
        <v>109</v>
      </c>
      <c r="J282" s="173"/>
      <c r="K282" s="173"/>
    </row>
    <row r="283" spans="1:11" ht="15.75" hidden="1" customHeight="1" thickBot="1" x14ac:dyDescent="0.25">
      <c r="A283" s="205"/>
      <c r="B283" s="206" t="s">
        <v>236</v>
      </c>
      <c r="C283" s="207">
        <v>249</v>
      </c>
      <c r="D283" s="225">
        <v>6</v>
      </c>
      <c r="E283" s="225"/>
      <c r="F283" s="225">
        <v>1</v>
      </c>
      <c r="G283" s="225">
        <v>3</v>
      </c>
      <c r="H283" s="226">
        <v>259</v>
      </c>
      <c r="I283" s="287">
        <v>98</v>
      </c>
      <c r="J283" s="173"/>
      <c r="K283" s="173"/>
    </row>
    <row r="284" spans="1:11" ht="15.75" hidden="1" customHeight="1" x14ac:dyDescent="0.2">
      <c r="A284" s="133" t="s">
        <v>283</v>
      </c>
    </row>
    <row r="285" spans="1:11" ht="15.75" hidden="1" customHeight="1" x14ac:dyDescent="0.2"/>
    <row r="286" spans="1:11" ht="15.75" hidden="1" customHeight="1" x14ac:dyDescent="0.2"/>
    <row r="287" spans="1:11" s="134" customFormat="1" ht="30" hidden="1" customHeight="1" thickBot="1" x14ac:dyDescent="0.25">
      <c r="A287" s="105" t="s">
        <v>291</v>
      </c>
    </row>
    <row r="288" spans="1:11" s="136" customFormat="1" ht="24" hidden="1" customHeight="1" thickBot="1" x14ac:dyDescent="0.3">
      <c r="A288" s="153"/>
      <c r="B288" s="170"/>
      <c r="C288" s="1587" t="s">
        <v>272</v>
      </c>
      <c r="D288" s="1588"/>
      <c r="E288" s="1588"/>
      <c r="F288" s="1588"/>
      <c r="G288" s="1588"/>
      <c r="H288" s="1588"/>
      <c r="I288" s="1589"/>
    </row>
    <row r="289" spans="1:25" s="136" customFormat="1" ht="85.5" hidden="1" customHeight="1" thickBot="1" x14ac:dyDescent="0.3">
      <c r="A289" s="1326" t="s">
        <v>51</v>
      </c>
      <c r="B289" s="1325" t="s">
        <v>5</v>
      </c>
      <c r="C289" s="171" t="s">
        <v>273</v>
      </c>
      <c r="D289" s="164" t="s">
        <v>274</v>
      </c>
      <c r="E289" s="164"/>
      <c r="F289" s="164" t="s">
        <v>275</v>
      </c>
      <c r="G289" s="164" t="s">
        <v>276</v>
      </c>
      <c r="H289" s="179" t="s">
        <v>196</v>
      </c>
      <c r="I289" s="232" t="s">
        <v>277</v>
      </c>
    </row>
    <row r="290" spans="1:25" ht="20.25" hidden="1" customHeight="1" x14ac:dyDescent="0.2">
      <c r="A290" s="155">
        <v>1</v>
      </c>
      <c r="B290" s="143" t="s">
        <v>11</v>
      </c>
      <c r="C290" s="1296">
        <v>0</v>
      </c>
      <c r="D290" s="1297">
        <v>0</v>
      </c>
      <c r="E290" s="1297"/>
      <c r="F290" s="1297">
        <v>0</v>
      </c>
      <c r="G290" s="1297">
        <v>0</v>
      </c>
      <c r="H290" s="1308">
        <f t="shared" ref="H290:H304" si="18">SUM(C290:G290)</f>
        <v>0</v>
      </c>
      <c r="I290" s="1312">
        <v>29</v>
      </c>
      <c r="J290" s="173"/>
      <c r="K290" s="173"/>
    </row>
    <row r="291" spans="1:25" ht="15.75" hidden="1" customHeight="1" x14ac:dyDescent="0.2">
      <c r="A291" s="156">
        <v>2</v>
      </c>
      <c r="B291" s="141" t="s">
        <v>12</v>
      </c>
      <c r="C291" s="1298">
        <v>5</v>
      </c>
      <c r="D291" s="1080">
        <v>0</v>
      </c>
      <c r="E291" s="1080"/>
      <c r="F291" s="1080">
        <v>0</v>
      </c>
      <c r="G291" s="1080">
        <v>0</v>
      </c>
      <c r="H291" s="1309">
        <f t="shared" si="18"/>
        <v>5</v>
      </c>
      <c r="I291" s="1313">
        <v>4</v>
      </c>
      <c r="J291" s="173"/>
      <c r="K291" s="173"/>
    </row>
    <row r="292" spans="1:25" ht="15.75" hidden="1" customHeight="1" x14ac:dyDescent="0.2">
      <c r="A292" s="156">
        <v>3</v>
      </c>
      <c r="B292" s="141" t="s">
        <v>14</v>
      </c>
      <c r="C292" s="1298">
        <v>17</v>
      </c>
      <c r="D292" s="1080">
        <v>0</v>
      </c>
      <c r="E292" s="1080"/>
      <c r="F292" s="1080">
        <v>0</v>
      </c>
      <c r="G292" s="1080">
        <v>0</v>
      </c>
      <c r="H292" s="1309">
        <f t="shared" si="18"/>
        <v>17</v>
      </c>
      <c r="I292" s="1313">
        <v>0</v>
      </c>
      <c r="J292" s="173"/>
      <c r="K292" s="243"/>
      <c r="L292" s="234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</row>
    <row r="293" spans="1:25" ht="15.75" hidden="1" customHeight="1" x14ac:dyDescent="0.2">
      <c r="A293" s="156">
        <v>4</v>
      </c>
      <c r="B293" s="141" t="s">
        <v>15</v>
      </c>
      <c r="C293" s="1298">
        <v>17</v>
      </c>
      <c r="D293" s="1080">
        <v>0</v>
      </c>
      <c r="E293" s="1080"/>
      <c r="F293" s="1080">
        <v>0</v>
      </c>
      <c r="G293" s="1080">
        <v>0</v>
      </c>
      <c r="H293" s="1309">
        <f t="shared" si="18"/>
        <v>17</v>
      </c>
      <c r="I293" s="1313">
        <v>16</v>
      </c>
      <c r="J293" s="173"/>
      <c r="K293" s="243"/>
      <c r="L293" s="234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</row>
    <row r="294" spans="1:25" ht="15.75" hidden="1" customHeight="1" x14ac:dyDescent="0.2">
      <c r="A294" s="156">
        <v>5</v>
      </c>
      <c r="B294" s="141" t="s">
        <v>16</v>
      </c>
      <c r="C294" s="1298">
        <v>3</v>
      </c>
      <c r="D294" s="1080">
        <v>0</v>
      </c>
      <c r="E294" s="1080"/>
      <c r="F294" s="1080">
        <v>0</v>
      </c>
      <c r="G294" s="1080">
        <v>0</v>
      </c>
      <c r="H294" s="1309">
        <f t="shared" si="18"/>
        <v>3</v>
      </c>
      <c r="I294" s="1313">
        <v>0</v>
      </c>
      <c r="J294" s="173"/>
      <c r="K294" s="243"/>
      <c r="L294" s="234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</row>
    <row r="295" spans="1:25" ht="15.75" hidden="1" customHeight="1" x14ac:dyDescent="0.2">
      <c r="A295" s="157">
        <v>6</v>
      </c>
      <c r="B295" s="143" t="s">
        <v>17</v>
      </c>
      <c r="C295" s="1298">
        <v>27</v>
      </c>
      <c r="D295" s="1080">
        <v>0</v>
      </c>
      <c r="E295" s="1080"/>
      <c r="F295" s="1080">
        <v>0</v>
      </c>
      <c r="G295" s="1080">
        <v>0</v>
      </c>
      <c r="H295" s="1309">
        <f t="shared" si="18"/>
        <v>27</v>
      </c>
      <c r="I295" s="1313">
        <v>27</v>
      </c>
      <c r="J295" s="173"/>
      <c r="K295" s="243"/>
      <c r="L295" s="234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</row>
    <row r="296" spans="1:25" ht="15.75" hidden="1" customHeight="1" x14ac:dyDescent="0.2">
      <c r="A296" s="157">
        <v>7</v>
      </c>
      <c r="B296" s="143" t="s">
        <v>18</v>
      </c>
      <c r="C296" s="1298">
        <v>40</v>
      </c>
      <c r="D296" s="1080">
        <v>0</v>
      </c>
      <c r="E296" s="1080"/>
      <c r="F296" s="1080">
        <v>0</v>
      </c>
      <c r="G296" s="1080">
        <v>0</v>
      </c>
      <c r="H296" s="1309">
        <f t="shared" si="18"/>
        <v>40</v>
      </c>
      <c r="I296" s="1313">
        <v>28</v>
      </c>
      <c r="J296" s="173"/>
      <c r="K296" s="173"/>
    </row>
    <row r="297" spans="1:25" ht="15.75" hidden="1" customHeight="1" x14ac:dyDescent="0.2">
      <c r="A297" s="156">
        <v>8</v>
      </c>
      <c r="B297" s="141" t="s">
        <v>19</v>
      </c>
      <c r="C297" s="1298">
        <v>28</v>
      </c>
      <c r="D297" s="1080">
        <v>0</v>
      </c>
      <c r="E297" s="1080"/>
      <c r="F297" s="1080">
        <v>0</v>
      </c>
      <c r="G297" s="1080">
        <v>0</v>
      </c>
      <c r="H297" s="1309">
        <f t="shared" si="18"/>
        <v>28</v>
      </c>
      <c r="I297" s="1313">
        <v>18</v>
      </c>
      <c r="J297" s="173"/>
      <c r="K297" s="243"/>
      <c r="L297" s="234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</row>
    <row r="298" spans="1:25" ht="18.75" hidden="1" customHeight="1" x14ac:dyDescent="0.2">
      <c r="A298" s="156">
        <v>9</v>
      </c>
      <c r="B298" s="141" t="s">
        <v>20</v>
      </c>
      <c r="C298" s="1298">
        <v>29</v>
      </c>
      <c r="D298" s="1080">
        <v>0</v>
      </c>
      <c r="E298" s="1080"/>
      <c r="F298" s="1080">
        <v>0</v>
      </c>
      <c r="G298" s="1080">
        <v>0</v>
      </c>
      <c r="H298" s="1309">
        <f t="shared" si="18"/>
        <v>29</v>
      </c>
      <c r="I298" s="1313">
        <v>29</v>
      </c>
      <c r="J298" s="173"/>
      <c r="K298" s="173"/>
    </row>
    <row r="299" spans="1:25" ht="15.75" hidden="1" customHeight="1" x14ac:dyDescent="0.2">
      <c r="A299" s="156">
        <v>10</v>
      </c>
      <c r="B299" s="141" t="s">
        <v>21</v>
      </c>
      <c r="C299" s="1298">
        <v>21</v>
      </c>
      <c r="D299" s="1080">
        <v>0</v>
      </c>
      <c r="E299" s="1080"/>
      <c r="F299" s="1080">
        <v>0</v>
      </c>
      <c r="G299" s="1080">
        <v>0</v>
      </c>
      <c r="H299" s="1309">
        <f t="shared" si="18"/>
        <v>21</v>
      </c>
      <c r="I299" s="1313">
        <v>20</v>
      </c>
      <c r="J299" s="173"/>
      <c r="K299" s="243"/>
      <c r="L299" s="234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</row>
    <row r="300" spans="1:25" ht="15.75" hidden="1" customHeight="1" x14ac:dyDescent="0.2">
      <c r="A300" s="157">
        <v>11</v>
      </c>
      <c r="B300" s="143" t="s">
        <v>22</v>
      </c>
      <c r="C300" s="1298">
        <v>4</v>
      </c>
      <c r="D300" s="1080">
        <v>0</v>
      </c>
      <c r="E300" s="1080"/>
      <c r="F300" s="1080">
        <v>0</v>
      </c>
      <c r="G300" s="1080">
        <v>0</v>
      </c>
      <c r="H300" s="1309">
        <f t="shared" si="18"/>
        <v>4</v>
      </c>
      <c r="I300" s="1313">
        <v>2</v>
      </c>
      <c r="J300" s="173"/>
      <c r="K300" s="173"/>
    </row>
    <row r="301" spans="1:25" ht="15.75" hidden="1" customHeight="1" x14ac:dyDescent="0.2">
      <c r="A301" s="156">
        <v>12</v>
      </c>
      <c r="B301" s="141" t="s">
        <v>23</v>
      </c>
      <c r="C301" s="1298">
        <v>15</v>
      </c>
      <c r="D301" s="1080">
        <v>0</v>
      </c>
      <c r="E301" s="1080"/>
      <c r="F301" s="1080">
        <v>0</v>
      </c>
      <c r="G301" s="1080">
        <v>0</v>
      </c>
      <c r="H301" s="1309">
        <f t="shared" si="18"/>
        <v>15</v>
      </c>
      <c r="I301" s="1313">
        <v>15</v>
      </c>
      <c r="J301" s="173"/>
      <c r="K301" s="173"/>
      <c r="Q301" s="132" t="s">
        <v>13</v>
      </c>
    </row>
    <row r="302" spans="1:25" ht="15.75" hidden="1" customHeight="1" x14ac:dyDescent="0.2">
      <c r="A302" s="156">
        <v>13</v>
      </c>
      <c r="B302" s="141" t="s">
        <v>24</v>
      </c>
      <c r="C302" s="1298">
        <v>29</v>
      </c>
      <c r="D302" s="1080">
        <v>0</v>
      </c>
      <c r="E302" s="1080"/>
      <c r="F302" s="1080">
        <v>1</v>
      </c>
      <c r="G302" s="1080">
        <v>0</v>
      </c>
      <c r="H302" s="1309">
        <f t="shared" si="18"/>
        <v>30</v>
      </c>
      <c r="I302" s="1313">
        <v>24</v>
      </c>
      <c r="J302" s="173"/>
      <c r="K302" s="173"/>
    </row>
    <row r="303" spans="1:25" ht="15.75" hidden="1" customHeight="1" x14ac:dyDescent="0.2">
      <c r="A303" s="156">
        <v>14</v>
      </c>
      <c r="B303" s="141" t="s">
        <v>25</v>
      </c>
      <c r="C303" s="1298">
        <v>17</v>
      </c>
      <c r="D303" s="1080">
        <v>0</v>
      </c>
      <c r="E303" s="1080"/>
      <c r="F303" s="1080">
        <v>0</v>
      </c>
      <c r="G303" s="1080">
        <v>0</v>
      </c>
      <c r="H303" s="1309">
        <f t="shared" si="18"/>
        <v>17</v>
      </c>
      <c r="I303" s="1313">
        <v>16</v>
      </c>
      <c r="J303" s="173"/>
      <c r="K303" s="173"/>
    </row>
    <row r="304" spans="1:25" ht="33" hidden="1" customHeight="1" thickBot="1" x14ac:dyDescent="0.25">
      <c r="A304" s="158">
        <v>15</v>
      </c>
      <c r="B304" s="144" t="s">
        <v>26</v>
      </c>
      <c r="C304" s="1299">
        <v>0</v>
      </c>
      <c r="D304" s="1083">
        <v>0</v>
      </c>
      <c r="E304" s="1083"/>
      <c r="F304" s="1083">
        <v>0</v>
      </c>
      <c r="G304" s="1083">
        <v>0</v>
      </c>
      <c r="H304" s="1310">
        <f t="shared" si="18"/>
        <v>0</v>
      </c>
      <c r="I304" s="1314">
        <v>0</v>
      </c>
      <c r="J304" s="173"/>
      <c r="K304" s="173"/>
    </row>
    <row r="305" spans="1:11" s="160" customFormat="1" ht="20.25" hidden="1" customHeight="1" x14ac:dyDescent="0.25">
      <c r="A305" s="190"/>
      <c r="B305" s="191" t="s">
        <v>524</v>
      </c>
      <c r="C305" s="192">
        <f t="shared" ref="C305:I305" si="19">SUM(C290:C304)</f>
        <v>252</v>
      </c>
      <c r="D305" s="193">
        <f t="shared" si="19"/>
        <v>0</v>
      </c>
      <c r="E305" s="193"/>
      <c r="F305" s="193">
        <f t="shared" si="19"/>
        <v>1</v>
      </c>
      <c r="G305" s="193">
        <f t="shared" si="19"/>
        <v>0</v>
      </c>
      <c r="H305" s="1279">
        <f t="shared" si="19"/>
        <v>253</v>
      </c>
      <c r="I305" s="1300">
        <f t="shared" si="19"/>
        <v>228</v>
      </c>
      <c r="J305" s="196"/>
      <c r="K305" s="196"/>
    </row>
    <row r="306" spans="1:11" ht="20.25" hidden="1" customHeight="1" x14ac:dyDescent="0.2">
      <c r="A306" s="142"/>
      <c r="B306" s="143" t="s">
        <v>489</v>
      </c>
      <c r="C306" s="574">
        <v>291</v>
      </c>
      <c r="D306" s="575">
        <v>2</v>
      </c>
      <c r="E306" s="575"/>
      <c r="F306" s="575">
        <v>0</v>
      </c>
      <c r="G306" s="575">
        <v>0</v>
      </c>
      <c r="H306" s="576">
        <v>293</v>
      </c>
      <c r="I306" s="1301">
        <v>250</v>
      </c>
      <c r="J306" s="173"/>
      <c r="K306" s="173"/>
    </row>
    <row r="307" spans="1:11" ht="20.25" hidden="1" customHeight="1" x14ac:dyDescent="0.2">
      <c r="A307" s="142"/>
      <c r="B307" s="143" t="s">
        <v>446</v>
      </c>
      <c r="C307" s="574">
        <v>276</v>
      </c>
      <c r="D307" s="575">
        <v>2</v>
      </c>
      <c r="E307" s="575"/>
      <c r="F307" s="575">
        <v>0</v>
      </c>
      <c r="G307" s="575">
        <v>0</v>
      </c>
      <c r="H307" s="576">
        <v>278</v>
      </c>
      <c r="I307" s="1301">
        <v>209</v>
      </c>
      <c r="J307" s="173"/>
      <c r="K307" s="173"/>
    </row>
    <row r="308" spans="1:11" ht="20.25" hidden="1" customHeight="1" x14ac:dyDescent="0.2">
      <c r="A308" s="140"/>
      <c r="B308" s="141" t="s">
        <v>60</v>
      </c>
      <c r="C308" s="218">
        <v>229</v>
      </c>
      <c r="D308" s="219">
        <v>0</v>
      </c>
      <c r="E308" s="219"/>
      <c r="F308" s="219">
        <v>0</v>
      </c>
      <c r="G308" s="219">
        <v>0</v>
      </c>
      <c r="H308" s="220">
        <v>229</v>
      </c>
      <c r="I308" s="286">
        <v>200</v>
      </c>
      <c r="J308" s="173"/>
      <c r="K308" s="173"/>
    </row>
    <row r="309" spans="1:11" ht="20.25" hidden="1" customHeight="1" x14ac:dyDescent="0.2">
      <c r="A309" s="140"/>
      <c r="B309" s="141" t="s">
        <v>61</v>
      </c>
      <c r="C309" s="218">
        <v>234</v>
      </c>
      <c r="D309" s="219">
        <v>0</v>
      </c>
      <c r="E309" s="219"/>
      <c r="F309" s="219">
        <v>0</v>
      </c>
      <c r="G309" s="219">
        <v>0</v>
      </c>
      <c r="H309" s="220">
        <v>234</v>
      </c>
      <c r="I309" s="286">
        <v>186</v>
      </c>
      <c r="J309" s="173"/>
      <c r="K309" s="173"/>
    </row>
    <row r="310" spans="1:11" ht="20.25" hidden="1" customHeight="1" x14ac:dyDescent="0.2">
      <c r="A310" s="140"/>
      <c r="B310" s="141" t="s">
        <v>62</v>
      </c>
      <c r="C310" s="218">
        <v>232</v>
      </c>
      <c r="D310" s="219">
        <v>0</v>
      </c>
      <c r="E310" s="219"/>
      <c r="F310" s="219">
        <v>0</v>
      </c>
      <c r="G310" s="219">
        <v>0</v>
      </c>
      <c r="H310" s="220">
        <v>232</v>
      </c>
      <c r="I310" s="286">
        <v>169</v>
      </c>
      <c r="J310" s="173"/>
      <c r="K310" s="173"/>
    </row>
    <row r="311" spans="1:11" ht="20.25" hidden="1" customHeight="1" x14ac:dyDescent="0.2">
      <c r="A311" s="140"/>
      <c r="B311" s="141" t="s">
        <v>63</v>
      </c>
      <c r="C311" s="218">
        <v>203</v>
      </c>
      <c r="D311" s="219">
        <v>0</v>
      </c>
      <c r="E311" s="219"/>
      <c r="F311" s="219">
        <v>0</v>
      </c>
      <c r="G311" s="219">
        <v>0</v>
      </c>
      <c r="H311" s="220">
        <v>203</v>
      </c>
      <c r="I311" s="286">
        <v>126</v>
      </c>
      <c r="J311" s="173"/>
      <c r="K311" s="173"/>
    </row>
    <row r="312" spans="1:11" s="160" customFormat="1" ht="20.25" hidden="1" customHeight="1" x14ac:dyDescent="0.25">
      <c r="A312" s="142"/>
      <c r="B312" s="143" t="s">
        <v>64</v>
      </c>
      <c r="C312" s="574">
        <v>171</v>
      </c>
      <c r="D312" s="575">
        <v>0</v>
      </c>
      <c r="E312" s="575"/>
      <c r="F312" s="575">
        <v>0</v>
      </c>
      <c r="G312" s="575">
        <v>1</v>
      </c>
      <c r="H312" s="220">
        <v>172</v>
      </c>
      <c r="I312" s="286">
        <v>124</v>
      </c>
      <c r="J312" s="196"/>
      <c r="K312" s="196"/>
    </row>
    <row r="313" spans="1:11" ht="20.25" hidden="1" customHeight="1" x14ac:dyDescent="0.2">
      <c r="A313" s="140"/>
      <c r="B313" s="141" t="s">
        <v>65</v>
      </c>
      <c r="C313" s="218">
        <v>191</v>
      </c>
      <c r="D313" s="219">
        <v>3</v>
      </c>
      <c r="E313" s="219"/>
      <c r="F313" s="219">
        <v>0</v>
      </c>
      <c r="G313" s="219">
        <v>3</v>
      </c>
      <c r="H313" s="220">
        <v>197</v>
      </c>
      <c r="I313" s="286">
        <v>120</v>
      </c>
      <c r="J313" s="173"/>
      <c r="K313" s="173"/>
    </row>
    <row r="314" spans="1:11" ht="20.25" hidden="1" customHeight="1" x14ac:dyDescent="0.2">
      <c r="A314" s="140"/>
      <c r="B314" s="141" t="s">
        <v>66</v>
      </c>
      <c r="C314" s="218">
        <v>196</v>
      </c>
      <c r="D314" s="219">
        <v>1</v>
      </c>
      <c r="E314" s="219"/>
      <c r="F314" s="219">
        <v>0</v>
      </c>
      <c r="G314" s="219">
        <v>1</v>
      </c>
      <c r="H314" s="220">
        <v>198</v>
      </c>
      <c r="I314" s="286">
        <v>111</v>
      </c>
      <c r="J314" s="173"/>
      <c r="K314" s="173"/>
    </row>
    <row r="315" spans="1:11" ht="20.25" hidden="1" customHeight="1" thickBot="1" x14ac:dyDescent="0.25">
      <c r="A315" s="205"/>
      <c r="B315" s="206" t="s">
        <v>67</v>
      </c>
      <c r="C315" s="207">
        <v>189</v>
      </c>
      <c r="D315" s="225">
        <v>1</v>
      </c>
      <c r="E315" s="225"/>
      <c r="F315" s="225">
        <v>0</v>
      </c>
      <c r="G315" s="225">
        <v>1</v>
      </c>
      <c r="H315" s="226">
        <v>191</v>
      </c>
      <c r="I315" s="287">
        <v>102</v>
      </c>
      <c r="J315" s="173"/>
      <c r="K315" s="173"/>
    </row>
    <row r="316" spans="1:11" ht="15.75" hidden="1" customHeight="1" x14ac:dyDescent="0.2">
      <c r="A316" s="133" t="s">
        <v>283</v>
      </c>
    </row>
    <row r="317" spans="1:11" ht="15.75" hidden="1" customHeight="1" x14ac:dyDescent="0.2">
      <c r="A317" s="322" t="s">
        <v>292</v>
      </c>
    </row>
    <row r="318" spans="1:11" ht="15.75" hidden="1" customHeight="1" x14ac:dyDescent="0.2">
      <c r="A318" s="322"/>
    </row>
    <row r="319" spans="1:11" ht="18.75" hidden="1" customHeight="1" x14ac:dyDescent="0.2">
      <c r="A319" s="133"/>
    </row>
    <row r="320" spans="1:11" ht="32.25" hidden="1" customHeight="1" thickBot="1" x14ac:dyDescent="0.25">
      <c r="A320" s="105" t="s">
        <v>293</v>
      </c>
      <c r="B320" s="134"/>
      <c r="C320" s="134"/>
      <c r="D320" s="134"/>
      <c r="E320" s="134"/>
      <c r="F320" s="134"/>
      <c r="G320" s="134"/>
      <c r="H320" s="134"/>
      <c r="I320" s="134"/>
    </row>
    <row r="321" spans="1:16" ht="24" hidden="1" customHeight="1" thickBot="1" x14ac:dyDescent="0.3">
      <c r="A321" s="153"/>
      <c r="B321" s="170"/>
      <c r="C321" s="1587" t="s">
        <v>272</v>
      </c>
      <c r="D321" s="1588"/>
      <c r="E321" s="1588"/>
      <c r="F321" s="1588"/>
      <c r="G321" s="1588"/>
      <c r="H321" s="1588"/>
      <c r="I321" s="1589"/>
    </row>
    <row r="322" spans="1:16" ht="87" hidden="1" customHeight="1" thickBot="1" x14ac:dyDescent="0.3">
      <c r="A322" s="1326" t="s">
        <v>51</v>
      </c>
      <c r="B322" s="1325" t="s">
        <v>5</v>
      </c>
      <c r="C322" s="171" t="s">
        <v>273</v>
      </c>
      <c r="D322" s="164" t="s">
        <v>274</v>
      </c>
      <c r="E322" s="164"/>
      <c r="F322" s="164" t="s">
        <v>275</v>
      </c>
      <c r="G322" s="164" t="s">
        <v>276</v>
      </c>
      <c r="H322" s="179" t="s">
        <v>196</v>
      </c>
      <c r="I322" s="232" t="s">
        <v>277</v>
      </c>
    </row>
    <row r="323" spans="1:16" ht="18" hidden="1" customHeight="1" x14ac:dyDescent="0.2">
      <c r="A323" s="155">
        <v>1</v>
      </c>
      <c r="B323" s="143" t="s">
        <v>11</v>
      </c>
      <c r="C323" s="1296">
        <v>0</v>
      </c>
      <c r="D323" s="1297">
        <v>0</v>
      </c>
      <c r="E323" s="1297"/>
      <c r="F323" s="1297">
        <v>0</v>
      </c>
      <c r="G323" s="1297">
        <v>0</v>
      </c>
      <c r="H323" s="1308">
        <f t="shared" ref="H323:H337" si="20">SUM(C323:G323)</f>
        <v>0</v>
      </c>
      <c r="I323" s="1312">
        <v>5</v>
      </c>
    </row>
    <row r="324" spans="1:16" ht="15.75" hidden="1" customHeight="1" x14ac:dyDescent="0.2">
      <c r="A324" s="156">
        <v>2</v>
      </c>
      <c r="B324" s="141" t="s">
        <v>12</v>
      </c>
      <c r="C324" s="1298">
        <v>1</v>
      </c>
      <c r="D324" s="1080">
        <v>0</v>
      </c>
      <c r="E324" s="1080"/>
      <c r="F324" s="1080">
        <v>0</v>
      </c>
      <c r="G324" s="1080">
        <v>0</v>
      </c>
      <c r="H324" s="1309">
        <f t="shared" si="20"/>
        <v>1</v>
      </c>
      <c r="I324" s="1313">
        <v>1</v>
      </c>
    </row>
    <row r="325" spans="1:16" ht="15.75" hidden="1" customHeight="1" x14ac:dyDescent="0.2">
      <c r="A325" s="156">
        <v>3</v>
      </c>
      <c r="B325" s="141" t="s">
        <v>14</v>
      </c>
      <c r="C325" s="1298">
        <v>0</v>
      </c>
      <c r="D325" s="1080">
        <v>0</v>
      </c>
      <c r="E325" s="1080"/>
      <c r="F325" s="1080">
        <v>0</v>
      </c>
      <c r="G325" s="1080">
        <v>0</v>
      </c>
      <c r="H325" s="1309">
        <f t="shared" si="20"/>
        <v>0</v>
      </c>
      <c r="I325" s="1313">
        <v>0</v>
      </c>
    </row>
    <row r="326" spans="1:16" ht="15.75" hidden="1" customHeight="1" x14ac:dyDescent="0.2">
      <c r="A326" s="156">
        <v>4</v>
      </c>
      <c r="B326" s="141" t="s">
        <v>15</v>
      </c>
      <c r="C326" s="1298">
        <v>6</v>
      </c>
      <c r="D326" s="1080">
        <v>0</v>
      </c>
      <c r="E326" s="1080"/>
      <c r="F326" s="1080">
        <v>0</v>
      </c>
      <c r="G326" s="1080">
        <v>0</v>
      </c>
      <c r="H326" s="1309">
        <f t="shared" si="20"/>
        <v>6</v>
      </c>
      <c r="I326" s="1313">
        <v>5</v>
      </c>
      <c r="L326" s="132" t="s">
        <v>13</v>
      </c>
    </row>
    <row r="327" spans="1:16" ht="15.75" hidden="1" customHeight="1" x14ac:dyDescent="0.2">
      <c r="A327" s="156">
        <v>5</v>
      </c>
      <c r="B327" s="141" t="s">
        <v>16</v>
      </c>
      <c r="C327" s="1298">
        <v>4</v>
      </c>
      <c r="D327" s="1080">
        <v>0</v>
      </c>
      <c r="E327" s="1080"/>
      <c r="F327" s="1080">
        <v>0</v>
      </c>
      <c r="G327" s="1080">
        <v>0</v>
      </c>
      <c r="H327" s="1309">
        <f t="shared" si="20"/>
        <v>4</v>
      </c>
      <c r="I327" s="1313">
        <v>0</v>
      </c>
      <c r="P327" s="132" t="s">
        <v>13</v>
      </c>
    </row>
    <row r="328" spans="1:16" ht="15.75" hidden="1" customHeight="1" x14ac:dyDescent="0.2">
      <c r="A328" s="157">
        <v>6</v>
      </c>
      <c r="B328" s="143" t="s">
        <v>17</v>
      </c>
      <c r="C328" s="1298">
        <v>0</v>
      </c>
      <c r="D328" s="1080">
        <v>0</v>
      </c>
      <c r="E328" s="1080"/>
      <c r="F328" s="1080">
        <v>0</v>
      </c>
      <c r="G328" s="1080">
        <v>0</v>
      </c>
      <c r="H328" s="1309">
        <f t="shared" si="20"/>
        <v>0</v>
      </c>
      <c r="I328" s="1313">
        <v>0</v>
      </c>
    </row>
    <row r="329" spans="1:16" ht="15.75" hidden="1" customHeight="1" x14ac:dyDescent="0.2">
      <c r="A329" s="157">
        <v>7</v>
      </c>
      <c r="B329" s="143" t="s">
        <v>18</v>
      </c>
      <c r="C329" s="1298">
        <v>21</v>
      </c>
      <c r="D329" s="1080">
        <v>0</v>
      </c>
      <c r="E329" s="1080"/>
      <c r="F329" s="1080">
        <v>0</v>
      </c>
      <c r="G329" s="1080">
        <v>0</v>
      </c>
      <c r="H329" s="1309">
        <f t="shared" si="20"/>
        <v>21</v>
      </c>
      <c r="I329" s="1313">
        <v>15</v>
      </c>
    </row>
    <row r="330" spans="1:16" ht="15.75" hidden="1" customHeight="1" x14ac:dyDescent="0.2">
      <c r="A330" s="156">
        <v>8</v>
      </c>
      <c r="B330" s="141" t="s">
        <v>19</v>
      </c>
      <c r="C330" s="1298">
        <v>8</v>
      </c>
      <c r="D330" s="1080">
        <v>0</v>
      </c>
      <c r="E330" s="1080"/>
      <c r="F330" s="1080">
        <v>0</v>
      </c>
      <c r="G330" s="1080">
        <v>0</v>
      </c>
      <c r="H330" s="1309">
        <f t="shared" si="20"/>
        <v>8</v>
      </c>
      <c r="I330" s="1313">
        <v>6</v>
      </c>
    </row>
    <row r="331" spans="1:16" ht="15.75" hidden="1" customHeight="1" x14ac:dyDescent="0.2">
      <c r="A331" s="156">
        <v>9</v>
      </c>
      <c r="B331" s="141" t="s">
        <v>20</v>
      </c>
      <c r="C331" s="1298">
        <v>0</v>
      </c>
      <c r="D331" s="1080">
        <v>0</v>
      </c>
      <c r="E331" s="1080"/>
      <c r="F331" s="1080">
        <v>0</v>
      </c>
      <c r="G331" s="1080">
        <v>0</v>
      </c>
      <c r="H331" s="1309">
        <f t="shared" si="20"/>
        <v>0</v>
      </c>
      <c r="I331" s="1313">
        <v>0</v>
      </c>
    </row>
    <row r="332" spans="1:16" ht="15.75" hidden="1" customHeight="1" x14ac:dyDescent="0.2">
      <c r="A332" s="156">
        <v>10</v>
      </c>
      <c r="B332" s="141" t="s">
        <v>21</v>
      </c>
      <c r="C332" s="1298">
        <v>10</v>
      </c>
      <c r="D332" s="1080">
        <v>0</v>
      </c>
      <c r="E332" s="1080"/>
      <c r="F332" s="1080">
        <v>0</v>
      </c>
      <c r="G332" s="1080">
        <v>0</v>
      </c>
      <c r="H332" s="1309">
        <f t="shared" si="20"/>
        <v>10</v>
      </c>
      <c r="I332" s="1313">
        <v>10</v>
      </c>
    </row>
    <row r="333" spans="1:16" ht="15.75" hidden="1" customHeight="1" x14ac:dyDescent="0.2">
      <c r="A333" s="157">
        <v>11</v>
      </c>
      <c r="B333" s="143" t="s">
        <v>22</v>
      </c>
      <c r="C333" s="1298">
        <v>1</v>
      </c>
      <c r="D333" s="1080">
        <v>0</v>
      </c>
      <c r="E333" s="1080"/>
      <c r="F333" s="1080">
        <v>0</v>
      </c>
      <c r="G333" s="1080">
        <v>0</v>
      </c>
      <c r="H333" s="1309">
        <f t="shared" si="20"/>
        <v>1</v>
      </c>
      <c r="I333" s="1313">
        <v>0</v>
      </c>
    </row>
    <row r="334" spans="1:16" ht="15.75" hidden="1" customHeight="1" x14ac:dyDescent="0.2">
      <c r="A334" s="156">
        <v>12</v>
      </c>
      <c r="B334" s="141" t="s">
        <v>23</v>
      </c>
      <c r="C334" s="1298">
        <v>12</v>
      </c>
      <c r="D334" s="1080">
        <v>0</v>
      </c>
      <c r="E334" s="1080"/>
      <c r="F334" s="1080">
        <v>0</v>
      </c>
      <c r="G334" s="1080">
        <v>0</v>
      </c>
      <c r="H334" s="1309">
        <f t="shared" si="20"/>
        <v>12</v>
      </c>
      <c r="I334" s="1313">
        <v>12</v>
      </c>
    </row>
    <row r="335" spans="1:16" ht="15.75" hidden="1" customHeight="1" x14ac:dyDescent="0.2">
      <c r="A335" s="156">
        <v>13</v>
      </c>
      <c r="B335" s="141" t="s">
        <v>24</v>
      </c>
      <c r="C335" s="1298">
        <v>6</v>
      </c>
      <c r="D335" s="1080">
        <v>0</v>
      </c>
      <c r="E335" s="1080"/>
      <c r="F335" s="1080">
        <v>0</v>
      </c>
      <c r="G335" s="1080">
        <v>0</v>
      </c>
      <c r="H335" s="1309">
        <f t="shared" si="20"/>
        <v>6</v>
      </c>
      <c r="I335" s="1313">
        <v>6</v>
      </c>
    </row>
    <row r="336" spans="1:16" ht="15.75" hidden="1" customHeight="1" x14ac:dyDescent="0.2">
      <c r="A336" s="156">
        <v>14</v>
      </c>
      <c r="B336" s="141" t="s">
        <v>25</v>
      </c>
      <c r="C336" s="1298">
        <v>12</v>
      </c>
      <c r="D336" s="1080">
        <v>0</v>
      </c>
      <c r="E336" s="1080"/>
      <c r="F336" s="1080">
        <v>0</v>
      </c>
      <c r="G336" s="1080">
        <v>0</v>
      </c>
      <c r="H336" s="1309">
        <f t="shared" si="20"/>
        <v>12</v>
      </c>
      <c r="I336" s="1313">
        <v>12</v>
      </c>
    </row>
    <row r="337" spans="1:13" ht="30.75" hidden="1" customHeight="1" thickBot="1" x14ac:dyDescent="0.25">
      <c r="A337" s="158">
        <v>15</v>
      </c>
      <c r="B337" s="144" t="s">
        <v>26</v>
      </c>
      <c r="C337" s="1299">
        <v>1</v>
      </c>
      <c r="D337" s="1083">
        <v>0</v>
      </c>
      <c r="E337" s="1083"/>
      <c r="F337" s="1083">
        <v>0</v>
      </c>
      <c r="G337" s="1083">
        <v>0</v>
      </c>
      <c r="H337" s="1310">
        <f t="shared" si="20"/>
        <v>1</v>
      </c>
      <c r="I337" s="1314">
        <v>0</v>
      </c>
    </row>
    <row r="338" spans="1:13" ht="22.5" hidden="1" customHeight="1" x14ac:dyDescent="0.25">
      <c r="A338" s="190"/>
      <c r="B338" s="191" t="s">
        <v>489</v>
      </c>
      <c r="C338" s="192">
        <f t="shared" ref="C338:I338" si="21">SUM(C323:C337)</f>
        <v>82</v>
      </c>
      <c r="D338" s="193">
        <f t="shared" si="21"/>
        <v>0</v>
      </c>
      <c r="E338" s="193"/>
      <c r="F338" s="193">
        <f t="shared" si="21"/>
        <v>0</v>
      </c>
      <c r="G338" s="193">
        <f t="shared" si="21"/>
        <v>0</v>
      </c>
      <c r="H338" s="1279">
        <f t="shared" si="21"/>
        <v>82</v>
      </c>
      <c r="I338" s="1300">
        <f t="shared" si="21"/>
        <v>72</v>
      </c>
      <c r="K338" s="196"/>
      <c r="M338" s="132" t="s">
        <v>13</v>
      </c>
    </row>
    <row r="339" spans="1:13" ht="22.5" hidden="1" customHeight="1" x14ac:dyDescent="0.2">
      <c r="A339" s="142"/>
      <c r="B339" s="143" t="s">
        <v>489</v>
      </c>
      <c r="C339" s="574">
        <v>100</v>
      </c>
      <c r="D339" s="575">
        <v>0</v>
      </c>
      <c r="E339" s="575"/>
      <c r="F339" s="575">
        <v>0</v>
      </c>
      <c r="G339" s="575">
        <v>0</v>
      </c>
      <c r="H339" s="576">
        <v>100</v>
      </c>
      <c r="I339" s="1301">
        <v>84</v>
      </c>
      <c r="K339" s="173"/>
      <c r="M339" s="132" t="s">
        <v>13</v>
      </c>
    </row>
    <row r="340" spans="1:13" ht="22.5" hidden="1" customHeight="1" x14ac:dyDescent="0.25">
      <c r="A340" s="142"/>
      <c r="B340" s="143" t="s">
        <v>446</v>
      </c>
      <c r="C340" s="574">
        <v>97</v>
      </c>
      <c r="D340" s="575">
        <v>0</v>
      </c>
      <c r="E340" s="575"/>
      <c r="F340" s="575">
        <v>0</v>
      </c>
      <c r="G340" s="575">
        <v>0</v>
      </c>
      <c r="H340" s="220">
        <v>97</v>
      </c>
      <c r="I340" s="286">
        <v>79</v>
      </c>
      <c r="K340" s="196"/>
      <c r="M340" s="132" t="s">
        <v>13</v>
      </c>
    </row>
    <row r="341" spans="1:13" ht="22.5" hidden="1" customHeight="1" x14ac:dyDescent="0.25">
      <c r="A341" s="142"/>
      <c r="B341" s="143" t="s">
        <v>60</v>
      </c>
      <c r="C341" s="574">
        <v>107</v>
      </c>
      <c r="D341" s="575">
        <v>0</v>
      </c>
      <c r="E341" s="575"/>
      <c r="F341" s="575">
        <v>0</v>
      </c>
      <c r="G341" s="575">
        <v>0</v>
      </c>
      <c r="H341" s="220">
        <v>107</v>
      </c>
      <c r="I341" s="286">
        <v>116</v>
      </c>
      <c r="K341" s="196"/>
      <c r="M341" s="132" t="s">
        <v>13</v>
      </c>
    </row>
    <row r="342" spans="1:13" ht="22.5" hidden="1" customHeight="1" x14ac:dyDescent="0.25">
      <c r="A342" s="142"/>
      <c r="B342" s="143" t="s">
        <v>61</v>
      </c>
      <c r="C342" s="574">
        <v>113</v>
      </c>
      <c r="D342" s="575">
        <v>0</v>
      </c>
      <c r="E342" s="575"/>
      <c r="F342" s="575">
        <v>0</v>
      </c>
      <c r="G342" s="575">
        <v>0</v>
      </c>
      <c r="H342" s="220">
        <v>113</v>
      </c>
      <c r="I342" s="286">
        <v>90</v>
      </c>
      <c r="K342" s="196"/>
    </row>
    <row r="343" spans="1:13" ht="22.5" hidden="1" customHeight="1" x14ac:dyDescent="0.25">
      <c r="A343" s="142"/>
      <c r="B343" s="143" t="s">
        <v>62</v>
      </c>
      <c r="C343" s="574">
        <v>99</v>
      </c>
      <c r="D343" s="575">
        <v>0</v>
      </c>
      <c r="E343" s="575"/>
      <c r="F343" s="575">
        <v>0</v>
      </c>
      <c r="G343" s="575">
        <v>0</v>
      </c>
      <c r="H343" s="220">
        <v>99</v>
      </c>
      <c r="I343" s="286">
        <v>73</v>
      </c>
      <c r="K343" s="196"/>
    </row>
    <row r="344" spans="1:13" ht="22.5" hidden="1" customHeight="1" x14ac:dyDescent="0.25">
      <c r="A344" s="142"/>
      <c r="B344" s="143" t="s">
        <v>63</v>
      </c>
      <c r="C344" s="574">
        <v>86</v>
      </c>
      <c r="D344" s="575">
        <v>1</v>
      </c>
      <c r="E344" s="575"/>
      <c r="F344" s="575">
        <v>0</v>
      </c>
      <c r="G344" s="575">
        <v>0</v>
      </c>
      <c r="H344" s="220">
        <v>87</v>
      </c>
      <c r="I344" s="286">
        <v>53</v>
      </c>
      <c r="K344" s="196"/>
    </row>
    <row r="345" spans="1:13" ht="22.5" hidden="1" customHeight="1" x14ac:dyDescent="0.25">
      <c r="A345" s="142"/>
      <c r="B345" s="143" t="s">
        <v>64</v>
      </c>
      <c r="C345" s="574">
        <v>72</v>
      </c>
      <c r="D345" s="575">
        <v>0</v>
      </c>
      <c r="E345" s="575"/>
      <c r="F345" s="575">
        <v>0</v>
      </c>
      <c r="G345" s="575">
        <v>0</v>
      </c>
      <c r="H345" s="220">
        <v>72</v>
      </c>
      <c r="I345" s="286">
        <v>58</v>
      </c>
      <c r="K345" s="196"/>
    </row>
    <row r="346" spans="1:13" ht="22.5" hidden="1" customHeight="1" x14ac:dyDescent="0.2">
      <c r="A346" s="140"/>
      <c r="B346" s="141" t="s">
        <v>65</v>
      </c>
      <c r="C346" s="218">
        <v>61</v>
      </c>
      <c r="D346" s="219">
        <v>0</v>
      </c>
      <c r="E346" s="219"/>
      <c r="F346" s="219">
        <v>0</v>
      </c>
      <c r="G346" s="219">
        <v>0</v>
      </c>
      <c r="H346" s="220">
        <v>61</v>
      </c>
      <c r="I346" s="286">
        <v>41</v>
      </c>
      <c r="K346" s="173"/>
    </row>
    <row r="347" spans="1:13" ht="22.5" hidden="1" customHeight="1" x14ac:dyDescent="0.2">
      <c r="A347" s="140"/>
      <c r="B347" s="141" t="s">
        <v>66</v>
      </c>
      <c r="C347" s="218">
        <v>55</v>
      </c>
      <c r="D347" s="219">
        <v>0</v>
      </c>
      <c r="E347" s="219"/>
      <c r="F347" s="219">
        <v>0</v>
      </c>
      <c r="G347" s="219">
        <v>1</v>
      </c>
      <c r="H347" s="220">
        <v>56</v>
      </c>
      <c r="I347" s="286">
        <v>38</v>
      </c>
    </row>
    <row r="348" spans="1:13" ht="21" hidden="1" customHeight="1" thickBot="1" x14ac:dyDescent="0.25">
      <c r="A348" s="205"/>
      <c r="B348" s="206" t="s">
        <v>67</v>
      </c>
      <c r="C348" s="207">
        <v>56</v>
      </c>
      <c r="D348" s="225">
        <v>0</v>
      </c>
      <c r="E348" s="225"/>
      <c r="F348" s="225">
        <v>0</v>
      </c>
      <c r="G348" s="225">
        <v>0</v>
      </c>
      <c r="H348" s="226">
        <v>56</v>
      </c>
      <c r="I348" s="287">
        <v>29</v>
      </c>
    </row>
    <row r="349" spans="1:13" ht="15.75" hidden="1" customHeight="1" x14ac:dyDescent="0.25">
      <c r="A349" s="133" t="s">
        <v>283</v>
      </c>
      <c r="B349" s="203"/>
      <c r="C349" s="160"/>
      <c r="D349" s="160"/>
      <c r="E349" s="160"/>
      <c r="F349" s="160"/>
      <c r="G349" s="160"/>
      <c r="H349" s="160"/>
      <c r="I349" s="160"/>
    </row>
    <row r="350" spans="1:13" ht="15.75" hidden="1" customHeight="1" x14ac:dyDescent="0.2">
      <c r="A350" s="322" t="s">
        <v>292</v>
      </c>
    </row>
    <row r="351" spans="1:13" ht="15.75" hidden="1" customHeight="1" x14ac:dyDescent="0.2">
      <c r="A351" s="322"/>
    </row>
    <row r="352" spans="1:13" ht="15.75" hidden="1" customHeight="1" x14ac:dyDescent="0.2"/>
    <row r="353" spans="1:9" ht="15.75" hidden="1" customHeight="1" x14ac:dyDescent="0.2"/>
    <row r="354" spans="1:9" ht="15.75" hidden="1" customHeight="1" x14ac:dyDescent="0.2"/>
    <row r="355" spans="1:9" ht="15.75" hidden="1" customHeight="1" thickBot="1" x14ac:dyDescent="0.25">
      <c r="A355" s="105" t="s">
        <v>294</v>
      </c>
      <c r="B355" s="134"/>
      <c r="C355" s="134"/>
      <c r="D355" s="134"/>
      <c r="E355" s="134"/>
      <c r="F355" s="134"/>
      <c r="G355" s="134"/>
      <c r="H355" s="134"/>
      <c r="I355" s="134"/>
    </row>
    <row r="356" spans="1:9" ht="15.75" hidden="1" customHeight="1" thickBot="1" x14ac:dyDescent="0.3">
      <c r="A356" s="153"/>
      <c r="B356" s="170"/>
      <c r="C356" s="1587" t="s">
        <v>272</v>
      </c>
      <c r="D356" s="1588"/>
      <c r="E356" s="1588"/>
      <c r="F356" s="1588"/>
      <c r="G356" s="1588"/>
      <c r="H356" s="1588"/>
      <c r="I356" s="1589"/>
    </row>
    <row r="357" spans="1:9" ht="78.75" hidden="1" customHeight="1" thickBot="1" x14ac:dyDescent="0.3">
      <c r="A357" s="1326" t="s">
        <v>51</v>
      </c>
      <c r="B357" s="1325" t="s">
        <v>5</v>
      </c>
      <c r="C357" s="171" t="s">
        <v>273</v>
      </c>
      <c r="D357" s="164" t="s">
        <v>274</v>
      </c>
      <c r="E357" s="164"/>
      <c r="F357" s="164" t="s">
        <v>275</v>
      </c>
      <c r="G357" s="164" t="s">
        <v>276</v>
      </c>
      <c r="H357" s="179" t="s">
        <v>196</v>
      </c>
      <c r="I357" s="232" t="s">
        <v>277</v>
      </c>
    </row>
    <row r="358" spans="1:9" ht="15.75" hidden="1" customHeight="1" thickBot="1" x14ac:dyDescent="0.25">
      <c r="A358" s="155">
        <v>1</v>
      </c>
      <c r="B358" s="143" t="s">
        <v>11</v>
      </c>
      <c r="C358" s="420">
        <f>C323+C290</f>
        <v>0</v>
      </c>
      <c r="D358" s="420">
        <f t="shared" ref="D358:G358" si="22">D323+D290</f>
        <v>0</v>
      </c>
      <c r="E358" s="420"/>
      <c r="F358" s="420">
        <f t="shared" si="22"/>
        <v>0</v>
      </c>
      <c r="G358" s="420">
        <f t="shared" si="22"/>
        <v>0</v>
      </c>
      <c r="H358" s="421">
        <f t="shared" ref="H358:H372" si="23">SUM(C358:G358)</f>
        <v>0</v>
      </c>
      <c r="I358" s="422">
        <f>I323+I290</f>
        <v>34</v>
      </c>
    </row>
    <row r="359" spans="1:9" ht="15.75" hidden="1" customHeight="1" thickBot="1" x14ac:dyDescent="0.25">
      <c r="A359" s="156">
        <v>2</v>
      </c>
      <c r="B359" s="141" t="s">
        <v>12</v>
      </c>
      <c r="C359" s="420">
        <f t="shared" ref="C359:G372" si="24">C324+C291</f>
        <v>6</v>
      </c>
      <c r="D359" s="420">
        <f t="shared" si="24"/>
        <v>0</v>
      </c>
      <c r="E359" s="420"/>
      <c r="F359" s="420">
        <f t="shared" si="24"/>
        <v>0</v>
      </c>
      <c r="G359" s="420">
        <f t="shared" si="24"/>
        <v>0</v>
      </c>
      <c r="H359" s="424">
        <f t="shared" si="23"/>
        <v>6</v>
      </c>
      <c r="I359" s="422">
        <f t="shared" ref="I359:I372" si="25">I324+I291</f>
        <v>5</v>
      </c>
    </row>
    <row r="360" spans="1:9" ht="15.75" hidden="1" customHeight="1" thickBot="1" x14ac:dyDescent="0.25">
      <c r="A360" s="156">
        <v>3</v>
      </c>
      <c r="B360" s="141" t="s">
        <v>14</v>
      </c>
      <c r="C360" s="420">
        <f t="shared" si="24"/>
        <v>17</v>
      </c>
      <c r="D360" s="420">
        <f t="shared" si="24"/>
        <v>0</v>
      </c>
      <c r="E360" s="420"/>
      <c r="F360" s="420">
        <f t="shared" si="24"/>
        <v>0</v>
      </c>
      <c r="G360" s="420">
        <f t="shared" si="24"/>
        <v>0</v>
      </c>
      <c r="H360" s="424">
        <f t="shared" si="23"/>
        <v>17</v>
      </c>
      <c r="I360" s="422">
        <f t="shared" si="25"/>
        <v>0</v>
      </c>
    </row>
    <row r="361" spans="1:9" ht="15.75" hidden="1" customHeight="1" thickBot="1" x14ac:dyDescent="0.25">
      <c r="A361" s="156">
        <v>4</v>
      </c>
      <c r="B361" s="141" t="s">
        <v>15</v>
      </c>
      <c r="C361" s="420">
        <f t="shared" si="24"/>
        <v>23</v>
      </c>
      <c r="D361" s="420">
        <f t="shared" si="24"/>
        <v>0</v>
      </c>
      <c r="E361" s="420"/>
      <c r="F361" s="420">
        <f t="shared" si="24"/>
        <v>0</v>
      </c>
      <c r="G361" s="420">
        <f t="shared" si="24"/>
        <v>0</v>
      </c>
      <c r="H361" s="424">
        <f t="shared" si="23"/>
        <v>23</v>
      </c>
      <c r="I361" s="422">
        <f t="shared" si="25"/>
        <v>21</v>
      </c>
    </row>
    <row r="362" spans="1:9" ht="15.75" hidden="1" customHeight="1" thickBot="1" x14ac:dyDescent="0.25">
      <c r="A362" s="156">
        <v>5</v>
      </c>
      <c r="B362" s="141" t="s">
        <v>16</v>
      </c>
      <c r="C362" s="420">
        <f t="shared" si="24"/>
        <v>7</v>
      </c>
      <c r="D362" s="420">
        <f t="shared" si="24"/>
        <v>0</v>
      </c>
      <c r="E362" s="420"/>
      <c r="F362" s="420">
        <f t="shared" si="24"/>
        <v>0</v>
      </c>
      <c r="G362" s="420">
        <f t="shared" si="24"/>
        <v>0</v>
      </c>
      <c r="H362" s="424">
        <f t="shared" si="23"/>
        <v>7</v>
      </c>
      <c r="I362" s="422">
        <f t="shared" si="25"/>
        <v>0</v>
      </c>
    </row>
    <row r="363" spans="1:9" ht="15.75" hidden="1" customHeight="1" thickBot="1" x14ac:dyDescent="0.25">
      <c r="A363" s="157">
        <v>6</v>
      </c>
      <c r="B363" s="143" t="s">
        <v>17</v>
      </c>
      <c r="C363" s="420">
        <f t="shared" si="24"/>
        <v>27</v>
      </c>
      <c r="D363" s="420">
        <f t="shared" si="24"/>
        <v>0</v>
      </c>
      <c r="E363" s="420"/>
      <c r="F363" s="420">
        <f t="shared" si="24"/>
        <v>0</v>
      </c>
      <c r="G363" s="420">
        <f t="shared" si="24"/>
        <v>0</v>
      </c>
      <c r="H363" s="424">
        <f t="shared" si="23"/>
        <v>27</v>
      </c>
      <c r="I363" s="422">
        <f t="shared" si="25"/>
        <v>27</v>
      </c>
    </row>
    <row r="364" spans="1:9" ht="15.75" hidden="1" customHeight="1" thickBot="1" x14ac:dyDescent="0.25">
      <c r="A364" s="157">
        <v>7</v>
      </c>
      <c r="B364" s="143" t="s">
        <v>18</v>
      </c>
      <c r="C364" s="420">
        <f t="shared" si="24"/>
        <v>61</v>
      </c>
      <c r="D364" s="420">
        <f t="shared" si="24"/>
        <v>0</v>
      </c>
      <c r="E364" s="420"/>
      <c r="F364" s="420">
        <f t="shared" si="24"/>
        <v>0</v>
      </c>
      <c r="G364" s="420">
        <f t="shared" si="24"/>
        <v>0</v>
      </c>
      <c r="H364" s="424">
        <f t="shared" si="23"/>
        <v>61</v>
      </c>
      <c r="I364" s="422">
        <f t="shared" si="25"/>
        <v>43</v>
      </c>
    </row>
    <row r="365" spans="1:9" ht="15.75" hidden="1" customHeight="1" thickBot="1" x14ac:dyDescent="0.25">
      <c r="A365" s="156">
        <v>8</v>
      </c>
      <c r="B365" s="141" t="s">
        <v>19</v>
      </c>
      <c r="C365" s="420">
        <f t="shared" si="24"/>
        <v>36</v>
      </c>
      <c r="D365" s="420">
        <f t="shared" si="24"/>
        <v>0</v>
      </c>
      <c r="E365" s="420"/>
      <c r="F365" s="420">
        <f t="shared" si="24"/>
        <v>0</v>
      </c>
      <c r="G365" s="420">
        <f t="shared" si="24"/>
        <v>0</v>
      </c>
      <c r="H365" s="424">
        <f t="shared" si="23"/>
        <v>36</v>
      </c>
      <c r="I365" s="422">
        <f t="shared" si="25"/>
        <v>24</v>
      </c>
    </row>
    <row r="366" spans="1:9" ht="15.75" hidden="1" customHeight="1" thickBot="1" x14ac:dyDescent="0.25">
      <c r="A366" s="156">
        <v>9</v>
      </c>
      <c r="B366" s="141" t="s">
        <v>20</v>
      </c>
      <c r="C366" s="420">
        <f t="shared" si="24"/>
        <v>29</v>
      </c>
      <c r="D366" s="420">
        <f t="shared" si="24"/>
        <v>0</v>
      </c>
      <c r="E366" s="420"/>
      <c r="F366" s="420">
        <f t="shared" si="24"/>
        <v>0</v>
      </c>
      <c r="G366" s="420">
        <f t="shared" si="24"/>
        <v>0</v>
      </c>
      <c r="H366" s="424">
        <f t="shared" si="23"/>
        <v>29</v>
      </c>
      <c r="I366" s="422">
        <f t="shared" si="25"/>
        <v>29</v>
      </c>
    </row>
    <row r="367" spans="1:9" ht="15.75" hidden="1" customHeight="1" thickBot="1" x14ac:dyDescent="0.25">
      <c r="A367" s="156">
        <v>10</v>
      </c>
      <c r="B367" s="141" t="s">
        <v>21</v>
      </c>
      <c r="C367" s="420">
        <f t="shared" si="24"/>
        <v>31</v>
      </c>
      <c r="D367" s="420">
        <f t="shared" si="24"/>
        <v>0</v>
      </c>
      <c r="E367" s="420"/>
      <c r="F367" s="420">
        <f t="shared" si="24"/>
        <v>0</v>
      </c>
      <c r="G367" s="420">
        <f t="shared" si="24"/>
        <v>0</v>
      </c>
      <c r="H367" s="424">
        <f t="shared" si="23"/>
        <v>31</v>
      </c>
      <c r="I367" s="422">
        <f t="shared" si="25"/>
        <v>30</v>
      </c>
    </row>
    <row r="368" spans="1:9" ht="15.75" hidden="1" customHeight="1" thickBot="1" x14ac:dyDescent="0.25">
      <c r="A368" s="157">
        <v>11</v>
      </c>
      <c r="B368" s="143" t="s">
        <v>22</v>
      </c>
      <c r="C368" s="420">
        <f t="shared" si="24"/>
        <v>5</v>
      </c>
      <c r="D368" s="420">
        <f t="shared" si="24"/>
        <v>0</v>
      </c>
      <c r="E368" s="420"/>
      <c r="F368" s="420">
        <f t="shared" si="24"/>
        <v>0</v>
      </c>
      <c r="G368" s="420">
        <f t="shared" si="24"/>
        <v>0</v>
      </c>
      <c r="H368" s="424">
        <f t="shared" si="23"/>
        <v>5</v>
      </c>
      <c r="I368" s="422">
        <f t="shared" si="25"/>
        <v>2</v>
      </c>
    </row>
    <row r="369" spans="1:9" ht="15.75" hidden="1" customHeight="1" thickBot="1" x14ac:dyDescent="0.25">
      <c r="A369" s="156">
        <v>12</v>
      </c>
      <c r="B369" s="141" t="s">
        <v>23</v>
      </c>
      <c r="C369" s="420">
        <f t="shared" si="24"/>
        <v>27</v>
      </c>
      <c r="D369" s="420">
        <f t="shared" si="24"/>
        <v>0</v>
      </c>
      <c r="E369" s="420"/>
      <c r="F369" s="420">
        <f t="shared" si="24"/>
        <v>0</v>
      </c>
      <c r="G369" s="420">
        <f t="shared" si="24"/>
        <v>0</v>
      </c>
      <c r="H369" s="424">
        <f t="shared" si="23"/>
        <v>27</v>
      </c>
      <c r="I369" s="422">
        <f t="shared" si="25"/>
        <v>27</v>
      </c>
    </row>
    <row r="370" spans="1:9" ht="15.75" hidden="1" customHeight="1" thickBot="1" x14ac:dyDescent="0.25">
      <c r="A370" s="156">
        <v>13</v>
      </c>
      <c r="B370" s="141" t="s">
        <v>24</v>
      </c>
      <c r="C370" s="420">
        <f t="shared" si="24"/>
        <v>35</v>
      </c>
      <c r="D370" s="420">
        <f t="shared" si="24"/>
        <v>0</v>
      </c>
      <c r="E370" s="420"/>
      <c r="F370" s="420">
        <f t="shared" si="24"/>
        <v>1</v>
      </c>
      <c r="G370" s="420">
        <f t="shared" si="24"/>
        <v>0</v>
      </c>
      <c r="H370" s="424">
        <f t="shared" si="23"/>
        <v>36</v>
      </c>
      <c r="I370" s="422">
        <f t="shared" si="25"/>
        <v>30</v>
      </c>
    </row>
    <row r="371" spans="1:9" ht="15.75" hidden="1" customHeight="1" thickBot="1" x14ac:dyDescent="0.25">
      <c r="A371" s="156">
        <v>14</v>
      </c>
      <c r="B371" s="141" t="s">
        <v>25</v>
      </c>
      <c r="C371" s="420">
        <f t="shared" si="24"/>
        <v>29</v>
      </c>
      <c r="D371" s="420">
        <f t="shared" si="24"/>
        <v>0</v>
      </c>
      <c r="E371" s="420"/>
      <c r="F371" s="420">
        <f t="shared" si="24"/>
        <v>0</v>
      </c>
      <c r="G371" s="420">
        <f t="shared" si="24"/>
        <v>0</v>
      </c>
      <c r="H371" s="424">
        <f t="shared" si="23"/>
        <v>29</v>
      </c>
      <c r="I371" s="422">
        <f t="shared" si="25"/>
        <v>28</v>
      </c>
    </row>
    <row r="372" spans="1:9" ht="15.75" hidden="1" customHeight="1" thickBot="1" x14ac:dyDescent="0.25">
      <c r="A372" s="158">
        <v>15</v>
      </c>
      <c r="B372" s="144" t="s">
        <v>26</v>
      </c>
      <c r="C372" s="420">
        <f>C337+C304</f>
        <v>1</v>
      </c>
      <c r="D372" s="420">
        <f t="shared" si="24"/>
        <v>0</v>
      </c>
      <c r="E372" s="420"/>
      <c r="F372" s="420">
        <f t="shared" si="24"/>
        <v>0</v>
      </c>
      <c r="G372" s="420">
        <f t="shared" si="24"/>
        <v>0</v>
      </c>
      <c r="H372" s="425">
        <f t="shared" si="23"/>
        <v>1</v>
      </c>
      <c r="I372" s="422">
        <f t="shared" si="25"/>
        <v>0</v>
      </c>
    </row>
    <row r="373" spans="1:9" ht="15.75" hidden="1" customHeight="1" x14ac:dyDescent="0.25">
      <c r="A373" s="190"/>
      <c r="B373" s="191" t="s">
        <v>489</v>
      </c>
      <c r="C373" s="192">
        <f t="shared" ref="C373:I373" si="26">SUM(C358:C372)</f>
        <v>334</v>
      </c>
      <c r="D373" s="193">
        <f t="shared" si="26"/>
        <v>0</v>
      </c>
      <c r="E373" s="193"/>
      <c r="F373" s="193">
        <f t="shared" si="26"/>
        <v>1</v>
      </c>
      <c r="G373" s="193">
        <f t="shared" si="26"/>
        <v>0</v>
      </c>
      <c r="H373" s="1279">
        <f t="shared" si="26"/>
        <v>335</v>
      </c>
      <c r="I373" s="1300">
        <f t="shared" si="26"/>
        <v>300</v>
      </c>
    </row>
    <row r="374" spans="1:9" ht="15.75" hidden="1" customHeight="1" x14ac:dyDescent="0.2">
      <c r="A374" s="142"/>
      <c r="B374" s="143" t="s">
        <v>489</v>
      </c>
      <c r="C374" s="574">
        <v>391</v>
      </c>
      <c r="D374" s="575">
        <v>2</v>
      </c>
      <c r="E374" s="575"/>
      <c r="F374" s="575">
        <v>0</v>
      </c>
      <c r="G374" s="575">
        <v>0</v>
      </c>
      <c r="H374" s="576">
        <v>393</v>
      </c>
      <c r="I374" s="1301">
        <v>334</v>
      </c>
    </row>
    <row r="375" spans="1:9" ht="15.75" hidden="1" customHeight="1" x14ac:dyDescent="0.2">
      <c r="A375" s="140"/>
      <c r="B375" s="141" t="s">
        <v>446</v>
      </c>
      <c r="C375" s="218">
        <v>373</v>
      </c>
      <c r="D375" s="219">
        <v>2</v>
      </c>
      <c r="E375" s="219"/>
      <c r="F375" s="219">
        <v>0</v>
      </c>
      <c r="G375" s="219">
        <v>0</v>
      </c>
      <c r="H375" s="220">
        <v>375</v>
      </c>
      <c r="I375" s="286">
        <v>288</v>
      </c>
    </row>
    <row r="376" spans="1:9" ht="15.75" hidden="1" customHeight="1" x14ac:dyDescent="0.2">
      <c r="A376" s="140"/>
      <c r="B376" s="141" t="s">
        <v>60</v>
      </c>
      <c r="C376" s="218">
        <v>336</v>
      </c>
      <c r="D376" s="219">
        <v>0</v>
      </c>
      <c r="E376" s="219"/>
      <c r="F376" s="219">
        <v>0</v>
      </c>
      <c r="G376" s="219">
        <v>0</v>
      </c>
      <c r="H376" s="220">
        <v>336</v>
      </c>
      <c r="I376" s="286">
        <v>316</v>
      </c>
    </row>
    <row r="377" spans="1:9" ht="15.75" hidden="1" customHeight="1" x14ac:dyDescent="0.2">
      <c r="A377" s="140"/>
      <c r="B377" s="141" t="s">
        <v>61</v>
      </c>
      <c r="C377" s="218">
        <v>357</v>
      </c>
      <c r="D377" s="219">
        <v>0</v>
      </c>
      <c r="E377" s="219"/>
      <c r="F377" s="219">
        <v>0</v>
      </c>
      <c r="G377" s="219">
        <v>0</v>
      </c>
      <c r="H377" s="220">
        <v>357</v>
      </c>
      <c r="I377" s="286">
        <v>276</v>
      </c>
    </row>
    <row r="378" spans="1:9" ht="15.75" hidden="1" customHeight="1" x14ac:dyDescent="0.2">
      <c r="A378" s="140"/>
      <c r="B378" s="141" t="s">
        <v>62</v>
      </c>
      <c r="C378" s="218">
        <v>337</v>
      </c>
      <c r="D378" s="219">
        <v>0</v>
      </c>
      <c r="E378" s="219"/>
      <c r="F378" s="219">
        <v>0</v>
      </c>
      <c r="G378" s="219">
        <v>0</v>
      </c>
      <c r="H378" s="220">
        <v>337</v>
      </c>
      <c r="I378" s="286">
        <v>242</v>
      </c>
    </row>
    <row r="379" spans="1:9" ht="15.75" hidden="1" customHeight="1" x14ac:dyDescent="0.2">
      <c r="A379" s="140"/>
      <c r="B379" s="141" t="s">
        <v>63</v>
      </c>
      <c r="C379" s="218">
        <v>297</v>
      </c>
      <c r="D379" s="219">
        <v>1</v>
      </c>
      <c r="E379" s="219"/>
      <c r="F379" s="219">
        <v>0</v>
      </c>
      <c r="G379" s="219">
        <v>0</v>
      </c>
      <c r="H379" s="220">
        <v>298</v>
      </c>
      <c r="I379" s="286">
        <v>179</v>
      </c>
    </row>
    <row r="380" spans="1:9" ht="15.75" hidden="1" customHeight="1" x14ac:dyDescent="0.2">
      <c r="A380" s="140"/>
      <c r="B380" s="141" t="s">
        <v>64</v>
      </c>
      <c r="C380" s="218">
        <v>238</v>
      </c>
      <c r="D380" s="219">
        <v>0</v>
      </c>
      <c r="E380" s="219"/>
      <c r="F380" s="219">
        <v>0</v>
      </c>
      <c r="G380" s="219">
        <v>1</v>
      </c>
      <c r="H380" s="220">
        <v>239</v>
      </c>
      <c r="I380" s="286">
        <v>182</v>
      </c>
    </row>
    <row r="381" spans="1:9" ht="15.75" hidden="1" customHeight="1" x14ac:dyDescent="0.2">
      <c r="A381" s="140"/>
      <c r="B381" s="141" t="s">
        <v>65</v>
      </c>
      <c r="C381" s="218">
        <v>248</v>
      </c>
      <c r="D381" s="219">
        <v>3</v>
      </c>
      <c r="E381" s="219"/>
      <c r="F381" s="219">
        <v>0</v>
      </c>
      <c r="G381" s="219">
        <v>3</v>
      </c>
      <c r="H381" s="220">
        <v>254</v>
      </c>
      <c r="I381" s="286">
        <v>161</v>
      </c>
    </row>
    <row r="382" spans="1:9" ht="15.75" hidden="1" customHeight="1" x14ac:dyDescent="0.2">
      <c r="A382" s="140"/>
      <c r="B382" s="141" t="s">
        <v>66</v>
      </c>
      <c r="C382" s="218">
        <v>251</v>
      </c>
      <c r="D382" s="219">
        <v>1</v>
      </c>
      <c r="E382" s="219"/>
      <c r="F382" s="219">
        <v>0</v>
      </c>
      <c r="G382" s="219">
        <v>2</v>
      </c>
      <c r="H382" s="220">
        <v>254</v>
      </c>
      <c r="I382" s="286">
        <v>149</v>
      </c>
    </row>
    <row r="383" spans="1:9" ht="15.75" hidden="1" customHeight="1" x14ac:dyDescent="0.2">
      <c r="A383" s="140"/>
      <c r="B383" s="141" t="s">
        <v>67</v>
      </c>
      <c r="C383" s="218">
        <v>245</v>
      </c>
      <c r="D383" s="219">
        <v>1</v>
      </c>
      <c r="E383" s="219"/>
      <c r="F383" s="219">
        <v>0</v>
      </c>
      <c r="G383" s="219">
        <v>1</v>
      </c>
      <c r="H383" s="220">
        <v>247</v>
      </c>
      <c r="I383" s="286">
        <v>131</v>
      </c>
    </row>
    <row r="384" spans="1:9" ht="15.75" hidden="1" customHeight="1" x14ac:dyDescent="0.2">
      <c r="A384" s="140"/>
      <c r="B384" s="141" t="s">
        <v>235</v>
      </c>
      <c r="C384" s="218">
        <v>250</v>
      </c>
      <c r="D384" s="219">
        <v>1</v>
      </c>
      <c r="E384" s="219"/>
      <c r="F384" s="219">
        <v>0</v>
      </c>
      <c r="G384" s="219">
        <v>0</v>
      </c>
      <c r="H384" s="220">
        <v>251</v>
      </c>
      <c r="I384" s="286">
        <v>142</v>
      </c>
    </row>
    <row r="385" spans="1:9" ht="15.75" hidden="1" customHeight="1" thickBot="1" x14ac:dyDescent="0.25">
      <c r="A385" s="205"/>
      <c r="B385" s="206" t="s">
        <v>236</v>
      </c>
      <c r="C385" s="207">
        <v>278</v>
      </c>
      <c r="D385" s="225">
        <v>1</v>
      </c>
      <c r="E385" s="225"/>
      <c r="F385" s="225">
        <v>0</v>
      </c>
      <c r="G385" s="225">
        <v>0</v>
      </c>
      <c r="H385" s="226">
        <v>279</v>
      </c>
      <c r="I385" s="287">
        <v>121</v>
      </c>
    </row>
    <row r="386" spans="1:9" ht="15.75" hidden="1" customHeight="1" x14ac:dyDescent="0.2">
      <c r="A386" s="133" t="s">
        <v>283</v>
      </c>
    </row>
    <row r="387" spans="1:9" ht="15.75" hidden="1" customHeight="1" x14ac:dyDescent="0.2"/>
    <row r="388" spans="1:9" ht="15.75" hidden="1" customHeight="1" x14ac:dyDescent="0.2"/>
    <row r="389" spans="1:9" ht="15.75" hidden="1" customHeight="1" x14ac:dyDescent="0.2"/>
  </sheetData>
  <mergeCells count="11">
    <mergeCell ref="C19:I19"/>
    <mergeCell ref="C53:I53"/>
    <mergeCell ref="C186:I186"/>
    <mergeCell ref="C87:I87"/>
    <mergeCell ref="C120:I120"/>
    <mergeCell ref="C153:I153"/>
    <mergeCell ref="C356:I356"/>
    <mergeCell ref="C288:I288"/>
    <mergeCell ref="C321:I321"/>
    <mergeCell ref="C220:I220"/>
    <mergeCell ref="C254:I254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5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7">
    <tabColor rgb="FFFF0000"/>
  </sheetPr>
  <dimension ref="A1:Q38"/>
  <sheetViews>
    <sheetView showGridLines="0" topLeftCell="A9" zoomScale="162" zoomScaleNormal="100" workbookViewId="0">
      <selection activeCell="A38" sqref="A38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hidden="1" customWidth="1"/>
    <col min="4" max="4" width="15.5703125" style="2" customWidth="1"/>
    <col min="5" max="5" width="13.5703125" style="2" hidden="1" customWidth="1"/>
    <col min="6" max="6" width="13.85546875" style="2" customWidth="1"/>
    <col min="7" max="9" width="14.5703125" style="2" hidden="1" customWidth="1"/>
    <col min="10" max="10" width="12.42578125" style="2" hidden="1" customWidth="1"/>
    <col min="11" max="11" width="11.85546875" style="2" hidden="1" customWidth="1"/>
    <col min="12" max="12" width="11.85546875" style="2" customWidth="1"/>
    <col min="13" max="16384" width="11.42578125" style="2"/>
  </cols>
  <sheetData>
    <row r="1" spans="1:17" x14ac:dyDescent="0.2">
      <c r="A1" s="77" t="s">
        <v>100</v>
      </c>
      <c r="B1" s="91"/>
    </row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 xml:space="preserve">Tabell 3 -9 -B - Søknader og avslag på søknad om bolig i Omsorg+ </v>
      </c>
    </row>
    <row r="5" spans="1:17" x14ac:dyDescent="0.2">
      <c r="A5" s="1"/>
    </row>
    <row r="6" spans="1:17" x14ac:dyDescent="0.2">
      <c r="A6" s="1"/>
      <c r="Q6" s="513"/>
    </row>
    <row r="8" spans="1:17" s="7" customFormat="1" ht="13.5" thickBot="1" x14ac:dyDescent="0.25">
      <c r="A8" s="6" t="s">
        <v>295</v>
      </c>
    </row>
    <row r="9" spans="1:17" s="10" customFormat="1" ht="102.75" thickBot="1" x14ac:dyDescent="0.25">
      <c r="A9" s="372" t="s">
        <v>51</v>
      </c>
      <c r="B9" s="1411" t="s">
        <v>5</v>
      </c>
      <c r="C9" s="473" t="s">
        <v>296</v>
      </c>
      <c r="D9" s="63" t="s">
        <v>561</v>
      </c>
      <c r="E9" s="98" t="s">
        <v>560</v>
      </c>
      <c r="F9" s="98" t="s">
        <v>297</v>
      </c>
      <c r="G9" s="98" t="s">
        <v>116</v>
      </c>
      <c r="H9" s="98" t="s">
        <v>551</v>
      </c>
      <c r="I9" s="98" t="s">
        <v>298</v>
      </c>
      <c r="J9" s="98" t="s">
        <v>562</v>
      </c>
      <c r="K9" s="753" t="s">
        <v>119</v>
      </c>
      <c r="L9" s="1410" t="s">
        <v>120</v>
      </c>
      <c r="M9" s="761" t="s">
        <v>479</v>
      </c>
      <c r="N9" s="761" t="s">
        <v>563</v>
      </c>
      <c r="Q9" s="539"/>
    </row>
    <row r="10" spans="1:17" ht="12.75" x14ac:dyDescent="0.2">
      <c r="A10" s="490">
        <v>1</v>
      </c>
      <c r="B10" s="1478" t="s">
        <v>11</v>
      </c>
      <c r="C10" s="1483">
        <v>14</v>
      </c>
      <c r="D10" s="666"/>
      <c r="E10" s="667"/>
      <c r="F10" s="667"/>
      <c r="G10" s="667">
        <v>0</v>
      </c>
      <c r="H10" s="667">
        <f>G10+I10</f>
        <v>3</v>
      </c>
      <c r="I10" s="667">
        <v>3</v>
      </c>
      <c r="J10" s="667">
        <v>3</v>
      </c>
      <c r="K10" s="667">
        <v>-2</v>
      </c>
      <c r="L10" s="1486">
        <f>F10/(F10+J10)</f>
        <v>0</v>
      </c>
      <c r="M10" s="79">
        <v>58</v>
      </c>
      <c r="N10" s="79"/>
    </row>
    <row r="11" spans="1:17" ht="12.75" x14ac:dyDescent="0.2">
      <c r="A11" s="491">
        <v>2</v>
      </c>
      <c r="B11" s="1479" t="s">
        <v>12</v>
      </c>
      <c r="C11" s="1484">
        <v>0</v>
      </c>
      <c r="D11" s="1095"/>
      <c r="E11" s="74"/>
      <c r="F11" s="74"/>
      <c r="G11" s="74">
        <v>0</v>
      </c>
      <c r="H11" s="74">
        <f t="shared" ref="H11:H37" si="0">G11+I11</f>
        <v>2</v>
      </c>
      <c r="I11" s="74">
        <v>2</v>
      </c>
      <c r="J11" s="74">
        <v>1</v>
      </c>
      <c r="K11" s="74">
        <v>2</v>
      </c>
      <c r="L11" s="1487">
        <f t="shared" ref="L11:L37" si="1">F11/(F11+J11)</f>
        <v>0</v>
      </c>
      <c r="M11" s="80">
        <v>22</v>
      </c>
      <c r="N11" s="80"/>
    </row>
    <row r="12" spans="1:17" ht="12.75" x14ac:dyDescent="0.2">
      <c r="A12" s="491">
        <v>3</v>
      </c>
      <c r="B12" s="1479" t="s">
        <v>14</v>
      </c>
      <c r="C12" s="1484">
        <v>6</v>
      </c>
      <c r="D12" s="1095"/>
      <c r="E12" s="74"/>
      <c r="F12" s="74"/>
      <c r="G12" s="74">
        <v>3</v>
      </c>
      <c r="H12" s="74">
        <f t="shared" si="0"/>
        <v>4</v>
      </c>
      <c r="I12" s="74">
        <v>1</v>
      </c>
      <c r="J12" s="74">
        <v>7</v>
      </c>
      <c r="K12" s="74">
        <v>8</v>
      </c>
      <c r="L12" s="1487">
        <f t="shared" si="1"/>
        <v>0</v>
      </c>
      <c r="M12" s="80">
        <v>24</v>
      </c>
      <c r="N12" s="80"/>
    </row>
    <row r="13" spans="1:17" ht="12.75" x14ac:dyDescent="0.2">
      <c r="A13" s="491">
        <v>4</v>
      </c>
      <c r="B13" s="1479" t="s">
        <v>15</v>
      </c>
      <c r="C13" s="1484">
        <v>10</v>
      </c>
      <c r="D13" s="1095"/>
      <c r="E13" s="74"/>
      <c r="F13" s="74"/>
      <c r="G13" s="74">
        <v>3</v>
      </c>
      <c r="H13" s="74">
        <f t="shared" si="0"/>
        <v>6</v>
      </c>
      <c r="I13" s="74">
        <v>3</v>
      </c>
      <c r="J13" s="74">
        <v>13</v>
      </c>
      <c r="K13" s="74">
        <v>20</v>
      </c>
      <c r="L13" s="1487">
        <f t="shared" si="1"/>
        <v>0</v>
      </c>
      <c r="M13" s="80">
        <v>44</v>
      </c>
      <c r="N13" s="80"/>
    </row>
    <row r="14" spans="1:17" ht="12.75" x14ac:dyDescent="0.2">
      <c r="A14" s="491">
        <v>5</v>
      </c>
      <c r="B14" s="1479" t="s">
        <v>16</v>
      </c>
      <c r="C14" s="1484">
        <v>8</v>
      </c>
      <c r="D14" s="1095"/>
      <c r="E14" s="74"/>
      <c r="F14" s="74"/>
      <c r="G14" s="74">
        <v>6</v>
      </c>
      <c r="H14" s="74">
        <f t="shared" si="0"/>
        <v>12</v>
      </c>
      <c r="I14" s="74">
        <v>6</v>
      </c>
      <c r="J14" s="74">
        <v>18</v>
      </c>
      <c r="K14" s="74">
        <v>4</v>
      </c>
      <c r="L14" s="1487">
        <f t="shared" si="1"/>
        <v>0</v>
      </c>
      <c r="M14" s="80">
        <v>13</v>
      </c>
      <c r="N14" s="80"/>
    </row>
    <row r="15" spans="1:17" ht="12.75" x14ac:dyDescent="0.2">
      <c r="A15" s="492">
        <v>6</v>
      </c>
      <c r="B15" s="1480" t="s">
        <v>17</v>
      </c>
      <c r="C15" s="1484">
        <v>6</v>
      </c>
      <c r="D15" s="1095"/>
      <c r="E15" s="74"/>
      <c r="F15" s="74"/>
      <c r="G15" s="74">
        <v>2</v>
      </c>
      <c r="H15" s="74">
        <f t="shared" si="0"/>
        <v>6</v>
      </c>
      <c r="I15" s="74">
        <v>4</v>
      </c>
      <c r="J15" s="74">
        <v>18</v>
      </c>
      <c r="K15" s="74">
        <v>10</v>
      </c>
      <c r="L15" s="1487">
        <f t="shared" si="1"/>
        <v>0</v>
      </c>
      <c r="M15" s="80">
        <v>13</v>
      </c>
      <c r="N15" s="80"/>
      <c r="Q15" s="2" t="s">
        <v>13</v>
      </c>
    </row>
    <row r="16" spans="1:17" ht="12.75" x14ac:dyDescent="0.2">
      <c r="A16" s="492">
        <v>7</v>
      </c>
      <c r="B16" s="1480" t="s">
        <v>18</v>
      </c>
      <c r="C16" s="1484">
        <v>4</v>
      </c>
      <c r="D16" s="1095"/>
      <c r="E16" s="74"/>
      <c r="F16" s="74"/>
      <c r="G16" s="74">
        <v>1</v>
      </c>
      <c r="H16" s="74">
        <f t="shared" si="0"/>
        <v>2</v>
      </c>
      <c r="I16" s="74">
        <v>1</v>
      </c>
      <c r="J16" s="74">
        <v>6</v>
      </c>
      <c r="K16" s="74">
        <v>10</v>
      </c>
      <c r="L16" s="1487">
        <f t="shared" si="1"/>
        <v>0</v>
      </c>
      <c r="M16" s="80">
        <v>37</v>
      </c>
      <c r="N16" s="80"/>
    </row>
    <row r="17" spans="1:15" ht="12.75" x14ac:dyDescent="0.2">
      <c r="A17" s="491">
        <v>8</v>
      </c>
      <c r="B17" s="1479" t="s">
        <v>19</v>
      </c>
      <c r="C17" s="1484">
        <v>6</v>
      </c>
      <c r="D17" s="1095"/>
      <c r="E17" s="74"/>
      <c r="F17" s="74"/>
      <c r="G17" s="74">
        <v>4</v>
      </c>
      <c r="H17" s="74">
        <f t="shared" si="0"/>
        <v>10</v>
      </c>
      <c r="I17" s="74">
        <v>6</v>
      </c>
      <c r="J17" s="74">
        <v>2</v>
      </c>
      <c r="K17" s="74">
        <v>10</v>
      </c>
      <c r="L17" s="1487">
        <f t="shared" si="1"/>
        <v>0</v>
      </c>
      <c r="M17" s="80">
        <v>11</v>
      </c>
      <c r="N17" s="80"/>
    </row>
    <row r="18" spans="1:15" ht="12.75" x14ac:dyDescent="0.2">
      <c r="A18" s="491">
        <v>9</v>
      </c>
      <c r="B18" s="1479" t="s">
        <v>20</v>
      </c>
      <c r="C18" s="1484">
        <v>6</v>
      </c>
      <c r="D18" s="1095"/>
      <c r="E18" s="74"/>
      <c r="F18" s="74"/>
      <c r="G18" s="74">
        <v>7</v>
      </c>
      <c r="H18" s="74">
        <f t="shared" si="0"/>
        <v>10</v>
      </c>
      <c r="I18" s="74">
        <v>3</v>
      </c>
      <c r="J18" s="74">
        <v>14</v>
      </c>
      <c r="K18" s="74">
        <v>4</v>
      </c>
      <c r="L18" s="1487">
        <f t="shared" si="1"/>
        <v>0</v>
      </c>
      <c r="M18" s="80">
        <v>12</v>
      </c>
      <c r="N18" s="80"/>
    </row>
    <row r="19" spans="1:15" ht="12.75" x14ac:dyDescent="0.2">
      <c r="A19" s="491">
        <v>10</v>
      </c>
      <c r="B19" s="1479" t="s">
        <v>21</v>
      </c>
      <c r="C19" s="1484">
        <v>11</v>
      </c>
      <c r="D19" s="1095"/>
      <c r="E19" s="74"/>
      <c r="F19" s="74"/>
      <c r="G19" s="74">
        <v>1</v>
      </c>
      <c r="H19" s="74">
        <f t="shared" si="0"/>
        <v>4</v>
      </c>
      <c r="I19" s="74">
        <v>3</v>
      </c>
      <c r="J19" s="74">
        <v>0</v>
      </c>
      <c r="K19" s="74">
        <v>8</v>
      </c>
      <c r="L19" s="1487" t="e">
        <f t="shared" si="1"/>
        <v>#DIV/0!</v>
      </c>
      <c r="M19" s="80">
        <v>38</v>
      </c>
      <c r="N19" s="80"/>
    </row>
    <row r="20" spans="1:15" ht="12.75" x14ac:dyDescent="0.2">
      <c r="A20" s="492">
        <v>11</v>
      </c>
      <c r="B20" s="1480" t="s">
        <v>22</v>
      </c>
      <c r="C20" s="1484">
        <v>0</v>
      </c>
      <c r="D20" s="1095"/>
      <c r="E20" s="74"/>
      <c r="F20" s="74"/>
      <c r="G20" s="74">
        <v>0</v>
      </c>
      <c r="H20" s="74">
        <f t="shared" si="0"/>
        <v>1</v>
      </c>
      <c r="I20" s="74">
        <v>1</v>
      </c>
      <c r="J20" s="74">
        <v>3</v>
      </c>
      <c r="K20" s="74">
        <v>1</v>
      </c>
      <c r="L20" s="1487">
        <f t="shared" si="1"/>
        <v>0</v>
      </c>
      <c r="M20" s="80">
        <v>57</v>
      </c>
      <c r="N20" s="80"/>
    </row>
    <row r="21" spans="1:15" ht="12.75" x14ac:dyDescent="0.2">
      <c r="A21" s="491">
        <v>12</v>
      </c>
      <c r="B21" s="1479" t="s">
        <v>23</v>
      </c>
      <c r="C21" s="1484">
        <v>13</v>
      </c>
      <c r="D21" s="1095"/>
      <c r="E21" s="74"/>
      <c r="F21" s="74"/>
      <c r="G21" s="74">
        <v>3</v>
      </c>
      <c r="H21" s="74">
        <f t="shared" si="0"/>
        <v>9</v>
      </c>
      <c r="I21" s="74">
        <v>6</v>
      </c>
      <c r="J21" s="74">
        <v>2</v>
      </c>
      <c r="K21" s="74">
        <v>11</v>
      </c>
      <c r="L21" s="1487">
        <f t="shared" si="1"/>
        <v>0</v>
      </c>
      <c r="M21" s="80">
        <v>59</v>
      </c>
      <c r="N21" s="80"/>
    </row>
    <row r="22" spans="1:15" ht="12.75" x14ac:dyDescent="0.2">
      <c r="A22" s="491">
        <v>13</v>
      </c>
      <c r="B22" s="1479" t="s">
        <v>24</v>
      </c>
      <c r="C22" s="1484">
        <v>22</v>
      </c>
      <c r="D22" s="1095"/>
      <c r="E22" s="74"/>
      <c r="F22" s="74"/>
      <c r="G22" s="74">
        <v>8</v>
      </c>
      <c r="H22" s="74">
        <f t="shared" si="0"/>
        <v>21</v>
      </c>
      <c r="I22" s="74">
        <v>13</v>
      </c>
      <c r="J22" s="74">
        <v>4</v>
      </c>
      <c r="K22" s="74">
        <v>24</v>
      </c>
      <c r="L22" s="1487">
        <f t="shared" si="1"/>
        <v>0</v>
      </c>
      <c r="M22" s="80">
        <v>81</v>
      </c>
      <c r="N22" s="80"/>
    </row>
    <row r="23" spans="1:15" ht="12.75" x14ac:dyDescent="0.2">
      <c r="A23" s="491">
        <v>14</v>
      </c>
      <c r="B23" s="1479" t="s">
        <v>25</v>
      </c>
      <c r="C23" s="1484">
        <v>3</v>
      </c>
      <c r="D23" s="1095"/>
      <c r="E23" s="74"/>
      <c r="F23" s="74"/>
      <c r="G23" s="74">
        <v>2</v>
      </c>
      <c r="H23" s="74">
        <f t="shared" si="0"/>
        <v>6</v>
      </c>
      <c r="I23" s="74">
        <v>4</v>
      </c>
      <c r="J23" s="74">
        <v>5</v>
      </c>
      <c r="K23" s="74">
        <v>0</v>
      </c>
      <c r="L23" s="1487">
        <f t="shared" si="1"/>
        <v>0</v>
      </c>
      <c r="M23" s="80">
        <v>51</v>
      </c>
      <c r="N23" s="80"/>
    </row>
    <row r="24" spans="1:15" ht="13.5" thickBot="1" x14ac:dyDescent="0.25">
      <c r="A24" s="493">
        <v>15</v>
      </c>
      <c r="B24" s="1481" t="s">
        <v>26</v>
      </c>
      <c r="C24" s="1485">
        <v>1</v>
      </c>
      <c r="D24" s="365"/>
      <c r="E24" s="366"/>
      <c r="F24" s="366"/>
      <c r="G24" s="366">
        <v>0</v>
      </c>
      <c r="H24" s="366">
        <f t="shared" si="0"/>
        <v>2</v>
      </c>
      <c r="I24" s="366">
        <v>2</v>
      </c>
      <c r="J24" s="366">
        <v>7</v>
      </c>
      <c r="K24" s="366">
        <v>3</v>
      </c>
      <c r="L24" s="1489">
        <f t="shared" si="1"/>
        <v>0</v>
      </c>
      <c r="M24" s="81" t="s">
        <v>395</v>
      </c>
      <c r="N24" s="81"/>
    </row>
    <row r="25" spans="1:15" s="26" customFormat="1" x14ac:dyDescent="0.2">
      <c r="A25" s="1477"/>
      <c r="B25" s="499" t="s">
        <v>531</v>
      </c>
      <c r="C25" s="1490">
        <f>SUM(C10:C24)</f>
        <v>110</v>
      </c>
      <c r="D25" s="1494">
        <f>SUM(D10:D24)</f>
        <v>0</v>
      </c>
      <c r="E25" s="1209">
        <f>SUM(E10:E24)</f>
        <v>0</v>
      </c>
      <c r="F25" s="1209">
        <f>SUM(F10:F24)</f>
        <v>0</v>
      </c>
      <c r="G25" s="1209">
        <f>SUM(G10:G24)</f>
        <v>40</v>
      </c>
      <c r="H25" s="667">
        <f t="shared" si="0"/>
        <v>98</v>
      </c>
      <c r="I25" s="1209">
        <f>SUM(I10:I24)</f>
        <v>58</v>
      </c>
      <c r="J25" s="1209">
        <f>SUM(J10:J24)</f>
        <v>103</v>
      </c>
      <c r="K25" s="1209">
        <f>SUM(K10:K24)</f>
        <v>113</v>
      </c>
      <c r="L25" s="1495">
        <f t="shared" si="1"/>
        <v>0</v>
      </c>
      <c r="M25" s="1055">
        <f>SUM(M10:M24)</f>
        <v>520</v>
      </c>
      <c r="N25" s="1055">
        <f>SUM(N10:N24)</f>
        <v>0</v>
      </c>
      <c r="O25" s="2" t="s">
        <v>545</v>
      </c>
    </row>
    <row r="26" spans="1:15" s="26" customFormat="1" x14ac:dyDescent="0.2">
      <c r="A26" s="1090"/>
      <c r="B26" s="500" t="s">
        <v>487</v>
      </c>
      <c r="C26" s="1491">
        <v>110</v>
      </c>
      <c r="D26" s="1496">
        <v>664</v>
      </c>
      <c r="E26" s="74">
        <v>554</v>
      </c>
      <c r="F26" s="74">
        <v>350</v>
      </c>
      <c r="G26" s="74">
        <v>40</v>
      </c>
      <c r="H26" s="74">
        <v>98</v>
      </c>
      <c r="I26" s="74">
        <v>58</v>
      </c>
      <c r="J26" s="74">
        <v>103</v>
      </c>
      <c r="K26" s="74">
        <v>113</v>
      </c>
      <c r="L26" s="1487">
        <v>0.77262693156732887</v>
      </c>
      <c r="M26" s="340">
        <v>490</v>
      </c>
      <c r="N26" s="340"/>
    </row>
    <row r="27" spans="1:15" x14ac:dyDescent="0.2">
      <c r="A27" s="212"/>
      <c r="B27" s="500" t="s">
        <v>442</v>
      </c>
      <c r="C27" s="1491">
        <v>104</v>
      </c>
      <c r="D27" s="1095">
        <f t="shared" ref="D27:D37" si="2">C27+E27</f>
        <v>735</v>
      </c>
      <c r="E27" s="74">
        <v>631</v>
      </c>
      <c r="F27" s="74">
        <v>399</v>
      </c>
      <c r="G27" s="74">
        <v>51</v>
      </c>
      <c r="H27" s="74">
        <f t="shared" si="0"/>
        <v>111</v>
      </c>
      <c r="I27" s="74">
        <v>60</v>
      </c>
      <c r="J27" s="74">
        <v>98</v>
      </c>
      <c r="K27" s="74">
        <v>127</v>
      </c>
      <c r="L27" s="1487">
        <v>0.80281690140845074</v>
      </c>
      <c r="M27" s="90">
        <v>448</v>
      </c>
      <c r="N27" s="90"/>
    </row>
    <row r="28" spans="1:15" ht="12.75" thickBot="1" x14ac:dyDescent="0.25">
      <c r="A28" s="212"/>
      <c r="B28" s="500" t="s">
        <v>360</v>
      </c>
      <c r="C28" s="1491">
        <v>83</v>
      </c>
      <c r="D28" s="1095">
        <f t="shared" si="2"/>
        <v>647</v>
      </c>
      <c r="E28" s="74">
        <v>564</v>
      </c>
      <c r="F28" s="74">
        <v>407</v>
      </c>
      <c r="G28" s="74">
        <v>39</v>
      </c>
      <c r="H28" s="74">
        <f t="shared" si="0"/>
        <v>102</v>
      </c>
      <c r="I28" s="74">
        <v>63</v>
      </c>
      <c r="J28" s="74">
        <v>65</v>
      </c>
      <c r="K28" s="74">
        <v>73</v>
      </c>
      <c r="L28" s="1487">
        <v>0.86228813559322037</v>
      </c>
      <c r="M28" s="290">
        <v>338</v>
      </c>
      <c r="N28" s="290"/>
    </row>
    <row r="29" spans="1:15" x14ac:dyDescent="0.2">
      <c r="A29" s="212"/>
      <c r="B29" s="500" t="s">
        <v>173</v>
      </c>
      <c r="C29" s="1491">
        <v>95</v>
      </c>
      <c r="D29" s="1095">
        <f t="shared" si="2"/>
        <v>623</v>
      </c>
      <c r="E29" s="74">
        <v>528</v>
      </c>
      <c r="F29" s="74">
        <v>387</v>
      </c>
      <c r="G29" s="74">
        <v>31</v>
      </c>
      <c r="H29" s="74">
        <f t="shared" si="0"/>
        <v>88</v>
      </c>
      <c r="I29" s="74">
        <v>57</v>
      </c>
      <c r="J29" s="74">
        <v>71</v>
      </c>
      <c r="K29" s="74">
        <v>77</v>
      </c>
      <c r="L29" s="1487">
        <v>0.84497816593886466</v>
      </c>
      <c r="N29" s="513"/>
    </row>
    <row r="30" spans="1:15" x14ac:dyDescent="0.2">
      <c r="A30" s="212"/>
      <c r="B30" s="500" t="s">
        <v>174</v>
      </c>
      <c r="C30" s="1491">
        <v>82</v>
      </c>
      <c r="D30" s="1095">
        <f t="shared" si="2"/>
        <v>608</v>
      </c>
      <c r="E30" s="74">
        <v>526</v>
      </c>
      <c r="F30" s="74">
        <v>381</v>
      </c>
      <c r="G30" s="74">
        <v>31</v>
      </c>
      <c r="H30" s="74">
        <f t="shared" si="0"/>
        <v>83</v>
      </c>
      <c r="I30" s="74">
        <v>52</v>
      </c>
      <c r="J30" s="74">
        <v>63</v>
      </c>
      <c r="K30" s="74">
        <v>81</v>
      </c>
      <c r="L30" s="1487">
        <v>0.85810810810810811</v>
      </c>
      <c r="N30" s="513"/>
    </row>
    <row r="31" spans="1:15" x14ac:dyDescent="0.2">
      <c r="A31" s="212"/>
      <c r="B31" s="500" t="s">
        <v>175</v>
      </c>
      <c r="C31" s="1491">
        <v>76</v>
      </c>
      <c r="D31" s="1095">
        <f t="shared" si="2"/>
        <v>567</v>
      </c>
      <c r="E31" s="74">
        <v>491</v>
      </c>
      <c r="F31" s="74">
        <v>337</v>
      </c>
      <c r="G31" s="74">
        <v>31</v>
      </c>
      <c r="H31" s="74">
        <f t="shared" si="0"/>
        <v>89</v>
      </c>
      <c r="I31" s="74">
        <v>58</v>
      </c>
      <c r="J31" s="74">
        <v>63</v>
      </c>
      <c r="K31" s="74">
        <v>78</v>
      </c>
      <c r="L31" s="1487">
        <v>0.84250000000000003</v>
      </c>
      <c r="N31" s="513"/>
    </row>
    <row r="32" spans="1:15" x14ac:dyDescent="0.2">
      <c r="A32" s="212"/>
      <c r="B32" s="500" t="s">
        <v>258</v>
      </c>
      <c r="C32" s="1491">
        <v>68</v>
      </c>
      <c r="D32" s="1095">
        <f t="shared" si="2"/>
        <v>577</v>
      </c>
      <c r="E32" s="74">
        <v>509</v>
      </c>
      <c r="F32" s="74">
        <v>386</v>
      </c>
      <c r="G32" s="74">
        <v>33</v>
      </c>
      <c r="H32" s="74">
        <f t="shared" si="0"/>
        <v>76</v>
      </c>
      <c r="I32" s="74">
        <v>43</v>
      </c>
      <c r="J32" s="74">
        <v>68</v>
      </c>
      <c r="K32" s="74">
        <v>47</v>
      </c>
      <c r="L32" s="1487">
        <v>0.85022026431718056</v>
      </c>
      <c r="N32" s="513"/>
    </row>
    <row r="33" spans="1:14" x14ac:dyDescent="0.2">
      <c r="A33" s="212"/>
      <c r="B33" s="500" t="s">
        <v>299</v>
      </c>
      <c r="C33" s="1491">
        <v>200</v>
      </c>
      <c r="D33" s="1095">
        <f t="shared" si="2"/>
        <v>619</v>
      </c>
      <c r="E33" s="74">
        <v>419</v>
      </c>
      <c r="F33" s="74">
        <v>306</v>
      </c>
      <c r="G33" s="74">
        <v>33</v>
      </c>
      <c r="H33" s="74">
        <f t="shared" si="0"/>
        <v>71</v>
      </c>
      <c r="I33" s="74">
        <v>38</v>
      </c>
      <c r="J33" s="74">
        <v>55</v>
      </c>
      <c r="K33" s="74">
        <v>187</v>
      </c>
      <c r="L33" s="1487">
        <f t="shared" si="1"/>
        <v>0.8476454293628809</v>
      </c>
      <c r="N33" s="513"/>
    </row>
    <row r="34" spans="1:14" s="26" customFormat="1" x14ac:dyDescent="0.2">
      <c r="A34" s="212"/>
      <c r="B34" s="500" t="s">
        <v>300</v>
      </c>
      <c r="C34" s="1491">
        <v>169</v>
      </c>
      <c r="D34" s="1095">
        <f t="shared" si="2"/>
        <v>562</v>
      </c>
      <c r="E34" s="74">
        <v>393</v>
      </c>
      <c r="F34" s="74">
        <v>227</v>
      </c>
      <c r="G34" s="74">
        <v>39</v>
      </c>
      <c r="H34" s="74">
        <f t="shared" si="0"/>
        <v>88</v>
      </c>
      <c r="I34" s="74">
        <v>49</v>
      </c>
      <c r="J34" s="74">
        <v>80</v>
      </c>
      <c r="K34" s="74">
        <v>190</v>
      </c>
      <c r="L34" s="1487">
        <f t="shared" si="1"/>
        <v>0.73941368078175895</v>
      </c>
      <c r="M34" s="2"/>
      <c r="N34" s="513"/>
    </row>
    <row r="35" spans="1:14" x14ac:dyDescent="0.2">
      <c r="A35" s="212"/>
      <c r="B35" s="500" t="s">
        <v>301</v>
      </c>
      <c r="C35" s="1491">
        <v>70</v>
      </c>
      <c r="D35" s="1095">
        <f t="shared" si="2"/>
        <v>398</v>
      </c>
      <c r="E35" s="74">
        <v>328</v>
      </c>
      <c r="F35" s="74">
        <v>230</v>
      </c>
      <c r="G35" s="74">
        <v>27</v>
      </c>
      <c r="H35" s="74">
        <f t="shared" si="0"/>
        <v>55</v>
      </c>
      <c r="I35" s="74">
        <v>28</v>
      </c>
      <c r="J35" s="74">
        <v>79</v>
      </c>
      <c r="K35" s="74">
        <v>57</v>
      </c>
      <c r="L35" s="1487">
        <f t="shared" si="1"/>
        <v>0.74433656957928807</v>
      </c>
      <c r="N35" s="513"/>
    </row>
    <row r="36" spans="1:14" x14ac:dyDescent="0.2">
      <c r="A36" s="83"/>
      <c r="B36" s="1482" t="s">
        <v>302</v>
      </c>
      <c r="C36" s="1492">
        <v>30</v>
      </c>
      <c r="D36" s="1095">
        <f t="shared" si="2"/>
        <v>365</v>
      </c>
      <c r="E36" s="74">
        <v>335</v>
      </c>
      <c r="F36" s="74">
        <v>168</v>
      </c>
      <c r="G36" s="74">
        <v>20</v>
      </c>
      <c r="H36" s="74">
        <f t="shared" si="0"/>
        <v>42</v>
      </c>
      <c r="I36" s="74">
        <v>22</v>
      </c>
      <c r="J36" s="74">
        <v>77</v>
      </c>
      <c r="K36" s="74">
        <v>99</v>
      </c>
      <c r="L36" s="1487">
        <f t="shared" si="1"/>
        <v>0.68571428571428572</v>
      </c>
      <c r="N36" s="513"/>
    </row>
    <row r="37" spans="1:14" ht="12.75" thickBot="1" x14ac:dyDescent="0.25">
      <c r="A37" s="84"/>
      <c r="B37" s="501" t="s">
        <v>303</v>
      </c>
      <c r="C37" s="1493">
        <v>42</v>
      </c>
      <c r="D37" s="76">
        <f t="shared" si="2"/>
        <v>341</v>
      </c>
      <c r="E37" s="75">
        <v>299</v>
      </c>
      <c r="F37" s="75">
        <v>168</v>
      </c>
      <c r="G37" s="75">
        <v>50</v>
      </c>
      <c r="H37" s="75">
        <f t="shared" si="0"/>
        <v>50</v>
      </c>
      <c r="I37" s="342">
        <v>0</v>
      </c>
      <c r="J37" s="75">
        <v>88</v>
      </c>
      <c r="K37" s="75">
        <v>35</v>
      </c>
      <c r="L37" s="1488">
        <f t="shared" si="1"/>
        <v>0.65625</v>
      </c>
      <c r="M37" s="526"/>
      <c r="N37" s="513"/>
    </row>
    <row r="38" spans="1:14" x14ac:dyDescent="0.2">
      <c r="A38" s="1" t="s">
        <v>567</v>
      </c>
      <c r="B38" s="565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>
    <tabColor rgb="FFFF0000"/>
  </sheetPr>
  <dimension ref="A1:L28"/>
  <sheetViews>
    <sheetView showGridLines="0" topLeftCell="B5" zoomScale="134" zoomScaleNormal="120" workbookViewId="0">
      <selection activeCell="L10" sqref="L10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9" width="12.42578125" style="2" customWidth="1"/>
    <col min="10" max="10" width="13.42578125" style="2" customWidth="1"/>
    <col min="11" max="16384" width="11.42578125" style="2"/>
  </cols>
  <sheetData>
    <row r="1" spans="1:12" x14ac:dyDescent="0.2">
      <c r="A1" s="77" t="s">
        <v>100</v>
      </c>
      <c r="B1" s="91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tr">
        <f>A8</f>
        <v xml:space="preserve">Tabell 3-9-C Klager etter avslag på søknad om Omsorg+ </v>
      </c>
    </row>
    <row r="5" spans="1:12" x14ac:dyDescent="0.2">
      <c r="A5" s="1"/>
    </row>
    <row r="6" spans="1:12" x14ac:dyDescent="0.2">
      <c r="A6" s="1"/>
    </row>
    <row r="8" spans="1:12" s="7" customFormat="1" ht="13.5" thickBot="1" x14ac:dyDescent="0.25">
      <c r="A8" s="6" t="s">
        <v>304</v>
      </c>
    </row>
    <row r="9" spans="1:12" s="10" customFormat="1" ht="141" thickBot="1" x14ac:dyDescent="0.25">
      <c r="A9" s="29" t="s">
        <v>51</v>
      </c>
      <c r="B9" s="38" t="s">
        <v>5</v>
      </c>
      <c r="C9" s="1024" t="s">
        <v>537</v>
      </c>
      <c r="D9" s="761" t="s">
        <v>474</v>
      </c>
      <c r="E9" s="761" t="s">
        <v>448</v>
      </c>
      <c r="F9" s="761" t="s">
        <v>365</v>
      </c>
      <c r="G9" s="761" t="s">
        <v>475</v>
      </c>
      <c r="H9" s="761" t="s">
        <v>476</v>
      </c>
      <c r="I9" s="761" t="s">
        <v>368</v>
      </c>
      <c r="J9" s="761" t="s">
        <v>477</v>
      </c>
      <c r="K9" s="761" t="s">
        <v>478</v>
      </c>
      <c r="L9" s="1025" t="s">
        <v>305</v>
      </c>
    </row>
    <row r="10" spans="1:12" ht="12.75" x14ac:dyDescent="0.2">
      <c r="A10" s="103">
        <v>1</v>
      </c>
      <c r="B10" s="104" t="s">
        <v>11</v>
      </c>
      <c r="C10" s="79">
        <v>0</v>
      </c>
      <c r="D10" s="584">
        <v>0</v>
      </c>
      <c r="E10" s="584">
        <v>0</v>
      </c>
      <c r="F10" s="584">
        <v>0</v>
      </c>
      <c r="G10" s="584">
        <v>0</v>
      </c>
      <c r="H10" s="359">
        <v>0</v>
      </c>
      <c r="I10" s="1165">
        <f t="shared" ref="I10:I24" si="0">F10+H10</f>
        <v>0</v>
      </c>
      <c r="J10" s="79">
        <v>0</v>
      </c>
      <c r="K10" s="584">
        <v>0</v>
      </c>
      <c r="L10" s="359"/>
    </row>
    <row r="11" spans="1:12" ht="12.75" x14ac:dyDescent="0.2">
      <c r="A11" s="52">
        <v>2</v>
      </c>
      <c r="B11" s="21" t="s">
        <v>12</v>
      </c>
      <c r="C11" s="80">
        <v>0</v>
      </c>
      <c r="D11" s="586">
        <v>2</v>
      </c>
      <c r="E11" s="586">
        <v>0</v>
      </c>
      <c r="F11" s="586">
        <v>0</v>
      </c>
      <c r="G11" s="586">
        <v>0</v>
      </c>
      <c r="H11" s="360">
        <v>0</v>
      </c>
      <c r="I11" s="1166">
        <f t="shared" si="0"/>
        <v>0</v>
      </c>
      <c r="J11" s="80">
        <v>0</v>
      </c>
      <c r="K11" s="586">
        <v>0</v>
      </c>
      <c r="L11" s="360">
        <v>0</v>
      </c>
    </row>
    <row r="12" spans="1:12" ht="12.75" x14ac:dyDescent="0.2">
      <c r="A12" s="52">
        <v>3</v>
      </c>
      <c r="B12" s="21" t="s">
        <v>14</v>
      </c>
      <c r="C12" s="80">
        <v>0</v>
      </c>
      <c r="D12" s="586">
        <v>0</v>
      </c>
      <c r="E12" s="586">
        <v>0</v>
      </c>
      <c r="F12" s="586">
        <v>0</v>
      </c>
      <c r="G12" s="586">
        <v>0</v>
      </c>
      <c r="H12" s="360">
        <v>0</v>
      </c>
      <c r="I12" s="1166">
        <f t="shared" si="0"/>
        <v>0</v>
      </c>
      <c r="J12" s="80">
        <v>0</v>
      </c>
      <c r="K12" s="586">
        <v>0</v>
      </c>
      <c r="L12" s="360"/>
    </row>
    <row r="13" spans="1:12" ht="12.75" x14ac:dyDescent="0.2">
      <c r="A13" s="52">
        <v>4</v>
      </c>
      <c r="B13" s="21" t="s">
        <v>15</v>
      </c>
      <c r="C13" s="80">
        <v>1</v>
      </c>
      <c r="D13" s="586">
        <v>0</v>
      </c>
      <c r="E13" s="586">
        <v>1</v>
      </c>
      <c r="F13" s="586">
        <v>0</v>
      </c>
      <c r="G13" s="586">
        <v>0</v>
      </c>
      <c r="H13" s="360">
        <v>0</v>
      </c>
      <c r="I13" s="1166">
        <f t="shared" si="0"/>
        <v>0</v>
      </c>
      <c r="J13" s="80">
        <v>0</v>
      </c>
      <c r="K13" s="586">
        <v>0</v>
      </c>
      <c r="L13" s="360"/>
    </row>
    <row r="14" spans="1:12" ht="12.75" x14ac:dyDescent="0.2">
      <c r="A14" s="52">
        <v>5</v>
      </c>
      <c r="B14" s="21" t="s">
        <v>16</v>
      </c>
      <c r="C14" s="80">
        <v>9</v>
      </c>
      <c r="D14" s="586">
        <v>3</v>
      </c>
      <c r="E14" s="586">
        <v>4</v>
      </c>
      <c r="F14" s="586">
        <v>1</v>
      </c>
      <c r="G14" s="586">
        <v>1</v>
      </c>
      <c r="H14" s="360">
        <v>1</v>
      </c>
      <c r="I14" s="1166">
        <f t="shared" si="0"/>
        <v>2</v>
      </c>
      <c r="J14" s="80">
        <v>0</v>
      </c>
      <c r="K14" s="586">
        <v>0</v>
      </c>
      <c r="L14" s="360">
        <v>0</v>
      </c>
    </row>
    <row r="15" spans="1:12" ht="12.75" x14ac:dyDescent="0.2">
      <c r="A15" s="53">
        <v>6</v>
      </c>
      <c r="B15" s="23" t="s">
        <v>17</v>
      </c>
      <c r="C15" s="80">
        <v>2</v>
      </c>
      <c r="D15" s="586">
        <v>5</v>
      </c>
      <c r="E15" s="586">
        <v>6</v>
      </c>
      <c r="F15" s="586">
        <v>1</v>
      </c>
      <c r="G15" s="586">
        <v>1</v>
      </c>
      <c r="H15" s="360">
        <v>0</v>
      </c>
      <c r="I15" s="1166">
        <f t="shared" si="0"/>
        <v>1</v>
      </c>
      <c r="J15" s="80">
        <v>0</v>
      </c>
      <c r="K15" s="586">
        <v>0</v>
      </c>
      <c r="L15" s="360">
        <v>2</v>
      </c>
    </row>
    <row r="16" spans="1:12" ht="12.75" x14ac:dyDescent="0.2">
      <c r="A16" s="53">
        <v>7</v>
      </c>
      <c r="B16" s="23" t="s">
        <v>18</v>
      </c>
      <c r="C16" s="80">
        <v>0</v>
      </c>
      <c r="D16" s="586">
        <v>0</v>
      </c>
      <c r="E16" s="586">
        <v>0</v>
      </c>
      <c r="F16" s="586">
        <v>0</v>
      </c>
      <c r="G16" s="586">
        <v>0</v>
      </c>
      <c r="H16" s="360">
        <v>0</v>
      </c>
      <c r="I16" s="1166">
        <f t="shared" si="0"/>
        <v>0</v>
      </c>
      <c r="J16" s="80">
        <v>0</v>
      </c>
      <c r="K16" s="586">
        <v>0</v>
      </c>
      <c r="L16" s="360">
        <v>0</v>
      </c>
    </row>
    <row r="17" spans="1:12" ht="12.75" x14ac:dyDescent="0.2">
      <c r="A17" s="52">
        <v>8</v>
      </c>
      <c r="B17" s="21" t="s">
        <v>19</v>
      </c>
      <c r="C17" s="80">
        <v>0</v>
      </c>
      <c r="D17" s="586">
        <v>1</v>
      </c>
      <c r="E17" s="586">
        <v>1</v>
      </c>
      <c r="F17" s="586">
        <v>1</v>
      </c>
      <c r="G17" s="586">
        <v>0</v>
      </c>
      <c r="H17" s="360">
        <v>0</v>
      </c>
      <c r="I17" s="1166">
        <f t="shared" si="0"/>
        <v>1</v>
      </c>
      <c r="J17" s="80">
        <v>0</v>
      </c>
      <c r="K17" s="586">
        <v>0</v>
      </c>
      <c r="L17" s="360">
        <v>0</v>
      </c>
    </row>
    <row r="18" spans="1:12" ht="12.75" x14ac:dyDescent="0.2">
      <c r="A18" s="52">
        <v>9</v>
      </c>
      <c r="B18" s="21" t="s">
        <v>20</v>
      </c>
      <c r="C18" s="80">
        <v>3</v>
      </c>
      <c r="D18" s="586">
        <v>5</v>
      </c>
      <c r="E18" s="586">
        <v>6</v>
      </c>
      <c r="F18" s="586">
        <v>0</v>
      </c>
      <c r="G18" s="586">
        <v>0</v>
      </c>
      <c r="H18" s="360">
        <v>0</v>
      </c>
      <c r="I18" s="1166">
        <f t="shared" si="0"/>
        <v>0</v>
      </c>
      <c r="J18" s="80">
        <v>0</v>
      </c>
      <c r="K18" s="586">
        <v>2</v>
      </c>
      <c r="L18" s="360">
        <v>2</v>
      </c>
    </row>
    <row r="19" spans="1:12" ht="12.75" x14ac:dyDescent="0.2">
      <c r="A19" s="52">
        <v>10</v>
      </c>
      <c r="B19" s="21" t="s">
        <v>21</v>
      </c>
      <c r="C19" s="80">
        <v>0</v>
      </c>
      <c r="D19" s="586">
        <v>0</v>
      </c>
      <c r="E19" s="586">
        <v>0</v>
      </c>
      <c r="F19" s="586">
        <v>0</v>
      </c>
      <c r="G19" s="586">
        <v>0</v>
      </c>
      <c r="H19" s="360">
        <v>0</v>
      </c>
      <c r="I19" s="1166">
        <f t="shared" si="0"/>
        <v>0</v>
      </c>
      <c r="J19" s="80">
        <v>0</v>
      </c>
      <c r="K19" s="586">
        <v>0</v>
      </c>
      <c r="L19" s="360">
        <v>0</v>
      </c>
    </row>
    <row r="20" spans="1:12" ht="12.75" x14ac:dyDescent="0.2">
      <c r="A20" s="53">
        <v>11</v>
      </c>
      <c r="B20" s="23" t="s">
        <v>22</v>
      </c>
      <c r="C20" s="80">
        <v>0</v>
      </c>
      <c r="D20" s="586">
        <v>0</v>
      </c>
      <c r="E20" s="586">
        <v>0</v>
      </c>
      <c r="F20" s="586">
        <v>0</v>
      </c>
      <c r="G20" s="586">
        <v>0</v>
      </c>
      <c r="H20" s="360">
        <v>0</v>
      </c>
      <c r="I20" s="1166">
        <f t="shared" si="0"/>
        <v>0</v>
      </c>
      <c r="J20" s="80">
        <v>0</v>
      </c>
      <c r="K20" s="586">
        <v>0</v>
      </c>
      <c r="L20" s="360">
        <v>0</v>
      </c>
    </row>
    <row r="21" spans="1:12" ht="12.75" x14ac:dyDescent="0.2">
      <c r="A21" s="52">
        <v>12</v>
      </c>
      <c r="B21" s="21" t="s">
        <v>23</v>
      </c>
      <c r="C21" s="80">
        <v>0</v>
      </c>
      <c r="D21" s="586">
        <v>2</v>
      </c>
      <c r="E21" s="586">
        <v>1</v>
      </c>
      <c r="F21" s="586">
        <v>1</v>
      </c>
      <c r="G21" s="586">
        <v>0</v>
      </c>
      <c r="H21" s="360">
        <v>0</v>
      </c>
      <c r="I21" s="1166">
        <f t="shared" si="0"/>
        <v>1</v>
      </c>
      <c r="J21" s="80">
        <v>0</v>
      </c>
      <c r="K21" s="586">
        <v>0</v>
      </c>
      <c r="L21" s="360">
        <v>0</v>
      </c>
    </row>
    <row r="22" spans="1:12" ht="12.75" x14ac:dyDescent="0.2">
      <c r="A22" s="52">
        <v>13</v>
      </c>
      <c r="B22" s="21" t="s">
        <v>24</v>
      </c>
      <c r="C22" s="80">
        <v>1</v>
      </c>
      <c r="D22" s="586">
        <v>2</v>
      </c>
      <c r="E22" s="586">
        <v>3</v>
      </c>
      <c r="F22" s="586">
        <v>1</v>
      </c>
      <c r="G22" s="586">
        <v>1</v>
      </c>
      <c r="H22" s="360">
        <v>1</v>
      </c>
      <c r="I22" s="1166">
        <f t="shared" si="0"/>
        <v>2</v>
      </c>
      <c r="J22" s="80">
        <v>0</v>
      </c>
      <c r="K22" s="586">
        <v>0</v>
      </c>
      <c r="L22" s="360">
        <v>1</v>
      </c>
    </row>
    <row r="23" spans="1:12" ht="12.75" x14ac:dyDescent="0.2">
      <c r="A23" s="52">
        <v>14</v>
      </c>
      <c r="B23" s="21" t="s">
        <v>25</v>
      </c>
      <c r="C23" s="80">
        <v>0</v>
      </c>
      <c r="D23" s="586">
        <v>0</v>
      </c>
      <c r="E23" s="586">
        <v>0</v>
      </c>
      <c r="F23" s="586">
        <v>0</v>
      </c>
      <c r="G23" s="586">
        <v>0</v>
      </c>
      <c r="H23" s="360">
        <v>0</v>
      </c>
      <c r="I23" s="1166">
        <f t="shared" si="0"/>
        <v>0</v>
      </c>
      <c r="J23" s="80">
        <v>0</v>
      </c>
      <c r="K23" s="586">
        <v>0</v>
      </c>
      <c r="L23" s="360">
        <v>0</v>
      </c>
    </row>
    <row r="24" spans="1:12" ht="13.5" thickBot="1" x14ac:dyDescent="0.25">
      <c r="A24" s="58">
        <v>15</v>
      </c>
      <c r="B24" s="25" t="s">
        <v>26</v>
      </c>
      <c r="C24" s="81">
        <v>0</v>
      </c>
      <c r="D24" s="588">
        <v>1</v>
      </c>
      <c r="E24" s="588">
        <v>1</v>
      </c>
      <c r="F24" s="588">
        <v>0</v>
      </c>
      <c r="G24" s="588">
        <v>0</v>
      </c>
      <c r="H24" s="361">
        <v>0</v>
      </c>
      <c r="I24" s="1167">
        <f t="shared" si="0"/>
        <v>0</v>
      </c>
      <c r="J24" s="81">
        <v>0</v>
      </c>
      <c r="K24" s="588">
        <v>1</v>
      </c>
      <c r="L24" s="361">
        <v>0</v>
      </c>
    </row>
    <row r="25" spans="1:12" ht="12.75" thickBot="1" x14ac:dyDescent="0.25">
      <c r="A25" s="99"/>
      <c r="B25" s="325" t="s">
        <v>531</v>
      </c>
      <c r="C25" s="647">
        <f>SUM(C10:C24)</f>
        <v>16</v>
      </c>
      <c r="D25" s="647">
        <f t="shared" ref="D25:L25" si="1">SUM(D10:D24)</f>
        <v>21</v>
      </c>
      <c r="E25" s="647">
        <f t="shared" si="1"/>
        <v>23</v>
      </c>
      <c r="F25" s="647">
        <f t="shared" si="1"/>
        <v>5</v>
      </c>
      <c r="G25" s="647">
        <f t="shared" si="1"/>
        <v>3</v>
      </c>
      <c r="H25" s="647">
        <f t="shared" si="1"/>
        <v>2</v>
      </c>
      <c r="I25" s="647">
        <f t="shared" si="1"/>
        <v>7</v>
      </c>
      <c r="J25" s="647">
        <f t="shared" si="1"/>
        <v>0</v>
      </c>
      <c r="K25" s="647">
        <f t="shared" si="1"/>
        <v>3</v>
      </c>
      <c r="L25" s="647">
        <f t="shared" si="1"/>
        <v>5</v>
      </c>
    </row>
    <row r="26" spans="1:12" s="26" customFormat="1" ht="12.75" thickBot="1" x14ac:dyDescent="0.25">
      <c r="A26" s="238"/>
      <c r="B26" s="100" t="s">
        <v>487</v>
      </c>
      <c r="C26" s="605">
        <v>19</v>
      </c>
      <c r="D26" s="605">
        <v>27</v>
      </c>
      <c r="E26" s="605">
        <v>27</v>
      </c>
      <c r="F26" s="605">
        <v>9</v>
      </c>
      <c r="G26" s="605">
        <v>20</v>
      </c>
      <c r="H26" s="605">
        <v>3</v>
      </c>
      <c r="I26" s="605">
        <v>12</v>
      </c>
      <c r="J26" s="605">
        <v>6</v>
      </c>
      <c r="K26" s="605">
        <v>1</v>
      </c>
      <c r="L26" s="605">
        <v>8</v>
      </c>
    </row>
    <row r="27" spans="1:12" x14ac:dyDescent="0.2">
      <c r="A27" s="99"/>
      <c r="B27" s="100" t="s">
        <v>442</v>
      </c>
      <c r="C27" s="605">
        <f>SUM(C11:C25)</f>
        <v>32</v>
      </c>
      <c r="D27" s="605">
        <f t="shared" ref="D27:L27" si="2">SUM(D11:D25)</f>
        <v>42</v>
      </c>
      <c r="E27" s="605">
        <f t="shared" si="2"/>
        <v>46</v>
      </c>
      <c r="F27" s="605">
        <f t="shared" si="2"/>
        <v>10</v>
      </c>
      <c r="G27" s="605">
        <f t="shared" si="2"/>
        <v>6</v>
      </c>
      <c r="H27" s="605">
        <f t="shared" si="2"/>
        <v>4</v>
      </c>
      <c r="I27" s="605">
        <f t="shared" si="2"/>
        <v>14</v>
      </c>
      <c r="J27" s="605">
        <f t="shared" si="2"/>
        <v>0</v>
      </c>
      <c r="K27" s="605">
        <f t="shared" si="2"/>
        <v>6</v>
      </c>
      <c r="L27" s="605">
        <f t="shared" si="2"/>
        <v>10</v>
      </c>
    </row>
    <row r="28" spans="1:12" x14ac:dyDescent="0.2">
      <c r="A28" s="565" t="s">
        <v>468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/>
  <dimension ref="A1:V163"/>
  <sheetViews>
    <sheetView showGridLines="0" topLeftCell="A2" zoomScaleNormal="100" zoomScaleSheetLayoutView="100" workbookViewId="0">
      <selection activeCell="A39" sqref="A39"/>
    </sheetView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8.85546875" style="2" customWidth="1"/>
    <col min="8" max="8" width="10.5703125" style="2" bestFit="1" customWidth="1"/>
    <col min="9" max="9" width="9.85546875" style="2" customWidth="1"/>
    <col min="10" max="16384" width="11.42578125" style="2"/>
  </cols>
  <sheetData>
    <row r="1" spans="1:18" x14ac:dyDescent="0.2">
      <c r="A1" s="1" t="s">
        <v>0</v>
      </c>
    </row>
    <row r="2" spans="1:18" x14ac:dyDescent="0.2">
      <c r="A2" s="1"/>
    </row>
    <row r="3" spans="1:18" x14ac:dyDescent="0.2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2">
      <c r="A4" s="1" t="str">
        <f>A41</f>
        <v>Tabell 3 -1 - B - A4 - Aldersfordeling for beboere i langtidsopphold i institusjon pr. 31.12</v>
      </c>
    </row>
    <row r="5" spans="1:18" x14ac:dyDescent="0.2">
      <c r="A5" s="1" t="str">
        <f>A72</f>
        <v xml:space="preserve">Tabell 3 -1 - B - A8 - Aldersfordeling for beboere med vedtak om korttidsopphold pr. 31.12.  </v>
      </c>
    </row>
    <row r="6" spans="1:18" x14ac:dyDescent="0.2">
      <c r="A6" s="1" t="str">
        <f>A102</f>
        <v xml:space="preserve">Tabell 3 -1 - B - A9 - Aldersfordeling for beboere i barne- og avlastningsboliger pr. 31.12.  </v>
      </c>
    </row>
    <row r="7" spans="1:18" x14ac:dyDescent="0.2">
      <c r="A7" s="565" t="str">
        <f>A132</f>
        <v xml:space="preserve">Tabell 3 -1 - B - A6 - Aldersfordeling for beboere i boform m/heldøgns pleie og omsorg pr. 31.12.  </v>
      </c>
    </row>
    <row r="8" spans="1:18" x14ac:dyDescent="0.2">
      <c r="A8" s="1"/>
    </row>
    <row r="9" spans="1:18" ht="29.45" customHeight="1" x14ac:dyDescent="0.2"/>
    <row r="10" spans="1:18" s="7" customFormat="1" ht="15.75" thickBot="1" x14ac:dyDescent="0.25">
      <c r="A10" s="6" t="s">
        <v>49</v>
      </c>
      <c r="K10" s="1168"/>
      <c r="L10" s="1168"/>
      <c r="M10" s="1168"/>
      <c r="N10" s="1168" t="s">
        <v>523</v>
      </c>
      <c r="O10" s="1168"/>
      <c r="P10" s="1168"/>
      <c r="Q10" s="1168"/>
      <c r="R10" s="1169"/>
    </row>
    <row r="11" spans="1:18" s="10" customFormat="1" ht="15.75" thickBot="1" x14ac:dyDescent="0.3">
      <c r="A11" s="48"/>
      <c r="B11" s="49"/>
      <c r="C11" s="1531" t="s">
        <v>50</v>
      </c>
      <c r="D11" s="1531"/>
      <c r="E11" s="1531"/>
      <c r="F11" s="1531"/>
      <c r="G11" s="1531"/>
      <c r="H11" s="1531"/>
      <c r="I11" s="1532"/>
      <c r="K11" s="1086"/>
      <c r="L11" s="1086"/>
      <c r="M11" s="1086"/>
      <c r="N11" s="1086"/>
      <c r="O11" s="1086"/>
      <c r="P11" s="1086"/>
      <c r="Q11" s="1086"/>
      <c r="R11" s="1170"/>
    </row>
    <row r="12" spans="1:18" s="10" customFormat="1" ht="15.75" thickBot="1" x14ac:dyDescent="0.3">
      <c r="A12" s="50" t="s">
        <v>51</v>
      </c>
      <c r="B12" s="13" t="s">
        <v>5</v>
      </c>
      <c r="C12" s="548" t="s">
        <v>52</v>
      </c>
      <c r="D12" s="549" t="s">
        <v>53</v>
      </c>
      <c r="E12" s="549" t="s">
        <v>54</v>
      </c>
      <c r="F12" s="549" t="s">
        <v>55</v>
      </c>
      <c r="G12" s="549" t="s">
        <v>56</v>
      </c>
      <c r="H12" s="550" t="s">
        <v>57</v>
      </c>
      <c r="I12" s="311" t="s">
        <v>58</v>
      </c>
      <c r="K12" s="1086"/>
      <c r="L12" s="1171"/>
      <c r="M12" s="1171"/>
      <c r="N12" s="1171"/>
      <c r="O12" s="1171"/>
      <c r="P12" s="1171"/>
      <c r="Q12" s="1171"/>
      <c r="R12" s="1172"/>
    </row>
    <row r="13" spans="1:18" ht="15" x14ac:dyDescent="0.25">
      <c r="A13" s="51">
        <v>1</v>
      </c>
      <c r="B13" s="16" t="s">
        <v>11</v>
      </c>
      <c r="C13" s="552">
        <v>24</v>
      </c>
      <c r="D13" s="553">
        <v>8</v>
      </c>
      <c r="E13" s="553">
        <v>11</v>
      </c>
      <c r="F13" s="553">
        <v>56</v>
      </c>
      <c r="G13" s="553">
        <v>48</v>
      </c>
      <c r="H13" s="554">
        <v>31</v>
      </c>
      <c r="I13" s="1088">
        <v>178</v>
      </c>
      <c r="K13" s="1086"/>
      <c r="L13" s="1171"/>
      <c r="M13" s="1171"/>
      <c r="N13" s="1171"/>
      <c r="O13" s="1171"/>
      <c r="P13" s="1171"/>
      <c r="Q13" s="1171"/>
      <c r="R13" s="1172"/>
    </row>
    <row r="14" spans="1:18" ht="15" x14ac:dyDescent="0.25">
      <c r="A14" s="52">
        <v>2</v>
      </c>
      <c r="B14" s="21" t="s">
        <v>12</v>
      </c>
      <c r="C14" s="555">
        <v>13</v>
      </c>
      <c r="D14" s="551">
        <v>10</v>
      </c>
      <c r="E14" s="551">
        <v>20</v>
      </c>
      <c r="F14" s="551">
        <v>49</v>
      </c>
      <c r="G14" s="551">
        <v>64</v>
      </c>
      <c r="H14" s="556">
        <v>35</v>
      </c>
      <c r="I14" s="1089">
        <v>191</v>
      </c>
      <c r="K14" s="1086"/>
      <c r="L14" s="1171"/>
      <c r="M14" s="1171"/>
      <c r="N14" s="1171"/>
      <c r="O14" s="1171"/>
      <c r="P14" s="1171"/>
      <c r="Q14" s="1171"/>
      <c r="R14" s="1172"/>
    </row>
    <row r="15" spans="1:18" ht="15" x14ac:dyDescent="0.25">
      <c r="A15" s="52">
        <v>3</v>
      </c>
      <c r="B15" s="21" t="s">
        <v>14</v>
      </c>
      <c r="C15" s="555">
        <v>10</v>
      </c>
      <c r="D15" s="551">
        <v>7</v>
      </c>
      <c r="E15" s="551">
        <v>15</v>
      </c>
      <c r="F15" s="551">
        <v>50</v>
      </c>
      <c r="G15" s="551">
        <v>54</v>
      </c>
      <c r="H15" s="556">
        <v>31</v>
      </c>
      <c r="I15" s="1089">
        <v>167</v>
      </c>
      <c r="K15" s="1086"/>
      <c r="L15" s="1171"/>
      <c r="M15" s="1171"/>
      <c r="N15" s="1171"/>
      <c r="O15" s="1171"/>
      <c r="P15" s="1171"/>
      <c r="Q15" s="1171"/>
      <c r="R15" s="1172"/>
    </row>
    <row r="16" spans="1:18" ht="15" x14ac:dyDescent="0.25">
      <c r="A16" s="52">
        <v>4</v>
      </c>
      <c r="B16" s="21" t="s">
        <v>15</v>
      </c>
      <c r="C16" s="555" t="s">
        <v>395</v>
      </c>
      <c r="D16" s="551">
        <v>17</v>
      </c>
      <c r="E16" s="551">
        <v>16</v>
      </c>
      <c r="F16" s="551">
        <v>41</v>
      </c>
      <c r="G16" s="551">
        <v>54</v>
      </c>
      <c r="H16" s="556">
        <v>27</v>
      </c>
      <c r="I16" s="1089">
        <v>155</v>
      </c>
      <c r="K16" s="1086"/>
      <c r="L16" s="1171"/>
      <c r="M16" s="1171"/>
      <c r="N16" s="1171"/>
      <c r="O16" s="1171"/>
      <c r="P16" s="1171"/>
      <c r="Q16" s="1171"/>
      <c r="R16" s="1172"/>
    </row>
    <row r="17" spans="1:18" ht="15" x14ac:dyDescent="0.25">
      <c r="A17" s="52">
        <v>5</v>
      </c>
      <c r="B17" s="21" t="s">
        <v>16</v>
      </c>
      <c r="C17" s="555">
        <v>5</v>
      </c>
      <c r="D17" s="551">
        <v>7</v>
      </c>
      <c r="E17" s="551">
        <v>20</v>
      </c>
      <c r="F17" s="551">
        <v>94</v>
      </c>
      <c r="G17" s="551">
        <v>186</v>
      </c>
      <c r="H17" s="556">
        <v>117</v>
      </c>
      <c r="I17" s="1089">
        <v>429</v>
      </c>
      <c r="K17" s="1086"/>
      <c r="L17" s="1171"/>
      <c r="M17" s="1171"/>
      <c r="N17" s="1171"/>
      <c r="O17" s="1171"/>
      <c r="P17" s="1171"/>
      <c r="Q17" s="1171"/>
      <c r="R17" s="1172"/>
    </row>
    <row r="18" spans="1:18" ht="15" x14ac:dyDescent="0.25">
      <c r="A18" s="53">
        <v>6</v>
      </c>
      <c r="B18" s="23" t="s">
        <v>17</v>
      </c>
      <c r="C18" s="555">
        <v>11</v>
      </c>
      <c r="D18" s="551">
        <v>7</v>
      </c>
      <c r="E18" s="551">
        <v>12</v>
      </c>
      <c r="F18" s="551">
        <v>68</v>
      </c>
      <c r="G18" s="551">
        <v>147</v>
      </c>
      <c r="H18" s="556">
        <v>88</v>
      </c>
      <c r="I18" s="1089">
        <v>333</v>
      </c>
      <c r="K18" s="1086"/>
      <c r="L18" s="1171"/>
      <c r="M18" s="1171"/>
      <c r="N18" s="1171"/>
      <c r="O18" s="1171"/>
      <c r="P18" s="1171"/>
      <c r="Q18" s="1171"/>
      <c r="R18" s="1172"/>
    </row>
    <row r="19" spans="1:18" ht="15" x14ac:dyDescent="0.25">
      <c r="A19" s="53">
        <v>7</v>
      </c>
      <c r="B19" s="23" t="s">
        <v>18</v>
      </c>
      <c r="C19" s="555">
        <v>16</v>
      </c>
      <c r="D19" s="551">
        <v>6</v>
      </c>
      <c r="E19" s="551">
        <v>16</v>
      </c>
      <c r="F19" s="551">
        <v>86</v>
      </c>
      <c r="G19" s="551">
        <v>134</v>
      </c>
      <c r="H19" s="556">
        <v>113</v>
      </c>
      <c r="I19" s="1089">
        <v>371</v>
      </c>
      <c r="K19" s="1086"/>
      <c r="L19" s="1171"/>
      <c r="M19" s="1171"/>
      <c r="N19" s="1171"/>
      <c r="O19" s="1171"/>
      <c r="P19" s="1171"/>
      <c r="Q19" s="1171"/>
      <c r="R19" s="1172"/>
    </row>
    <row r="20" spans="1:18" ht="15" x14ac:dyDescent="0.25">
      <c r="A20" s="52">
        <v>8</v>
      </c>
      <c r="B20" s="21" t="s">
        <v>19</v>
      </c>
      <c r="C20" s="555">
        <v>17</v>
      </c>
      <c r="D20" s="551">
        <v>6</v>
      </c>
      <c r="E20" s="551">
        <v>11</v>
      </c>
      <c r="F20" s="551">
        <v>54</v>
      </c>
      <c r="G20" s="551">
        <v>107</v>
      </c>
      <c r="H20" s="556">
        <v>94</v>
      </c>
      <c r="I20" s="1089">
        <v>289</v>
      </c>
      <c r="K20" s="1086"/>
      <c r="L20" s="1171"/>
      <c r="M20" s="1171"/>
      <c r="N20" s="1171"/>
      <c r="O20" s="1171"/>
      <c r="P20" s="1171"/>
      <c r="Q20" s="1171"/>
      <c r="R20" s="1172"/>
    </row>
    <row r="21" spans="1:18" ht="15" x14ac:dyDescent="0.25">
      <c r="A21" s="52">
        <v>9</v>
      </c>
      <c r="B21" s="21" t="s">
        <v>20</v>
      </c>
      <c r="C21" s="555">
        <v>15</v>
      </c>
      <c r="D21" s="551">
        <v>8</v>
      </c>
      <c r="E21" s="551">
        <v>5</v>
      </c>
      <c r="F21" s="551">
        <v>38</v>
      </c>
      <c r="G21" s="551">
        <v>45</v>
      </c>
      <c r="H21" s="556">
        <v>54</v>
      </c>
      <c r="I21" s="1089">
        <v>165</v>
      </c>
      <c r="K21" s="1086"/>
      <c r="L21" s="1171"/>
      <c r="M21" s="1171"/>
      <c r="N21" s="1171"/>
      <c r="O21" s="1171"/>
      <c r="P21" s="1171"/>
      <c r="Q21" s="1171"/>
      <c r="R21" s="1172"/>
    </row>
    <row r="22" spans="1:18" ht="15" x14ac:dyDescent="0.25">
      <c r="A22" s="52">
        <v>10</v>
      </c>
      <c r="B22" s="21" t="s">
        <v>21</v>
      </c>
      <c r="C22" s="555">
        <v>15</v>
      </c>
      <c r="D22" s="551">
        <v>7</v>
      </c>
      <c r="E22" s="551">
        <v>14</v>
      </c>
      <c r="F22" s="551">
        <v>55</v>
      </c>
      <c r="G22" s="551">
        <v>67</v>
      </c>
      <c r="H22" s="556">
        <v>53</v>
      </c>
      <c r="I22" s="1089">
        <v>211</v>
      </c>
      <c r="K22" s="1086"/>
      <c r="L22" s="1171"/>
      <c r="M22" s="1171"/>
      <c r="N22" s="1171"/>
      <c r="O22" s="1171"/>
      <c r="P22" s="1171"/>
      <c r="Q22" s="1171"/>
      <c r="R22" s="1172"/>
    </row>
    <row r="23" spans="1:18" ht="15" x14ac:dyDescent="0.25">
      <c r="A23" s="53">
        <v>11</v>
      </c>
      <c r="B23" s="23" t="s">
        <v>22</v>
      </c>
      <c r="C23" s="555">
        <v>15</v>
      </c>
      <c r="D23" s="551" t="s">
        <v>395</v>
      </c>
      <c r="E23" s="551">
        <v>14</v>
      </c>
      <c r="F23" s="551">
        <v>47</v>
      </c>
      <c r="G23" s="551">
        <v>85</v>
      </c>
      <c r="H23" s="556">
        <v>45</v>
      </c>
      <c r="I23" s="1089">
        <v>206</v>
      </c>
      <c r="K23" s="1086"/>
      <c r="L23" s="1171"/>
      <c r="M23" s="1171"/>
      <c r="N23" s="1171"/>
      <c r="O23" s="1171"/>
      <c r="P23" s="1171"/>
      <c r="Q23" s="1171"/>
      <c r="R23" s="1172"/>
    </row>
    <row r="24" spans="1:18" ht="15" x14ac:dyDescent="0.25">
      <c r="A24" s="52">
        <v>12</v>
      </c>
      <c r="B24" s="21" t="s">
        <v>23</v>
      </c>
      <c r="C24" s="555">
        <v>32</v>
      </c>
      <c r="D24" s="551">
        <v>26</v>
      </c>
      <c r="E24" s="551">
        <v>22</v>
      </c>
      <c r="F24" s="551">
        <v>90</v>
      </c>
      <c r="G24" s="551">
        <v>124</v>
      </c>
      <c r="H24" s="556">
        <v>70</v>
      </c>
      <c r="I24" s="1089">
        <v>364</v>
      </c>
      <c r="K24" s="1086"/>
      <c r="L24" s="1171"/>
      <c r="M24" s="1171"/>
      <c r="N24" s="1171"/>
      <c r="O24" s="1171"/>
      <c r="P24" s="1171"/>
      <c r="Q24" s="1171"/>
      <c r="R24" s="1172"/>
    </row>
    <row r="25" spans="1:18" ht="15" x14ac:dyDescent="0.25">
      <c r="A25" s="52">
        <v>13</v>
      </c>
      <c r="B25" s="21" t="s">
        <v>24</v>
      </c>
      <c r="C25" s="555">
        <v>20</v>
      </c>
      <c r="D25" s="551">
        <v>9</v>
      </c>
      <c r="E25" s="551">
        <v>15</v>
      </c>
      <c r="F25" s="551">
        <v>76</v>
      </c>
      <c r="G25" s="551">
        <v>129</v>
      </c>
      <c r="H25" s="556">
        <v>173</v>
      </c>
      <c r="I25" s="1089">
        <v>422</v>
      </c>
      <c r="K25" s="1086"/>
      <c r="L25" s="1171"/>
      <c r="M25" s="1171"/>
      <c r="N25" s="1171"/>
      <c r="O25" s="1171"/>
      <c r="P25" s="1171"/>
      <c r="Q25" s="1171"/>
      <c r="R25" s="1172"/>
    </row>
    <row r="26" spans="1:18" ht="15" x14ac:dyDescent="0.25">
      <c r="A26" s="52">
        <v>14</v>
      </c>
      <c r="B26" s="21" t="s">
        <v>25</v>
      </c>
      <c r="C26" s="555">
        <v>17</v>
      </c>
      <c r="D26" s="551">
        <v>20</v>
      </c>
      <c r="E26" s="551">
        <v>18</v>
      </c>
      <c r="F26" s="551">
        <v>84</v>
      </c>
      <c r="G26" s="551">
        <v>162</v>
      </c>
      <c r="H26" s="556">
        <v>144</v>
      </c>
      <c r="I26" s="1089">
        <v>445</v>
      </c>
      <c r="K26" s="1086"/>
      <c r="L26" s="1171"/>
      <c r="M26" s="1171"/>
      <c r="N26" s="1171"/>
      <c r="O26" s="1171"/>
      <c r="P26" s="1171"/>
      <c r="Q26" s="1171"/>
      <c r="R26" s="1172"/>
    </row>
    <row r="27" spans="1:18" ht="15.75" thickBot="1" x14ac:dyDescent="0.3">
      <c r="A27" s="58">
        <v>15</v>
      </c>
      <c r="B27" s="25" t="s">
        <v>26</v>
      </c>
      <c r="C27" s="557">
        <v>24</v>
      </c>
      <c r="D27" s="558">
        <v>19</v>
      </c>
      <c r="E27" s="558">
        <v>13</v>
      </c>
      <c r="F27" s="558">
        <v>53</v>
      </c>
      <c r="G27" s="558">
        <v>57</v>
      </c>
      <c r="H27" s="559">
        <v>40</v>
      </c>
      <c r="I27" s="1202">
        <v>206</v>
      </c>
      <c r="K27" s="1086"/>
      <c r="L27" s="1171"/>
      <c r="M27" s="1171"/>
      <c r="N27" s="1171"/>
      <c r="O27" s="1171"/>
      <c r="P27" s="1171"/>
      <c r="Q27" s="1171"/>
      <c r="R27" s="1172"/>
    </row>
    <row r="28" spans="1:18" s="26" customFormat="1" ht="15" x14ac:dyDescent="0.25">
      <c r="A28" s="1207" t="s">
        <v>59</v>
      </c>
      <c r="B28" s="1206" t="s">
        <v>524</v>
      </c>
      <c r="C28" s="1094">
        <v>234</v>
      </c>
      <c r="D28" s="1209">
        <f t="shared" ref="D28:I28" si="0">SUM(D13:D27)</f>
        <v>157</v>
      </c>
      <c r="E28" s="1209">
        <f t="shared" si="0"/>
        <v>222</v>
      </c>
      <c r="F28" s="1209">
        <f t="shared" si="0"/>
        <v>941</v>
      </c>
      <c r="G28" s="1209">
        <f t="shared" si="0"/>
        <v>1463</v>
      </c>
      <c r="H28" s="1210">
        <f t="shared" si="0"/>
        <v>1115</v>
      </c>
      <c r="I28" s="1203">
        <f t="shared" si="0"/>
        <v>4132</v>
      </c>
      <c r="K28" s="1086"/>
      <c r="L28" s="1171"/>
      <c r="M28" s="1171"/>
      <c r="N28" s="1171"/>
      <c r="O28" s="1171"/>
      <c r="P28" s="1171"/>
      <c r="Q28" s="1171"/>
      <c r="R28" s="1172"/>
    </row>
    <row r="29" spans="1:18" s="26" customFormat="1" ht="15" x14ac:dyDescent="0.25">
      <c r="A29" s="1208" t="s">
        <v>59</v>
      </c>
      <c r="B29" s="101" t="s">
        <v>489</v>
      </c>
      <c r="C29" s="668">
        <v>236</v>
      </c>
      <c r="D29" s="211">
        <v>330</v>
      </c>
      <c r="E29" s="211">
        <v>501</v>
      </c>
      <c r="F29" s="211">
        <v>1949</v>
      </c>
      <c r="G29" s="211">
        <v>2821</v>
      </c>
      <c r="H29" s="669">
        <v>2230</v>
      </c>
      <c r="I29" s="1205">
        <v>8278</v>
      </c>
      <c r="K29" s="1086"/>
      <c r="L29" s="1171"/>
      <c r="M29" s="1171"/>
      <c r="N29" s="1171"/>
      <c r="O29" s="1171"/>
      <c r="P29" s="1171"/>
      <c r="Q29" s="1171"/>
      <c r="R29" s="1172"/>
    </row>
    <row r="30" spans="1:18" ht="15" x14ac:dyDescent="0.25">
      <c r="A30" s="560" t="s">
        <v>59</v>
      </c>
      <c r="B30" s="591" t="s">
        <v>446</v>
      </c>
      <c r="C30" s="592">
        <v>230</v>
      </c>
      <c r="D30" s="593">
        <v>177</v>
      </c>
      <c r="E30" s="593">
        <v>253</v>
      </c>
      <c r="F30" s="593">
        <v>992</v>
      </c>
      <c r="G30" s="593">
        <v>1382</v>
      </c>
      <c r="H30" s="594">
        <v>1176</v>
      </c>
      <c r="I30" s="1204">
        <v>4210</v>
      </c>
      <c r="K30" s="1170"/>
      <c r="L30" s="1172"/>
      <c r="M30" s="1172"/>
      <c r="N30" s="1172"/>
      <c r="O30" s="1172"/>
      <c r="P30" s="1172"/>
      <c r="Q30" s="1172"/>
      <c r="R30" s="1172"/>
    </row>
    <row r="31" spans="1:18" x14ac:dyDescent="0.2">
      <c r="A31" s="293" t="s">
        <v>59</v>
      </c>
      <c r="B31" s="364" t="s">
        <v>60</v>
      </c>
      <c r="C31" s="365">
        <v>230</v>
      </c>
      <c r="D31" s="366">
        <v>172</v>
      </c>
      <c r="E31" s="366">
        <v>287</v>
      </c>
      <c r="F31" s="366">
        <v>941</v>
      </c>
      <c r="G31" s="366">
        <v>1378</v>
      </c>
      <c r="H31" s="367">
        <v>1222</v>
      </c>
      <c r="I31" s="917">
        <v>4230</v>
      </c>
    </row>
    <row r="32" spans="1:18" ht="15" x14ac:dyDescent="0.25">
      <c r="A32" s="293" t="s">
        <v>59</v>
      </c>
      <c r="B32" s="364" t="s">
        <v>61</v>
      </c>
      <c r="C32" s="365">
        <v>213</v>
      </c>
      <c r="D32" s="366">
        <v>158</v>
      </c>
      <c r="E32" s="366">
        <v>270</v>
      </c>
      <c r="F32" s="366">
        <v>938</v>
      </c>
      <c r="G32" s="366">
        <v>1379</v>
      </c>
      <c r="H32" s="367">
        <v>1296</v>
      </c>
      <c r="I32" s="917">
        <v>4254</v>
      </c>
      <c r="K32" s="1086"/>
      <c r="L32" s="1086"/>
      <c r="M32" s="1086"/>
      <c r="N32" s="1086"/>
      <c r="O32" s="1086"/>
      <c r="P32" s="1086"/>
      <c r="Q32" s="1086"/>
      <c r="R32" s="1086"/>
    </row>
    <row r="33" spans="1:22" x14ac:dyDescent="0.2">
      <c r="A33" s="293" t="s">
        <v>59</v>
      </c>
      <c r="B33" s="364" t="s">
        <v>62</v>
      </c>
      <c r="C33" s="365">
        <v>195</v>
      </c>
      <c r="D33" s="366">
        <v>409</v>
      </c>
      <c r="E33" s="366">
        <v>459</v>
      </c>
      <c r="F33" s="366">
        <v>924</v>
      </c>
      <c r="G33" s="366">
        <v>1444</v>
      </c>
      <c r="H33" s="367">
        <v>1355</v>
      </c>
      <c r="I33" s="917">
        <v>4786</v>
      </c>
    </row>
    <row r="34" spans="1:22" x14ac:dyDescent="0.2">
      <c r="A34" s="293" t="s">
        <v>59</v>
      </c>
      <c r="B34" s="364" t="s">
        <v>63</v>
      </c>
      <c r="C34" s="365">
        <v>182</v>
      </c>
      <c r="D34" s="366">
        <v>160</v>
      </c>
      <c r="E34" s="366">
        <v>304</v>
      </c>
      <c r="F34" s="366">
        <v>907</v>
      </c>
      <c r="G34" s="366">
        <v>1500</v>
      </c>
      <c r="H34" s="367">
        <v>1449</v>
      </c>
      <c r="I34" s="917">
        <v>4502</v>
      </c>
    </row>
    <row r="35" spans="1:22" x14ac:dyDescent="0.2">
      <c r="A35" s="293"/>
      <c r="B35" s="364" t="s">
        <v>64</v>
      </c>
      <c r="C35" s="365">
        <v>183</v>
      </c>
      <c r="D35" s="366">
        <v>130</v>
      </c>
      <c r="E35" s="366">
        <v>290</v>
      </c>
      <c r="F35" s="366">
        <v>867</v>
      </c>
      <c r="G35" s="366">
        <v>1551</v>
      </c>
      <c r="H35" s="367">
        <v>1504</v>
      </c>
      <c r="I35" s="917">
        <v>4525</v>
      </c>
    </row>
    <row r="36" spans="1:22" x14ac:dyDescent="0.2">
      <c r="A36" s="293"/>
      <c r="B36" s="364" t="s">
        <v>65</v>
      </c>
      <c r="C36" s="365">
        <v>149</v>
      </c>
      <c r="D36" s="366">
        <v>148</v>
      </c>
      <c r="E36" s="366">
        <v>309</v>
      </c>
      <c r="F36" s="366">
        <v>852</v>
      </c>
      <c r="G36" s="366">
        <v>1618</v>
      </c>
      <c r="H36" s="367">
        <v>1544</v>
      </c>
      <c r="I36" s="917">
        <v>4620</v>
      </c>
    </row>
    <row r="37" spans="1:22" x14ac:dyDescent="0.2">
      <c r="A37" s="293"/>
      <c r="B37" s="364" t="s">
        <v>66</v>
      </c>
      <c r="C37" s="365">
        <v>133</v>
      </c>
      <c r="D37" s="366">
        <v>169</v>
      </c>
      <c r="E37" s="366">
        <v>350</v>
      </c>
      <c r="F37" s="366">
        <v>886</v>
      </c>
      <c r="G37" s="366">
        <v>1669</v>
      </c>
      <c r="H37" s="367">
        <v>1608</v>
      </c>
      <c r="I37" s="917">
        <v>4815</v>
      </c>
    </row>
    <row r="38" spans="1:22" ht="12.75" thickBot="1" x14ac:dyDescent="0.25">
      <c r="A38" s="97"/>
      <c r="B38" s="102" t="s">
        <v>67</v>
      </c>
      <c r="C38" s="76">
        <v>131</v>
      </c>
      <c r="D38" s="75">
        <v>191</v>
      </c>
      <c r="E38" s="75">
        <v>356</v>
      </c>
      <c r="F38" s="75">
        <v>829</v>
      </c>
      <c r="G38" s="75">
        <v>1789</v>
      </c>
      <c r="H38" s="324">
        <v>1657</v>
      </c>
      <c r="I38" s="606">
        <v>4953</v>
      </c>
    </row>
    <row r="39" spans="1:22" x14ac:dyDescent="0.2">
      <c r="A39" s="1" t="s">
        <v>567</v>
      </c>
      <c r="B39" s="383"/>
      <c r="H39" s="384"/>
    </row>
    <row r="40" spans="1:22" hidden="1" x14ac:dyDescent="0.2">
      <c r="B40" s="383"/>
      <c r="H40" s="384"/>
    </row>
    <row r="41" spans="1:22" s="10" customFormat="1" ht="13.5" hidden="1" thickBot="1" x14ac:dyDescent="0.25">
      <c r="A41" s="6" t="s">
        <v>68</v>
      </c>
      <c r="B41" s="95"/>
      <c r="C41" s="95"/>
      <c r="D41" s="95"/>
      <c r="E41" s="95"/>
      <c r="F41" s="95"/>
      <c r="G41" s="95"/>
      <c r="H41" s="95"/>
      <c r="I41" s="95"/>
    </row>
    <row r="42" spans="1:22" s="10" customFormat="1" ht="38.25" hidden="1" customHeight="1" thickBot="1" x14ac:dyDescent="0.25">
      <c r="A42" s="254"/>
      <c r="B42" s="255"/>
      <c r="C42" s="1533" t="s">
        <v>69</v>
      </c>
      <c r="D42" s="1534"/>
      <c r="E42" s="1534"/>
      <c r="F42" s="1534"/>
      <c r="G42" s="1534"/>
      <c r="H42" s="1534"/>
      <c r="I42" s="153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customFormat="1" ht="13.5" hidden="1" thickBot="1" x14ac:dyDescent="0.25">
      <c r="A43" s="256" t="s">
        <v>51</v>
      </c>
      <c r="B43" s="257" t="s">
        <v>5</v>
      </c>
      <c r="C43" s="1191" t="s">
        <v>52</v>
      </c>
      <c r="D43" s="1192" t="s">
        <v>53</v>
      </c>
      <c r="E43" s="1192" t="s">
        <v>54</v>
      </c>
      <c r="F43" s="1192" t="s">
        <v>55</v>
      </c>
      <c r="G43" s="1192" t="s">
        <v>56</v>
      </c>
      <c r="H43" s="1193" t="s">
        <v>57</v>
      </c>
      <c r="I43" s="1194" t="s">
        <v>58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customFormat="1" ht="15" hidden="1" x14ac:dyDescent="0.25">
      <c r="A44" s="258">
        <v>1</v>
      </c>
      <c r="B44" s="259" t="s">
        <v>11</v>
      </c>
      <c r="C44" s="592">
        <v>0</v>
      </c>
      <c r="D44" s="1190" t="s">
        <v>395</v>
      </c>
      <c r="E44" s="1190">
        <v>10</v>
      </c>
      <c r="F44" s="1190">
        <v>45</v>
      </c>
      <c r="G44" s="1190">
        <v>41</v>
      </c>
      <c r="H44" s="1197">
        <v>29</v>
      </c>
      <c r="I44" s="1046">
        <v>126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customFormat="1" ht="15" hidden="1" x14ac:dyDescent="0.25">
      <c r="A45" s="260">
        <v>2</v>
      </c>
      <c r="B45" s="261" t="s">
        <v>12</v>
      </c>
      <c r="C45" s="365">
        <v>0</v>
      </c>
      <c r="D45" s="1189" t="s">
        <v>395</v>
      </c>
      <c r="E45" s="1189">
        <v>16</v>
      </c>
      <c r="F45" s="1189">
        <v>42</v>
      </c>
      <c r="G45" s="1189">
        <v>55</v>
      </c>
      <c r="H45" s="1198">
        <v>32</v>
      </c>
      <c r="I45" s="1087">
        <v>149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customFormat="1" ht="15" hidden="1" x14ac:dyDescent="0.25">
      <c r="A46" s="260">
        <v>3</v>
      </c>
      <c r="B46" s="261" t="s">
        <v>14</v>
      </c>
      <c r="C46" s="365">
        <v>0</v>
      </c>
      <c r="D46" s="1189"/>
      <c r="E46" s="1189">
        <v>12</v>
      </c>
      <c r="F46" s="1189">
        <v>45</v>
      </c>
      <c r="G46" s="1189">
        <v>47</v>
      </c>
      <c r="H46" s="1198">
        <v>25</v>
      </c>
      <c r="I46" s="1087">
        <v>129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customFormat="1" ht="15" hidden="1" x14ac:dyDescent="0.25">
      <c r="A47" s="260">
        <v>4</v>
      </c>
      <c r="B47" s="261" t="s">
        <v>15</v>
      </c>
      <c r="C47" s="365">
        <v>0</v>
      </c>
      <c r="D47" s="1189"/>
      <c r="E47" s="1189">
        <v>6</v>
      </c>
      <c r="F47" s="1189">
        <v>34</v>
      </c>
      <c r="G47" s="1189">
        <v>41</v>
      </c>
      <c r="H47" s="1198">
        <v>22</v>
      </c>
      <c r="I47" s="1087">
        <v>103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customFormat="1" ht="15" hidden="1" x14ac:dyDescent="0.25">
      <c r="A48" s="260">
        <v>5</v>
      </c>
      <c r="B48" s="261" t="s">
        <v>16</v>
      </c>
      <c r="C48" s="365">
        <v>0</v>
      </c>
      <c r="D48" s="1189"/>
      <c r="E48" s="1189">
        <v>14</v>
      </c>
      <c r="F48" s="1189">
        <v>84</v>
      </c>
      <c r="G48" s="1189">
        <v>174</v>
      </c>
      <c r="H48" s="1198">
        <v>110</v>
      </c>
      <c r="I48" s="1087">
        <v>382</v>
      </c>
      <c r="K48" s="1168"/>
      <c r="L48" s="1168"/>
      <c r="M48" s="1168"/>
      <c r="N48" s="1168"/>
      <c r="O48" s="1168"/>
      <c r="P48" s="1168"/>
      <c r="Q48" s="1168"/>
      <c r="R48" s="1169"/>
      <c r="S48" s="7"/>
      <c r="T48" s="7"/>
      <c r="U48" s="7"/>
      <c r="V48" s="7"/>
    </row>
    <row r="49" spans="1:22" customFormat="1" ht="15" hidden="1" x14ac:dyDescent="0.25">
      <c r="A49" s="262">
        <v>6</v>
      </c>
      <c r="B49" s="263" t="s">
        <v>17</v>
      </c>
      <c r="C49" s="365">
        <v>0</v>
      </c>
      <c r="D49" s="1189"/>
      <c r="E49" s="1189">
        <v>10</v>
      </c>
      <c r="F49" s="1189">
        <v>58</v>
      </c>
      <c r="G49" s="1189">
        <v>129</v>
      </c>
      <c r="H49" s="1198">
        <v>84</v>
      </c>
      <c r="I49" s="1087">
        <v>281</v>
      </c>
      <c r="K49" s="1086"/>
      <c r="L49" s="1086"/>
      <c r="M49" s="1086"/>
      <c r="N49" s="1086"/>
      <c r="O49" s="1086"/>
      <c r="P49" s="1086"/>
      <c r="Q49" s="1086"/>
      <c r="R49" s="1170"/>
      <c r="S49" s="10"/>
      <c r="T49" s="10"/>
      <c r="U49" s="10"/>
      <c r="V49" s="10"/>
    </row>
    <row r="50" spans="1:22" customFormat="1" ht="15" hidden="1" x14ac:dyDescent="0.25">
      <c r="A50" s="262">
        <v>7</v>
      </c>
      <c r="B50" s="263" t="s">
        <v>18</v>
      </c>
      <c r="C50" s="365">
        <v>0</v>
      </c>
      <c r="D50" s="1189" t="s">
        <v>395</v>
      </c>
      <c r="E50" s="1189">
        <v>14</v>
      </c>
      <c r="F50" s="1189">
        <v>75</v>
      </c>
      <c r="G50" s="1189">
        <v>119</v>
      </c>
      <c r="H50" s="1198">
        <v>98</v>
      </c>
      <c r="I50" s="1087">
        <v>307</v>
      </c>
      <c r="K50" s="1086"/>
      <c r="L50" s="1171"/>
      <c r="M50" s="1171"/>
      <c r="N50" s="1171"/>
      <c r="O50" s="1171"/>
      <c r="P50" s="1171"/>
      <c r="Q50" s="1171"/>
      <c r="R50" s="1172"/>
      <c r="S50" s="10"/>
      <c r="T50" s="10"/>
      <c r="U50" s="10"/>
      <c r="V50" s="10"/>
    </row>
    <row r="51" spans="1:22" customFormat="1" ht="15" hidden="1" x14ac:dyDescent="0.25">
      <c r="A51" s="260">
        <v>8</v>
      </c>
      <c r="B51" s="261" t="s">
        <v>19</v>
      </c>
      <c r="C51" s="365">
        <v>0</v>
      </c>
      <c r="D51" s="1189" t="s">
        <v>395</v>
      </c>
      <c r="E51" s="1189">
        <v>10</v>
      </c>
      <c r="F51" s="1189">
        <v>51</v>
      </c>
      <c r="G51" s="1189">
        <v>99</v>
      </c>
      <c r="H51" s="1198">
        <v>87</v>
      </c>
      <c r="I51" s="1087">
        <v>248</v>
      </c>
      <c r="K51" s="1086"/>
      <c r="L51" s="1171"/>
      <c r="M51" s="1171"/>
      <c r="N51" s="1171"/>
      <c r="O51" s="1171"/>
      <c r="P51" s="1171"/>
      <c r="Q51" s="1171"/>
      <c r="R51" s="1172"/>
      <c r="S51" s="2"/>
      <c r="T51" s="2"/>
      <c r="U51" s="2"/>
      <c r="V51" s="2"/>
    </row>
    <row r="52" spans="1:22" customFormat="1" ht="15" hidden="1" x14ac:dyDescent="0.25">
      <c r="A52" s="260">
        <v>9</v>
      </c>
      <c r="B52" s="261" t="s">
        <v>20</v>
      </c>
      <c r="C52" s="365">
        <v>0</v>
      </c>
      <c r="D52" s="1189" t="s">
        <v>395</v>
      </c>
      <c r="E52" s="1189" t="s">
        <v>395</v>
      </c>
      <c r="F52" s="1189">
        <v>31</v>
      </c>
      <c r="G52" s="1189">
        <v>38</v>
      </c>
      <c r="H52" s="1198">
        <v>50</v>
      </c>
      <c r="I52" s="1087">
        <v>124</v>
      </c>
      <c r="K52" s="1086"/>
      <c r="L52" s="1171"/>
      <c r="M52" s="1171"/>
      <c r="N52" s="1171"/>
      <c r="O52" s="1171"/>
      <c r="P52" s="1171"/>
      <c r="Q52" s="1171"/>
      <c r="R52" s="1172"/>
      <c r="S52" s="2"/>
      <c r="T52" s="2"/>
      <c r="U52" s="2"/>
      <c r="V52" s="2"/>
    </row>
    <row r="53" spans="1:22" customFormat="1" ht="15" hidden="1" x14ac:dyDescent="0.25">
      <c r="A53" s="260">
        <v>10</v>
      </c>
      <c r="B53" s="261" t="s">
        <v>21</v>
      </c>
      <c r="C53" s="365">
        <v>0</v>
      </c>
      <c r="D53" s="1189"/>
      <c r="E53" s="1189">
        <v>10</v>
      </c>
      <c r="F53" s="1189">
        <v>43</v>
      </c>
      <c r="G53" s="1189">
        <v>60</v>
      </c>
      <c r="H53" s="1198">
        <v>48</v>
      </c>
      <c r="I53" s="1087">
        <v>161</v>
      </c>
      <c r="K53" s="1086"/>
      <c r="L53" s="1171"/>
      <c r="M53" s="1171"/>
      <c r="N53" s="1171"/>
      <c r="O53" s="1171"/>
      <c r="P53" s="1171"/>
      <c r="Q53" s="1171"/>
      <c r="R53" s="1172"/>
      <c r="S53" s="2"/>
      <c r="T53" s="2"/>
      <c r="U53" s="2"/>
      <c r="V53" s="2"/>
    </row>
    <row r="54" spans="1:22" customFormat="1" ht="15" hidden="1" x14ac:dyDescent="0.25">
      <c r="A54" s="262">
        <v>11</v>
      </c>
      <c r="B54" s="263" t="s">
        <v>22</v>
      </c>
      <c r="C54" s="365">
        <v>0</v>
      </c>
      <c r="D54" s="1189"/>
      <c r="E54" s="1189">
        <v>9</v>
      </c>
      <c r="F54" s="1189">
        <v>38</v>
      </c>
      <c r="G54" s="1189">
        <v>72</v>
      </c>
      <c r="H54" s="1198">
        <v>42</v>
      </c>
      <c r="I54" s="1087">
        <v>161</v>
      </c>
      <c r="K54" s="1086"/>
      <c r="L54" s="1171"/>
      <c r="M54" s="1171"/>
      <c r="N54" s="1171"/>
      <c r="O54" s="1171"/>
      <c r="P54" s="1171"/>
      <c r="Q54" s="1171"/>
      <c r="R54" s="1172"/>
      <c r="S54" s="2"/>
      <c r="T54" s="2"/>
      <c r="U54" s="2"/>
      <c r="V54" s="2"/>
    </row>
    <row r="55" spans="1:22" customFormat="1" ht="15" hidden="1" x14ac:dyDescent="0.25">
      <c r="A55" s="260">
        <v>12</v>
      </c>
      <c r="B55" s="261" t="s">
        <v>23</v>
      </c>
      <c r="C55" s="365">
        <v>0</v>
      </c>
      <c r="D55" s="1189" t="s">
        <v>395</v>
      </c>
      <c r="E55" s="1189">
        <v>15</v>
      </c>
      <c r="F55" s="1189">
        <v>83</v>
      </c>
      <c r="G55" s="1189">
        <v>103</v>
      </c>
      <c r="H55" s="1198">
        <v>62</v>
      </c>
      <c r="I55" s="1087">
        <v>264</v>
      </c>
      <c r="K55" s="1086"/>
      <c r="L55" s="1171"/>
      <c r="M55" s="1171"/>
      <c r="N55" s="1171"/>
      <c r="O55" s="1171"/>
      <c r="P55" s="1171"/>
      <c r="Q55" s="1171"/>
      <c r="R55" s="1172"/>
      <c r="S55" s="2"/>
      <c r="T55" s="2"/>
      <c r="U55" s="2"/>
      <c r="V55" s="2"/>
    </row>
    <row r="56" spans="1:22" customFormat="1" ht="15" hidden="1" x14ac:dyDescent="0.25">
      <c r="A56" s="260">
        <v>13</v>
      </c>
      <c r="B56" s="261" t="s">
        <v>24</v>
      </c>
      <c r="C56" s="365">
        <v>0</v>
      </c>
      <c r="D56" s="1189" t="s">
        <v>395</v>
      </c>
      <c r="E56" s="1189">
        <v>13</v>
      </c>
      <c r="F56" s="1189">
        <v>64</v>
      </c>
      <c r="G56" s="1189">
        <v>107</v>
      </c>
      <c r="H56" s="1198">
        <v>162</v>
      </c>
      <c r="I56" s="1087">
        <v>349</v>
      </c>
      <c r="K56" s="1086"/>
      <c r="L56" s="1171"/>
      <c r="M56" s="1171"/>
      <c r="N56" s="1171"/>
      <c r="O56" s="1171"/>
      <c r="P56" s="1171"/>
      <c r="Q56" s="1171"/>
      <c r="R56" s="1172"/>
      <c r="S56" s="2"/>
      <c r="T56" s="2"/>
      <c r="U56" s="2"/>
      <c r="V56" s="2"/>
    </row>
    <row r="57" spans="1:22" customFormat="1" ht="15" hidden="1" x14ac:dyDescent="0.25">
      <c r="A57" s="260">
        <v>14</v>
      </c>
      <c r="B57" s="261" t="s">
        <v>25</v>
      </c>
      <c r="C57" s="365">
        <v>0</v>
      </c>
      <c r="D57" s="1189">
        <v>6</v>
      </c>
      <c r="E57" s="1189">
        <v>14</v>
      </c>
      <c r="F57" s="1189">
        <v>70</v>
      </c>
      <c r="G57" s="1189">
        <v>147</v>
      </c>
      <c r="H57" s="1198">
        <v>126</v>
      </c>
      <c r="I57" s="1087">
        <v>363</v>
      </c>
      <c r="K57" s="1086"/>
      <c r="L57" s="1171"/>
      <c r="M57" s="1171"/>
      <c r="N57" s="1171"/>
      <c r="O57" s="1171"/>
      <c r="P57" s="1171"/>
      <c r="Q57" s="1171"/>
      <c r="R57" s="1172"/>
      <c r="S57" s="2"/>
      <c r="T57" s="2"/>
      <c r="U57" s="2"/>
      <c r="V57" s="2"/>
    </row>
    <row r="58" spans="1:22" s="26" customFormat="1" ht="15.75" hidden="1" thickBot="1" x14ac:dyDescent="0.3">
      <c r="A58" s="264">
        <v>15</v>
      </c>
      <c r="B58" s="265" t="s">
        <v>26</v>
      </c>
      <c r="C58" s="365">
        <v>0</v>
      </c>
      <c r="D58" s="1195" t="s">
        <v>395</v>
      </c>
      <c r="E58" s="1195">
        <v>8</v>
      </c>
      <c r="F58" s="1195">
        <v>47</v>
      </c>
      <c r="G58" s="1195">
        <v>48</v>
      </c>
      <c r="H58" s="1199">
        <v>39</v>
      </c>
      <c r="I58" s="606">
        <v>144</v>
      </c>
      <c r="K58" s="1086"/>
      <c r="L58" s="1171"/>
      <c r="M58" s="1171"/>
      <c r="N58" s="1171"/>
      <c r="O58" s="1171"/>
      <c r="P58" s="1171"/>
      <c r="Q58" s="1171"/>
      <c r="R58" s="1172"/>
      <c r="S58" s="2"/>
      <c r="T58" s="2"/>
      <c r="U58" s="2"/>
      <c r="V58" s="2"/>
    </row>
    <row r="59" spans="1:22" s="26" customFormat="1" ht="15" hidden="1" x14ac:dyDescent="0.25">
      <c r="A59" s="238" t="s">
        <v>59</v>
      </c>
      <c r="B59" s="325" t="s">
        <v>524</v>
      </c>
      <c r="C59" s="562">
        <f t="shared" ref="C59:I59" si="1">SUM(C44:C58)</f>
        <v>0</v>
      </c>
      <c r="D59" s="73">
        <v>20</v>
      </c>
      <c r="E59" s="73">
        <f>SUM(E44:E58)</f>
        <v>161</v>
      </c>
      <c r="F59" s="505">
        <f t="shared" si="1"/>
        <v>810</v>
      </c>
      <c r="G59" s="505">
        <f t="shared" si="1"/>
        <v>1280</v>
      </c>
      <c r="H59" s="314">
        <f t="shared" si="1"/>
        <v>1016</v>
      </c>
      <c r="I59" s="1187">
        <f t="shared" si="1"/>
        <v>3291</v>
      </c>
      <c r="K59" s="1086"/>
      <c r="L59" s="1171"/>
      <c r="M59" s="1171"/>
      <c r="N59" s="1171"/>
      <c r="O59" s="1171"/>
      <c r="P59" s="1171"/>
      <c r="Q59" s="1171"/>
      <c r="R59" s="1172"/>
      <c r="S59" s="2"/>
      <c r="T59" s="2"/>
      <c r="U59" s="2"/>
      <c r="V59" s="2"/>
    </row>
    <row r="60" spans="1:22" s="26" customFormat="1" ht="15" hidden="1" x14ac:dyDescent="0.25">
      <c r="A60" s="560" t="s">
        <v>59</v>
      </c>
      <c r="B60" s="591" t="s">
        <v>489</v>
      </c>
      <c r="C60" s="1183">
        <v>0</v>
      </c>
      <c r="D60" s="1184">
        <v>18</v>
      </c>
      <c r="E60" s="1184">
        <v>187</v>
      </c>
      <c r="F60" s="1185">
        <v>859</v>
      </c>
      <c r="G60" s="1185">
        <v>1270</v>
      </c>
      <c r="H60" s="1196">
        <v>1037</v>
      </c>
      <c r="I60" s="1188">
        <v>3371</v>
      </c>
      <c r="K60" s="1086"/>
      <c r="L60" s="1171"/>
      <c r="M60" s="1171"/>
      <c r="N60" s="1171"/>
      <c r="O60" s="1171"/>
      <c r="P60" s="1171"/>
      <c r="Q60" s="1171"/>
      <c r="R60" s="1172"/>
      <c r="S60" s="2"/>
      <c r="T60" s="2"/>
      <c r="U60" s="2"/>
      <c r="V60" s="2"/>
    </row>
    <row r="61" spans="1:22" ht="15" hidden="1" x14ac:dyDescent="0.25">
      <c r="A61" s="293" t="s">
        <v>59</v>
      </c>
      <c r="B61" s="364" t="s">
        <v>446</v>
      </c>
      <c r="C61" s="365">
        <v>0</v>
      </c>
      <c r="D61" s="366">
        <v>18</v>
      </c>
      <c r="E61" s="366">
        <v>197</v>
      </c>
      <c r="F61" s="366">
        <v>843</v>
      </c>
      <c r="G61" s="366">
        <v>1217</v>
      </c>
      <c r="H61" s="367">
        <v>1081</v>
      </c>
      <c r="I61" s="917">
        <v>3356</v>
      </c>
      <c r="K61" s="1086"/>
      <c r="L61" s="1171"/>
      <c r="M61" s="1171"/>
      <c r="N61" s="1171"/>
      <c r="O61" s="1171"/>
      <c r="P61" s="1171"/>
      <c r="Q61" s="1171"/>
      <c r="R61" s="1172"/>
    </row>
    <row r="62" spans="1:22" ht="15" hidden="1" x14ac:dyDescent="0.25">
      <c r="A62" s="293" t="s">
        <v>59</v>
      </c>
      <c r="B62" s="364" t="s">
        <v>60</v>
      </c>
      <c r="C62" s="365">
        <v>0</v>
      </c>
      <c r="D62" s="366">
        <v>21</v>
      </c>
      <c r="E62" s="366">
        <v>210</v>
      </c>
      <c r="F62" s="366">
        <v>784</v>
      </c>
      <c r="G62" s="366">
        <v>1228</v>
      </c>
      <c r="H62" s="367">
        <v>1118</v>
      </c>
      <c r="I62" s="917">
        <v>3361</v>
      </c>
      <c r="K62" s="1086"/>
      <c r="L62" s="1171"/>
      <c r="M62" s="1171"/>
      <c r="N62" s="1171"/>
      <c r="O62" s="1171"/>
      <c r="P62" s="1171"/>
      <c r="Q62" s="1171"/>
      <c r="R62" s="1172"/>
    </row>
    <row r="63" spans="1:22" ht="15" hidden="1" x14ac:dyDescent="0.25">
      <c r="A63" s="293" t="s">
        <v>59</v>
      </c>
      <c r="B63" s="364" t="s">
        <v>61</v>
      </c>
      <c r="C63" s="365">
        <v>0</v>
      </c>
      <c r="D63" s="366">
        <v>18</v>
      </c>
      <c r="E63" s="366">
        <v>202</v>
      </c>
      <c r="F63" s="366">
        <v>791</v>
      </c>
      <c r="G63" s="366">
        <v>1231</v>
      </c>
      <c r="H63" s="367">
        <v>1180</v>
      </c>
      <c r="I63" s="917">
        <v>3422</v>
      </c>
      <c r="K63" s="1086"/>
      <c r="L63" s="1171"/>
      <c r="M63" s="1171"/>
      <c r="N63" s="1171"/>
      <c r="O63" s="1171"/>
      <c r="P63" s="1171"/>
      <c r="Q63" s="1171"/>
      <c r="R63" s="1172"/>
    </row>
    <row r="64" spans="1:22" s="26" customFormat="1" ht="15" hidden="1" x14ac:dyDescent="0.25">
      <c r="A64" s="293" t="s">
        <v>59</v>
      </c>
      <c r="B64" s="364" t="s">
        <v>62</v>
      </c>
      <c r="C64" s="365">
        <v>0</v>
      </c>
      <c r="D64" s="366">
        <v>19</v>
      </c>
      <c r="E64" s="366">
        <v>202</v>
      </c>
      <c r="F64" s="366">
        <v>762</v>
      </c>
      <c r="G64" s="366">
        <v>1289</v>
      </c>
      <c r="H64" s="367">
        <v>1259</v>
      </c>
      <c r="I64" s="917">
        <v>3531</v>
      </c>
      <c r="K64" s="1086"/>
      <c r="L64" s="1171"/>
      <c r="M64" s="1171"/>
      <c r="N64" s="1171"/>
      <c r="O64" s="1171"/>
      <c r="P64" s="1171"/>
      <c r="Q64" s="1171"/>
      <c r="R64" s="1172"/>
      <c r="S64" s="2"/>
      <c r="T64" s="2"/>
      <c r="U64" s="2"/>
      <c r="V64" s="2"/>
    </row>
    <row r="65" spans="1:22" s="26" customFormat="1" ht="15" hidden="1" x14ac:dyDescent="0.25">
      <c r="A65" s="293" t="s">
        <v>59</v>
      </c>
      <c r="B65" s="364" t="s">
        <v>63</v>
      </c>
      <c r="C65" s="365">
        <v>0</v>
      </c>
      <c r="D65" s="366">
        <v>18</v>
      </c>
      <c r="E65" s="366">
        <v>213</v>
      </c>
      <c r="F65" s="366">
        <v>740</v>
      </c>
      <c r="G65" s="366">
        <v>1343</v>
      </c>
      <c r="H65" s="367">
        <v>1353</v>
      </c>
      <c r="I65" s="917">
        <v>3667</v>
      </c>
      <c r="K65" s="1086"/>
      <c r="L65" s="1171"/>
      <c r="M65" s="1171"/>
      <c r="N65" s="1171"/>
      <c r="O65" s="1171"/>
      <c r="P65" s="1171"/>
      <c r="Q65" s="1171"/>
      <c r="R65" s="1172"/>
      <c r="S65" s="2"/>
      <c r="T65" s="2"/>
      <c r="U65" s="2"/>
      <c r="V65" s="2"/>
    </row>
    <row r="66" spans="1:22" s="26" customFormat="1" ht="15" hidden="1" x14ac:dyDescent="0.25">
      <c r="A66" s="293"/>
      <c r="B66" s="364" t="s">
        <v>64</v>
      </c>
      <c r="C66" s="365">
        <v>0</v>
      </c>
      <c r="D66" s="366">
        <v>13</v>
      </c>
      <c r="E66" s="366">
        <v>190</v>
      </c>
      <c r="F66" s="366">
        <v>713</v>
      </c>
      <c r="G66" s="366">
        <v>1391</v>
      </c>
      <c r="H66" s="367">
        <v>1382</v>
      </c>
      <c r="I66" s="917">
        <v>3689</v>
      </c>
      <c r="K66" s="1086"/>
      <c r="L66" s="1171"/>
      <c r="M66" s="1171"/>
      <c r="N66" s="1171"/>
      <c r="O66" s="1171"/>
      <c r="P66" s="1171"/>
      <c r="Q66" s="1171"/>
      <c r="R66" s="1172"/>
      <c r="S66" s="2"/>
      <c r="T66" s="2"/>
      <c r="U66" s="2"/>
      <c r="V66" s="2"/>
    </row>
    <row r="67" spans="1:22" s="26" customFormat="1" ht="15" hidden="1" x14ac:dyDescent="0.25">
      <c r="A67" s="293"/>
      <c r="B67" s="364" t="s">
        <v>65</v>
      </c>
      <c r="C67" s="365">
        <v>0</v>
      </c>
      <c r="D67" s="366">
        <v>16</v>
      </c>
      <c r="E67" s="366">
        <v>207</v>
      </c>
      <c r="F67" s="366">
        <v>713</v>
      </c>
      <c r="G67" s="366">
        <v>1431</v>
      </c>
      <c r="H67" s="367">
        <v>1418</v>
      </c>
      <c r="I67" s="917">
        <v>3785</v>
      </c>
      <c r="K67" s="1086"/>
      <c r="L67" s="1171"/>
      <c r="M67" s="1171"/>
      <c r="N67" s="1171"/>
      <c r="O67" s="1171"/>
      <c r="P67" s="1171"/>
      <c r="Q67" s="1171"/>
      <c r="R67" s="1172"/>
    </row>
    <row r="68" spans="1:22" s="26" customFormat="1" ht="15" hidden="1" x14ac:dyDescent="0.25">
      <c r="A68" s="293"/>
      <c r="B68" s="364" t="s">
        <v>66</v>
      </c>
      <c r="C68" s="365">
        <v>0</v>
      </c>
      <c r="D68" s="366">
        <v>22</v>
      </c>
      <c r="E68" s="366">
        <v>202</v>
      </c>
      <c r="F68" s="366">
        <v>718</v>
      </c>
      <c r="G68" s="366">
        <v>1447</v>
      </c>
      <c r="H68" s="367">
        <v>1494</v>
      </c>
      <c r="I68" s="917">
        <v>3883</v>
      </c>
      <c r="K68" s="1170"/>
      <c r="L68" s="1172"/>
      <c r="M68" s="1172"/>
      <c r="N68" s="1172"/>
      <c r="O68" s="1172"/>
      <c r="P68" s="1172"/>
      <c r="Q68" s="1172"/>
      <c r="R68" s="1172"/>
      <c r="S68" s="2"/>
      <c r="T68" s="2"/>
      <c r="U68" s="2"/>
      <c r="V68" s="2"/>
    </row>
    <row r="69" spans="1:22" s="26" customFormat="1" ht="12.75" hidden="1" thickBot="1" x14ac:dyDescent="0.25">
      <c r="A69" s="97"/>
      <c r="B69" s="102" t="s">
        <v>67</v>
      </c>
      <c r="C69" s="76">
        <v>0</v>
      </c>
      <c r="D69" s="75">
        <v>24</v>
      </c>
      <c r="E69" s="75">
        <v>203</v>
      </c>
      <c r="F69" s="75">
        <v>659</v>
      </c>
      <c r="G69" s="75">
        <v>1557</v>
      </c>
      <c r="H69" s="324">
        <v>1529</v>
      </c>
      <c r="I69" s="606">
        <v>3972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" hidden="1" x14ac:dyDescent="0.25">
      <c r="B70" s="383"/>
      <c r="H70" s="384"/>
      <c r="K70" s="1086"/>
      <c r="L70" s="1086"/>
      <c r="M70" s="1086"/>
      <c r="N70" s="1086"/>
      <c r="O70" s="1086"/>
      <c r="P70" s="1086"/>
      <c r="Q70" s="1086"/>
      <c r="R70" s="1086"/>
    </row>
    <row r="71" spans="1:22" customFormat="1" ht="12.75" hidden="1" x14ac:dyDescent="0.2">
      <c r="A71" s="5"/>
      <c r="B71" s="383"/>
      <c r="C71" s="2"/>
      <c r="D71" s="2"/>
      <c r="E71" s="2"/>
      <c r="F71" s="2"/>
      <c r="G71" s="2"/>
      <c r="H71" s="384"/>
      <c r="I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customFormat="1" ht="13.5" hidden="1" thickBot="1" x14ac:dyDescent="0.25">
      <c r="A72" s="6" t="s">
        <v>70</v>
      </c>
      <c r="B72" s="95"/>
      <c r="C72" s="95"/>
      <c r="D72" s="95"/>
      <c r="E72" s="95"/>
      <c r="F72" s="95"/>
      <c r="G72" s="95"/>
      <c r="H72" s="95"/>
      <c r="I72" s="9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customFormat="1" ht="45.75" hidden="1" customHeight="1" thickBot="1" x14ac:dyDescent="0.25">
      <c r="A73" s="267"/>
      <c r="B73" s="268"/>
      <c r="C73" s="1539" t="s">
        <v>71</v>
      </c>
      <c r="D73" s="1540"/>
      <c r="E73" s="1540"/>
      <c r="F73" s="1540"/>
      <c r="G73" s="1540"/>
      <c r="H73" s="1540"/>
      <c r="I73" s="154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customFormat="1" ht="13.5" hidden="1" thickBot="1" x14ac:dyDescent="0.25">
      <c r="A74" s="269" t="s">
        <v>51</v>
      </c>
      <c r="B74" s="257" t="s">
        <v>5</v>
      </c>
      <c r="C74" s="629" t="s">
        <v>52</v>
      </c>
      <c r="D74" s="627" t="s">
        <v>53</v>
      </c>
      <c r="E74" s="627" t="s">
        <v>54</v>
      </c>
      <c r="F74" s="627" t="s">
        <v>55</v>
      </c>
      <c r="G74" s="627" t="s">
        <v>56</v>
      </c>
      <c r="H74" s="628" t="s">
        <v>57</v>
      </c>
      <c r="I74" s="630" t="s">
        <v>58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customFormat="1" ht="12.75" hidden="1" x14ac:dyDescent="0.2">
      <c r="A75" s="270">
        <v>1</v>
      </c>
      <c r="B75" s="259" t="s">
        <v>11</v>
      </c>
      <c r="C75" s="463">
        <v>0</v>
      </c>
      <c r="D75" s="912"/>
      <c r="E75" s="912" t="s">
        <v>395</v>
      </c>
      <c r="F75" s="912">
        <v>11</v>
      </c>
      <c r="G75" s="912">
        <v>8</v>
      </c>
      <c r="H75" s="913" t="s">
        <v>395</v>
      </c>
      <c r="I75" s="916">
        <v>22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customFormat="1" ht="12.75" hidden="1" x14ac:dyDescent="0.2">
      <c r="A76" s="271">
        <v>2</v>
      </c>
      <c r="B76" s="261" t="s">
        <v>12</v>
      </c>
      <c r="C76" s="365">
        <v>0</v>
      </c>
      <c r="D76" s="366" t="s">
        <v>395</v>
      </c>
      <c r="E76" s="366" t="s">
        <v>395</v>
      </c>
      <c r="F76" s="366">
        <v>8</v>
      </c>
      <c r="G76" s="366">
        <v>9</v>
      </c>
      <c r="H76" s="914" t="s">
        <v>395</v>
      </c>
      <c r="I76" s="917">
        <v>25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customFormat="1" ht="12.75" hidden="1" x14ac:dyDescent="0.2">
      <c r="A77" s="271">
        <v>3</v>
      </c>
      <c r="B77" s="261" t="s">
        <v>14</v>
      </c>
      <c r="C77" s="365">
        <v>0</v>
      </c>
      <c r="D77" s="366" t="s">
        <v>395</v>
      </c>
      <c r="E77" s="366" t="s">
        <v>395</v>
      </c>
      <c r="F77" s="366">
        <v>5</v>
      </c>
      <c r="G77" s="366">
        <v>7</v>
      </c>
      <c r="H77" s="914">
        <v>6</v>
      </c>
      <c r="I77" s="917">
        <v>22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customFormat="1" ht="12.75" hidden="1" x14ac:dyDescent="0.2">
      <c r="A78" s="271">
        <v>4</v>
      </c>
      <c r="B78" s="261" t="s">
        <v>15</v>
      </c>
      <c r="C78" s="365">
        <v>0</v>
      </c>
      <c r="D78" s="366" t="s">
        <v>395</v>
      </c>
      <c r="E78" s="366" t="s">
        <v>395</v>
      </c>
      <c r="F78" s="366">
        <v>5</v>
      </c>
      <c r="G78" s="366">
        <v>12</v>
      </c>
      <c r="H78" s="914">
        <v>5</v>
      </c>
      <c r="I78" s="917">
        <v>26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customFormat="1" ht="15" hidden="1" x14ac:dyDescent="0.2">
      <c r="A79" s="271">
        <v>5</v>
      </c>
      <c r="B79" s="261" t="s">
        <v>16</v>
      </c>
      <c r="C79" s="365">
        <v>0</v>
      </c>
      <c r="D79" s="366"/>
      <c r="E79" s="366" t="s">
        <v>395</v>
      </c>
      <c r="F79" s="366">
        <v>10</v>
      </c>
      <c r="G79" s="366">
        <v>12</v>
      </c>
      <c r="H79" s="914">
        <v>7</v>
      </c>
      <c r="I79" s="917">
        <v>32</v>
      </c>
      <c r="K79" s="1168"/>
      <c r="L79" s="1168"/>
      <c r="M79" s="1168"/>
      <c r="N79" s="1168"/>
      <c r="O79" s="1168"/>
      <c r="P79" s="1168"/>
      <c r="Q79" s="1168"/>
      <c r="R79" s="1169"/>
      <c r="S79" s="7"/>
      <c r="T79" s="7"/>
      <c r="U79" s="7"/>
      <c r="V79" s="7"/>
    </row>
    <row r="80" spans="1:22" customFormat="1" ht="15" hidden="1" x14ac:dyDescent="0.25">
      <c r="A80" s="272">
        <v>6</v>
      </c>
      <c r="B80" s="263" t="s">
        <v>17</v>
      </c>
      <c r="C80" s="365">
        <v>0</v>
      </c>
      <c r="D80" s="366"/>
      <c r="E80" s="366" t="s">
        <v>395</v>
      </c>
      <c r="F80" s="366">
        <v>10</v>
      </c>
      <c r="G80" s="366">
        <v>19</v>
      </c>
      <c r="H80" s="914" t="s">
        <v>395</v>
      </c>
      <c r="I80" s="917">
        <v>35</v>
      </c>
      <c r="K80" s="1086"/>
      <c r="L80" s="1086"/>
      <c r="M80" s="1086"/>
      <c r="N80" s="1086"/>
      <c r="O80" s="1086"/>
      <c r="P80" s="1086"/>
      <c r="Q80" s="1086"/>
      <c r="R80" s="1170"/>
      <c r="S80" s="10"/>
      <c r="T80" s="10"/>
      <c r="U80" s="10"/>
      <c r="V80" s="10"/>
    </row>
    <row r="81" spans="1:22" customFormat="1" ht="15" hidden="1" x14ac:dyDescent="0.25">
      <c r="A81" s="272">
        <v>7</v>
      </c>
      <c r="B81" s="263" t="s">
        <v>18</v>
      </c>
      <c r="C81" s="365">
        <v>0</v>
      </c>
      <c r="D81" s="366"/>
      <c r="E81" s="366" t="s">
        <v>395</v>
      </c>
      <c r="F81" s="366">
        <v>11</v>
      </c>
      <c r="G81" s="366">
        <v>15</v>
      </c>
      <c r="H81" s="914">
        <v>15</v>
      </c>
      <c r="I81" s="917">
        <v>43</v>
      </c>
      <c r="K81" s="1086"/>
      <c r="L81" s="1171"/>
      <c r="M81" s="1171"/>
      <c r="N81" s="1171"/>
      <c r="O81" s="1171"/>
      <c r="P81" s="1171"/>
      <c r="Q81" s="1171"/>
      <c r="R81" s="1172"/>
      <c r="S81" s="10"/>
      <c r="T81" s="10"/>
      <c r="U81" s="10"/>
      <c r="V81" s="10"/>
    </row>
    <row r="82" spans="1:22" customFormat="1" ht="15" hidden="1" x14ac:dyDescent="0.25">
      <c r="A82" s="271">
        <v>8</v>
      </c>
      <c r="B82" s="261" t="s">
        <v>19</v>
      </c>
      <c r="C82" s="365">
        <v>0</v>
      </c>
      <c r="D82" s="366"/>
      <c r="E82" s="366" t="s">
        <v>395</v>
      </c>
      <c r="F82" s="366" t="s">
        <v>395</v>
      </c>
      <c r="G82" s="366">
        <v>8</v>
      </c>
      <c r="H82" s="914">
        <v>7</v>
      </c>
      <c r="I82" s="917">
        <v>18</v>
      </c>
      <c r="K82" s="1086"/>
      <c r="L82" s="1171"/>
      <c r="M82" s="1171"/>
      <c r="N82" s="1171"/>
      <c r="O82" s="1171"/>
      <c r="P82" s="1171"/>
      <c r="Q82" s="1171"/>
      <c r="R82" s="1172"/>
      <c r="S82" s="2"/>
      <c r="T82" s="2"/>
      <c r="U82" s="2"/>
      <c r="V82" s="2"/>
    </row>
    <row r="83" spans="1:22" customFormat="1" ht="15" hidden="1" x14ac:dyDescent="0.25">
      <c r="A83" s="271">
        <v>9</v>
      </c>
      <c r="B83" s="261" t="s">
        <v>20</v>
      </c>
      <c r="C83" s="365">
        <v>0</v>
      </c>
      <c r="D83" s="366"/>
      <c r="E83" s="366" t="s">
        <v>395</v>
      </c>
      <c r="F83" s="366">
        <v>7</v>
      </c>
      <c r="G83" s="366">
        <v>7</v>
      </c>
      <c r="H83" s="914" t="s">
        <v>395</v>
      </c>
      <c r="I83" s="917">
        <v>19</v>
      </c>
      <c r="K83" s="1086"/>
      <c r="L83" s="1171"/>
      <c r="M83" s="1171"/>
      <c r="N83" s="1171"/>
      <c r="O83" s="1171"/>
      <c r="P83" s="1171"/>
      <c r="Q83" s="1171"/>
      <c r="R83" s="1172"/>
      <c r="S83" s="2"/>
      <c r="T83" s="2"/>
      <c r="U83" s="2"/>
      <c r="V83" s="2"/>
    </row>
    <row r="84" spans="1:22" customFormat="1" ht="15" hidden="1" x14ac:dyDescent="0.25">
      <c r="A84" s="271">
        <v>10</v>
      </c>
      <c r="B84" s="261" t="s">
        <v>21</v>
      </c>
      <c r="C84" s="365">
        <v>0</v>
      </c>
      <c r="D84" s="366" t="s">
        <v>395</v>
      </c>
      <c r="E84" s="366" t="s">
        <v>395</v>
      </c>
      <c r="F84" s="366">
        <v>12</v>
      </c>
      <c r="G84" s="366">
        <v>7</v>
      </c>
      <c r="H84" s="914">
        <v>5</v>
      </c>
      <c r="I84" s="917">
        <v>29</v>
      </c>
      <c r="K84" s="1086"/>
      <c r="L84" s="1171"/>
      <c r="M84" s="1171"/>
      <c r="N84" s="1171"/>
      <c r="O84" s="1171"/>
      <c r="P84" s="1171"/>
      <c r="Q84" s="1171"/>
      <c r="R84" s="1172"/>
      <c r="S84" s="2"/>
      <c r="T84" s="2"/>
      <c r="U84" s="2"/>
      <c r="V84" s="2"/>
    </row>
    <row r="85" spans="1:22" customFormat="1" ht="15" hidden="1" x14ac:dyDescent="0.25">
      <c r="A85" s="272">
        <v>11</v>
      </c>
      <c r="B85" s="263" t="s">
        <v>22</v>
      </c>
      <c r="C85" s="365">
        <v>0</v>
      </c>
      <c r="D85" s="366"/>
      <c r="E85" s="366">
        <v>5</v>
      </c>
      <c r="F85" s="366">
        <v>9</v>
      </c>
      <c r="G85" s="366">
        <v>13</v>
      </c>
      <c r="H85" s="914" t="s">
        <v>395</v>
      </c>
      <c r="I85" s="917">
        <v>30</v>
      </c>
      <c r="K85" s="1086"/>
      <c r="L85" s="1171"/>
      <c r="M85" s="1171"/>
      <c r="N85" s="1171"/>
      <c r="O85" s="1171"/>
      <c r="P85" s="1171"/>
      <c r="Q85" s="1171"/>
      <c r="R85" s="1172"/>
      <c r="S85" s="2"/>
      <c r="T85" s="2"/>
      <c r="U85" s="2"/>
      <c r="V85" s="2"/>
    </row>
    <row r="86" spans="1:22" customFormat="1" ht="15" hidden="1" x14ac:dyDescent="0.25">
      <c r="A86" s="271">
        <v>12</v>
      </c>
      <c r="B86" s="261" t="s">
        <v>23</v>
      </c>
      <c r="C86" s="365">
        <v>0</v>
      </c>
      <c r="D86" s="366" t="s">
        <v>395</v>
      </c>
      <c r="E86" s="366">
        <v>5</v>
      </c>
      <c r="F86" s="366">
        <v>7</v>
      </c>
      <c r="G86" s="366">
        <v>21</v>
      </c>
      <c r="H86" s="914">
        <v>8</v>
      </c>
      <c r="I86" s="917">
        <v>45</v>
      </c>
      <c r="K86" s="1086"/>
      <c r="L86" s="1171"/>
      <c r="M86" s="1171"/>
      <c r="N86" s="1171"/>
      <c r="O86" s="1171"/>
      <c r="P86" s="1171"/>
      <c r="Q86" s="1171"/>
      <c r="R86" s="1172"/>
      <c r="S86" s="2"/>
      <c r="T86" s="2"/>
      <c r="U86" s="2"/>
      <c r="V86" s="2"/>
    </row>
    <row r="87" spans="1:22" customFormat="1" ht="15" hidden="1" x14ac:dyDescent="0.25">
      <c r="A87" s="271">
        <v>13</v>
      </c>
      <c r="B87" s="261" t="s">
        <v>24</v>
      </c>
      <c r="C87" s="365">
        <v>0</v>
      </c>
      <c r="D87" s="366"/>
      <c r="E87" s="366" t="s">
        <v>395</v>
      </c>
      <c r="F87" s="366">
        <v>12</v>
      </c>
      <c r="G87" s="366">
        <v>22</v>
      </c>
      <c r="H87" s="914">
        <v>11</v>
      </c>
      <c r="I87" s="917">
        <v>47</v>
      </c>
      <c r="K87" s="1086"/>
      <c r="L87" s="1171"/>
      <c r="M87" s="1171"/>
      <c r="N87" s="1171"/>
      <c r="O87" s="1171"/>
      <c r="P87" s="1171"/>
      <c r="Q87" s="1171"/>
      <c r="R87" s="1172"/>
      <c r="S87" s="2"/>
      <c r="T87" s="2"/>
      <c r="U87" s="2"/>
      <c r="V87" s="2"/>
    </row>
    <row r="88" spans="1:22" customFormat="1" ht="15" hidden="1" x14ac:dyDescent="0.25">
      <c r="A88" s="271">
        <v>14</v>
      </c>
      <c r="B88" s="261" t="s">
        <v>25</v>
      </c>
      <c r="C88" s="365">
        <v>0</v>
      </c>
      <c r="D88" s="366" t="s">
        <v>395</v>
      </c>
      <c r="E88" s="366" t="s">
        <v>395</v>
      </c>
      <c r="F88" s="366">
        <v>14</v>
      </c>
      <c r="G88" s="366">
        <v>15</v>
      </c>
      <c r="H88" s="914">
        <v>18</v>
      </c>
      <c r="I88" s="917">
        <v>50</v>
      </c>
      <c r="K88" s="1086"/>
      <c r="L88" s="1171"/>
      <c r="M88" s="1171"/>
      <c r="N88" s="1171"/>
      <c r="O88" s="1171"/>
      <c r="P88" s="1171"/>
      <c r="Q88" s="1171"/>
      <c r="R88" s="1172"/>
      <c r="S88" s="2"/>
      <c r="T88" s="2"/>
      <c r="U88" s="2"/>
      <c r="V88" s="2"/>
    </row>
    <row r="89" spans="1:22" customFormat="1" ht="15.75" hidden="1" thickBot="1" x14ac:dyDescent="0.3">
      <c r="A89" s="273">
        <v>15</v>
      </c>
      <c r="B89" s="274" t="s">
        <v>26</v>
      </c>
      <c r="C89" s="76">
        <v>0</v>
      </c>
      <c r="D89" s="75"/>
      <c r="E89" s="75" t="s">
        <v>395</v>
      </c>
      <c r="F89" s="75">
        <v>6</v>
      </c>
      <c r="G89" s="75">
        <v>9</v>
      </c>
      <c r="H89" s="92" t="s">
        <v>395</v>
      </c>
      <c r="I89" s="606">
        <v>20</v>
      </c>
      <c r="K89" s="1086"/>
      <c r="L89" s="1171"/>
      <c r="M89" s="1171"/>
      <c r="N89" s="1171"/>
      <c r="O89" s="1171"/>
      <c r="P89" s="1171"/>
      <c r="Q89" s="1171"/>
      <c r="R89" s="1172"/>
      <c r="S89" s="2"/>
      <c r="T89" s="2"/>
      <c r="U89" s="2"/>
      <c r="V89" s="2"/>
    </row>
    <row r="90" spans="1:22" customFormat="1" ht="15" hidden="1" x14ac:dyDescent="0.25">
      <c r="A90" s="238" t="s">
        <v>59</v>
      </c>
      <c r="B90" s="325" t="s">
        <v>524</v>
      </c>
      <c r="C90" s="562">
        <f t="shared" ref="C90" si="2">SUM(C75:C89)</f>
        <v>0</v>
      </c>
      <c r="D90" s="73">
        <v>9</v>
      </c>
      <c r="E90" s="73">
        <v>42</v>
      </c>
      <c r="F90" s="505">
        <v>129</v>
      </c>
      <c r="G90" s="505">
        <v>184</v>
      </c>
      <c r="H90" s="915">
        <v>99</v>
      </c>
      <c r="I90" s="314">
        <v>463</v>
      </c>
      <c r="K90" s="1086"/>
      <c r="L90" s="1171"/>
      <c r="M90" s="1171"/>
      <c r="N90" s="1171"/>
      <c r="O90" s="1171"/>
      <c r="P90" s="1171"/>
      <c r="Q90" s="1171"/>
      <c r="R90" s="1172"/>
      <c r="S90" s="2"/>
      <c r="T90" s="2"/>
      <c r="U90" s="2"/>
      <c r="V90" s="2"/>
    </row>
    <row r="91" spans="1:22" customFormat="1" ht="15" hidden="1" x14ac:dyDescent="0.25">
      <c r="A91" s="560" t="s">
        <v>59</v>
      </c>
      <c r="B91" s="591" t="s">
        <v>489</v>
      </c>
      <c r="C91" s="1183">
        <v>0</v>
      </c>
      <c r="D91" s="1184">
        <v>5</v>
      </c>
      <c r="E91" s="1184">
        <v>58</v>
      </c>
      <c r="F91" s="1185">
        <v>139</v>
      </c>
      <c r="G91" s="1185">
        <v>163</v>
      </c>
      <c r="H91" s="1200">
        <v>94</v>
      </c>
      <c r="I91" s="1201">
        <v>459</v>
      </c>
      <c r="K91" s="1086"/>
      <c r="L91" s="1171"/>
      <c r="M91" s="1171"/>
      <c r="N91" s="1171"/>
      <c r="O91" s="1171"/>
      <c r="P91" s="1171"/>
      <c r="Q91" s="1171"/>
      <c r="R91" s="1172"/>
      <c r="S91" s="2"/>
      <c r="T91" s="2"/>
      <c r="U91" s="2"/>
      <c r="V91" s="2"/>
    </row>
    <row r="92" spans="1:22" customFormat="1" ht="15" hidden="1" x14ac:dyDescent="0.25">
      <c r="A92" s="293" t="s">
        <v>59</v>
      </c>
      <c r="B92" s="364" t="s">
        <v>446</v>
      </c>
      <c r="C92" s="365">
        <v>0</v>
      </c>
      <c r="D92" s="366">
        <v>6</v>
      </c>
      <c r="E92" s="366">
        <v>28</v>
      </c>
      <c r="F92" s="366">
        <v>131</v>
      </c>
      <c r="G92" s="366">
        <v>155</v>
      </c>
      <c r="H92" s="366">
        <v>91</v>
      </c>
      <c r="I92" s="368">
        <v>411</v>
      </c>
      <c r="K92" s="1086"/>
      <c r="L92" s="1171"/>
      <c r="M92" s="1171"/>
      <c r="N92" s="1171"/>
      <c r="O92" s="1171"/>
      <c r="P92" s="1171"/>
      <c r="Q92" s="1171"/>
      <c r="R92" s="1172"/>
      <c r="S92" s="2"/>
      <c r="T92" s="2"/>
      <c r="U92" s="2"/>
      <c r="V92" s="2"/>
    </row>
    <row r="93" spans="1:22" customFormat="1" ht="15" hidden="1" x14ac:dyDescent="0.25">
      <c r="A93" s="293" t="s">
        <v>59</v>
      </c>
      <c r="B93" s="364" t="s">
        <v>60</v>
      </c>
      <c r="C93" s="365">
        <v>0</v>
      </c>
      <c r="D93" s="366">
        <v>10</v>
      </c>
      <c r="E93" s="366">
        <v>40</v>
      </c>
      <c r="F93" s="366">
        <v>141</v>
      </c>
      <c r="G93" s="366">
        <v>149</v>
      </c>
      <c r="H93" s="366">
        <v>103</v>
      </c>
      <c r="I93" s="368">
        <v>443</v>
      </c>
      <c r="K93" s="1086"/>
      <c r="L93" s="1171"/>
      <c r="M93" s="1171"/>
      <c r="N93" s="1171"/>
      <c r="O93" s="1171"/>
      <c r="P93" s="1171"/>
      <c r="Q93" s="1171"/>
      <c r="R93" s="1172"/>
      <c r="S93" s="2"/>
      <c r="T93" s="2"/>
      <c r="U93" s="2"/>
      <c r="V93" s="2"/>
    </row>
    <row r="94" spans="1:22" customFormat="1" ht="15" hidden="1" x14ac:dyDescent="0.25">
      <c r="A94" s="293" t="s">
        <v>59</v>
      </c>
      <c r="B94" s="364" t="s">
        <v>61</v>
      </c>
      <c r="C94" s="365">
        <v>0</v>
      </c>
      <c r="D94" s="366">
        <v>9</v>
      </c>
      <c r="E94" s="366">
        <v>29</v>
      </c>
      <c r="F94" s="366">
        <f>70+62</f>
        <v>132</v>
      </c>
      <c r="G94" s="366">
        <f>74+80</f>
        <v>154</v>
      </c>
      <c r="H94" s="366">
        <f>94+26</f>
        <v>120</v>
      </c>
      <c r="I94" s="368">
        <f>SUM(C94:H94)</f>
        <v>444</v>
      </c>
      <c r="K94" s="1086"/>
      <c r="L94" s="1171"/>
      <c r="M94" s="1171"/>
      <c r="N94" s="1171"/>
      <c r="O94" s="1171"/>
      <c r="P94" s="1171"/>
      <c r="Q94" s="1171"/>
      <c r="R94" s="1172"/>
      <c r="S94" s="2"/>
      <c r="T94" s="2"/>
      <c r="U94" s="2"/>
      <c r="V94" s="2"/>
    </row>
    <row r="95" spans="1:22" customFormat="1" ht="15" hidden="1" x14ac:dyDescent="0.25">
      <c r="A95" s="293" t="s">
        <v>59</v>
      </c>
      <c r="B95" s="364" t="s">
        <v>62</v>
      </c>
      <c r="C95" s="365">
        <v>0</v>
      </c>
      <c r="D95" s="366">
        <v>7</v>
      </c>
      <c r="E95" s="366">
        <v>39</v>
      </c>
      <c r="F95" s="366">
        <v>113</v>
      </c>
      <c r="G95" s="366">
        <v>148</v>
      </c>
      <c r="H95" s="366">
        <v>94</v>
      </c>
      <c r="I95" s="368">
        <v>401</v>
      </c>
      <c r="K95" s="1086"/>
      <c r="L95" s="1171"/>
      <c r="M95" s="1171"/>
      <c r="N95" s="1171"/>
      <c r="O95" s="1171"/>
      <c r="P95" s="1171"/>
      <c r="Q95" s="1171"/>
      <c r="R95" s="1172"/>
      <c r="S95" s="2"/>
      <c r="T95" s="2"/>
      <c r="U95" s="2"/>
      <c r="V95" s="2"/>
    </row>
    <row r="96" spans="1:22" customFormat="1" ht="15" hidden="1" x14ac:dyDescent="0.25">
      <c r="A96" s="293" t="s">
        <v>59</v>
      </c>
      <c r="B96" s="364" t="s">
        <v>63</v>
      </c>
      <c r="C96" s="365">
        <v>0</v>
      </c>
      <c r="D96" s="366">
        <v>8</v>
      </c>
      <c r="E96" s="366">
        <v>41</v>
      </c>
      <c r="F96" s="366">
        <v>152</v>
      </c>
      <c r="G96" s="366">
        <v>155</v>
      </c>
      <c r="H96" s="366">
        <v>95</v>
      </c>
      <c r="I96" s="368">
        <v>451</v>
      </c>
      <c r="K96" s="1086"/>
      <c r="L96" s="1171"/>
      <c r="M96" s="1171"/>
      <c r="N96" s="1171"/>
      <c r="O96" s="1171"/>
      <c r="P96" s="1171"/>
      <c r="Q96" s="1171"/>
      <c r="R96" s="1172"/>
      <c r="S96" s="2"/>
      <c r="T96" s="2"/>
      <c r="U96" s="2"/>
      <c r="V96" s="2"/>
    </row>
    <row r="97" spans="1:22" customFormat="1" ht="15" hidden="1" x14ac:dyDescent="0.25">
      <c r="A97" s="293"/>
      <c r="B97" s="364" t="s">
        <v>64</v>
      </c>
      <c r="C97" s="365">
        <v>0</v>
      </c>
      <c r="D97" s="366">
        <v>12</v>
      </c>
      <c r="E97" s="366">
        <v>46</v>
      </c>
      <c r="F97" s="366">
        <v>132</v>
      </c>
      <c r="G97" s="366">
        <v>153</v>
      </c>
      <c r="H97" s="366">
        <v>121</v>
      </c>
      <c r="I97" s="368">
        <v>464</v>
      </c>
      <c r="K97" s="1086"/>
      <c r="L97" s="1171"/>
      <c r="M97" s="1171"/>
      <c r="N97" s="1171"/>
      <c r="O97" s="1171"/>
      <c r="P97" s="1171"/>
      <c r="Q97" s="1171"/>
      <c r="R97" s="1172"/>
      <c r="S97" s="2"/>
      <c r="T97" s="2"/>
      <c r="U97" s="2"/>
      <c r="V97" s="2"/>
    </row>
    <row r="98" spans="1:22" customFormat="1" ht="15" hidden="1" x14ac:dyDescent="0.25">
      <c r="A98" s="293"/>
      <c r="B98" s="364" t="s">
        <v>65</v>
      </c>
      <c r="C98" s="365">
        <v>0</v>
      </c>
      <c r="D98" s="366">
        <v>9</v>
      </c>
      <c r="E98" s="366">
        <v>35</v>
      </c>
      <c r="F98" s="366">
        <v>116</v>
      </c>
      <c r="G98" s="366">
        <v>179</v>
      </c>
      <c r="H98" s="366">
        <v>124</v>
      </c>
      <c r="I98" s="368">
        <v>463</v>
      </c>
      <c r="K98" s="1086"/>
      <c r="L98" s="1171"/>
      <c r="M98" s="1171"/>
      <c r="N98" s="1171"/>
      <c r="O98" s="1171"/>
      <c r="P98" s="1171"/>
      <c r="Q98" s="1171"/>
      <c r="R98" s="1172"/>
      <c r="S98" s="26"/>
      <c r="T98" s="26"/>
      <c r="U98" s="26"/>
      <c r="V98" s="26"/>
    </row>
    <row r="99" spans="1:22" customFormat="1" ht="15" hidden="1" x14ac:dyDescent="0.25">
      <c r="A99" s="293"/>
      <c r="B99" s="364" t="s">
        <v>66</v>
      </c>
      <c r="C99" s="365">
        <v>0</v>
      </c>
      <c r="D99" s="366">
        <v>12</v>
      </c>
      <c r="E99" s="366">
        <v>46</v>
      </c>
      <c r="F99" s="366">
        <v>131</v>
      </c>
      <c r="G99" s="366">
        <v>212</v>
      </c>
      <c r="H99" s="366">
        <v>111</v>
      </c>
      <c r="I99" s="368">
        <v>512</v>
      </c>
      <c r="K99" s="1170"/>
      <c r="L99" s="1172"/>
      <c r="M99" s="1172"/>
      <c r="N99" s="1172"/>
      <c r="O99" s="1172"/>
      <c r="P99" s="1172"/>
      <c r="Q99" s="1172"/>
      <c r="R99" s="1172"/>
      <c r="S99" s="2"/>
      <c r="T99" s="2"/>
      <c r="U99" s="2"/>
      <c r="V99" s="2"/>
    </row>
    <row r="100" spans="1:22" customFormat="1" ht="13.5" hidden="1" thickBot="1" x14ac:dyDescent="0.25">
      <c r="A100" s="97"/>
      <c r="B100" s="102" t="s">
        <v>67</v>
      </c>
      <c r="C100" s="76">
        <v>0</v>
      </c>
      <c r="D100" s="75">
        <v>21</v>
      </c>
      <c r="E100" s="75">
        <v>45</v>
      </c>
      <c r="F100" s="75">
        <v>124</v>
      </c>
      <c r="G100" s="75">
        <v>224</v>
      </c>
      <c r="H100" s="75">
        <v>127</v>
      </c>
      <c r="I100" s="561">
        <v>541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customFormat="1" ht="15" hidden="1" x14ac:dyDescent="0.25">
      <c r="A101" s="5"/>
      <c r="B101" s="383"/>
      <c r="C101" s="2"/>
      <c r="D101" s="2"/>
      <c r="E101" s="2"/>
      <c r="F101" s="2"/>
      <c r="G101" s="2"/>
      <c r="H101" s="384"/>
      <c r="I101" s="2"/>
      <c r="K101" s="1086"/>
      <c r="L101" s="1086"/>
      <c r="M101" s="1086"/>
      <c r="N101" s="1086"/>
      <c r="O101" s="1086"/>
      <c r="P101" s="1086"/>
      <c r="Q101" s="1086"/>
      <c r="R101" s="1086"/>
      <c r="S101" s="2"/>
      <c r="T101" s="2"/>
      <c r="U101" s="2"/>
      <c r="V101" s="2"/>
    </row>
    <row r="102" spans="1:22" customFormat="1" ht="13.5" hidden="1" thickBot="1" x14ac:dyDescent="0.25">
      <c r="A102" s="6" t="s">
        <v>72</v>
      </c>
      <c r="B102" s="95"/>
      <c r="C102" s="95"/>
      <c r="D102" s="95"/>
      <c r="E102" s="95"/>
      <c r="F102" s="95"/>
      <c r="G102" s="95"/>
      <c r="H102" s="95"/>
      <c r="I102" s="9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customFormat="1" ht="13.5" hidden="1" thickBot="1" x14ac:dyDescent="0.25">
      <c r="A103" s="8"/>
      <c r="B103" s="255"/>
      <c r="C103" s="1536" t="s">
        <v>73</v>
      </c>
      <c r="D103" s="1537"/>
      <c r="E103" s="1537"/>
      <c r="F103" s="1537"/>
      <c r="G103" s="1537"/>
      <c r="H103" s="1537"/>
      <c r="I103" s="153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customFormat="1" ht="13.5" hidden="1" thickBot="1" x14ac:dyDescent="0.25">
      <c r="A104" s="12" t="s">
        <v>51</v>
      </c>
      <c r="B104" s="257" t="s">
        <v>5</v>
      </c>
      <c r="C104" s="629" t="s">
        <v>52</v>
      </c>
      <c r="D104" s="627" t="s">
        <v>53</v>
      </c>
      <c r="E104" s="627" t="s">
        <v>54</v>
      </c>
      <c r="F104" s="627" t="s">
        <v>55</v>
      </c>
      <c r="G104" s="627" t="s">
        <v>56</v>
      </c>
      <c r="H104" s="628" t="s">
        <v>57</v>
      </c>
      <c r="I104" s="630" t="s">
        <v>58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customFormat="1" ht="12.75" hidden="1" x14ac:dyDescent="0.2">
      <c r="A105" s="15">
        <v>1</v>
      </c>
      <c r="B105" s="259" t="s">
        <v>11</v>
      </c>
      <c r="C105" s="463">
        <v>24</v>
      </c>
      <c r="D105" s="912" t="s">
        <v>395</v>
      </c>
      <c r="E105" s="912"/>
      <c r="F105" s="912">
        <v>0</v>
      </c>
      <c r="G105" s="912">
        <v>0</v>
      </c>
      <c r="H105" s="913">
        <v>0</v>
      </c>
      <c r="I105" s="916">
        <v>28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customFormat="1" ht="12.75" hidden="1" x14ac:dyDescent="0.2">
      <c r="A106" s="20">
        <v>2</v>
      </c>
      <c r="B106" s="261" t="s">
        <v>12</v>
      </c>
      <c r="C106" s="365">
        <v>13</v>
      </c>
      <c r="D106" s="366">
        <v>5</v>
      </c>
      <c r="E106" s="366"/>
      <c r="F106" s="366">
        <v>0</v>
      </c>
      <c r="G106" s="366">
        <v>0</v>
      </c>
      <c r="H106" s="914">
        <v>0</v>
      </c>
      <c r="I106" s="917">
        <v>18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customFormat="1" ht="12.75" hidden="1" x14ac:dyDescent="0.2">
      <c r="A107" s="20">
        <v>3</v>
      </c>
      <c r="B107" s="261" t="s">
        <v>14</v>
      </c>
      <c r="C107" s="365">
        <v>10</v>
      </c>
      <c r="D107" s="366">
        <v>6</v>
      </c>
      <c r="E107" s="366"/>
      <c r="F107" s="366">
        <v>0</v>
      </c>
      <c r="G107" s="366">
        <v>0</v>
      </c>
      <c r="H107" s="914">
        <v>0</v>
      </c>
      <c r="I107" s="917">
        <v>16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customFormat="1" ht="12.75" hidden="1" x14ac:dyDescent="0.2">
      <c r="A108" s="20">
        <v>4</v>
      </c>
      <c r="B108" s="261" t="s">
        <v>15</v>
      </c>
      <c r="C108" s="365" t="s">
        <v>395</v>
      </c>
      <c r="D108" s="366"/>
      <c r="E108" s="366"/>
      <c r="F108" s="366">
        <v>0</v>
      </c>
      <c r="G108" s="366">
        <v>0</v>
      </c>
      <c r="H108" s="914">
        <v>0</v>
      </c>
      <c r="I108" s="917" t="s">
        <v>395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customFormat="1" ht="12.75" hidden="1" x14ac:dyDescent="0.2">
      <c r="A109" s="20">
        <v>5</v>
      </c>
      <c r="B109" s="261" t="s">
        <v>16</v>
      </c>
      <c r="C109" s="365">
        <v>5</v>
      </c>
      <c r="D109" s="366" t="s">
        <v>395</v>
      </c>
      <c r="E109" s="366"/>
      <c r="F109" s="366">
        <v>0</v>
      </c>
      <c r="G109" s="366">
        <v>0</v>
      </c>
      <c r="H109" s="914">
        <v>0</v>
      </c>
      <c r="I109" s="917">
        <v>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customFormat="1" ht="15" hidden="1" x14ac:dyDescent="0.2">
      <c r="A110" s="22">
        <v>6</v>
      </c>
      <c r="B110" s="263" t="s">
        <v>17</v>
      </c>
      <c r="C110" s="365">
        <v>11</v>
      </c>
      <c r="D110" s="366">
        <v>7</v>
      </c>
      <c r="E110" s="366"/>
      <c r="F110" s="366">
        <v>0</v>
      </c>
      <c r="G110" s="366">
        <v>0</v>
      </c>
      <c r="H110" s="914">
        <v>0</v>
      </c>
      <c r="I110" s="917">
        <v>18</v>
      </c>
      <c r="K110" s="1168"/>
      <c r="L110" s="1168"/>
      <c r="M110" s="1168"/>
      <c r="N110" s="1168"/>
      <c r="O110" s="1168"/>
      <c r="P110" s="1168"/>
      <c r="Q110" s="1168"/>
      <c r="R110" s="1169"/>
      <c r="S110" s="7"/>
      <c r="T110" s="7"/>
      <c r="U110" s="7"/>
      <c r="V110" s="7"/>
    </row>
    <row r="111" spans="1:22" customFormat="1" ht="15" hidden="1" x14ac:dyDescent="0.25">
      <c r="A111" s="22">
        <v>7</v>
      </c>
      <c r="B111" s="263" t="s">
        <v>18</v>
      </c>
      <c r="C111" s="365">
        <v>16</v>
      </c>
      <c r="D111" s="366">
        <v>5</v>
      </c>
      <c r="E111" s="366"/>
      <c r="F111" s="366">
        <v>0</v>
      </c>
      <c r="G111" s="366">
        <v>0</v>
      </c>
      <c r="H111" s="914">
        <v>0</v>
      </c>
      <c r="I111" s="917">
        <v>21</v>
      </c>
      <c r="K111" s="1086"/>
      <c r="L111" s="1086"/>
      <c r="M111" s="1086"/>
      <c r="N111" s="1086"/>
      <c r="O111" s="1086"/>
      <c r="P111" s="1086"/>
      <c r="Q111" s="1086"/>
      <c r="R111" s="1170"/>
      <c r="S111" s="10"/>
      <c r="T111" s="10"/>
      <c r="U111" s="10"/>
      <c r="V111" s="10"/>
    </row>
    <row r="112" spans="1:22" customFormat="1" ht="15" hidden="1" x14ac:dyDescent="0.25">
      <c r="A112" s="20">
        <v>8</v>
      </c>
      <c r="B112" s="261" t="s">
        <v>19</v>
      </c>
      <c r="C112" s="365">
        <v>17</v>
      </c>
      <c r="D112" s="366">
        <v>5</v>
      </c>
      <c r="E112" s="366"/>
      <c r="F112" s="366">
        <v>0</v>
      </c>
      <c r="G112" s="366">
        <v>0</v>
      </c>
      <c r="H112" s="914">
        <v>0</v>
      </c>
      <c r="I112" s="917">
        <v>22</v>
      </c>
      <c r="K112" s="1086"/>
      <c r="L112" s="1171"/>
      <c r="M112" s="1171"/>
      <c r="N112" s="1171"/>
      <c r="O112" s="1171"/>
      <c r="P112" s="1171"/>
      <c r="Q112" s="1171"/>
      <c r="R112" s="1172"/>
      <c r="S112" s="10"/>
      <c r="T112" s="10"/>
      <c r="U112" s="10"/>
      <c r="V112" s="10"/>
    </row>
    <row r="113" spans="1:22" customFormat="1" ht="15" hidden="1" x14ac:dyDescent="0.25">
      <c r="A113" s="20">
        <v>9</v>
      </c>
      <c r="B113" s="261" t="s">
        <v>20</v>
      </c>
      <c r="C113" s="365">
        <v>15</v>
      </c>
      <c r="D113" s="366">
        <v>7</v>
      </c>
      <c r="E113" s="366"/>
      <c r="F113" s="366">
        <v>0</v>
      </c>
      <c r="G113" s="366">
        <v>0</v>
      </c>
      <c r="H113" s="914">
        <v>0</v>
      </c>
      <c r="I113" s="917">
        <v>22</v>
      </c>
      <c r="K113" s="1086"/>
      <c r="L113" s="1171"/>
      <c r="M113" s="1171"/>
      <c r="N113" s="1171"/>
      <c r="O113" s="1171"/>
      <c r="P113" s="1171"/>
      <c r="Q113" s="1171"/>
      <c r="R113" s="1172"/>
      <c r="S113" s="2"/>
      <c r="T113" s="2"/>
      <c r="U113" s="2"/>
      <c r="V113" s="2"/>
    </row>
    <row r="114" spans="1:22" customFormat="1" ht="15" hidden="1" x14ac:dyDescent="0.25">
      <c r="A114" s="20">
        <v>10</v>
      </c>
      <c r="B114" s="261" t="s">
        <v>21</v>
      </c>
      <c r="C114" s="365">
        <v>15</v>
      </c>
      <c r="D114" s="366">
        <v>6</v>
      </c>
      <c r="E114" s="366"/>
      <c r="F114" s="366">
        <v>0</v>
      </c>
      <c r="G114" s="366">
        <v>0</v>
      </c>
      <c r="H114" s="914">
        <v>0</v>
      </c>
      <c r="I114" s="917">
        <v>21</v>
      </c>
      <c r="K114" s="1086"/>
      <c r="L114" s="1171"/>
      <c r="M114" s="1171"/>
      <c r="N114" s="1171"/>
      <c r="O114" s="1171"/>
      <c r="P114" s="1171"/>
      <c r="Q114" s="1171"/>
      <c r="R114" s="1172"/>
      <c r="S114" s="2"/>
      <c r="T114" s="2"/>
      <c r="U114" s="2"/>
      <c r="V114" s="2"/>
    </row>
    <row r="115" spans="1:22" customFormat="1" ht="15" hidden="1" x14ac:dyDescent="0.25">
      <c r="A115" s="22">
        <v>11</v>
      </c>
      <c r="B115" s="263" t="s">
        <v>22</v>
      </c>
      <c r="C115" s="365">
        <v>15</v>
      </c>
      <c r="D115" s="366" t="s">
        <v>395</v>
      </c>
      <c r="E115" s="366"/>
      <c r="F115" s="366">
        <v>0</v>
      </c>
      <c r="G115" s="366">
        <v>0</v>
      </c>
      <c r="H115" s="914">
        <v>0</v>
      </c>
      <c r="I115" s="917">
        <v>19</v>
      </c>
      <c r="K115" s="1086"/>
      <c r="L115" s="1171"/>
      <c r="M115" s="1171"/>
      <c r="N115" s="1171"/>
      <c r="O115" s="1171"/>
      <c r="P115" s="1171"/>
      <c r="Q115" s="1171"/>
      <c r="R115" s="1172"/>
      <c r="S115" s="2"/>
      <c r="T115" s="2"/>
      <c r="U115" s="2"/>
      <c r="V115" s="2"/>
    </row>
    <row r="116" spans="1:22" customFormat="1" ht="15" hidden="1" x14ac:dyDescent="0.25">
      <c r="A116" s="20">
        <v>12</v>
      </c>
      <c r="B116" s="261" t="s">
        <v>23</v>
      </c>
      <c r="C116" s="365">
        <v>32</v>
      </c>
      <c r="D116" s="366">
        <v>21</v>
      </c>
      <c r="E116" s="366"/>
      <c r="F116" s="366">
        <v>0</v>
      </c>
      <c r="G116" s="366">
        <v>0</v>
      </c>
      <c r="H116" s="914">
        <v>0</v>
      </c>
      <c r="I116" s="917">
        <v>53</v>
      </c>
      <c r="K116" s="1086"/>
      <c r="L116" s="1171"/>
      <c r="M116" s="1171"/>
      <c r="N116" s="1171"/>
      <c r="O116" s="1171"/>
      <c r="P116" s="1171"/>
      <c r="Q116" s="1171"/>
      <c r="R116" s="1172"/>
      <c r="S116" s="2"/>
      <c r="T116" s="2"/>
      <c r="U116" s="2"/>
      <c r="V116" s="2"/>
    </row>
    <row r="117" spans="1:22" customFormat="1" ht="15" hidden="1" x14ac:dyDescent="0.25">
      <c r="A117" s="20">
        <v>13</v>
      </c>
      <c r="B117" s="261" t="s">
        <v>24</v>
      </c>
      <c r="C117" s="365">
        <v>20</v>
      </c>
      <c r="D117" s="366">
        <v>6</v>
      </c>
      <c r="E117" s="366"/>
      <c r="F117" s="366">
        <v>0</v>
      </c>
      <c r="G117" s="366">
        <v>0</v>
      </c>
      <c r="H117" s="914">
        <v>0</v>
      </c>
      <c r="I117" s="917">
        <v>26</v>
      </c>
      <c r="K117" s="1086"/>
      <c r="L117" s="1171"/>
      <c r="M117" s="1171"/>
      <c r="N117" s="1171"/>
      <c r="O117" s="1171"/>
      <c r="P117" s="1171"/>
      <c r="Q117" s="1171"/>
      <c r="R117" s="1172"/>
      <c r="S117" s="2"/>
      <c r="T117" s="2"/>
      <c r="U117" s="2"/>
      <c r="V117" s="2"/>
    </row>
    <row r="118" spans="1:22" customFormat="1" ht="15" hidden="1" x14ac:dyDescent="0.25">
      <c r="A118" s="20">
        <v>14</v>
      </c>
      <c r="B118" s="261" t="s">
        <v>25</v>
      </c>
      <c r="C118" s="365">
        <v>17</v>
      </c>
      <c r="D118" s="366">
        <v>9</v>
      </c>
      <c r="E118" s="366" t="s">
        <v>395</v>
      </c>
      <c r="F118" s="366">
        <v>0</v>
      </c>
      <c r="G118" s="366">
        <v>0</v>
      </c>
      <c r="H118" s="914">
        <v>0</v>
      </c>
      <c r="I118" s="917">
        <v>26</v>
      </c>
      <c r="K118" s="1086"/>
      <c r="L118" s="1171"/>
      <c r="M118" s="1171"/>
      <c r="N118" s="1171"/>
      <c r="O118" s="1171"/>
      <c r="P118" s="1171"/>
      <c r="Q118" s="1171"/>
      <c r="R118" s="1172"/>
      <c r="S118" s="2"/>
      <c r="T118" s="2"/>
      <c r="U118" s="2"/>
      <c r="V118" s="2"/>
    </row>
    <row r="119" spans="1:22" customFormat="1" ht="15.75" hidden="1" thickBot="1" x14ac:dyDescent="0.3">
      <c r="A119" s="24">
        <v>15</v>
      </c>
      <c r="B119" s="265" t="s">
        <v>26</v>
      </c>
      <c r="C119" s="76">
        <v>24</v>
      </c>
      <c r="D119" s="75">
        <v>17</v>
      </c>
      <c r="E119" s="75" t="s">
        <v>395</v>
      </c>
      <c r="F119" s="75">
        <v>0</v>
      </c>
      <c r="G119" s="75">
        <v>0</v>
      </c>
      <c r="H119" s="92">
        <v>0</v>
      </c>
      <c r="I119" s="606">
        <v>42</v>
      </c>
      <c r="K119" s="1086"/>
      <c r="L119" s="1171"/>
      <c r="M119" s="1171"/>
      <c r="N119" s="1171"/>
      <c r="O119" s="1171"/>
      <c r="P119" s="1171"/>
      <c r="Q119" s="1171"/>
      <c r="R119" s="1172"/>
      <c r="S119" s="2"/>
      <c r="T119" s="2"/>
      <c r="U119" s="2"/>
      <c r="V119" s="2"/>
    </row>
    <row r="120" spans="1:22" customFormat="1" ht="15" hidden="1" x14ac:dyDescent="0.25">
      <c r="A120" s="238" t="s">
        <v>59</v>
      </c>
      <c r="B120" s="236" t="s">
        <v>524</v>
      </c>
      <c r="C120" s="562">
        <v>236</v>
      </c>
      <c r="D120" s="73">
        <v>105</v>
      </c>
      <c r="E120" s="73" t="s">
        <v>395</v>
      </c>
      <c r="F120" s="505">
        <f t="shared" ref="F120:H120" si="3">SUM(F105:F119)</f>
        <v>0</v>
      </c>
      <c r="G120" s="505">
        <f t="shared" si="3"/>
        <v>0</v>
      </c>
      <c r="H120" s="915">
        <f t="shared" si="3"/>
        <v>0</v>
      </c>
      <c r="I120" s="1187">
        <v>342</v>
      </c>
      <c r="K120" s="1086"/>
      <c r="L120" s="1171"/>
      <c r="M120" s="1171"/>
      <c r="N120" s="1171"/>
      <c r="O120" s="1171"/>
      <c r="P120" s="1171"/>
      <c r="Q120" s="1171"/>
      <c r="R120" s="1172"/>
      <c r="S120" s="2"/>
      <c r="T120" s="2"/>
      <c r="U120" s="2"/>
      <c r="V120" s="2"/>
    </row>
    <row r="121" spans="1:22" customFormat="1" ht="15" hidden="1" x14ac:dyDescent="0.25">
      <c r="A121" s="560" t="s">
        <v>59</v>
      </c>
      <c r="B121" s="591" t="s">
        <v>489</v>
      </c>
      <c r="C121" s="1183">
        <v>237</v>
      </c>
      <c r="D121" s="1184">
        <v>117</v>
      </c>
      <c r="E121" s="1184" t="s">
        <v>395</v>
      </c>
      <c r="F121" s="1185">
        <v>0</v>
      </c>
      <c r="G121" s="1185">
        <v>0</v>
      </c>
      <c r="H121" s="1186">
        <v>0</v>
      </c>
      <c r="I121" s="1188">
        <v>356</v>
      </c>
      <c r="K121" s="1086"/>
      <c r="L121" s="1171"/>
      <c r="M121" s="1171"/>
      <c r="N121" s="1171"/>
      <c r="O121" s="1171"/>
      <c r="P121" s="1171"/>
      <c r="Q121" s="1171"/>
      <c r="R121" s="1172"/>
      <c r="S121" s="2"/>
      <c r="T121" s="2"/>
      <c r="U121" s="2"/>
      <c r="V121" s="2"/>
    </row>
    <row r="122" spans="1:22" customFormat="1" ht="15" hidden="1" x14ac:dyDescent="0.25">
      <c r="A122" s="293" t="s">
        <v>59</v>
      </c>
      <c r="B122" s="364" t="s">
        <v>446</v>
      </c>
      <c r="C122" s="365">
        <v>237</v>
      </c>
      <c r="D122" s="366">
        <v>113</v>
      </c>
      <c r="E122" s="366">
        <v>3</v>
      </c>
      <c r="F122" s="366">
        <v>0</v>
      </c>
      <c r="G122" s="366">
        <v>0</v>
      </c>
      <c r="H122" s="914">
        <v>0</v>
      </c>
      <c r="I122" s="917">
        <v>353</v>
      </c>
      <c r="K122" s="1086"/>
      <c r="L122" s="1171"/>
      <c r="M122" s="1171"/>
      <c r="N122" s="1171"/>
      <c r="O122" s="1171"/>
      <c r="P122" s="1171"/>
      <c r="Q122" s="1171"/>
      <c r="R122" s="1172"/>
      <c r="S122" s="2"/>
      <c r="T122" s="2"/>
      <c r="U122" s="2"/>
      <c r="V122" s="2"/>
    </row>
    <row r="123" spans="1:22" customFormat="1" ht="15" hidden="1" x14ac:dyDescent="0.25">
      <c r="A123" s="293" t="s">
        <v>59</v>
      </c>
      <c r="B123" s="364" t="s">
        <v>60</v>
      </c>
      <c r="C123" s="365">
        <v>230</v>
      </c>
      <c r="D123" s="366">
        <v>97</v>
      </c>
      <c r="E123" s="366">
        <v>2</v>
      </c>
      <c r="F123" s="366">
        <v>0</v>
      </c>
      <c r="G123" s="366">
        <v>0</v>
      </c>
      <c r="H123" s="914">
        <v>1</v>
      </c>
      <c r="I123" s="917">
        <v>330</v>
      </c>
      <c r="K123" s="1086"/>
      <c r="L123" s="1171"/>
      <c r="M123" s="1171"/>
      <c r="N123" s="1171"/>
      <c r="O123" s="1171"/>
      <c r="P123" s="1171"/>
      <c r="Q123" s="1171"/>
      <c r="R123" s="1172"/>
      <c r="S123" s="2"/>
      <c r="T123" s="2"/>
      <c r="U123" s="2"/>
      <c r="V123" s="2"/>
    </row>
    <row r="124" spans="1:22" ht="15" hidden="1" x14ac:dyDescent="0.25">
      <c r="A124" s="293" t="s">
        <v>59</v>
      </c>
      <c r="B124" s="364" t="s">
        <v>61</v>
      </c>
      <c r="C124" s="365">
        <v>213</v>
      </c>
      <c r="D124" s="366">
        <v>81</v>
      </c>
      <c r="E124" s="366">
        <v>3</v>
      </c>
      <c r="F124" s="366">
        <v>0</v>
      </c>
      <c r="G124" s="366">
        <v>0</v>
      </c>
      <c r="H124" s="914">
        <v>0</v>
      </c>
      <c r="I124" s="917">
        <v>297</v>
      </c>
      <c r="K124" s="1086"/>
      <c r="L124" s="1171"/>
      <c r="M124" s="1171"/>
      <c r="N124" s="1171"/>
      <c r="O124" s="1171"/>
      <c r="P124" s="1171"/>
      <c r="Q124" s="1171"/>
      <c r="R124" s="1172"/>
    </row>
    <row r="125" spans="1:22" ht="15" hidden="1" x14ac:dyDescent="0.25">
      <c r="A125" s="293" t="s">
        <v>59</v>
      </c>
      <c r="B125" s="364" t="s">
        <v>62</v>
      </c>
      <c r="C125" s="365">
        <v>195</v>
      </c>
      <c r="D125" s="366">
        <v>82</v>
      </c>
      <c r="E125" s="366">
        <v>3</v>
      </c>
      <c r="F125" s="366">
        <v>3</v>
      </c>
      <c r="G125" s="366">
        <v>0</v>
      </c>
      <c r="H125" s="914">
        <v>0</v>
      </c>
      <c r="I125" s="917">
        <v>283</v>
      </c>
      <c r="K125" s="1086"/>
      <c r="L125" s="1171"/>
      <c r="M125" s="1171"/>
      <c r="N125" s="1171"/>
      <c r="O125" s="1171"/>
      <c r="P125" s="1171"/>
      <c r="Q125" s="1171"/>
      <c r="R125" s="1172"/>
    </row>
    <row r="126" spans="1:22" ht="15" hidden="1" x14ac:dyDescent="0.25">
      <c r="A126" s="293" t="s">
        <v>59</v>
      </c>
      <c r="B126" s="364" t="s">
        <v>63</v>
      </c>
      <c r="C126" s="365">
        <v>182</v>
      </c>
      <c r="D126" s="366">
        <v>75</v>
      </c>
      <c r="E126" s="366">
        <v>2</v>
      </c>
      <c r="F126" s="366">
        <v>0</v>
      </c>
      <c r="G126" s="366">
        <v>0</v>
      </c>
      <c r="H126" s="914">
        <v>0</v>
      </c>
      <c r="I126" s="917">
        <v>259</v>
      </c>
      <c r="K126" s="1086"/>
      <c r="L126" s="1171"/>
      <c r="M126" s="1171"/>
      <c r="N126" s="1171"/>
      <c r="O126" s="1171"/>
      <c r="P126" s="1171"/>
      <c r="Q126" s="1171"/>
      <c r="R126" s="1172"/>
    </row>
    <row r="127" spans="1:22" ht="15" hidden="1" x14ac:dyDescent="0.25">
      <c r="A127" s="293"/>
      <c r="B127" s="364" t="s">
        <v>64</v>
      </c>
      <c r="C127" s="365">
        <v>183</v>
      </c>
      <c r="D127" s="366">
        <v>67</v>
      </c>
      <c r="E127" s="366">
        <v>2</v>
      </c>
      <c r="F127" s="366">
        <v>0</v>
      </c>
      <c r="G127" s="366">
        <v>0</v>
      </c>
      <c r="H127" s="914">
        <v>0</v>
      </c>
      <c r="I127" s="917">
        <v>252</v>
      </c>
      <c r="K127" s="1086"/>
      <c r="L127" s="1171"/>
      <c r="M127" s="1171"/>
      <c r="N127" s="1171"/>
      <c r="O127" s="1171"/>
      <c r="P127" s="1171"/>
      <c r="Q127" s="1171"/>
      <c r="R127" s="1172"/>
    </row>
    <row r="128" spans="1:22" ht="15" hidden="1" x14ac:dyDescent="0.25">
      <c r="A128" s="293"/>
      <c r="B128" s="364" t="s">
        <v>65</v>
      </c>
      <c r="C128" s="365">
        <v>149</v>
      </c>
      <c r="D128" s="366">
        <v>77</v>
      </c>
      <c r="E128" s="366">
        <v>3</v>
      </c>
      <c r="F128" s="366">
        <v>1</v>
      </c>
      <c r="G128" s="366">
        <v>0</v>
      </c>
      <c r="H128" s="914">
        <v>0</v>
      </c>
      <c r="I128" s="917">
        <f>SUM(C128:H128)</f>
        <v>230</v>
      </c>
      <c r="K128" s="1086"/>
      <c r="L128" s="1171"/>
      <c r="M128" s="1171"/>
      <c r="N128" s="1171"/>
      <c r="O128" s="1171"/>
      <c r="P128" s="1171"/>
      <c r="Q128" s="1171"/>
      <c r="R128" s="1172"/>
    </row>
    <row r="129" spans="1:22" ht="15" hidden="1" x14ac:dyDescent="0.25">
      <c r="A129" s="293"/>
      <c r="B129" s="364" t="s">
        <v>66</v>
      </c>
      <c r="C129" s="365">
        <v>133</v>
      </c>
      <c r="D129" s="366">
        <v>73</v>
      </c>
      <c r="E129" s="366">
        <v>2</v>
      </c>
      <c r="F129" s="366">
        <v>1</v>
      </c>
      <c r="G129" s="366">
        <v>0</v>
      </c>
      <c r="H129" s="914">
        <v>0</v>
      </c>
      <c r="I129" s="917">
        <v>209</v>
      </c>
      <c r="K129" s="1086"/>
      <c r="L129" s="1171"/>
      <c r="M129" s="1171"/>
      <c r="N129" s="1171"/>
      <c r="O129" s="1171"/>
      <c r="P129" s="1171"/>
      <c r="Q129" s="1171"/>
      <c r="R129" s="1172"/>
      <c r="S129" s="26"/>
      <c r="T129" s="26"/>
      <c r="U129" s="26"/>
      <c r="V129" s="26"/>
    </row>
    <row r="130" spans="1:22" ht="15.75" hidden="1" thickBot="1" x14ac:dyDescent="0.3">
      <c r="A130" s="97"/>
      <c r="B130" s="102" t="s">
        <v>67</v>
      </c>
      <c r="C130" s="76">
        <v>131</v>
      </c>
      <c r="D130" s="75">
        <v>67</v>
      </c>
      <c r="E130" s="75">
        <v>3</v>
      </c>
      <c r="F130" s="75">
        <v>1</v>
      </c>
      <c r="G130" s="75">
        <v>0</v>
      </c>
      <c r="H130" s="92">
        <v>0</v>
      </c>
      <c r="I130" s="606">
        <v>202</v>
      </c>
      <c r="K130" s="1170"/>
      <c r="L130" s="1172"/>
      <c r="M130" s="1172"/>
      <c r="N130" s="1172"/>
      <c r="O130" s="1172"/>
      <c r="P130" s="1172"/>
      <c r="Q130" s="1172"/>
      <c r="R130" s="1172"/>
    </row>
    <row r="131" spans="1:22" hidden="1" x14ac:dyDescent="0.2"/>
    <row r="132" spans="1:22" ht="15.75" hidden="1" thickBot="1" x14ac:dyDescent="0.3">
      <c r="A132" s="266" t="s">
        <v>74</v>
      </c>
      <c r="B132" s="44"/>
      <c r="C132" s="44"/>
      <c r="D132" s="44"/>
      <c r="E132" s="44"/>
      <c r="F132" s="44"/>
      <c r="G132" s="44"/>
      <c r="H132" s="44"/>
      <c r="I132" s="44"/>
      <c r="K132" s="1086"/>
      <c r="L132" s="1086"/>
      <c r="M132" s="1086"/>
      <c r="N132" s="1086"/>
      <c r="O132" s="1086"/>
      <c r="P132" s="1086"/>
      <c r="Q132" s="1086"/>
      <c r="R132" s="1086"/>
    </row>
    <row r="133" spans="1:22" ht="12.75" hidden="1" thickBot="1" x14ac:dyDescent="0.25">
      <c r="A133" s="254"/>
      <c r="B133" s="255"/>
      <c r="C133" s="1529" t="s">
        <v>75</v>
      </c>
      <c r="D133" s="1529"/>
      <c r="E133" s="1529"/>
      <c r="F133" s="1529"/>
      <c r="G133" s="1529"/>
      <c r="H133" s="1529"/>
      <c r="I133" s="1530"/>
    </row>
    <row r="134" spans="1:22" ht="12.75" hidden="1" thickBot="1" x14ac:dyDescent="0.25">
      <c r="A134" s="256" t="s">
        <v>51</v>
      </c>
      <c r="B134" s="257" t="s">
        <v>5</v>
      </c>
      <c r="C134" s="548" t="s">
        <v>52</v>
      </c>
      <c r="D134" s="549" t="s">
        <v>53</v>
      </c>
      <c r="E134" s="549" t="s">
        <v>54</v>
      </c>
      <c r="F134" s="549" t="s">
        <v>55</v>
      </c>
      <c r="G134" s="549" t="s">
        <v>56</v>
      </c>
      <c r="H134" s="625" t="s">
        <v>57</v>
      </c>
      <c r="I134" s="626" t="s">
        <v>58</v>
      </c>
    </row>
    <row r="135" spans="1:22" hidden="1" x14ac:dyDescent="0.2">
      <c r="A135" s="258">
        <v>1</v>
      </c>
      <c r="B135" s="259" t="s">
        <v>11</v>
      </c>
      <c r="C135" s="463">
        <v>0</v>
      </c>
      <c r="D135" s="912" t="s">
        <v>395</v>
      </c>
      <c r="E135" s="912">
        <v>0</v>
      </c>
      <c r="F135" s="912">
        <v>0</v>
      </c>
      <c r="G135" s="912">
        <v>0</v>
      </c>
      <c r="H135" s="913">
        <v>0</v>
      </c>
      <c r="I135" s="916" t="s">
        <v>395</v>
      </c>
    </row>
    <row r="136" spans="1:22" hidden="1" x14ac:dyDescent="0.2">
      <c r="A136" s="260">
        <v>2</v>
      </c>
      <c r="B136" s="261" t="s">
        <v>12</v>
      </c>
      <c r="C136" s="365">
        <v>0</v>
      </c>
      <c r="D136" s="366">
        <v>0</v>
      </c>
      <c r="E136" s="366">
        <v>0</v>
      </c>
      <c r="F136" s="366">
        <v>0</v>
      </c>
      <c r="G136" s="366">
        <v>0</v>
      </c>
      <c r="H136" s="914">
        <v>0</v>
      </c>
      <c r="I136" s="917">
        <f t="shared" ref="I136" si="4">SUM(C136:H136)</f>
        <v>0</v>
      </c>
    </row>
    <row r="137" spans="1:22" hidden="1" x14ac:dyDescent="0.2">
      <c r="A137" s="260">
        <v>3</v>
      </c>
      <c r="B137" s="261" t="s">
        <v>14</v>
      </c>
      <c r="C137" s="365">
        <v>0</v>
      </c>
      <c r="D137" s="366">
        <v>0</v>
      </c>
      <c r="E137" s="366">
        <v>0</v>
      </c>
      <c r="F137" s="366">
        <v>0</v>
      </c>
      <c r="G137" s="366">
        <v>0</v>
      </c>
      <c r="H137" s="914">
        <v>0</v>
      </c>
      <c r="I137" s="917">
        <f t="shared" ref="I137:I145" si="5">SUM(C137:H137)</f>
        <v>0</v>
      </c>
    </row>
    <row r="138" spans="1:22" hidden="1" x14ac:dyDescent="0.2">
      <c r="A138" s="260">
        <v>4</v>
      </c>
      <c r="B138" s="261" t="s">
        <v>15</v>
      </c>
      <c r="C138" s="365">
        <v>0</v>
      </c>
      <c r="D138" s="366">
        <v>16</v>
      </c>
      <c r="E138" s="366">
        <v>7</v>
      </c>
      <c r="F138" s="366" t="s">
        <v>395</v>
      </c>
      <c r="G138" s="366" t="s">
        <v>395</v>
      </c>
      <c r="H138" s="914">
        <v>0</v>
      </c>
      <c r="I138" s="917">
        <v>26</v>
      </c>
    </row>
    <row r="139" spans="1:22" hidden="1" x14ac:dyDescent="0.2">
      <c r="A139" s="260">
        <v>5</v>
      </c>
      <c r="B139" s="261" t="s">
        <v>16</v>
      </c>
      <c r="C139" s="365">
        <v>0</v>
      </c>
      <c r="D139" s="366" t="s">
        <v>395</v>
      </c>
      <c r="E139" s="366" t="s">
        <v>395</v>
      </c>
      <c r="F139" s="366">
        <v>0</v>
      </c>
      <c r="G139" s="366">
        <v>0</v>
      </c>
      <c r="H139" s="914">
        <v>0</v>
      </c>
      <c r="I139" s="917">
        <v>7</v>
      </c>
    </row>
    <row r="140" spans="1:22" hidden="1" x14ac:dyDescent="0.2">
      <c r="A140" s="262">
        <v>6</v>
      </c>
      <c r="B140" s="263" t="s">
        <v>17</v>
      </c>
      <c r="C140" s="365">
        <v>0</v>
      </c>
      <c r="D140" s="366">
        <v>0</v>
      </c>
      <c r="E140" s="366">
        <v>0</v>
      </c>
      <c r="F140" s="366">
        <v>0</v>
      </c>
      <c r="G140" s="366">
        <v>0</v>
      </c>
      <c r="H140" s="914">
        <v>0</v>
      </c>
      <c r="I140" s="917">
        <f t="shared" ref="I140" si="6">SUM(C140:H140)</f>
        <v>0</v>
      </c>
    </row>
    <row r="141" spans="1:22" ht="15" hidden="1" x14ac:dyDescent="0.2">
      <c r="A141" s="262">
        <v>7</v>
      </c>
      <c r="B141" s="263" t="s">
        <v>18</v>
      </c>
      <c r="C141" s="365">
        <v>0</v>
      </c>
      <c r="D141" s="366">
        <v>0</v>
      </c>
      <c r="E141" s="366">
        <v>0</v>
      </c>
      <c r="F141" s="366">
        <v>0</v>
      </c>
      <c r="G141" s="366">
        <v>0</v>
      </c>
      <c r="H141" s="914">
        <v>0</v>
      </c>
      <c r="I141" s="917">
        <v>0</v>
      </c>
      <c r="K141" s="1168"/>
      <c r="L141" s="1168"/>
      <c r="M141" s="1168"/>
      <c r="N141" s="1168"/>
      <c r="O141" s="1168"/>
      <c r="P141" s="1168"/>
      <c r="Q141" s="1168"/>
      <c r="R141" s="1169"/>
      <c r="S141" s="7"/>
      <c r="T141" s="7"/>
      <c r="U141" s="7"/>
      <c r="V141" s="7"/>
    </row>
    <row r="142" spans="1:22" ht="15" hidden="1" x14ac:dyDescent="0.25">
      <c r="A142" s="260">
        <v>8</v>
      </c>
      <c r="B142" s="261" t="s">
        <v>19</v>
      </c>
      <c r="C142" s="365">
        <v>0</v>
      </c>
      <c r="D142" s="366">
        <v>0</v>
      </c>
      <c r="E142" s="366">
        <v>0</v>
      </c>
      <c r="F142" s="366" t="s">
        <v>395</v>
      </c>
      <c r="G142" s="366">
        <v>0</v>
      </c>
      <c r="H142" s="914">
        <v>0</v>
      </c>
      <c r="I142" s="917" t="s">
        <v>395</v>
      </c>
      <c r="K142" s="1086"/>
      <c r="L142" s="1086"/>
      <c r="M142" s="1086"/>
      <c r="N142" s="1086"/>
      <c r="O142" s="1086"/>
      <c r="P142" s="1086"/>
      <c r="Q142" s="1086"/>
      <c r="R142" s="1170"/>
      <c r="S142" s="10"/>
      <c r="T142" s="10"/>
      <c r="U142" s="10"/>
      <c r="V142" s="10"/>
    </row>
    <row r="143" spans="1:22" ht="15" hidden="1" x14ac:dyDescent="0.25">
      <c r="A143" s="260">
        <v>9</v>
      </c>
      <c r="B143" s="261" t="s">
        <v>20</v>
      </c>
      <c r="C143" s="365">
        <v>0</v>
      </c>
      <c r="D143" s="366">
        <v>0</v>
      </c>
      <c r="E143" s="366">
        <v>0</v>
      </c>
      <c r="F143" s="366">
        <v>0</v>
      </c>
      <c r="G143" s="366">
        <v>0</v>
      </c>
      <c r="H143" s="914">
        <v>0</v>
      </c>
      <c r="I143" s="917">
        <f t="shared" si="5"/>
        <v>0</v>
      </c>
      <c r="K143" s="1086"/>
      <c r="L143" s="1171"/>
      <c r="M143" s="1171"/>
      <c r="N143" s="1171"/>
      <c r="O143" s="1171"/>
      <c r="P143" s="1171"/>
      <c r="Q143" s="1171"/>
      <c r="R143" s="1172"/>
      <c r="S143" s="10"/>
      <c r="T143" s="10"/>
      <c r="U143" s="10"/>
      <c r="V143" s="10"/>
    </row>
    <row r="144" spans="1:22" ht="15" hidden="1" x14ac:dyDescent="0.25">
      <c r="A144" s="260">
        <v>10</v>
      </c>
      <c r="B144" s="261" t="s">
        <v>21</v>
      </c>
      <c r="C144" s="365">
        <v>0</v>
      </c>
      <c r="D144" s="366">
        <v>0</v>
      </c>
      <c r="E144" s="366">
        <v>0</v>
      </c>
      <c r="F144" s="366">
        <v>0</v>
      </c>
      <c r="G144" s="366">
        <v>0</v>
      </c>
      <c r="H144" s="914">
        <v>0</v>
      </c>
      <c r="I144" s="917">
        <f t="shared" si="5"/>
        <v>0</v>
      </c>
      <c r="K144" s="1086"/>
      <c r="L144" s="1171"/>
      <c r="M144" s="1171"/>
      <c r="N144" s="1171"/>
      <c r="O144" s="1171"/>
      <c r="P144" s="1171"/>
      <c r="Q144" s="1171"/>
      <c r="R144" s="1172"/>
    </row>
    <row r="145" spans="1:22" ht="15" hidden="1" x14ac:dyDescent="0.25">
      <c r="A145" s="262">
        <v>11</v>
      </c>
      <c r="B145" s="263" t="s">
        <v>22</v>
      </c>
      <c r="C145" s="365">
        <v>0</v>
      </c>
      <c r="D145" s="366">
        <v>0</v>
      </c>
      <c r="E145" s="366">
        <v>0</v>
      </c>
      <c r="F145" s="366">
        <v>0</v>
      </c>
      <c r="G145" s="366">
        <v>0</v>
      </c>
      <c r="H145" s="914">
        <v>0</v>
      </c>
      <c r="I145" s="917">
        <f t="shared" si="5"/>
        <v>0</v>
      </c>
      <c r="K145" s="1086"/>
      <c r="L145" s="1171"/>
      <c r="M145" s="1171"/>
      <c r="N145" s="1171"/>
      <c r="O145" s="1171"/>
      <c r="P145" s="1171"/>
      <c r="Q145" s="1171"/>
      <c r="R145" s="1172"/>
    </row>
    <row r="146" spans="1:22" ht="15" hidden="1" x14ac:dyDescent="0.25">
      <c r="A146" s="260">
        <v>12</v>
      </c>
      <c r="B146" s="261" t="s">
        <v>23</v>
      </c>
      <c r="C146" s="365">
        <v>0</v>
      </c>
      <c r="D146" s="366">
        <v>0</v>
      </c>
      <c r="E146" s="366" t="s">
        <v>395</v>
      </c>
      <c r="F146" s="366">
        <v>0</v>
      </c>
      <c r="G146" s="366">
        <v>0</v>
      </c>
      <c r="H146" s="914">
        <v>0</v>
      </c>
      <c r="I146" s="917" t="s">
        <v>395</v>
      </c>
      <c r="K146" s="1086"/>
      <c r="L146" s="1171"/>
      <c r="M146" s="1171"/>
      <c r="N146" s="1171"/>
      <c r="O146" s="1171"/>
      <c r="P146" s="1171"/>
      <c r="Q146" s="1171"/>
      <c r="R146" s="1172"/>
    </row>
    <row r="147" spans="1:22" ht="15" hidden="1" x14ac:dyDescent="0.25">
      <c r="A147" s="260">
        <v>13</v>
      </c>
      <c r="B147" s="261" t="s">
        <v>24</v>
      </c>
      <c r="C147" s="365">
        <v>0</v>
      </c>
      <c r="D147" s="366">
        <v>0</v>
      </c>
      <c r="E147" s="366">
        <v>0</v>
      </c>
      <c r="F147" s="366">
        <v>0</v>
      </c>
      <c r="G147" s="366">
        <v>0</v>
      </c>
      <c r="H147" s="914">
        <v>0</v>
      </c>
      <c r="I147" s="917" t="s">
        <v>395</v>
      </c>
      <c r="K147" s="1086"/>
      <c r="L147" s="1171"/>
      <c r="M147" s="1171"/>
      <c r="N147" s="1171"/>
      <c r="O147" s="1171"/>
      <c r="P147" s="1171"/>
      <c r="Q147" s="1171"/>
      <c r="R147" s="1172"/>
    </row>
    <row r="148" spans="1:22" ht="15" hidden="1" x14ac:dyDescent="0.25">
      <c r="A148" s="260">
        <v>14</v>
      </c>
      <c r="B148" s="261" t="s">
        <v>25</v>
      </c>
      <c r="C148" s="365">
        <v>0</v>
      </c>
      <c r="D148" s="366">
        <v>5</v>
      </c>
      <c r="E148" s="366" t="s">
        <v>395</v>
      </c>
      <c r="F148" s="366">
        <v>0</v>
      </c>
      <c r="G148" s="366">
        <v>0</v>
      </c>
      <c r="H148" s="914">
        <v>0</v>
      </c>
      <c r="I148" s="917">
        <v>7</v>
      </c>
      <c r="K148" s="1086"/>
      <c r="L148" s="1171"/>
      <c r="M148" s="1171"/>
      <c r="N148" s="1171"/>
      <c r="O148" s="1171"/>
      <c r="P148" s="1171"/>
      <c r="Q148" s="1171"/>
      <c r="R148" s="1172"/>
    </row>
    <row r="149" spans="1:22" ht="15.75" hidden="1" thickBot="1" x14ac:dyDescent="0.3">
      <c r="A149" s="264">
        <v>15</v>
      </c>
      <c r="B149" s="265" t="s">
        <v>26</v>
      </c>
      <c r="C149" s="76">
        <v>0</v>
      </c>
      <c r="D149" s="75">
        <v>0</v>
      </c>
      <c r="E149" s="75">
        <v>0</v>
      </c>
      <c r="F149" s="75">
        <v>0</v>
      </c>
      <c r="G149" s="75">
        <v>0</v>
      </c>
      <c r="H149" s="92">
        <v>0</v>
      </c>
      <c r="I149" s="606">
        <v>0</v>
      </c>
      <c r="K149" s="1086"/>
      <c r="L149" s="1171"/>
      <c r="M149" s="1171"/>
      <c r="N149" s="1171"/>
      <c r="O149" s="1171"/>
      <c r="P149" s="1171"/>
      <c r="Q149" s="1171"/>
      <c r="R149" s="1172"/>
    </row>
    <row r="150" spans="1:22" ht="15.75" hidden="1" thickBot="1" x14ac:dyDescent="0.3">
      <c r="A150" s="238" t="s">
        <v>59</v>
      </c>
      <c r="B150" s="325" t="s">
        <v>489</v>
      </c>
      <c r="C150" s="562">
        <f t="shared" ref="C150:H151" si="7">SUM(C134:C148)</f>
        <v>0</v>
      </c>
      <c r="D150" s="73">
        <v>28</v>
      </c>
      <c r="E150" s="73">
        <v>14</v>
      </c>
      <c r="F150" s="505" t="s">
        <v>395</v>
      </c>
      <c r="G150" s="505" t="s">
        <v>395</v>
      </c>
      <c r="H150" s="915">
        <f t="shared" si="7"/>
        <v>0</v>
      </c>
      <c r="I150" s="918">
        <v>46</v>
      </c>
      <c r="K150" s="1086"/>
      <c r="L150" s="1171"/>
      <c r="M150" s="1171"/>
      <c r="N150" s="1171"/>
      <c r="O150" s="1171"/>
      <c r="P150" s="1171"/>
      <c r="Q150" s="1171"/>
      <c r="R150" s="1172"/>
    </row>
    <row r="151" spans="1:22" ht="15" hidden="1" x14ac:dyDescent="0.25">
      <c r="A151" s="238" t="s">
        <v>59</v>
      </c>
      <c r="B151" s="325" t="s">
        <v>489</v>
      </c>
      <c r="C151" s="562">
        <f t="shared" si="7"/>
        <v>0</v>
      </c>
      <c r="D151" s="73">
        <v>29</v>
      </c>
      <c r="E151" s="73">
        <v>11</v>
      </c>
      <c r="F151" s="505">
        <v>8</v>
      </c>
      <c r="G151" s="505" t="s">
        <v>395</v>
      </c>
      <c r="H151" s="915">
        <f t="shared" si="7"/>
        <v>0</v>
      </c>
      <c r="I151" s="918">
        <v>49</v>
      </c>
      <c r="K151" s="1086"/>
      <c r="L151" s="1171"/>
      <c r="M151" s="1171"/>
      <c r="N151" s="1171"/>
      <c r="O151" s="1171"/>
      <c r="P151" s="1171"/>
      <c r="Q151" s="1171"/>
      <c r="R151" s="1172"/>
    </row>
    <row r="152" spans="1:22" ht="15" hidden="1" x14ac:dyDescent="0.25">
      <c r="A152" s="293" t="s">
        <v>59</v>
      </c>
      <c r="B152" s="364" t="s">
        <v>446</v>
      </c>
      <c r="C152" s="365">
        <v>0</v>
      </c>
      <c r="D152" s="366">
        <v>42</v>
      </c>
      <c r="E152" s="366">
        <v>24</v>
      </c>
      <c r="F152" s="74">
        <v>13</v>
      </c>
      <c r="G152" s="74" t="s">
        <v>395</v>
      </c>
      <c r="H152" s="86">
        <v>0</v>
      </c>
      <c r="I152" s="677">
        <v>80</v>
      </c>
      <c r="K152" s="1086"/>
      <c r="L152" s="1171"/>
      <c r="M152" s="1171"/>
      <c r="N152" s="1171"/>
      <c r="O152" s="1171"/>
      <c r="P152" s="1171"/>
      <c r="Q152" s="1171"/>
      <c r="R152" s="1172"/>
    </row>
    <row r="153" spans="1:22" ht="15" hidden="1" x14ac:dyDescent="0.25">
      <c r="A153" s="293" t="s">
        <v>59</v>
      </c>
      <c r="B153" s="364" t="s">
        <v>60</v>
      </c>
      <c r="C153" s="365">
        <v>0</v>
      </c>
      <c r="D153" s="366">
        <v>44</v>
      </c>
      <c r="E153" s="366">
        <v>35</v>
      </c>
      <c r="F153" s="74">
        <v>16</v>
      </c>
      <c r="G153" s="74">
        <v>1</v>
      </c>
      <c r="H153" s="86">
        <v>0</v>
      </c>
      <c r="I153" s="677">
        <v>96</v>
      </c>
      <c r="K153" s="1086"/>
      <c r="L153" s="1171"/>
      <c r="M153" s="1171"/>
      <c r="N153" s="1171"/>
      <c r="O153" s="1171"/>
      <c r="P153" s="1171"/>
      <c r="Q153" s="1171"/>
      <c r="R153" s="1172"/>
    </row>
    <row r="154" spans="1:22" ht="15" hidden="1" x14ac:dyDescent="0.25">
      <c r="A154" s="293" t="s">
        <v>59</v>
      </c>
      <c r="B154" s="364" t="s">
        <v>61</v>
      </c>
      <c r="C154" s="365">
        <v>0</v>
      </c>
      <c r="D154" s="366">
        <v>49</v>
      </c>
      <c r="E154" s="366">
        <v>37</v>
      </c>
      <c r="F154" s="74">
        <v>18</v>
      </c>
      <c r="G154" s="74">
        <v>1</v>
      </c>
      <c r="H154" s="86">
        <v>1</v>
      </c>
      <c r="I154" s="677">
        <v>106</v>
      </c>
      <c r="K154" s="1086"/>
      <c r="L154" s="1171"/>
      <c r="M154" s="1171"/>
      <c r="N154" s="1171"/>
      <c r="O154" s="1171"/>
      <c r="P154" s="1171"/>
      <c r="Q154" s="1171"/>
      <c r="R154" s="1172"/>
    </row>
    <row r="155" spans="1:22" ht="15" hidden="1" x14ac:dyDescent="0.25">
      <c r="A155" s="293" t="s">
        <v>59</v>
      </c>
      <c r="B155" s="364" t="s">
        <v>62</v>
      </c>
      <c r="C155" s="365">
        <v>0</v>
      </c>
      <c r="D155" s="366">
        <v>49</v>
      </c>
      <c r="E155" s="366">
        <v>39</v>
      </c>
      <c r="F155" s="74">
        <v>16</v>
      </c>
      <c r="G155" s="74">
        <v>1</v>
      </c>
      <c r="H155" s="86">
        <v>1</v>
      </c>
      <c r="I155" s="677">
        <v>106</v>
      </c>
      <c r="K155" s="1086"/>
      <c r="L155" s="1171"/>
      <c r="M155" s="1171"/>
      <c r="N155" s="1171"/>
      <c r="O155" s="1171"/>
      <c r="P155" s="1171"/>
      <c r="Q155" s="1171"/>
      <c r="R155" s="1172"/>
    </row>
    <row r="156" spans="1:22" ht="15" hidden="1" x14ac:dyDescent="0.25">
      <c r="A156" s="293" t="s">
        <v>59</v>
      </c>
      <c r="B156" s="364" t="s">
        <v>76</v>
      </c>
      <c r="C156" s="365">
        <v>0</v>
      </c>
      <c r="D156" s="366">
        <v>47</v>
      </c>
      <c r="E156" s="366">
        <v>39</v>
      </c>
      <c r="F156" s="366">
        <v>15</v>
      </c>
      <c r="G156" s="366">
        <v>1</v>
      </c>
      <c r="H156" s="367">
        <v>1</v>
      </c>
      <c r="I156" s="677">
        <v>103</v>
      </c>
      <c r="K156" s="1086"/>
      <c r="L156" s="1171"/>
      <c r="M156" s="1171"/>
      <c r="N156" s="1171"/>
      <c r="O156" s="1171"/>
      <c r="P156" s="1171"/>
      <c r="Q156" s="1171"/>
      <c r="R156" s="1172"/>
    </row>
    <row r="157" spans="1:22" ht="15" hidden="1" x14ac:dyDescent="0.25">
      <c r="A157" s="293" t="s">
        <v>59</v>
      </c>
      <c r="B157" s="364" t="s">
        <v>63</v>
      </c>
      <c r="C157" s="365">
        <v>0</v>
      </c>
      <c r="D157" s="366">
        <v>59</v>
      </c>
      <c r="E157" s="366">
        <v>48</v>
      </c>
      <c r="F157" s="74">
        <v>15</v>
      </c>
      <c r="G157" s="74">
        <v>2</v>
      </c>
      <c r="H157" s="86">
        <v>1</v>
      </c>
      <c r="I157" s="677">
        <v>125</v>
      </c>
      <c r="K157" s="1086"/>
      <c r="L157" s="1171"/>
      <c r="M157" s="1171"/>
      <c r="N157" s="1171"/>
      <c r="O157" s="1171"/>
      <c r="P157" s="1171"/>
      <c r="Q157" s="1171"/>
      <c r="R157" s="1172"/>
    </row>
    <row r="158" spans="1:22" ht="15" hidden="1" x14ac:dyDescent="0.25">
      <c r="A158" s="293" t="s">
        <v>59</v>
      </c>
      <c r="B158" s="364" t="s">
        <v>77</v>
      </c>
      <c r="C158" s="365">
        <v>0</v>
      </c>
      <c r="D158" s="366">
        <v>57</v>
      </c>
      <c r="E158" s="366">
        <v>44</v>
      </c>
      <c r="F158" s="74">
        <v>15</v>
      </c>
      <c r="G158" s="74">
        <v>3</v>
      </c>
      <c r="H158" s="86">
        <v>0</v>
      </c>
      <c r="I158" s="677">
        <v>119</v>
      </c>
      <c r="K158" s="1086"/>
      <c r="L158" s="1171"/>
      <c r="M158" s="1171"/>
      <c r="N158" s="1171"/>
      <c r="O158" s="1171"/>
      <c r="P158" s="1171"/>
      <c r="Q158" s="1171"/>
      <c r="R158" s="1172"/>
    </row>
    <row r="159" spans="1:22" ht="15" hidden="1" x14ac:dyDescent="0.25">
      <c r="A159" s="293"/>
      <c r="B159" s="364" t="s">
        <v>64</v>
      </c>
      <c r="C159" s="365">
        <v>0</v>
      </c>
      <c r="D159" s="366">
        <v>38</v>
      </c>
      <c r="E159" s="366">
        <v>52</v>
      </c>
      <c r="F159" s="74">
        <v>22</v>
      </c>
      <c r="G159" s="74">
        <v>7</v>
      </c>
      <c r="H159" s="86">
        <v>1</v>
      </c>
      <c r="I159" s="677">
        <v>120</v>
      </c>
      <c r="K159" s="1086"/>
      <c r="L159" s="1171"/>
      <c r="M159" s="1171"/>
      <c r="N159" s="1171"/>
      <c r="O159" s="1171"/>
      <c r="P159" s="1171"/>
      <c r="Q159" s="1171"/>
      <c r="R159" s="1172"/>
    </row>
    <row r="160" spans="1:22" ht="15" hidden="1" x14ac:dyDescent="0.25">
      <c r="A160" s="293"/>
      <c r="B160" s="364" t="s">
        <v>78</v>
      </c>
      <c r="C160" s="365">
        <v>0</v>
      </c>
      <c r="D160" s="366">
        <v>39</v>
      </c>
      <c r="E160" s="366">
        <v>56</v>
      </c>
      <c r="F160" s="74">
        <v>21</v>
      </c>
      <c r="G160" s="74">
        <v>7</v>
      </c>
      <c r="H160" s="86">
        <v>1</v>
      </c>
      <c r="I160" s="677">
        <v>124</v>
      </c>
      <c r="K160" s="1086"/>
      <c r="L160" s="1171"/>
      <c r="M160" s="1171"/>
      <c r="N160" s="1171"/>
      <c r="O160" s="1171"/>
      <c r="P160" s="1171"/>
      <c r="Q160" s="1171"/>
      <c r="R160" s="1172"/>
      <c r="S160" s="26"/>
      <c r="T160" s="26"/>
      <c r="U160" s="26"/>
      <c r="V160" s="26"/>
    </row>
    <row r="161" spans="1:18" ht="15" hidden="1" x14ac:dyDescent="0.25">
      <c r="A161" s="293"/>
      <c r="B161" s="364" t="s">
        <v>65</v>
      </c>
      <c r="C161" s="365">
        <v>0</v>
      </c>
      <c r="D161" s="366">
        <v>46</v>
      </c>
      <c r="E161" s="366">
        <v>64</v>
      </c>
      <c r="F161" s="74">
        <v>23</v>
      </c>
      <c r="G161" s="74">
        <v>8</v>
      </c>
      <c r="H161" s="86">
        <v>2</v>
      </c>
      <c r="I161" s="677">
        <v>143</v>
      </c>
      <c r="K161" s="1170"/>
      <c r="L161" s="1172"/>
      <c r="M161" s="1172"/>
      <c r="N161" s="1172"/>
      <c r="O161" s="1172"/>
      <c r="P161" s="1172"/>
      <c r="Q161" s="1172"/>
      <c r="R161" s="1172"/>
    </row>
    <row r="162" spans="1:18" hidden="1" x14ac:dyDescent="0.2">
      <c r="A162" s="293"/>
      <c r="B162" s="364" t="s">
        <v>66</v>
      </c>
      <c r="C162" s="365">
        <v>0</v>
      </c>
      <c r="D162" s="366">
        <v>62</v>
      </c>
      <c r="E162" s="366">
        <v>100</v>
      </c>
      <c r="F162" s="74">
        <v>36</v>
      </c>
      <c r="G162" s="74">
        <v>10</v>
      </c>
      <c r="H162" s="86">
        <v>3</v>
      </c>
      <c r="I162" s="677">
        <v>211</v>
      </c>
    </row>
    <row r="163" spans="1:18" ht="15.75" hidden="1" thickBot="1" x14ac:dyDescent="0.3">
      <c r="A163" s="97"/>
      <c r="B163" s="102" t="s">
        <v>67</v>
      </c>
      <c r="C163" s="76">
        <v>0</v>
      </c>
      <c r="D163" s="75">
        <v>79</v>
      </c>
      <c r="E163" s="75">
        <v>105</v>
      </c>
      <c r="F163" s="75">
        <v>45</v>
      </c>
      <c r="G163" s="75">
        <v>8</v>
      </c>
      <c r="H163" s="324">
        <v>1</v>
      </c>
      <c r="I163" s="561">
        <v>238</v>
      </c>
      <c r="K163" s="1086"/>
      <c r="L163" s="1086"/>
      <c r="M163" s="1086"/>
      <c r="N163" s="1086"/>
      <c r="O163" s="1086"/>
      <c r="P163" s="1086"/>
      <c r="Q163" s="1086"/>
      <c r="R163" s="1086"/>
    </row>
  </sheetData>
  <mergeCells count="5">
    <mergeCell ref="C133:I133"/>
    <mergeCell ref="C11:I11"/>
    <mergeCell ref="C42:I42"/>
    <mergeCell ref="C103:I103"/>
    <mergeCell ref="C73:I73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40" max="16383" man="1"/>
    <brk id="71" max="16383" man="1"/>
    <brk id="101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8C79-987E-4944-BC34-3D5A9CD51B84}">
  <sheetPr>
    <tabColor rgb="FFFF0000"/>
  </sheetPr>
  <dimension ref="A1:L31"/>
  <sheetViews>
    <sheetView showGridLines="0" zoomScale="128" workbookViewId="0">
      <selection activeCell="I33" sqref="I33"/>
    </sheetView>
  </sheetViews>
  <sheetFormatPr baseColWidth="10" defaultRowHeight="12.75" x14ac:dyDescent="0.2"/>
  <cols>
    <col min="2" max="2" width="19.5703125" customWidth="1"/>
    <col min="3" max="3" width="17.42578125" customWidth="1"/>
    <col min="4" max="4" width="17" customWidth="1"/>
    <col min="5" max="5" width="21.28515625" customWidth="1"/>
  </cols>
  <sheetData>
    <row r="1" spans="1:5" x14ac:dyDescent="0.2">
      <c r="A1" s="77" t="s">
        <v>100</v>
      </c>
      <c r="B1" s="91"/>
      <c r="C1" s="2"/>
      <c r="D1" s="2"/>
      <c r="E1" s="2"/>
    </row>
    <row r="2" spans="1:5" x14ac:dyDescent="0.2">
      <c r="A2" s="1" t="s">
        <v>0</v>
      </c>
      <c r="B2" s="2"/>
      <c r="C2" s="2"/>
      <c r="D2" s="2"/>
      <c r="E2" s="2"/>
    </row>
    <row r="3" spans="1:5" x14ac:dyDescent="0.2">
      <c r="A3" s="1"/>
      <c r="B3" s="2"/>
      <c r="C3" s="2"/>
      <c r="D3" s="2"/>
      <c r="E3" s="2"/>
    </row>
    <row r="4" spans="1:5" x14ac:dyDescent="0.2">
      <c r="A4" s="1" t="str">
        <f>A8</f>
        <v>Tabell 3-9-D Antall personer på venteliste på bolig i Omsorg + - per 31.12</v>
      </c>
      <c r="B4" s="2"/>
      <c r="C4" s="2"/>
      <c r="D4" s="2"/>
      <c r="E4" s="2"/>
    </row>
    <row r="5" spans="1:5" x14ac:dyDescent="0.2">
      <c r="A5" s="1"/>
      <c r="B5" s="2"/>
      <c r="C5" s="2"/>
      <c r="D5" s="2"/>
      <c r="E5" s="2"/>
    </row>
    <row r="6" spans="1:5" x14ac:dyDescent="0.2">
      <c r="A6" s="1"/>
      <c r="B6" s="2"/>
      <c r="C6" s="2"/>
      <c r="D6" s="2"/>
      <c r="E6" s="2"/>
    </row>
    <row r="7" spans="1:5" x14ac:dyDescent="0.2">
      <c r="A7" s="5"/>
      <c r="B7" s="2"/>
      <c r="C7" s="2"/>
      <c r="D7" s="2"/>
      <c r="E7" s="2"/>
    </row>
    <row r="8" spans="1:5" ht="13.5" thickBot="1" x14ac:dyDescent="0.25">
      <c r="A8" s="6" t="s">
        <v>480</v>
      </c>
      <c r="B8" s="7"/>
      <c r="C8" s="7"/>
      <c r="D8" s="7"/>
      <c r="E8" s="7"/>
    </row>
    <row r="9" spans="1:5" ht="87.6" customHeight="1" thickBot="1" x14ac:dyDescent="0.25">
      <c r="A9" s="1029" t="s">
        <v>51</v>
      </c>
      <c r="B9" s="1030" t="s">
        <v>5</v>
      </c>
      <c r="C9" s="761" t="s">
        <v>479</v>
      </c>
      <c r="D9" s="761" t="s">
        <v>481</v>
      </c>
      <c r="E9" s="1025" t="s">
        <v>482</v>
      </c>
    </row>
    <row r="10" spans="1:5" x14ac:dyDescent="0.2">
      <c r="A10" s="103">
        <v>1</v>
      </c>
      <c r="B10" s="104" t="s">
        <v>11</v>
      </c>
      <c r="C10" s="79">
        <v>58</v>
      </c>
      <c r="D10" s="584">
        <v>0</v>
      </c>
      <c r="E10" s="359">
        <v>0</v>
      </c>
    </row>
    <row r="11" spans="1:5" x14ac:dyDescent="0.2">
      <c r="A11" s="52">
        <v>2</v>
      </c>
      <c r="B11" s="21" t="s">
        <v>12</v>
      </c>
      <c r="C11" s="80">
        <v>22</v>
      </c>
      <c r="D11" s="586">
        <v>0</v>
      </c>
      <c r="E11" s="360">
        <v>0</v>
      </c>
    </row>
    <row r="12" spans="1:5" x14ac:dyDescent="0.2">
      <c r="A12" s="52">
        <v>3</v>
      </c>
      <c r="B12" s="21" t="s">
        <v>14</v>
      </c>
      <c r="C12" s="80">
        <v>24</v>
      </c>
      <c r="D12" s="586">
        <v>0</v>
      </c>
      <c r="E12" s="360">
        <v>0</v>
      </c>
    </row>
    <row r="13" spans="1:5" x14ac:dyDescent="0.2">
      <c r="A13" s="52">
        <v>4</v>
      </c>
      <c r="B13" s="21" t="s">
        <v>15</v>
      </c>
      <c r="C13" s="80">
        <v>44</v>
      </c>
      <c r="D13" s="586">
        <v>0</v>
      </c>
      <c r="E13" s="360">
        <v>0</v>
      </c>
    </row>
    <row r="14" spans="1:5" x14ac:dyDescent="0.2">
      <c r="A14" s="52">
        <v>5</v>
      </c>
      <c r="B14" s="21" t="s">
        <v>16</v>
      </c>
      <c r="C14" s="80">
        <v>13</v>
      </c>
      <c r="D14" s="586">
        <v>0</v>
      </c>
      <c r="E14" s="360">
        <v>0</v>
      </c>
    </row>
    <row r="15" spans="1:5" x14ac:dyDescent="0.2">
      <c r="A15" s="53">
        <v>6</v>
      </c>
      <c r="B15" s="23" t="s">
        <v>17</v>
      </c>
      <c r="C15" s="80">
        <v>13</v>
      </c>
      <c r="D15" s="586">
        <v>0</v>
      </c>
      <c r="E15" s="360">
        <v>0</v>
      </c>
    </row>
    <row r="16" spans="1:5" x14ac:dyDescent="0.2">
      <c r="A16" s="53">
        <v>7</v>
      </c>
      <c r="B16" s="23" t="s">
        <v>18</v>
      </c>
      <c r="C16" s="80">
        <v>37</v>
      </c>
      <c r="D16" s="586">
        <v>0</v>
      </c>
      <c r="E16" s="360">
        <v>0</v>
      </c>
    </row>
    <row r="17" spans="1:12" x14ac:dyDescent="0.2">
      <c r="A17" s="52">
        <v>8</v>
      </c>
      <c r="B17" s="21" t="s">
        <v>19</v>
      </c>
      <c r="C17" s="80">
        <v>11</v>
      </c>
      <c r="D17" s="586">
        <v>0</v>
      </c>
      <c r="E17" s="360">
        <v>0</v>
      </c>
    </row>
    <row r="18" spans="1:12" x14ac:dyDescent="0.2">
      <c r="A18" s="52">
        <v>9</v>
      </c>
      <c r="B18" s="21" t="s">
        <v>20</v>
      </c>
      <c r="C18" s="80">
        <v>12</v>
      </c>
      <c r="D18" s="586">
        <v>0</v>
      </c>
      <c r="E18" s="360">
        <v>0</v>
      </c>
    </row>
    <row r="19" spans="1:12" x14ac:dyDescent="0.2">
      <c r="A19" s="52">
        <v>10</v>
      </c>
      <c r="B19" s="21" t="s">
        <v>21</v>
      </c>
      <c r="C19" s="80">
        <v>38</v>
      </c>
      <c r="D19" s="586">
        <v>0</v>
      </c>
      <c r="E19" s="360">
        <v>0</v>
      </c>
    </row>
    <row r="20" spans="1:12" x14ac:dyDescent="0.2">
      <c r="A20" s="53">
        <v>11</v>
      </c>
      <c r="B20" s="23" t="s">
        <v>22</v>
      </c>
      <c r="C20" s="80">
        <v>57</v>
      </c>
      <c r="D20" s="586">
        <v>0</v>
      </c>
      <c r="E20" s="360">
        <v>0</v>
      </c>
    </row>
    <row r="21" spans="1:12" x14ac:dyDescent="0.2">
      <c r="A21" s="52">
        <v>12</v>
      </c>
      <c r="B21" s="21" t="s">
        <v>23</v>
      </c>
      <c r="C21" s="80">
        <v>59</v>
      </c>
      <c r="D21" s="586">
        <v>0</v>
      </c>
      <c r="E21" s="360">
        <v>0</v>
      </c>
    </row>
    <row r="22" spans="1:12" x14ac:dyDescent="0.2">
      <c r="A22" s="52">
        <v>13</v>
      </c>
      <c r="B22" s="21" t="s">
        <v>24</v>
      </c>
      <c r="C22" s="80">
        <v>81</v>
      </c>
      <c r="D22" s="586">
        <v>0</v>
      </c>
      <c r="E22" s="360">
        <v>0</v>
      </c>
      <c r="J22" s="363"/>
      <c r="K22" s="363"/>
      <c r="L22" s="363"/>
    </row>
    <row r="23" spans="1:12" x14ac:dyDescent="0.2">
      <c r="A23" s="52">
        <v>14</v>
      </c>
      <c r="B23" s="21" t="s">
        <v>25</v>
      </c>
      <c r="C23" s="80">
        <v>51</v>
      </c>
      <c r="D23" s="586">
        <v>0</v>
      </c>
      <c r="E23" s="360">
        <v>0</v>
      </c>
    </row>
    <row r="24" spans="1:12" ht="24.75" thickBot="1" x14ac:dyDescent="0.25">
      <c r="A24" s="58">
        <v>15</v>
      </c>
      <c r="B24" s="25" t="s">
        <v>26</v>
      </c>
      <c r="C24" s="81">
        <v>4</v>
      </c>
      <c r="D24" s="588">
        <v>0</v>
      </c>
      <c r="E24" s="361">
        <v>0</v>
      </c>
    </row>
    <row r="25" spans="1:12" x14ac:dyDescent="0.2">
      <c r="A25" s="99"/>
      <c r="B25" s="236" t="s">
        <v>538</v>
      </c>
      <c r="C25" s="1055">
        <f>SUM(C10:C24)</f>
        <v>524</v>
      </c>
      <c r="D25" s="1055">
        <f t="shared" ref="D25:E25" si="0">SUM(D10:D24)</f>
        <v>0</v>
      </c>
      <c r="E25" s="291">
        <f t="shared" si="0"/>
        <v>0</v>
      </c>
    </row>
    <row r="26" spans="1:12" x14ac:dyDescent="0.2">
      <c r="A26" s="240"/>
      <c r="B26" s="239" t="s">
        <v>490</v>
      </c>
      <c r="C26" s="340">
        <v>490</v>
      </c>
      <c r="D26" s="340">
        <v>48</v>
      </c>
      <c r="E26" s="341">
        <v>444</v>
      </c>
    </row>
    <row r="27" spans="1:12" x14ac:dyDescent="0.2">
      <c r="A27" s="96"/>
      <c r="B27" s="215" t="s">
        <v>491</v>
      </c>
      <c r="C27" s="90">
        <v>448</v>
      </c>
      <c r="D27" s="90">
        <v>50</v>
      </c>
      <c r="E27" s="1056">
        <v>396</v>
      </c>
    </row>
    <row r="28" spans="1:12" ht="13.5" thickBot="1" x14ac:dyDescent="0.25">
      <c r="A28" s="97"/>
      <c r="B28" s="237" t="s">
        <v>492</v>
      </c>
      <c r="C28" s="290">
        <v>338</v>
      </c>
      <c r="D28" s="290">
        <v>31</v>
      </c>
      <c r="E28" s="292">
        <v>301</v>
      </c>
    </row>
    <row r="29" spans="1:12" x14ac:dyDescent="0.2">
      <c r="A29" s="565" t="s">
        <v>468</v>
      </c>
      <c r="B29" s="2"/>
      <c r="C29" s="2"/>
      <c r="D29" s="2"/>
      <c r="E29" s="2"/>
      <c r="H29" s="363"/>
      <c r="I29" s="363"/>
      <c r="J29" s="363"/>
    </row>
    <row r="31" spans="1:12" x14ac:dyDescent="0.2">
      <c r="A31" t="s">
        <v>539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9">
    <tabColor rgb="FFFF0000"/>
  </sheetPr>
  <dimension ref="A1:W49"/>
  <sheetViews>
    <sheetView showGridLines="0" tabSelected="1" showWhiteSpace="0" zoomScale="141" zoomScaleNormal="100" workbookViewId="0">
      <selection activeCell="J14" sqref="J14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2" width="11.42578125" style="2"/>
    <col min="13" max="13" width="24.42578125" style="2" customWidth="1"/>
    <col min="14" max="14" width="11.5703125" style="2" customWidth="1"/>
    <col min="15" max="19" width="11.42578125" style="2"/>
    <col min="20" max="20" width="11.42578125" style="2" customWidth="1"/>
    <col min="21" max="21" width="10.28515625" style="2" customWidth="1"/>
    <col min="22" max="16384" width="11.42578125" style="2"/>
  </cols>
  <sheetData>
    <row r="1" spans="1:23" x14ac:dyDescent="0.2">
      <c r="A1" s="77" t="s">
        <v>100</v>
      </c>
      <c r="B1" s="77"/>
    </row>
    <row r="2" spans="1:23" x14ac:dyDescent="0.2">
      <c r="A2" s="1" t="s">
        <v>0</v>
      </c>
    </row>
    <row r="3" spans="1:23" x14ac:dyDescent="0.2">
      <c r="A3" s="1"/>
      <c r="M3" s="2" t="s">
        <v>13</v>
      </c>
      <c r="R3" s="10"/>
      <c r="S3" s="10"/>
    </row>
    <row r="4" spans="1:23" x14ac:dyDescent="0.2">
      <c r="A4" s="1" t="str">
        <f>A8</f>
        <v>Tabell 3 -10 - A - Personer med utviklingshemming registrert i bydelen (som bydelen har øk. Ansv. for) pr. 31.12</v>
      </c>
    </row>
    <row r="5" spans="1:23" x14ac:dyDescent="0.2">
      <c r="A5" s="1"/>
    </row>
    <row r="6" spans="1:23" x14ac:dyDescent="0.2">
      <c r="A6" s="1"/>
    </row>
    <row r="8" spans="1:23" s="7" customFormat="1" ht="13.5" thickBot="1" x14ac:dyDescent="0.25">
      <c r="A8" s="6" t="s">
        <v>306</v>
      </c>
      <c r="K8" s="19"/>
      <c r="L8" s="363"/>
      <c r="R8" s="2"/>
      <c r="S8" s="2"/>
      <c r="V8" s="363"/>
      <c r="W8" s="2"/>
    </row>
    <row r="9" spans="1:23" s="10" customFormat="1" ht="13.5" thickBot="1" x14ac:dyDescent="0.25">
      <c r="A9" s="507"/>
      <c r="B9" s="508"/>
      <c r="C9" s="1564" t="s">
        <v>307</v>
      </c>
      <c r="D9" s="1564"/>
      <c r="E9" s="1564"/>
      <c r="F9" s="773"/>
      <c r="G9" s="1597" t="s">
        <v>308</v>
      </c>
      <c r="H9" s="1597"/>
      <c r="I9" s="1597"/>
      <c r="J9" s="1598"/>
      <c r="K9" s="19"/>
      <c r="L9" s="363"/>
      <c r="M9" s="579"/>
      <c r="N9" s="580">
        <v>2025</v>
      </c>
      <c r="O9" s="580">
        <v>2024</v>
      </c>
      <c r="P9" s="580">
        <v>2023</v>
      </c>
      <c r="Q9" s="580">
        <v>2022</v>
      </c>
      <c r="R9" s="580">
        <v>2021</v>
      </c>
      <c r="S9" s="580">
        <v>2020</v>
      </c>
      <c r="T9" s="1044">
        <v>2019</v>
      </c>
      <c r="U9" s="1046"/>
      <c r="W9" s="363"/>
    </row>
    <row r="10" spans="1:23" s="10" customFormat="1" ht="36.75" thickBot="1" x14ac:dyDescent="0.25">
      <c r="A10" s="50" t="s">
        <v>51</v>
      </c>
      <c r="B10" s="13" t="s">
        <v>5</v>
      </c>
      <c r="C10" s="12" t="s">
        <v>309</v>
      </c>
      <c r="D10" s="88" t="s">
        <v>310</v>
      </c>
      <c r="E10" s="88" t="s">
        <v>311</v>
      </c>
      <c r="F10" s="88" t="s">
        <v>58</v>
      </c>
      <c r="G10" s="12" t="s">
        <v>309</v>
      </c>
      <c r="H10" s="88" t="s">
        <v>310</v>
      </c>
      <c r="I10" s="88" t="s">
        <v>311</v>
      </c>
      <c r="J10" s="506" t="s">
        <v>58</v>
      </c>
      <c r="K10" s="253"/>
      <c r="L10" s="363"/>
      <c r="M10" s="581" t="s">
        <v>5</v>
      </c>
      <c r="N10" s="582" t="s">
        <v>312</v>
      </c>
      <c r="O10" s="582" t="s">
        <v>312</v>
      </c>
      <c r="P10" s="582" t="s">
        <v>312</v>
      </c>
      <c r="Q10" s="582" t="s">
        <v>312</v>
      </c>
      <c r="R10" s="582" t="s">
        <v>312</v>
      </c>
      <c r="S10" s="582" t="s">
        <v>312</v>
      </c>
      <c r="T10" s="1045" t="s">
        <v>312</v>
      </c>
      <c r="U10" s="1047" t="s">
        <v>488</v>
      </c>
      <c r="W10" s="841"/>
    </row>
    <row r="11" spans="1:23" ht="12.75" x14ac:dyDescent="0.2">
      <c r="A11" s="51">
        <v>1</v>
      </c>
      <c r="B11" s="16" t="s">
        <v>11</v>
      </c>
      <c r="C11" s="464">
        <v>22</v>
      </c>
      <c r="D11" s="465">
        <v>128</v>
      </c>
      <c r="E11" s="465">
        <v>30</v>
      </c>
      <c r="F11" s="427">
        <f>SUM(C11:E11)</f>
        <v>180</v>
      </c>
      <c r="G11" s="464">
        <v>21</v>
      </c>
      <c r="H11" s="465">
        <v>87</v>
      </c>
      <c r="I11" s="465">
        <v>17</v>
      </c>
      <c r="J11" s="427">
        <f>SUM(G11:I11)</f>
        <v>125</v>
      </c>
      <c r="K11" s="19"/>
      <c r="L11" s="363"/>
      <c r="M11" s="784" t="s">
        <v>11</v>
      </c>
      <c r="N11" s="1335">
        <f>H11+I11</f>
        <v>104</v>
      </c>
      <c r="O11" s="1331">
        <v>99</v>
      </c>
      <c r="P11" s="595">
        <v>99</v>
      </c>
      <c r="Q11" s="595">
        <v>100</v>
      </c>
      <c r="R11" s="583">
        <v>85</v>
      </c>
      <c r="S11" s="583">
        <v>85</v>
      </c>
      <c r="T11" s="1026">
        <v>84</v>
      </c>
      <c r="U11" s="1048">
        <f>O11-P11</f>
        <v>0</v>
      </c>
      <c r="V11" s="363"/>
      <c r="W11" s="842"/>
    </row>
    <row r="12" spans="1:23" ht="12.75" x14ac:dyDescent="0.2">
      <c r="A12" s="52">
        <v>2</v>
      </c>
      <c r="B12" s="21" t="s">
        <v>12</v>
      </c>
      <c r="C12" s="42">
        <v>18</v>
      </c>
      <c r="D12" s="213">
        <v>94</v>
      </c>
      <c r="E12" s="213">
        <v>22</v>
      </c>
      <c r="F12" s="428">
        <f t="shared" ref="F12:F25" si="0">SUM(C12:E12)</f>
        <v>134</v>
      </c>
      <c r="G12" s="42">
        <v>15</v>
      </c>
      <c r="H12" s="213">
        <v>71</v>
      </c>
      <c r="I12" s="213">
        <v>21</v>
      </c>
      <c r="J12" s="428">
        <f t="shared" ref="J12:J25" si="1">SUM(G12:I12)</f>
        <v>107</v>
      </c>
      <c r="K12" s="19"/>
      <c r="L12" s="363"/>
      <c r="M12" s="785" t="s">
        <v>12</v>
      </c>
      <c r="N12" s="1333">
        <f t="shared" ref="N12:N25" si="2">H12+I12</f>
        <v>92</v>
      </c>
      <c r="O12" s="1332">
        <v>92</v>
      </c>
      <c r="P12" s="656">
        <v>90</v>
      </c>
      <c r="Q12" s="656">
        <v>95</v>
      </c>
      <c r="R12" s="585">
        <v>90</v>
      </c>
      <c r="S12" s="585">
        <v>92</v>
      </c>
      <c r="T12" s="1027">
        <v>84</v>
      </c>
      <c r="U12" s="1049">
        <f t="shared" ref="U12:U25" si="3">O12-P12</f>
        <v>2</v>
      </c>
      <c r="V12" s="363"/>
      <c r="W12" s="842"/>
    </row>
    <row r="13" spans="1:23" ht="12.75" x14ac:dyDescent="0.2">
      <c r="A13" s="52">
        <v>3</v>
      </c>
      <c r="B13" s="21" t="s">
        <v>14</v>
      </c>
      <c r="C13" s="42">
        <v>24</v>
      </c>
      <c r="D13" s="213">
        <v>87</v>
      </c>
      <c r="E13" s="213">
        <v>30</v>
      </c>
      <c r="F13" s="428">
        <f t="shared" si="0"/>
        <v>141</v>
      </c>
      <c r="G13" s="42">
        <v>23</v>
      </c>
      <c r="H13" s="213">
        <v>74</v>
      </c>
      <c r="I13" s="213">
        <v>26</v>
      </c>
      <c r="J13" s="428">
        <f t="shared" si="1"/>
        <v>123</v>
      </c>
      <c r="L13" s="363"/>
      <c r="M13" s="785" t="s">
        <v>14</v>
      </c>
      <c r="N13" s="1333">
        <f t="shared" si="2"/>
        <v>100</v>
      </c>
      <c r="O13" s="1332">
        <v>91</v>
      </c>
      <c r="P13" s="656">
        <v>93</v>
      </c>
      <c r="Q13" s="656">
        <v>96</v>
      </c>
      <c r="R13" s="585">
        <v>89</v>
      </c>
      <c r="S13" s="585">
        <v>89</v>
      </c>
      <c r="T13" s="1027">
        <v>82</v>
      </c>
      <c r="U13" s="1049">
        <f t="shared" si="3"/>
        <v>-2</v>
      </c>
      <c r="V13" s="363"/>
      <c r="W13" s="842"/>
    </row>
    <row r="14" spans="1:23" ht="12.75" x14ac:dyDescent="0.2">
      <c r="A14" s="52">
        <v>4</v>
      </c>
      <c r="B14" s="21" t="s">
        <v>15</v>
      </c>
      <c r="C14" s="42">
        <v>15</v>
      </c>
      <c r="D14" s="213">
        <v>32</v>
      </c>
      <c r="E14" s="213">
        <v>8</v>
      </c>
      <c r="F14" s="428">
        <f t="shared" si="0"/>
        <v>55</v>
      </c>
      <c r="G14" s="42">
        <v>14</v>
      </c>
      <c r="H14" s="213">
        <v>20</v>
      </c>
      <c r="I14" s="213">
        <v>8</v>
      </c>
      <c r="J14" s="428">
        <f t="shared" si="1"/>
        <v>42</v>
      </c>
      <c r="K14" s="19"/>
      <c r="L14" s="363"/>
      <c r="M14" s="785" t="s">
        <v>15</v>
      </c>
      <c r="N14" s="1333">
        <f t="shared" si="2"/>
        <v>28</v>
      </c>
      <c r="O14" s="1332">
        <v>28</v>
      </c>
      <c r="P14" s="656">
        <v>23</v>
      </c>
      <c r="Q14" s="656">
        <v>22</v>
      </c>
      <c r="R14" s="585">
        <v>21</v>
      </c>
      <c r="S14" s="585">
        <v>21</v>
      </c>
      <c r="T14" s="1027">
        <v>17</v>
      </c>
      <c r="U14" s="1049">
        <f t="shared" si="3"/>
        <v>5</v>
      </c>
      <c r="V14" s="363"/>
      <c r="W14" s="842"/>
    </row>
    <row r="15" spans="1:23" ht="12.75" x14ac:dyDescent="0.2">
      <c r="A15" s="52">
        <v>5</v>
      </c>
      <c r="B15" s="21" t="s">
        <v>16</v>
      </c>
      <c r="C15" s="42">
        <v>7</v>
      </c>
      <c r="D15" s="213">
        <v>48</v>
      </c>
      <c r="E15" s="213">
        <v>18</v>
      </c>
      <c r="F15" s="428">
        <f t="shared" si="0"/>
        <v>73</v>
      </c>
      <c r="G15" s="42">
        <v>5</v>
      </c>
      <c r="H15" s="213">
        <v>43</v>
      </c>
      <c r="I15" s="213">
        <v>18</v>
      </c>
      <c r="J15" s="428">
        <f t="shared" si="1"/>
        <v>66</v>
      </c>
      <c r="K15" s="19"/>
      <c r="L15" s="363"/>
      <c r="M15" s="785" t="s">
        <v>16</v>
      </c>
      <c r="N15" s="1333">
        <f t="shared" si="2"/>
        <v>61</v>
      </c>
      <c r="O15" s="1332">
        <v>61</v>
      </c>
      <c r="P15" s="656">
        <v>56</v>
      </c>
      <c r="Q15" s="656">
        <v>58</v>
      </c>
      <c r="R15" s="585">
        <v>51</v>
      </c>
      <c r="S15" s="585">
        <v>60</v>
      </c>
      <c r="T15" s="1027">
        <v>53</v>
      </c>
      <c r="U15" s="1049">
        <f t="shared" si="3"/>
        <v>5</v>
      </c>
      <c r="V15" s="363"/>
      <c r="W15" s="842"/>
    </row>
    <row r="16" spans="1:23" ht="12.75" x14ac:dyDescent="0.2">
      <c r="A16" s="53">
        <v>6</v>
      </c>
      <c r="B16" s="23" t="s">
        <v>17</v>
      </c>
      <c r="C16" s="42">
        <v>16</v>
      </c>
      <c r="D16" s="213">
        <v>63</v>
      </c>
      <c r="E16" s="213">
        <v>19</v>
      </c>
      <c r="F16" s="428">
        <f t="shared" si="0"/>
        <v>98</v>
      </c>
      <c r="G16" s="42">
        <v>16</v>
      </c>
      <c r="H16" s="213">
        <v>58</v>
      </c>
      <c r="I16" s="213">
        <v>19</v>
      </c>
      <c r="J16" s="428">
        <f t="shared" si="1"/>
        <v>93</v>
      </c>
      <c r="K16" s="253"/>
      <c r="L16" s="363"/>
      <c r="M16" s="785" t="s">
        <v>313</v>
      </c>
      <c r="N16" s="1333">
        <f t="shared" si="2"/>
        <v>77</v>
      </c>
      <c r="O16" s="1332">
        <v>76</v>
      </c>
      <c r="P16" s="656">
        <v>80</v>
      </c>
      <c r="Q16" s="656">
        <v>77</v>
      </c>
      <c r="R16" s="585">
        <v>72</v>
      </c>
      <c r="S16" s="585">
        <v>75</v>
      </c>
      <c r="T16" s="1027">
        <v>75</v>
      </c>
      <c r="U16" s="1049">
        <f t="shared" si="3"/>
        <v>-4</v>
      </c>
      <c r="V16" s="363"/>
      <c r="W16" s="842"/>
    </row>
    <row r="17" spans="1:23" ht="12.75" x14ac:dyDescent="0.2">
      <c r="A17" s="53">
        <v>7</v>
      </c>
      <c r="B17" s="23" t="s">
        <v>18</v>
      </c>
      <c r="C17" s="42">
        <v>48</v>
      </c>
      <c r="D17" s="213">
        <v>110</v>
      </c>
      <c r="E17" s="213">
        <v>43</v>
      </c>
      <c r="F17" s="428">
        <f t="shared" si="0"/>
        <v>201</v>
      </c>
      <c r="G17" s="42">
        <v>41</v>
      </c>
      <c r="H17" s="213">
        <v>104</v>
      </c>
      <c r="I17" s="213">
        <v>42</v>
      </c>
      <c r="J17" s="428">
        <f t="shared" si="1"/>
        <v>187</v>
      </c>
      <c r="K17" s="253"/>
      <c r="L17" s="363"/>
      <c r="M17" s="785" t="s">
        <v>18</v>
      </c>
      <c r="N17" s="1333">
        <f t="shared" si="2"/>
        <v>146</v>
      </c>
      <c r="O17" s="1332">
        <v>144</v>
      </c>
      <c r="P17" s="656">
        <v>148</v>
      </c>
      <c r="Q17" s="656">
        <v>145</v>
      </c>
      <c r="R17" s="585">
        <v>147</v>
      </c>
      <c r="S17" s="585">
        <v>149</v>
      </c>
      <c r="T17" s="1027">
        <v>143</v>
      </c>
      <c r="U17" s="1049">
        <f t="shared" si="3"/>
        <v>-4</v>
      </c>
      <c r="V17" s="363"/>
      <c r="W17" s="842"/>
    </row>
    <row r="18" spans="1:23" ht="12.75" x14ac:dyDescent="0.2">
      <c r="A18" s="52">
        <v>8</v>
      </c>
      <c r="B18" s="21" t="s">
        <v>19</v>
      </c>
      <c r="C18" s="42">
        <v>35</v>
      </c>
      <c r="D18" s="213">
        <v>112</v>
      </c>
      <c r="E18" s="213">
        <v>41</v>
      </c>
      <c r="F18" s="428">
        <f t="shared" si="0"/>
        <v>188</v>
      </c>
      <c r="G18" s="42">
        <v>35</v>
      </c>
      <c r="H18" s="213">
        <v>100</v>
      </c>
      <c r="I18" s="213">
        <v>41</v>
      </c>
      <c r="J18" s="428">
        <f t="shared" si="1"/>
        <v>176</v>
      </c>
      <c r="K18" s="19"/>
      <c r="L18" s="363"/>
      <c r="M18" s="785" t="s">
        <v>19</v>
      </c>
      <c r="N18" s="1333">
        <f t="shared" si="2"/>
        <v>141</v>
      </c>
      <c r="O18" s="1332">
        <v>133</v>
      </c>
      <c r="P18" s="656">
        <v>125</v>
      </c>
      <c r="Q18" s="656">
        <v>119</v>
      </c>
      <c r="R18" s="585">
        <v>118</v>
      </c>
      <c r="S18" s="585">
        <v>122</v>
      </c>
      <c r="T18" s="1027">
        <v>119</v>
      </c>
      <c r="U18" s="1049">
        <f t="shared" si="3"/>
        <v>8</v>
      </c>
      <c r="V18" s="363"/>
      <c r="W18" s="842"/>
    </row>
    <row r="19" spans="1:23" ht="12.75" x14ac:dyDescent="0.2">
      <c r="A19" s="52">
        <v>9</v>
      </c>
      <c r="B19" s="21" t="s">
        <v>20</v>
      </c>
      <c r="C19" s="42">
        <v>45</v>
      </c>
      <c r="D19" s="213">
        <v>121</v>
      </c>
      <c r="E19" s="213">
        <v>33</v>
      </c>
      <c r="F19" s="428">
        <f t="shared" si="0"/>
        <v>199</v>
      </c>
      <c r="G19" s="42">
        <v>35</v>
      </c>
      <c r="H19" s="213">
        <v>98</v>
      </c>
      <c r="I19" s="213">
        <v>30</v>
      </c>
      <c r="J19" s="428">
        <f t="shared" si="1"/>
        <v>163</v>
      </c>
      <c r="K19" s="19"/>
      <c r="L19" s="363"/>
      <c r="M19" s="785" t="s">
        <v>20</v>
      </c>
      <c r="N19" s="1333">
        <f t="shared" si="2"/>
        <v>128</v>
      </c>
      <c r="O19" s="1332">
        <v>124</v>
      </c>
      <c r="P19" s="656">
        <v>129</v>
      </c>
      <c r="Q19" s="656">
        <v>120</v>
      </c>
      <c r="R19" s="585">
        <v>111</v>
      </c>
      <c r="S19" s="585">
        <v>105</v>
      </c>
      <c r="T19" s="1027">
        <v>109</v>
      </c>
      <c r="U19" s="1049">
        <f t="shared" si="3"/>
        <v>-5</v>
      </c>
      <c r="V19" s="363"/>
      <c r="W19" s="842"/>
    </row>
    <row r="20" spans="1:23" ht="12.75" x14ac:dyDescent="0.2">
      <c r="A20" s="52">
        <v>10</v>
      </c>
      <c r="B20" s="21" t="s">
        <v>21</v>
      </c>
      <c r="C20" s="42">
        <v>29</v>
      </c>
      <c r="D20" s="213">
        <v>132</v>
      </c>
      <c r="E20" s="213">
        <v>38</v>
      </c>
      <c r="F20" s="428">
        <f t="shared" si="0"/>
        <v>199</v>
      </c>
      <c r="G20" s="42">
        <v>21</v>
      </c>
      <c r="H20" s="213">
        <v>108</v>
      </c>
      <c r="I20" s="213">
        <v>36</v>
      </c>
      <c r="J20" s="428">
        <f t="shared" si="1"/>
        <v>165</v>
      </c>
      <c r="K20" s="253"/>
      <c r="L20" s="363"/>
      <c r="M20" s="785" t="s">
        <v>21</v>
      </c>
      <c r="N20" s="1333">
        <f t="shared" si="2"/>
        <v>144</v>
      </c>
      <c r="O20" s="1332">
        <v>144</v>
      </c>
      <c r="P20" s="656">
        <v>140</v>
      </c>
      <c r="Q20" s="656">
        <v>133</v>
      </c>
      <c r="R20" s="585">
        <v>133</v>
      </c>
      <c r="S20" s="585">
        <v>128</v>
      </c>
      <c r="T20" s="1027">
        <v>126</v>
      </c>
      <c r="U20" s="1049">
        <f t="shared" si="3"/>
        <v>4</v>
      </c>
      <c r="V20" s="363"/>
      <c r="W20" s="842"/>
    </row>
    <row r="21" spans="1:23" ht="12.75" x14ac:dyDescent="0.2">
      <c r="A21" s="53">
        <v>11</v>
      </c>
      <c r="B21" s="23" t="s">
        <v>22</v>
      </c>
      <c r="C21" s="42">
        <v>55</v>
      </c>
      <c r="D21" s="213">
        <v>182</v>
      </c>
      <c r="E21" s="213">
        <v>40</v>
      </c>
      <c r="F21" s="428">
        <f t="shared" si="0"/>
        <v>277</v>
      </c>
      <c r="G21" s="42">
        <v>38</v>
      </c>
      <c r="H21" s="213">
        <v>140</v>
      </c>
      <c r="I21" s="213">
        <v>37</v>
      </c>
      <c r="J21" s="428">
        <f t="shared" si="1"/>
        <v>215</v>
      </c>
      <c r="K21" s="19"/>
      <c r="L21" s="363"/>
      <c r="M21" s="785" t="s">
        <v>22</v>
      </c>
      <c r="N21" s="1333">
        <f t="shared" si="2"/>
        <v>177</v>
      </c>
      <c r="O21" s="1332">
        <v>170</v>
      </c>
      <c r="P21" s="656">
        <v>162</v>
      </c>
      <c r="Q21" s="656">
        <v>166</v>
      </c>
      <c r="R21" s="585">
        <v>151</v>
      </c>
      <c r="S21" s="585">
        <v>166</v>
      </c>
      <c r="T21" s="1027">
        <v>158</v>
      </c>
      <c r="U21" s="1049">
        <f t="shared" si="3"/>
        <v>8</v>
      </c>
      <c r="V21" s="363"/>
      <c r="W21" s="842"/>
    </row>
    <row r="22" spans="1:23" ht="12.75" x14ac:dyDescent="0.2">
      <c r="A22" s="52">
        <v>12</v>
      </c>
      <c r="B22" s="21" t="s">
        <v>23</v>
      </c>
      <c r="C22" s="42">
        <v>64</v>
      </c>
      <c r="D22" s="213">
        <v>213</v>
      </c>
      <c r="E22" s="213">
        <v>42</v>
      </c>
      <c r="F22" s="428">
        <f t="shared" si="0"/>
        <v>319</v>
      </c>
      <c r="G22" s="42">
        <v>51</v>
      </c>
      <c r="H22" s="213">
        <v>185</v>
      </c>
      <c r="I22" s="213">
        <v>42</v>
      </c>
      <c r="J22" s="428">
        <f t="shared" si="1"/>
        <v>278</v>
      </c>
      <c r="K22" s="253"/>
      <c r="L22" s="363"/>
      <c r="M22" s="785" t="s">
        <v>23</v>
      </c>
      <c r="N22" s="1333">
        <f t="shared" si="2"/>
        <v>227</v>
      </c>
      <c r="O22" s="1332">
        <v>221</v>
      </c>
      <c r="P22" s="656">
        <v>211</v>
      </c>
      <c r="Q22" s="656">
        <v>197</v>
      </c>
      <c r="R22" s="585">
        <v>191</v>
      </c>
      <c r="S22" s="585">
        <v>182</v>
      </c>
      <c r="T22" s="1027">
        <v>177</v>
      </c>
      <c r="U22" s="1049">
        <f t="shared" si="3"/>
        <v>10</v>
      </c>
      <c r="V22" s="363"/>
      <c r="W22" s="842"/>
    </row>
    <row r="23" spans="1:23" ht="12.75" x14ac:dyDescent="0.2">
      <c r="A23" s="52">
        <v>13</v>
      </c>
      <c r="B23" s="21" t="s">
        <v>24</v>
      </c>
      <c r="C23" s="42">
        <v>45</v>
      </c>
      <c r="D23" s="213">
        <v>156</v>
      </c>
      <c r="E23" s="213">
        <v>41</v>
      </c>
      <c r="F23" s="428">
        <f t="shared" si="0"/>
        <v>242</v>
      </c>
      <c r="G23" s="42">
        <v>38</v>
      </c>
      <c r="H23" s="213">
        <v>135</v>
      </c>
      <c r="I23" s="213">
        <v>40</v>
      </c>
      <c r="J23" s="428">
        <f t="shared" si="1"/>
        <v>213</v>
      </c>
      <c r="K23" s="253"/>
      <c r="L23" s="363"/>
      <c r="M23" s="785" t="s">
        <v>24</v>
      </c>
      <c r="N23" s="1333">
        <f t="shared" si="2"/>
        <v>175</v>
      </c>
      <c r="O23" s="1332">
        <v>165</v>
      </c>
      <c r="P23" s="656">
        <v>149</v>
      </c>
      <c r="Q23" s="656">
        <v>141</v>
      </c>
      <c r="R23" s="585">
        <v>134</v>
      </c>
      <c r="S23" s="585">
        <v>133</v>
      </c>
      <c r="T23" s="1027">
        <v>124</v>
      </c>
      <c r="U23" s="1049">
        <f t="shared" si="3"/>
        <v>16</v>
      </c>
      <c r="V23" s="363"/>
      <c r="W23" s="842"/>
    </row>
    <row r="24" spans="1:23" ht="12.75" x14ac:dyDescent="0.2">
      <c r="A24" s="52">
        <v>14</v>
      </c>
      <c r="B24" s="21" t="s">
        <v>25</v>
      </c>
      <c r="C24" s="42">
        <v>42</v>
      </c>
      <c r="D24" s="213">
        <v>110</v>
      </c>
      <c r="E24" s="213">
        <v>52</v>
      </c>
      <c r="F24" s="428">
        <f t="shared" si="0"/>
        <v>204</v>
      </c>
      <c r="G24" s="42">
        <v>37</v>
      </c>
      <c r="H24" s="213">
        <v>101</v>
      </c>
      <c r="I24" s="213">
        <v>47</v>
      </c>
      <c r="J24" s="428">
        <f t="shared" si="1"/>
        <v>185</v>
      </c>
      <c r="K24" s="19"/>
      <c r="L24" s="363"/>
      <c r="M24" s="785" t="s">
        <v>25</v>
      </c>
      <c r="N24" s="1333">
        <f t="shared" si="2"/>
        <v>148</v>
      </c>
      <c r="O24" s="1332">
        <v>162</v>
      </c>
      <c r="P24" s="656">
        <v>158</v>
      </c>
      <c r="Q24" s="656">
        <v>154</v>
      </c>
      <c r="R24" s="585">
        <v>158</v>
      </c>
      <c r="S24" s="585">
        <v>156</v>
      </c>
      <c r="T24" s="1027">
        <v>155</v>
      </c>
      <c r="U24" s="1049">
        <f t="shared" si="3"/>
        <v>4</v>
      </c>
      <c r="V24" s="363"/>
      <c r="W24" s="842"/>
    </row>
    <row r="25" spans="1:23" ht="13.5" thickBot="1" x14ac:dyDescent="0.25">
      <c r="A25" s="58">
        <v>15</v>
      </c>
      <c r="B25" s="25" t="s">
        <v>26</v>
      </c>
      <c r="C25" s="294">
        <v>63</v>
      </c>
      <c r="D25" s="214">
        <v>224</v>
      </c>
      <c r="E25" s="214">
        <v>33</v>
      </c>
      <c r="F25" s="1330">
        <f t="shared" si="0"/>
        <v>320</v>
      </c>
      <c r="G25" s="294">
        <v>38</v>
      </c>
      <c r="H25" s="214">
        <v>179</v>
      </c>
      <c r="I25" s="214">
        <v>27</v>
      </c>
      <c r="J25" s="1330">
        <f t="shared" si="1"/>
        <v>244</v>
      </c>
      <c r="K25" s="253"/>
      <c r="L25" s="363"/>
      <c r="M25" s="786" t="s">
        <v>26</v>
      </c>
      <c r="N25" s="1336">
        <f t="shared" si="2"/>
        <v>206</v>
      </c>
      <c r="O25" s="1337">
        <v>195</v>
      </c>
      <c r="P25" s="657">
        <v>187</v>
      </c>
      <c r="Q25" s="657">
        <v>181</v>
      </c>
      <c r="R25" s="587">
        <v>174</v>
      </c>
      <c r="S25" s="587">
        <v>173</v>
      </c>
      <c r="T25" s="1028">
        <v>172</v>
      </c>
      <c r="U25" s="1050">
        <f t="shared" si="3"/>
        <v>8</v>
      </c>
      <c r="V25" s="363"/>
      <c r="W25" s="842"/>
    </row>
    <row r="26" spans="1:23" s="26" customFormat="1" ht="13.5" thickBot="1" x14ac:dyDescent="0.25">
      <c r="A26" s="523"/>
      <c r="B26" s="543" t="s">
        <v>531</v>
      </c>
      <c r="C26" s="544">
        <f>SUM(C11:C25)</f>
        <v>528</v>
      </c>
      <c r="D26" s="545">
        <f t="shared" ref="D26:J26" si="4">SUM(D11:D25)</f>
        <v>1812</v>
      </c>
      <c r="E26" s="545">
        <f t="shared" si="4"/>
        <v>490</v>
      </c>
      <c r="F26" s="546">
        <f t="shared" si="4"/>
        <v>2830</v>
      </c>
      <c r="G26" s="544">
        <f t="shared" si="4"/>
        <v>428</v>
      </c>
      <c r="H26" s="545">
        <f t="shared" si="4"/>
        <v>1503</v>
      </c>
      <c r="I26" s="545">
        <f t="shared" si="4"/>
        <v>451</v>
      </c>
      <c r="J26" s="546">
        <f t="shared" si="4"/>
        <v>2382</v>
      </c>
      <c r="K26" s="34"/>
      <c r="L26" s="547"/>
      <c r="M26" s="589" t="s">
        <v>314</v>
      </c>
      <c r="N26" s="590">
        <f>SUM(N11:N25)</f>
        <v>1954</v>
      </c>
      <c r="O26" s="590">
        <f>SUM(O11:O25)</f>
        <v>1905</v>
      </c>
      <c r="P26" s="590">
        <f>SUM(P11:P25)</f>
        <v>1850</v>
      </c>
      <c r="Q26" s="590">
        <v>1804</v>
      </c>
      <c r="R26" s="590">
        <f>SUM(R11:R25)</f>
        <v>1725</v>
      </c>
      <c r="S26" s="590">
        <f>SUM(S11:S25)</f>
        <v>1736</v>
      </c>
      <c r="T26" s="1334">
        <v>1678</v>
      </c>
      <c r="U26" s="1051">
        <f>SUM(U11:U25)</f>
        <v>55</v>
      </c>
      <c r="V26" s="547"/>
      <c r="W26" s="842"/>
    </row>
    <row r="27" spans="1:23" s="26" customFormat="1" ht="12.75" x14ac:dyDescent="0.2">
      <c r="A27" s="560"/>
      <c r="B27" s="591" t="s">
        <v>487</v>
      </c>
      <c r="C27" s="1327">
        <v>492</v>
      </c>
      <c r="D27" s="1328">
        <v>1702</v>
      </c>
      <c r="E27" s="1328">
        <v>484</v>
      </c>
      <c r="F27" s="1329">
        <v>2678</v>
      </c>
      <c r="G27" s="1327">
        <v>408</v>
      </c>
      <c r="H27" s="1328">
        <v>1450</v>
      </c>
      <c r="I27" s="1328">
        <v>461</v>
      </c>
      <c r="J27" s="1329">
        <v>2319</v>
      </c>
      <c r="K27" s="34"/>
      <c r="L27" s="547"/>
      <c r="M27" s="41"/>
      <c r="N27" s="41"/>
      <c r="O27" s="655"/>
      <c r="P27" s="655"/>
      <c r="Q27" s="655"/>
      <c r="R27" s="655"/>
      <c r="S27" s="655"/>
      <c r="T27" s="655"/>
      <c r="U27" s="655"/>
      <c r="V27" s="547"/>
      <c r="W27" s="842"/>
    </row>
    <row r="28" spans="1:23" s="26" customFormat="1" ht="12.75" x14ac:dyDescent="0.2">
      <c r="A28" s="391"/>
      <c r="B28" s="101" t="s">
        <v>442</v>
      </c>
      <c r="C28" s="42">
        <v>543</v>
      </c>
      <c r="D28" s="213">
        <v>1640</v>
      </c>
      <c r="E28" s="213">
        <v>477</v>
      </c>
      <c r="F28" s="392">
        <v>2660</v>
      </c>
      <c r="G28" s="42">
        <v>448</v>
      </c>
      <c r="H28" s="213">
        <v>1387</v>
      </c>
      <c r="I28" s="213">
        <v>459</v>
      </c>
      <c r="J28" s="392">
        <v>2294</v>
      </c>
      <c r="K28" s="34"/>
      <c r="L28" s="547"/>
      <c r="M28" s="41"/>
      <c r="N28" s="41"/>
      <c r="O28" s="655"/>
      <c r="P28" s="655"/>
      <c r="Q28" s="655"/>
      <c r="R28" s="655"/>
      <c r="S28" s="655"/>
      <c r="T28" s="655"/>
      <c r="U28" s="655"/>
      <c r="V28" s="547"/>
      <c r="W28" s="842"/>
    </row>
    <row r="29" spans="1:23" s="26" customFormat="1" ht="12.75" x14ac:dyDescent="0.2">
      <c r="A29" s="391"/>
      <c r="B29" s="101" t="s">
        <v>360</v>
      </c>
      <c r="C29" s="42">
        <v>548</v>
      </c>
      <c r="D29" s="213">
        <v>1570</v>
      </c>
      <c r="E29" s="213">
        <v>467</v>
      </c>
      <c r="F29" s="392">
        <v>2585</v>
      </c>
      <c r="G29" s="42">
        <v>455</v>
      </c>
      <c r="H29" s="213">
        <v>1350</v>
      </c>
      <c r="I29" s="213">
        <v>454</v>
      </c>
      <c r="J29" s="392">
        <v>2259</v>
      </c>
      <c r="K29" s="34"/>
      <c r="L29" s="547"/>
      <c r="M29" s="41"/>
      <c r="N29" s="41"/>
      <c r="O29" s="655"/>
      <c r="P29" s="655"/>
      <c r="Q29" s="655"/>
      <c r="R29" s="655"/>
      <c r="S29" s="655"/>
      <c r="T29" s="655"/>
      <c r="U29" s="547"/>
      <c r="V29" s="363"/>
      <c r="W29" s="842"/>
    </row>
    <row r="30" spans="1:23" s="26" customFormat="1" ht="12.75" x14ac:dyDescent="0.2">
      <c r="A30" s="391"/>
      <c r="B30" s="101" t="s">
        <v>173</v>
      </c>
      <c r="C30" s="42">
        <v>528</v>
      </c>
      <c r="D30" s="213">
        <v>1511</v>
      </c>
      <c r="E30" s="213">
        <v>450</v>
      </c>
      <c r="F30" s="392">
        <v>2489</v>
      </c>
      <c r="G30" s="42">
        <v>452</v>
      </c>
      <c r="H30" s="213">
        <v>1323</v>
      </c>
      <c r="I30" s="213">
        <v>432</v>
      </c>
      <c r="J30" s="392">
        <v>2207</v>
      </c>
      <c r="K30" s="34"/>
      <c r="R30" s="655"/>
      <c r="S30" s="655"/>
      <c r="T30" s="655"/>
      <c r="U30" s="547"/>
      <c r="V30" s="363"/>
      <c r="W30" s="526"/>
    </row>
    <row r="31" spans="1:23" s="26" customFormat="1" ht="12.75" x14ac:dyDescent="0.2">
      <c r="A31" s="391"/>
      <c r="B31" s="101" t="s">
        <v>174</v>
      </c>
      <c r="C31" s="42">
        <v>521</v>
      </c>
      <c r="D31" s="213">
        <v>1498</v>
      </c>
      <c r="E31" s="213">
        <v>445</v>
      </c>
      <c r="F31" s="392">
        <v>2464</v>
      </c>
      <c r="G31" s="42">
        <v>443</v>
      </c>
      <c r="H31" s="213">
        <v>1308</v>
      </c>
      <c r="I31" s="213">
        <v>428</v>
      </c>
      <c r="J31" s="392">
        <v>2179</v>
      </c>
      <c r="K31" s="34"/>
      <c r="R31" s="655"/>
      <c r="T31" s="547"/>
      <c r="U31" s="547"/>
      <c r="V31" s="363"/>
      <c r="W31" s="526"/>
    </row>
    <row r="32" spans="1:23" s="26" customFormat="1" ht="12.75" x14ac:dyDescent="0.2">
      <c r="A32" s="391"/>
      <c r="B32" s="101" t="s">
        <v>104</v>
      </c>
      <c r="C32" s="42">
        <v>551</v>
      </c>
      <c r="D32" s="213">
        <v>1458</v>
      </c>
      <c r="E32" s="213">
        <v>424</v>
      </c>
      <c r="F32" s="392">
        <v>2433</v>
      </c>
      <c r="G32" s="42">
        <v>461</v>
      </c>
      <c r="H32" s="213">
        <v>1272</v>
      </c>
      <c r="I32" s="213">
        <v>406</v>
      </c>
      <c r="J32" s="392">
        <v>2139</v>
      </c>
      <c r="K32" s="34"/>
      <c r="V32" s="363"/>
      <c r="W32" s="2"/>
    </row>
    <row r="33" spans="1:23" s="26" customFormat="1" ht="12.75" x14ac:dyDescent="0.2">
      <c r="A33" s="391"/>
      <c r="B33" s="101" t="s">
        <v>105</v>
      </c>
      <c r="C33" s="42">
        <v>544</v>
      </c>
      <c r="D33" s="213">
        <v>1416</v>
      </c>
      <c r="E33" s="213">
        <v>418</v>
      </c>
      <c r="F33" s="392">
        <v>2378</v>
      </c>
      <c r="G33" s="42">
        <v>454</v>
      </c>
      <c r="H33" s="213">
        <v>1253</v>
      </c>
      <c r="I33" s="213">
        <v>404</v>
      </c>
      <c r="J33" s="392">
        <v>2111</v>
      </c>
      <c r="K33" s="34"/>
      <c r="V33" s="363"/>
      <c r="W33" s="2"/>
    </row>
    <row r="34" spans="1:23" s="26" customFormat="1" ht="12.75" x14ac:dyDescent="0.2">
      <c r="A34" s="391"/>
      <c r="B34" s="101" t="s">
        <v>106</v>
      </c>
      <c r="C34" s="42">
        <v>576</v>
      </c>
      <c r="D34" s="213">
        <v>1444</v>
      </c>
      <c r="E34" s="213">
        <v>410</v>
      </c>
      <c r="F34" s="392">
        <v>2430</v>
      </c>
      <c r="G34" s="42">
        <v>458</v>
      </c>
      <c r="H34" s="213">
        <v>1301</v>
      </c>
      <c r="I34" s="213">
        <v>396</v>
      </c>
      <c r="J34" s="392">
        <v>2155</v>
      </c>
      <c r="K34" s="34"/>
      <c r="V34" s="363"/>
      <c r="W34" s="2"/>
    </row>
    <row r="35" spans="1:23" s="26" customFormat="1" ht="12.75" x14ac:dyDescent="0.2">
      <c r="A35" s="391"/>
      <c r="B35" s="101" t="s">
        <v>107</v>
      </c>
      <c r="C35" s="42">
        <v>570</v>
      </c>
      <c r="D35" s="213">
        <v>1404</v>
      </c>
      <c r="E35" s="213">
        <v>411</v>
      </c>
      <c r="F35" s="392">
        <v>2385</v>
      </c>
      <c r="G35" s="42">
        <v>460</v>
      </c>
      <c r="H35" s="213">
        <v>1270</v>
      </c>
      <c r="I35" s="213">
        <v>392</v>
      </c>
      <c r="J35" s="392">
        <v>2122</v>
      </c>
      <c r="K35" s="34"/>
      <c r="V35" s="363"/>
      <c r="W35" s="2"/>
    </row>
    <row r="36" spans="1:23" s="26" customFormat="1" ht="12.75" x14ac:dyDescent="0.2">
      <c r="A36" s="391"/>
      <c r="B36" s="101" t="s">
        <v>108</v>
      </c>
      <c r="C36" s="42">
        <v>626</v>
      </c>
      <c r="D36" s="213">
        <v>1388</v>
      </c>
      <c r="E36" s="213">
        <v>385</v>
      </c>
      <c r="F36" s="392">
        <v>2399</v>
      </c>
      <c r="G36" s="42">
        <v>480</v>
      </c>
      <c r="H36" s="213">
        <v>1237</v>
      </c>
      <c r="I36" s="213">
        <v>375</v>
      </c>
      <c r="J36" s="392">
        <v>2092</v>
      </c>
      <c r="K36" s="34"/>
      <c r="V36" s="363"/>
      <c r="W36" s="2"/>
    </row>
    <row r="37" spans="1:23" s="26" customFormat="1" ht="12.75" x14ac:dyDescent="0.2">
      <c r="A37" s="391"/>
      <c r="B37" s="101" t="s">
        <v>109</v>
      </c>
      <c r="C37" s="42">
        <v>637</v>
      </c>
      <c r="D37" s="213">
        <v>1299</v>
      </c>
      <c r="E37" s="213">
        <v>366</v>
      </c>
      <c r="F37" s="392">
        <v>2302</v>
      </c>
      <c r="G37" s="42">
        <v>523</v>
      </c>
      <c r="H37" s="213">
        <v>1163</v>
      </c>
      <c r="I37" s="213">
        <v>357</v>
      </c>
      <c r="J37" s="392">
        <v>2043</v>
      </c>
      <c r="K37" s="34"/>
      <c r="V37" s="363"/>
    </row>
    <row r="38" spans="1:23" s="26" customFormat="1" ht="13.5" thickBot="1" x14ac:dyDescent="0.25">
      <c r="A38" s="393"/>
      <c r="B38" s="102" t="s">
        <v>110</v>
      </c>
      <c r="C38" s="294">
        <v>629</v>
      </c>
      <c r="D38" s="214">
        <v>1249</v>
      </c>
      <c r="E38" s="214">
        <v>339</v>
      </c>
      <c r="F38" s="394">
        <v>2217</v>
      </c>
      <c r="G38" s="294">
        <v>529</v>
      </c>
      <c r="H38" s="214">
        <v>1131</v>
      </c>
      <c r="I38" s="214">
        <v>335</v>
      </c>
      <c r="J38" s="394">
        <v>1995</v>
      </c>
      <c r="K38" s="34"/>
      <c r="L38" s="2"/>
      <c r="M38" s="2"/>
      <c r="N38" s="2"/>
      <c r="V38" s="363"/>
    </row>
    <row r="39" spans="1:23" ht="12.75" x14ac:dyDescent="0.2">
      <c r="A39" s="1"/>
      <c r="V39" s="363"/>
    </row>
    <row r="40" spans="1:23" ht="12.75" x14ac:dyDescent="0.2">
      <c r="A40" s="1"/>
      <c r="R40" s="2" t="s">
        <v>13</v>
      </c>
      <c r="S40" s="363"/>
      <c r="V40" s="363"/>
    </row>
    <row r="41" spans="1:23" ht="12.75" x14ac:dyDescent="0.2">
      <c r="S41" s="363"/>
    </row>
    <row r="47" spans="1:23" ht="12.75" x14ac:dyDescent="0.2">
      <c r="D47" s="363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</row>
    <row r="48" spans="1:23" ht="12.75" x14ac:dyDescent="0.2"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</row>
    <row r="49" spans="4:19" ht="12.75" x14ac:dyDescent="0.2">
      <c r="D49" s="363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0">
    <tabColor rgb="FFFF0000"/>
  </sheetPr>
  <dimension ref="A1:L42"/>
  <sheetViews>
    <sheetView showGridLines="0" topLeftCell="A10" zoomScale="201" zoomScaleNormal="100" workbookViewId="0">
      <selection activeCell="F16" sqref="F16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9.28515625" style="2" customWidth="1"/>
    <col min="8" max="8" width="13.570312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2" x14ac:dyDescent="0.2">
      <c r="A1" s="77" t="s">
        <v>100</v>
      </c>
      <c r="B1" s="77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tr">
        <f>A8</f>
        <v>Tabell 3 -11 - A -  Boforhold for utviklingshemmede pr. 31.12.</v>
      </c>
    </row>
    <row r="5" spans="1:12" x14ac:dyDescent="0.2">
      <c r="A5" s="1"/>
    </row>
    <row r="6" spans="1:12" x14ac:dyDescent="0.2">
      <c r="A6" s="1"/>
    </row>
    <row r="7" spans="1:12" x14ac:dyDescent="0.2">
      <c r="E7" s="78"/>
    </row>
    <row r="8" spans="1:12" s="7" customFormat="1" ht="13.5" thickBot="1" x14ac:dyDescent="0.25">
      <c r="A8" s="6" t="s">
        <v>315</v>
      </c>
    </row>
    <row r="9" spans="1:12" s="10" customFormat="1" ht="12.75" thickBot="1" x14ac:dyDescent="0.25">
      <c r="A9" s="8"/>
      <c r="B9" s="9"/>
      <c r="C9" s="1599" t="s">
        <v>251</v>
      </c>
      <c r="D9" s="1599"/>
      <c r="E9" s="1599"/>
      <c r="F9" s="1599"/>
      <c r="G9" s="1599"/>
      <c r="H9" s="1599"/>
      <c r="I9" s="32"/>
    </row>
    <row r="10" spans="1:12" s="10" customFormat="1" ht="72.75" thickBot="1" x14ac:dyDescent="0.25">
      <c r="A10" s="12" t="s">
        <v>51</v>
      </c>
      <c r="B10" s="13" t="s">
        <v>5</v>
      </c>
      <c r="C10" s="12" t="s">
        <v>316</v>
      </c>
      <c r="D10" s="31" t="s">
        <v>564</v>
      </c>
      <c r="E10" s="88" t="s">
        <v>317</v>
      </c>
      <c r="F10" s="88" t="s">
        <v>318</v>
      </c>
      <c r="G10" s="33" t="s">
        <v>319</v>
      </c>
      <c r="H10" s="33" t="s">
        <v>320</v>
      </c>
      <c r="L10" s="2"/>
    </row>
    <row r="11" spans="1:12" x14ac:dyDescent="0.2">
      <c r="A11" s="15">
        <v>1</v>
      </c>
      <c r="B11" s="16" t="s">
        <v>11</v>
      </c>
      <c r="C11" s="1339">
        <v>39</v>
      </c>
      <c r="D11" s="1340">
        <v>62</v>
      </c>
      <c r="E11" s="1340">
        <v>35</v>
      </c>
      <c r="F11" s="1340">
        <v>44</v>
      </c>
      <c r="G11" s="1497">
        <f t="shared" ref="G11:G25" si="0">E11+F11</f>
        <v>79</v>
      </c>
      <c r="H11" s="1504">
        <f t="shared" ref="H11:H25" si="1">C11+D11+G11</f>
        <v>180</v>
      </c>
      <c r="I11" s="19"/>
      <c r="J11" s="19"/>
    </row>
    <row r="12" spans="1:12" x14ac:dyDescent="0.2">
      <c r="A12" s="20">
        <v>2</v>
      </c>
      <c r="B12" s="21" t="s">
        <v>12</v>
      </c>
      <c r="C12" s="1341">
        <v>38</v>
      </c>
      <c r="D12" s="1338">
        <v>49</v>
      </c>
      <c r="E12" s="1338">
        <v>23</v>
      </c>
      <c r="F12" s="1338">
        <v>24</v>
      </c>
      <c r="G12" s="1498">
        <f t="shared" si="0"/>
        <v>47</v>
      </c>
      <c r="H12" s="1505">
        <f t="shared" si="1"/>
        <v>134</v>
      </c>
      <c r="I12" s="19"/>
      <c r="J12" s="19"/>
    </row>
    <row r="13" spans="1:12" x14ac:dyDescent="0.2">
      <c r="A13" s="20">
        <v>3</v>
      </c>
      <c r="B13" s="21" t="s">
        <v>14</v>
      </c>
      <c r="C13" s="1341">
        <v>17</v>
      </c>
      <c r="D13" s="1338">
        <v>64</v>
      </c>
      <c r="E13" s="1338">
        <v>31</v>
      </c>
      <c r="F13" s="1338">
        <v>29</v>
      </c>
      <c r="G13" s="1498">
        <f t="shared" si="0"/>
        <v>60</v>
      </c>
      <c r="H13" s="1505">
        <f t="shared" si="1"/>
        <v>141</v>
      </c>
      <c r="I13" s="19"/>
      <c r="J13" s="19"/>
    </row>
    <row r="14" spans="1:12" x14ac:dyDescent="0.2">
      <c r="A14" s="20">
        <v>4</v>
      </c>
      <c r="B14" s="21" t="s">
        <v>15</v>
      </c>
      <c r="C14" s="1341">
        <v>17</v>
      </c>
      <c r="D14" s="1338">
        <v>14</v>
      </c>
      <c r="E14" s="1338">
        <v>17</v>
      </c>
      <c r="F14" s="1338">
        <v>7</v>
      </c>
      <c r="G14" s="1498">
        <f t="shared" si="0"/>
        <v>24</v>
      </c>
      <c r="H14" s="1505">
        <f t="shared" si="1"/>
        <v>55</v>
      </c>
      <c r="I14" s="19"/>
      <c r="J14" s="19"/>
    </row>
    <row r="15" spans="1:12" x14ac:dyDescent="0.2">
      <c r="A15" s="20">
        <v>5</v>
      </c>
      <c r="B15" s="21" t="s">
        <v>16</v>
      </c>
      <c r="C15" s="1341">
        <v>5</v>
      </c>
      <c r="D15" s="1338">
        <v>38</v>
      </c>
      <c r="E15" s="1338">
        <v>12</v>
      </c>
      <c r="F15" s="1338">
        <v>17</v>
      </c>
      <c r="G15" s="1498">
        <f t="shared" si="0"/>
        <v>29</v>
      </c>
      <c r="H15" s="1505">
        <f t="shared" si="1"/>
        <v>72</v>
      </c>
      <c r="I15" s="19"/>
      <c r="J15" s="19"/>
    </row>
    <row r="16" spans="1:12" x14ac:dyDescent="0.2">
      <c r="A16" s="22">
        <v>6</v>
      </c>
      <c r="B16" s="23" t="s">
        <v>17</v>
      </c>
      <c r="C16" s="1341">
        <v>6</v>
      </c>
      <c r="D16" s="1338">
        <v>58</v>
      </c>
      <c r="E16" s="1338">
        <v>18</v>
      </c>
      <c r="F16" s="1338">
        <v>16</v>
      </c>
      <c r="G16" s="1498">
        <f t="shared" si="0"/>
        <v>34</v>
      </c>
      <c r="H16" s="1505">
        <f t="shared" si="1"/>
        <v>98</v>
      </c>
      <c r="I16" s="19"/>
      <c r="J16" s="19"/>
    </row>
    <row r="17" spans="1:12" x14ac:dyDescent="0.2">
      <c r="A17" s="22">
        <v>7</v>
      </c>
      <c r="B17" s="23" t="s">
        <v>18</v>
      </c>
      <c r="C17" s="1341">
        <v>18</v>
      </c>
      <c r="D17" s="1338">
        <v>101</v>
      </c>
      <c r="E17" s="1338">
        <v>52</v>
      </c>
      <c r="F17" s="1338">
        <v>30</v>
      </c>
      <c r="G17" s="1498">
        <f t="shared" si="0"/>
        <v>82</v>
      </c>
      <c r="H17" s="1505">
        <f t="shared" si="1"/>
        <v>201</v>
      </c>
      <c r="I17" s="19"/>
      <c r="J17" s="19"/>
    </row>
    <row r="18" spans="1:12" x14ac:dyDescent="0.2">
      <c r="A18" s="20">
        <v>8</v>
      </c>
      <c r="B18" s="21" t="s">
        <v>19</v>
      </c>
      <c r="C18" s="1341">
        <v>18</v>
      </c>
      <c r="D18" s="1338">
        <v>104</v>
      </c>
      <c r="E18" s="1338">
        <v>41</v>
      </c>
      <c r="F18" s="1338">
        <v>25</v>
      </c>
      <c r="G18" s="1498">
        <f t="shared" si="0"/>
        <v>66</v>
      </c>
      <c r="H18" s="1505">
        <f t="shared" si="1"/>
        <v>188</v>
      </c>
      <c r="I18" s="19"/>
      <c r="J18" s="19"/>
    </row>
    <row r="19" spans="1:12" x14ac:dyDescent="0.2">
      <c r="A19" s="53">
        <v>9</v>
      </c>
      <c r="B19" s="23" t="s">
        <v>20</v>
      </c>
      <c r="C19" s="1341">
        <v>20</v>
      </c>
      <c r="D19" s="1338">
        <v>67</v>
      </c>
      <c r="E19" s="1338">
        <v>55</v>
      </c>
      <c r="F19" s="1338">
        <v>57</v>
      </c>
      <c r="G19" s="1499">
        <f t="shared" si="0"/>
        <v>112</v>
      </c>
      <c r="H19" s="1505">
        <f t="shared" si="1"/>
        <v>199</v>
      </c>
      <c r="I19" s="19"/>
      <c r="J19" s="19"/>
      <c r="L19" s="526"/>
    </row>
    <row r="20" spans="1:12" x14ac:dyDescent="0.2">
      <c r="A20" s="20">
        <v>10</v>
      </c>
      <c r="B20" s="21" t="s">
        <v>21</v>
      </c>
      <c r="C20" s="1341">
        <v>28</v>
      </c>
      <c r="D20" s="1338">
        <v>73</v>
      </c>
      <c r="E20" s="1338">
        <v>40</v>
      </c>
      <c r="F20" s="1338">
        <v>58</v>
      </c>
      <c r="G20" s="1498">
        <f t="shared" si="0"/>
        <v>98</v>
      </c>
      <c r="H20" s="1505">
        <f t="shared" si="1"/>
        <v>199</v>
      </c>
      <c r="I20" s="19"/>
      <c r="J20" s="253"/>
      <c r="L20" s="526"/>
    </row>
    <row r="21" spans="1:12" x14ac:dyDescent="0.2">
      <c r="A21" s="22">
        <v>11</v>
      </c>
      <c r="B21" s="23" t="s">
        <v>22</v>
      </c>
      <c r="C21" s="1341">
        <v>25</v>
      </c>
      <c r="D21" s="1338">
        <v>85</v>
      </c>
      <c r="E21" s="1338">
        <v>77</v>
      </c>
      <c r="F21" s="1338">
        <v>90</v>
      </c>
      <c r="G21" s="1498">
        <f t="shared" si="0"/>
        <v>167</v>
      </c>
      <c r="H21" s="1505">
        <f t="shared" si="1"/>
        <v>277</v>
      </c>
      <c r="I21" s="19"/>
      <c r="J21" s="19"/>
      <c r="L21" s="526"/>
    </row>
    <row r="22" spans="1:12" x14ac:dyDescent="0.2">
      <c r="A22" s="20">
        <v>12</v>
      </c>
      <c r="B22" s="21" t="s">
        <v>23</v>
      </c>
      <c r="C22" s="1341">
        <v>38</v>
      </c>
      <c r="D22" s="1338">
        <v>99</v>
      </c>
      <c r="E22" s="1338">
        <v>77</v>
      </c>
      <c r="F22" s="1338">
        <v>105</v>
      </c>
      <c r="G22" s="1498">
        <f t="shared" si="0"/>
        <v>182</v>
      </c>
      <c r="H22" s="1505">
        <f t="shared" si="1"/>
        <v>319</v>
      </c>
      <c r="I22" s="19"/>
      <c r="J22" s="19"/>
      <c r="L22" s="526"/>
    </row>
    <row r="23" spans="1:12" x14ac:dyDescent="0.2">
      <c r="A23" s="20">
        <v>13</v>
      </c>
      <c r="B23" s="21" t="s">
        <v>24</v>
      </c>
      <c r="C23" s="1341">
        <v>25</v>
      </c>
      <c r="D23" s="1338">
        <v>81</v>
      </c>
      <c r="E23" s="1338">
        <v>74</v>
      </c>
      <c r="F23" s="1338">
        <v>62</v>
      </c>
      <c r="G23" s="1498">
        <f t="shared" si="0"/>
        <v>136</v>
      </c>
      <c r="H23" s="1505">
        <f t="shared" si="1"/>
        <v>242</v>
      </c>
      <c r="I23" s="19"/>
      <c r="J23" s="19"/>
      <c r="L23" s="526"/>
    </row>
    <row r="24" spans="1:12" x14ac:dyDescent="0.2">
      <c r="A24" s="20">
        <v>14</v>
      </c>
      <c r="B24" s="21" t="s">
        <v>25</v>
      </c>
      <c r="C24" s="1341">
        <v>11</v>
      </c>
      <c r="D24" s="1338">
        <v>111</v>
      </c>
      <c r="E24" s="1338">
        <v>46</v>
      </c>
      <c r="F24" s="1338">
        <v>36</v>
      </c>
      <c r="G24" s="1498">
        <f t="shared" si="0"/>
        <v>82</v>
      </c>
      <c r="H24" s="1505">
        <f t="shared" si="1"/>
        <v>204</v>
      </c>
      <c r="I24" s="19"/>
      <c r="J24" s="19"/>
      <c r="L24" s="526"/>
    </row>
    <row r="25" spans="1:12" ht="12.75" thickBot="1" x14ac:dyDescent="0.25">
      <c r="A25" s="24">
        <v>15</v>
      </c>
      <c r="B25" s="25" t="s">
        <v>26</v>
      </c>
      <c r="C25" s="1342">
        <v>30</v>
      </c>
      <c r="D25" s="1343">
        <v>84</v>
      </c>
      <c r="E25" s="1343">
        <v>80</v>
      </c>
      <c r="F25" s="1343">
        <v>126</v>
      </c>
      <c r="G25" s="1500">
        <f t="shared" si="0"/>
        <v>206</v>
      </c>
      <c r="H25" s="1507">
        <f t="shared" si="1"/>
        <v>320</v>
      </c>
      <c r="I25" s="19"/>
      <c r="J25" s="19"/>
      <c r="L25" s="526"/>
    </row>
    <row r="26" spans="1:12" s="26" customFormat="1" x14ac:dyDescent="0.2">
      <c r="A26" s="45"/>
      <c r="B26" s="46" t="s">
        <v>528</v>
      </c>
      <c r="C26" s="404">
        <f t="shared" ref="C26:H26" si="2">SUM(C11:C25)</f>
        <v>335</v>
      </c>
      <c r="D26" s="405">
        <f t="shared" si="2"/>
        <v>1090</v>
      </c>
      <c r="E26" s="405">
        <f t="shared" si="2"/>
        <v>678</v>
      </c>
      <c r="F26" s="405">
        <f t="shared" si="2"/>
        <v>726</v>
      </c>
      <c r="G26" s="1501">
        <f t="shared" si="2"/>
        <v>1404</v>
      </c>
      <c r="H26" s="1508">
        <f t="shared" si="2"/>
        <v>2829</v>
      </c>
      <c r="I26" s="19"/>
      <c r="J26" s="34"/>
      <c r="L26" s="526"/>
    </row>
    <row r="27" spans="1:12" s="26" customFormat="1" x14ac:dyDescent="0.2">
      <c r="A27" s="53"/>
      <c r="B27" s="40" t="s">
        <v>493</v>
      </c>
      <c r="C27" s="17">
        <v>309</v>
      </c>
      <c r="D27" s="18">
        <v>1046</v>
      </c>
      <c r="E27" s="18">
        <v>622</v>
      </c>
      <c r="F27" s="18">
        <v>701</v>
      </c>
      <c r="G27" s="1502">
        <v>1323</v>
      </c>
      <c r="H27" s="1505">
        <f t="shared" ref="H27:H38" si="3">C27+D27+G27</f>
        <v>2678</v>
      </c>
      <c r="I27" s="19"/>
      <c r="J27" s="34"/>
      <c r="L27" s="526"/>
    </row>
    <row r="28" spans="1:12" x14ac:dyDescent="0.2">
      <c r="A28" s="53"/>
      <c r="B28" s="40" t="s">
        <v>441</v>
      </c>
      <c r="C28" s="17">
        <v>300</v>
      </c>
      <c r="D28" s="18">
        <v>1003</v>
      </c>
      <c r="E28" s="18">
        <v>667</v>
      </c>
      <c r="F28" s="18">
        <v>695</v>
      </c>
      <c r="G28" s="1502">
        <v>1362</v>
      </c>
      <c r="H28" s="1505">
        <f t="shared" si="3"/>
        <v>2665</v>
      </c>
      <c r="I28" s="19"/>
      <c r="J28" s="19"/>
      <c r="L28" s="526"/>
    </row>
    <row r="29" spans="1:12" x14ac:dyDescent="0.2">
      <c r="A29" s="53"/>
      <c r="B29" s="40" t="s">
        <v>359</v>
      </c>
      <c r="C29" s="17">
        <v>292</v>
      </c>
      <c r="D29" s="18">
        <v>977</v>
      </c>
      <c r="E29" s="18">
        <v>664</v>
      </c>
      <c r="F29" s="18">
        <v>652</v>
      </c>
      <c r="G29" s="1502">
        <v>1316</v>
      </c>
      <c r="H29" s="1505">
        <f t="shared" si="3"/>
        <v>2585</v>
      </c>
      <c r="I29" s="19"/>
      <c r="J29" s="19"/>
      <c r="L29" s="526"/>
    </row>
    <row r="30" spans="1:12" x14ac:dyDescent="0.2">
      <c r="A30" s="53"/>
      <c r="B30" s="40" t="s">
        <v>102</v>
      </c>
      <c r="C30" s="17">
        <v>261</v>
      </c>
      <c r="D30" s="18">
        <v>960</v>
      </c>
      <c r="E30" s="18">
        <v>628</v>
      </c>
      <c r="F30" s="18">
        <v>640</v>
      </c>
      <c r="G30" s="1502">
        <v>1268</v>
      </c>
      <c r="H30" s="1505">
        <f t="shared" si="3"/>
        <v>2489</v>
      </c>
      <c r="I30" s="19"/>
      <c r="J30" s="19"/>
      <c r="L30" s="526"/>
    </row>
    <row r="31" spans="1:12" x14ac:dyDescent="0.2">
      <c r="A31" s="53"/>
      <c r="B31" s="40" t="s">
        <v>103</v>
      </c>
      <c r="C31" s="17">
        <v>267</v>
      </c>
      <c r="D31" s="18">
        <v>961</v>
      </c>
      <c r="E31" s="18">
        <v>630</v>
      </c>
      <c r="F31" s="18">
        <v>606</v>
      </c>
      <c r="G31" s="1502">
        <v>1236</v>
      </c>
      <c r="H31" s="1505">
        <f t="shared" si="3"/>
        <v>2464</v>
      </c>
      <c r="I31" s="19"/>
      <c r="J31" s="19"/>
      <c r="L31" s="526"/>
    </row>
    <row r="32" spans="1:12" x14ac:dyDescent="0.2">
      <c r="A32" s="53"/>
      <c r="B32" s="40" t="s">
        <v>104</v>
      </c>
      <c r="C32" s="17">
        <v>268</v>
      </c>
      <c r="D32" s="18">
        <v>961</v>
      </c>
      <c r="E32" s="18">
        <v>634</v>
      </c>
      <c r="F32" s="18">
        <v>543</v>
      </c>
      <c r="G32" s="1502">
        <v>1177</v>
      </c>
      <c r="H32" s="1505">
        <f t="shared" si="3"/>
        <v>2406</v>
      </c>
      <c r="I32" s="19"/>
      <c r="J32" s="19"/>
      <c r="L32" s="526"/>
    </row>
    <row r="33" spans="1:12" x14ac:dyDescent="0.2">
      <c r="A33" s="53"/>
      <c r="B33" s="40" t="s">
        <v>105</v>
      </c>
      <c r="C33" s="17">
        <v>271</v>
      </c>
      <c r="D33" s="18">
        <v>923</v>
      </c>
      <c r="E33" s="18">
        <v>627</v>
      </c>
      <c r="F33" s="18">
        <v>580</v>
      </c>
      <c r="G33" s="1502">
        <v>1207</v>
      </c>
      <c r="H33" s="1505">
        <f t="shared" si="3"/>
        <v>2401</v>
      </c>
      <c r="I33" s="19"/>
      <c r="J33" s="19"/>
      <c r="L33" s="526"/>
    </row>
    <row r="34" spans="1:12" x14ac:dyDescent="0.2">
      <c r="A34" s="53"/>
      <c r="B34" s="40" t="s">
        <v>106</v>
      </c>
      <c r="C34" s="17">
        <v>271</v>
      </c>
      <c r="D34" s="18">
        <v>910</v>
      </c>
      <c r="E34" s="18">
        <v>689</v>
      </c>
      <c r="F34" s="18">
        <v>544</v>
      </c>
      <c r="G34" s="1502">
        <v>1233</v>
      </c>
      <c r="H34" s="1505">
        <f t="shared" si="3"/>
        <v>2414</v>
      </c>
      <c r="I34" s="19"/>
      <c r="J34" s="19"/>
      <c r="L34" s="289"/>
    </row>
    <row r="35" spans="1:12" x14ac:dyDescent="0.2">
      <c r="A35" s="53"/>
      <c r="B35" s="40" t="s">
        <v>107</v>
      </c>
      <c r="C35" s="17">
        <v>312</v>
      </c>
      <c r="D35" s="18">
        <v>858</v>
      </c>
      <c r="E35" s="18">
        <v>639</v>
      </c>
      <c r="F35" s="18">
        <v>576</v>
      </c>
      <c r="G35" s="1502">
        <v>1215</v>
      </c>
      <c r="H35" s="1505">
        <f t="shared" si="3"/>
        <v>2385</v>
      </c>
      <c r="I35" s="19"/>
      <c r="J35" s="19"/>
      <c r="L35" s="289"/>
    </row>
    <row r="36" spans="1:12" s="26" customFormat="1" x14ac:dyDescent="0.2">
      <c r="A36" s="47"/>
      <c r="B36" s="40" t="s">
        <v>108</v>
      </c>
      <c r="C36" s="17">
        <v>263</v>
      </c>
      <c r="D36" s="18">
        <v>853</v>
      </c>
      <c r="E36" s="18">
        <v>781</v>
      </c>
      <c r="F36" s="18">
        <v>502</v>
      </c>
      <c r="G36" s="1502">
        <v>1283</v>
      </c>
      <c r="H36" s="1505">
        <f t="shared" si="3"/>
        <v>2399</v>
      </c>
      <c r="I36" s="19"/>
      <c r="J36" s="34"/>
      <c r="K36" s="2"/>
      <c r="L36" s="10"/>
    </row>
    <row r="37" spans="1:12" x14ac:dyDescent="0.2">
      <c r="A37" s="53"/>
      <c r="B37" s="40" t="s">
        <v>109</v>
      </c>
      <c r="C37" s="17">
        <v>239</v>
      </c>
      <c r="D37" s="18">
        <v>824</v>
      </c>
      <c r="E37" s="18">
        <v>744</v>
      </c>
      <c r="F37" s="18">
        <v>495</v>
      </c>
      <c r="G37" s="1502">
        <v>1239</v>
      </c>
      <c r="H37" s="1505">
        <f t="shared" si="3"/>
        <v>2302</v>
      </c>
      <c r="I37" s="19"/>
      <c r="J37" s="19"/>
      <c r="L37" s="289"/>
    </row>
    <row r="38" spans="1:12" s="26" customFormat="1" ht="12.75" thickBot="1" x14ac:dyDescent="0.25">
      <c r="A38" s="56"/>
      <c r="B38" s="380" t="s">
        <v>110</v>
      </c>
      <c r="C38" s="69">
        <v>222</v>
      </c>
      <c r="D38" s="70">
        <v>809</v>
      </c>
      <c r="E38" s="70">
        <v>755</v>
      </c>
      <c r="F38" s="70">
        <v>441</v>
      </c>
      <c r="G38" s="1503">
        <v>1196</v>
      </c>
      <c r="H38" s="1506">
        <f t="shared" si="3"/>
        <v>2227</v>
      </c>
      <c r="I38" s="19"/>
      <c r="J38" s="34"/>
      <c r="K38" s="2"/>
      <c r="L38" s="10"/>
    </row>
    <row r="42" spans="1:12" ht="12.75" x14ac:dyDescent="0.2">
      <c r="C42" s="363"/>
      <c r="D42" s="363"/>
      <c r="E42" s="363"/>
      <c r="F42" s="363"/>
    </row>
  </sheetData>
  <mergeCells count="1">
    <mergeCell ref="C9:H9"/>
  </mergeCells>
  <pageMargins left="0.7" right="0.7" top="0.75" bottom="0.75" header="0.3" footer="0.3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1">
    <tabColor rgb="FFFF0000"/>
  </sheetPr>
  <dimension ref="A1:Q39"/>
  <sheetViews>
    <sheetView showGridLines="0" topLeftCell="A7" zoomScale="211" zoomScaleNormal="100" workbookViewId="0">
      <selection activeCell="J31" sqref="J3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5" width="13" style="2" customWidth="1"/>
    <col min="6" max="6" width="13.5703125" style="26" customWidth="1"/>
    <col min="7" max="7" width="11.42578125" style="2" customWidth="1"/>
    <col min="8" max="16384" width="11.42578125" style="2"/>
  </cols>
  <sheetData>
    <row r="1" spans="1:11" x14ac:dyDescent="0.2">
      <c r="A1" s="77" t="s">
        <v>100</v>
      </c>
      <c r="B1" s="77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/>
    </row>
    <row r="5" spans="1:11" x14ac:dyDescent="0.2">
      <c r="A5" s="89" t="str">
        <f>A8</f>
        <v xml:space="preserve">Tabell 3-12 - Aktiviteter for psykisk utviklingshemmede i regi av bydelen - inkl. plasser kjøpt fra andre - pr. 31.12  *) </v>
      </c>
    </row>
    <row r="6" spans="1:11" x14ac:dyDescent="0.2">
      <c r="A6" s="1"/>
    </row>
    <row r="8" spans="1:11" s="7" customFormat="1" ht="30" customHeight="1" thickBot="1" x14ac:dyDescent="0.25">
      <c r="A8" s="6" t="s">
        <v>321</v>
      </c>
      <c r="F8" s="35"/>
    </row>
    <row r="9" spans="1:11" s="10" customFormat="1" ht="12.75" thickBot="1" x14ac:dyDescent="0.25">
      <c r="A9" s="8"/>
      <c r="B9" s="39"/>
      <c r="C9" s="11"/>
      <c r="D9" s="1599" t="s">
        <v>322</v>
      </c>
      <c r="E9" s="1599"/>
      <c r="F9" s="1599"/>
      <c r="I9" s="10" t="s">
        <v>13</v>
      </c>
    </row>
    <row r="10" spans="1:11" s="10" customFormat="1" ht="36.75" thickBot="1" x14ac:dyDescent="0.25">
      <c r="A10" s="489" t="s">
        <v>51</v>
      </c>
      <c r="B10" s="498" t="s">
        <v>5</v>
      </c>
      <c r="C10" s="495" t="s">
        <v>323</v>
      </c>
      <c r="D10" s="27" t="s">
        <v>324</v>
      </c>
      <c r="E10" s="27" t="s">
        <v>565</v>
      </c>
      <c r="F10" s="28" t="s">
        <v>325</v>
      </c>
    </row>
    <row r="11" spans="1:11" ht="12.75" x14ac:dyDescent="0.2">
      <c r="A11" s="490">
        <v>1</v>
      </c>
      <c r="B11" s="638" t="s">
        <v>11</v>
      </c>
      <c r="C11" s="1048">
        <v>103</v>
      </c>
      <c r="D11" s="412">
        <v>52</v>
      </c>
      <c r="E11" s="584">
        <v>51</v>
      </c>
      <c r="F11" s="1509">
        <v>103</v>
      </c>
      <c r="G11" s="19"/>
    </row>
    <row r="12" spans="1:11" ht="12.75" x14ac:dyDescent="0.2">
      <c r="A12" s="491">
        <v>2</v>
      </c>
      <c r="B12" s="85" t="s">
        <v>12</v>
      </c>
      <c r="C12" s="1049">
        <v>103</v>
      </c>
      <c r="D12" s="413">
        <v>50</v>
      </c>
      <c r="E12" s="586">
        <v>53</v>
      </c>
      <c r="F12" s="1510">
        <v>103</v>
      </c>
      <c r="G12" s="19"/>
      <c r="K12" s="547"/>
    </row>
    <row r="13" spans="1:11" ht="12.75" x14ac:dyDescent="0.2">
      <c r="A13" s="491">
        <v>3</v>
      </c>
      <c r="B13" s="85" t="s">
        <v>14</v>
      </c>
      <c r="C13" s="1049">
        <v>100</v>
      </c>
      <c r="D13" s="413">
        <v>52</v>
      </c>
      <c r="E13" s="586">
        <v>48</v>
      </c>
      <c r="F13" s="1510">
        <v>100</v>
      </c>
      <c r="G13" s="19"/>
      <c r="K13" s="547"/>
    </row>
    <row r="14" spans="1:11" ht="12.75" x14ac:dyDescent="0.2">
      <c r="A14" s="491">
        <v>4</v>
      </c>
      <c r="B14" s="85" t="s">
        <v>15</v>
      </c>
      <c r="C14" s="1049">
        <v>31</v>
      </c>
      <c r="D14" s="413">
        <v>25</v>
      </c>
      <c r="E14" s="586">
        <v>6</v>
      </c>
      <c r="F14" s="1510">
        <v>31</v>
      </c>
      <c r="G14" s="19"/>
      <c r="K14" s="547"/>
    </row>
    <row r="15" spans="1:11" ht="12.75" x14ac:dyDescent="0.2">
      <c r="A15" s="491">
        <v>5</v>
      </c>
      <c r="B15" s="85" t="s">
        <v>16</v>
      </c>
      <c r="C15" s="1049">
        <v>52</v>
      </c>
      <c r="D15" s="413">
        <v>18</v>
      </c>
      <c r="E15" s="586">
        <v>34</v>
      </c>
      <c r="F15" s="1510">
        <v>52</v>
      </c>
      <c r="G15" s="19"/>
      <c r="K15" s="547"/>
    </row>
    <row r="16" spans="1:11" ht="12.75" x14ac:dyDescent="0.2">
      <c r="A16" s="492">
        <v>6</v>
      </c>
      <c r="B16" s="568" t="s">
        <v>326</v>
      </c>
      <c r="C16" s="1049">
        <v>67</v>
      </c>
      <c r="D16" s="413">
        <v>17</v>
      </c>
      <c r="E16" s="586">
        <v>50</v>
      </c>
      <c r="F16" s="1510">
        <v>67</v>
      </c>
      <c r="G16" s="19"/>
      <c r="K16" s="547"/>
    </row>
    <row r="17" spans="1:17" ht="12.75" x14ac:dyDescent="0.2">
      <c r="A17" s="492">
        <v>7</v>
      </c>
      <c r="B17" s="568" t="s">
        <v>18</v>
      </c>
      <c r="C17" s="1049">
        <v>136</v>
      </c>
      <c r="D17" s="413">
        <v>34</v>
      </c>
      <c r="E17" s="586">
        <v>102</v>
      </c>
      <c r="F17" s="1510">
        <v>136</v>
      </c>
      <c r="G17" s="19"/>
      <c r="K17" s="547"/>
    </row>
    <row r="18" spans="1:17" ht="12.75" x14ac:dyDescent="0.2">
      <c r="A18" s="491">
        <v>8</v>
      </c>
      <c r="B18" s="85" t="s">
        <v>19</v>
      </c>
      <c r="C18" s="1049">
        <v>129</v>
      </c>
      <c r="D18" s="413">
        <v>34</v>
      </c>
      <c r="E18" s="586">
        <v>95</v>
      </c>
      <c r="F18" s="1510">
        <v>129</v>
      </c>
      <c r="G18" s="19"/>
      <c r="K18" s="547"/>
    </row>
    <row r="19" spans="1:17" ht="12.75" x14ac:dyDescent="0.2">
      <c r="A19" s="491">
        <v>9</v>
      </c>
      <c r="B19" s="85" t="s">
        <v>20</v>
      </c>
      <c r="C19" s="1049">
        <v>128</v>
      </c>
      <c r="D19" s="413">
        <v>47</v>
      </c>
      <c r="E19" s="586">
        <v>81</v>
      </c>
      <c r="F19" s="1510">
        <v>128</v>
      </c>
      <c r="G19" s="19"/>
      <c r="K19" s="2" t="s">
        <v>13</v>
      </c>
    </row>
    <row r="20" spans="1:17" ht="12.75" x14ac:dyDescent="0.2">
      <c r="A20" s="491">
        <v>10</v>
      </c>
      <c r="B20" s="85" t="s">
        <v>21</v>
      </c>
      <c r="C20" s="1049">
        <v>141</v>
      </c>
      <c r="D20" s="413">
        <v>46</v>
      </c>
      <c r="E20" s="586">
        <v>95</v>
      </c>
      <c r="F20" s="1510">
        <v>141</v>
      </c>
      <c r="G20" s="19"/>
    </row>
    <row r="21" spans="1:17" ht="12.75" x14ac:dyDescent="0.2">
      <c r="A21" s="492">
        <v>11</v>
      </c>
      <c r="B21" s="568" t="s">
        <v>22</v>
      </c>
      <c r="C21" s="1049">
        <v>176</v>
      </c>
      <c r="D21" s="413">
        <v>53</v>
      </c>
      <c r="E21" s="586">
        <v>123</v>
      </c>
      <c r="F21" s="1510">
        <v>176</v>
      </c>
      <c r="G21" s="19"/>
    </row>
    <row r="22" spans="1:17" ht="12.75" x14ac:dyDescent="0.2">
      <c r="A22" s="491">
        <v>12</v>
      </c>
      <c r="B22" s="85" t="s">
        <v>23</v>
      </c>
      <c r="C22" s="1049">
        <v>208</v>
      </c>
      <c r="D22" s="413">
        <v>79</v>
      </c>
      <c r="E22" s="586">
        <v>129</v>
      </c>
      <c r="F22" s="1510">
        <v>208</v>
      </c>
      <c r="G22" s="19"/>
      <c r="J22" s="2" t="s">
        <v>13</v>
      </c>
      <c r="Q22" s="2" t="s">
        <v>13</v>
      </c>
    </row>
    <row r="23" spans="1:17" ht="12.75" x14ac:dyDescent="0.2">
      <c r="A23" s="492">
        <v>13</v>
      </c>
      <c r="B23" s="568" t="s">
        <v>24</v>
      </c>
      <c r="C23" s="1049">
        <v>159</v>
      </c>
      <c r="D23" s="413">
        <v>25</v>
      </c>
      <c r="E23" s="586">
        <v>134</v>
      </c>
      <c r="F23" s="1510">
        <v>159</v>
      </c>
      <c r="G23" s="19"/>
    </row>
    <row r="24" spans="1:17" ht="12.75" x14ac:dyDescent="0.2">
      <c r="A24" s="491">
        <v>14</v>
      </c>
      <c r="B24" s="85" t="s">
        <v>25</v>
      </c>
      <c r="C24" s="1049">
        <v>144</v>
      </c>
      <c r="D24" s="413">
        <v>52</v>
      </c>
      <c r="E24" s="586">
        <v>92</v>
      </c>
      <c r="F24" s="1510">
        <v>144</v>
      </c>
      <c r="G24" s="19"/>
    </row>
    <row r="25" spans="1:17" ht="13.5" thickBot="1" x14ac:dyDescent="0.25">
      <c r="A25" s="493">
        <v>15</v>
      </c>
      <c r="B25" s="569" t="s">
        <v>26</v>
      </c>
      <c r="C25" s="1050">
        <v>206</v>
      </c>
      <c r="D25" s="414">
        <v>111</v>
      </c>
      <c r="E25" s="588">
        <v>95</v>
      </c>
      <c r="F25" s="1511">
        <v>206</v>
      </c>
      <c r="G25" s="19"/>
      <c r="H25" s="2" t="s">
        <v>13</v>
      </c>
    </row>
    <row r="26" spans="1:17" x14ac:dyDescent="0.2">
      <c r="A26" s="494"/>
      <c r="B26" s="499" t="s">
        <v>528</v>
      </c>
      <c r="C26" s="1513">
        <f t="shared" ref="C26:F26" si="0">SUM(C11:C25)</f>
        <v>1883</v>
      </c>
      <c r="D26" s="637">
        <f t="shared" si="0"/>
        <v>695</v>
      </c>
      <c r="E26" s="426">
        <f t="shared" si="0"/>
        <v>1188</v>
      </c>
      <c r="F26" s="1513">
        <f t="shared" si="0"/>
        <v>1883</v>
      </c>
      <c r="G26" s="19"/>
    </row>
    <row r="27" spans="1:17" x14ac:dyDescent="0.2">
      <c r="A27" s="1090"/>
      <c r="B27" s="500" t="s">
        <v>493</v>
      </c>
      <c r="C27" s="1512">
        <v>1824</v>
      </c>
      <c r="D27" s="496">
        <v>683</v>
      </c>
      <c r="E27" s="340">
        <v>1141</v>
      </c>
      <c r="F27" s="1510">
        <v>1824</v>
      </c>
      <c r="G27" s="19"/>
    </row>
    <row r="28" spans="1:17" x14ac:dyDescent="0.2">
      <c r="A28" s="212"/>
      <c r="B28" s="500" t="s">
        <v>441</v>
      </c>
      <c r="C28" s="1512">
        <v>1788</v>
      </c>
      <c r="D28" s="496">
        <v>626</v>
      </c>
      <c r="E28" s="340">
        <v>1163</v>
      </c>
      <c r="F28" s="1510">
        <v>1789</v>
      </c>
      <c r="G28" s="19"/>
    </row>
    <row r="29" spans="1:17" x14ac:dyDescent="0.2">
      <c r="A29" s="212"/>
      <c r="B29" s="500" t="s">
        <v>359</v>
      </c>
      <c r="C29" s="1512">
        <v>1718</v>
      </c>
      <c r="D29" s="496">
        <v>544</v>
      </c>
      <c r="E29" s="340">
        <v>1174</v>
      </c>
      <c r="F29" s="1510">
        <v>1718</v>
      </c>
      <c r="G29" s="19"/>
    </row>
    <row r="30" spans="1:17" x14ac:dyDescent="0.2">
      <c r="A30" s="212"/>
      <c r="B30" s="500" t="s">
        <v>102</v>
      </c>
      <c r="C30" s="1512">
        <v>1647</v>
      </c>
      <c r="D30" s="496">
        <v>545</v>
      </c>
      <c r="E30" s="340">
        <v>1102</v>
      </c>
      <c r="F30" s="1510">
        <v>1647</v>
      </c>
      <c r="G30" s="19"/>
    </row>
    <row r="31" spans="1:17" x14ac:dyDescent="0.2">
      <c r="A31" s="212"/>
      <c r="B31" s="500" t="s">
        <v>103</v>
      </c>
      <c r="C31" s="1512">
        <v>1600</v>
      </c>
      <c r="D31" s="496">
        <v>514</v>
      </c>
      <c r="E31" s="340">
        <v>1087</v>
      </c>
      <c r="F31" s="1510">
        <v>1601</v>
      </c>
      <c r="G31" s="19"/>
    </row>
    <row r="32" spans="1:17" x14ac:dyDescent="0.2">
      <c r="A32" s="212"/>
      <c r="B32" s="500" t="s">
        <v>104</v>
      </c>
      <c r="C32" s="1512">
        <v>1542</v>
      </c>
      <c r="D32" s="496">
        <v>482</v>
      </c>
      <c r="E32" s="340">
        <v>1046</v>
      </c>
      <c r="F32" s="1510">
        <v>1528</v>
      </c>
      <c r="G32" s="19"/>
    </row>
    <row r="33" spans="1:7" x14ac:dyDescent="0.2">
      <c r="A33" s="212"/>
      <c r="B33" s="500" t="s">
        <v>105</v>
      </c>
      <c r="C33" s="1512">
        <v>1531</v>
      </c>
      <c r="D33" s="496">
        <v>482</v>
      </c>
      <c r="E33" s="340">
        <v>1046</v>
      </c>
      <c r="F33" s="1510">
        <v>1528</v>
      </c>
      <c r="G33" s="19"/>
    </row>
    <row r="34" spans="1:7" x14ac:dyDescent="0.2">
      <c r="A34" s="212"/>
      <c r="B34" s="500" t="s">
        <v>106</v>
      </c>
      <c r="C34" s="1512">
        <v>1449</v>
      </c>
      <c r="D34" s="496">
        <v>447</v>
      </c>
      <c r="E34" s="340">
        <v>1002</v>
      </c>
      <c r="F34" s="1510">
        <v>1449</v>
      </c>
      <c r="G34" s="19"/>
    </row>
    <row r="35" spans="1:7" x14ac:dyDescent="0.2">
      <c r="A35" s="212"/>
      <c r="B35" s="500" t="s">
        <v>107</v>
      </c>
      <c r="C35" s="1512">
        <v>1441</v>
      </c>
      <c r="D35" s="496">
        <v>486</v>
      </c>
      <c r="E35" s="340">
        <v>957</v>
      </c>
      <c r="F35" s="1510">
        <v>1443</v>
      </c>
      <c r="G35" s="19"/>
    </row>
    <row r="36" spans="1:7" x14ac:dyDescent="0.2">
      <c r="A36" s="212"/>
      <c r="B36" s="500" t="s">
        <v>108</v>
      </c>
      <c r="C36" s="1512">
        <v>1399</v>
      </c>
      <c r="D36" s="496">
        <v>416</v>
      </c>
      <c r="E36" s="340">
        <v>983</v>
      </c>
      <c r="F36" s="1510">
        <v>1399</v>
      </c>
      <c r="G36" s="19"/>
    </row>
    <row r="37" spans="1:7" x14ac:dyDescent="0.2">
      <c r="A37" s="212"/>
      <c r="B37" s="500" t="s">
        <v>109</v>
      </c>
      <c r="C37" s="1512">
        <v>1344</v>
      </c>
      <c r="D37" s="496">
        <v>366</v>
      </c>
      <c r="E37" s="340">
        <v>978</v>
      </c>
      <c r="F37" s="1510">
        <v>1344</v>
      </c>
      <c r="G37" s="19"/>
    </row>
    <row r="38" spans="1:7" ht="12.75" thickBot="1" x14ac:dyDescent="0.25">
      <c r="A38" s="84"/>
      <c r="B38" s="501" t="s">
        <v>110</v>
      </c>
      <c r="C38" s="1511">
        <v>1206</v>
      </c>
      <c r="D38" s="497">
        <v>295</v>
      </c>
      <c r="E38" s="290">
        <v>911</v>
      </c>
      <c r="F38" s="1511">
        <v>1206</v>
      </c>
      <c r="G38" s="19"/>
    </row>
    <row r="39" spans="1:7" x14ac:dyDescent="0.2">
      <c r="A39" s="1" t="s">
        <v>327</v>
      </c>
    </row>
  </sheetData>
  <mergeCells count="1">
    <mergeCell ref="D9:F9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2">
    <tabColor rgb="FFFF0000"/>
  </sheetPr>
  <dimension ref="A1:Q162"/>
  <sheetViews>
    <sheetView showGridLines="0" topLeftCell="A3" zoomScale="174" zoomScaleNormal="100" workbookViewId="0">
      <selection activeCell="E17" sqref="E17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3.42578125" style="2" bestFit="1" customWidth="1"/>
    <col min="4" max="4" width="12.28515625" style="2" bestFit="1" customWidth="1"/>
    <col min="5" max="5" width="6.42578125" style="2" customWidth="1"/>
    <col min="6" max="6" width="7.140625" style="2" customWidth="1"/>
    <col min="7" max="7" width="6.140625" style="5" bestFit="1" customWidth="1"/>
    <col min="8" max="8" width="22" style="2" bestFit="1" customWidth="1"/>
    <col min="9" max="9" width="7.7109375" style="2" customWidth="1"/>
    <col min="10" max="13" width="7.5703125" style="2" customWidth="1"/>
    <col min="14" max="14" width="7.85546875" style="2" customWidth="1"/>
    <col min="15" max="15" width="11.42578125" style="2" customWidth="1"/>
    <col min="16" max="16384" width="11.42578125" style="2"/>
  </cols>
  <sheetData>
    <row r="1" spans="1:17" x14ac:dyDescent="0.2">
      <c r="A1" s="77" t="s">
        <v>100</v>
      </c>
      <c r="B1" s="77"/>
    </row>
    <row r="2" spans="1:17" x14ac:dyDescent="0.2">
      <c r="A2" s="1" t="s">
        <v>0</v>
      </c>
      <c r="G2" s="1" t="s">
        <v>0</v>
      </c>
    </row>
    <row r="3" spans="1:17" x14ac:dyDescent="0.2">
      <c r="A3" s="1"/>
      <c r="G3" s="1"/>
    </row>
    <row r="4" spans="1:17" x14ac:dyDescent="0.2">
      <c r="A4" s="1" t="str">
        <f>A8</f>
        <v>Tabell 3 -14 - A1 -  Eldresentre - personell og årsverk pr. 31.12.</v>
      </c>
      <c r="G4" s="1" t="str">
        <f>G8</f>
        <v>Tabell 3 -14 - A2 -  Eldresentre - brukere pr. 31.12.</v>
      </c>
    </row>
    <row r="5" spans="1:17" x14ac:dyDescent="0.2">
      <c r="A5" s="1" t="str">
        <f>G8</f>
        <v>Tabell 3 -14 - A2 -  Eldresentre - brukere pr. 31.12.</v>
      </c>
      <c r="G5" s="1"/>
    </row>
    <row r="6" spans="1:17" x14ac:dyDescent="0.2">
      <c r="A6" s="1"/>
      <c r="G6" s="1"/>
    </row>
    <row r="7" spans="1:17" x14ac:dyDescent="0.2">
      <c r="G7" s="78"/>
    </row>
    <row r="8" spans="1:17" s="7" customFormat="1" ht="13.5" thickBot="1" x14ac:dyDescent="0.25">
      <c r="A8" s="6" t="s">
        <v>328</v>
      </c>
      <c r="G8" s="6" t="s">
        <v>329</v>
      </c>
    </row>
    <row r="9" spans="1:17" s="10" customFormat="1" ht="13.5" thickBot="1" x14ac:dyDescent="0.25">
      <c r="A9" s="1411" t="s">
        <v>51</v>
      </c>
      <c r="B9" s="1411" t="s">
        <v>5</v>
      </c>
      <c r="C9" s="1514" t="s">
        <v>251</v>
      </c>
      <c r="D9" s="1515" t="s">
        <v>330</v>
      </c>
      <c r="E9" s="32"/>
      <c r="G9" s="8"/>
      <c r="H9" s="9"/>
      <c r="I9" s="1599" t="s">
        <v>331</v>
      </c>
      <c r="J9" s="1599"/>
      <c r="K9" s="1599"/>
      <c r="L9" s="1599"/>
      <c r="M9" s="1599"/>
      <c r="N9" s="1599"/>
      <c r="P9" s="363"/>
      <c r="Q9" s="363"/>
    </row>
    <row r="10" spans="1:17" ht="24.75" thickBot="1" x14ac:dyDescent="0.25">
      <c r="A10" s="22">
        <v>1</v>
      </c>
      <c r="B10" s="23" t="s">
        <v>11</v>
      </c>
      <c r="C10" s="79">
        <v>4</v>
      </c>
      <c r="D10" s="359">
        <v>3.5</v>
      </c>
      <c r="E10" s="32"/>
      <c r="F10" s="10"/>
      <c r="G10" s="12" t="s">
        <v>51</v>
      </c>
      <c r="H10" s="13" t="s">
        <v>5</v>
      </c>
      <c r="I10" s="29" t="s">
        <v>332</v>
      </c>
      <c r="J10" s="30" t="s">
        <v>333</v>
      </c>
      <c r="K10" s="29" t="s">
        <v>334</v>
      </c>
      <c r="L10" s="30" t="s">
        <v>335</v>
      </c>
      <c r="M10" s="29" t="s">
        <v>336</v>
      </c>
      <c r="N10" s="28" t="s">
        <v>337</v>
      </c>
      <c r="O10" s="363"/>
      <c r="P10" s="363"/>
      <c r="Q10" s="363"/>
    </row>
    <row r="11" spans="1:17" ht="12.75" x14ac:dyDescent="0.2">
      <c r="A11" s="20">
        <v>2</v>
      </c>
      <c r="B11" s="21" t="s">
        <v>12</v>
      </c>
      <c r="C11" s="80">
        <v>0</v>
      </c>
      <c r="D11" s="360">
        <v>0</v>
      </c>
      <c r="E11" s="32"/>
      <c r="F11" s="10"/>
      <c r="G11" s="15">
        <v>1</v>
      </c>
      <c r="H11" s="16" t="s">
        <v>11</v>
      </c>
      <c r="I11" s="670" t="s">
        <v>340</v>
      </c>
      <c r="J11" s="671" t="s">
        <v>340</v>
      </c>
      <c r="K11" s="671">
        <v>0</v>
      </c>
      <c r="L11" s="671">
        <v>0</v>
      </c>
      <c r="M11" s="671">
        <v>0</v>
      </c>
      <c r="N11" s="344">
        <v>0</v>
      </c>
      <c r="O11" s="363"/>
      <c r="P11" s="363"/>
      <c r="Q11" s="363"/>
    </row>
    <row r="12" spans="1:17" ht="12.75" x14ac:dyDescent="0.2">
      <c r="A12" s="20">
        <v>3</v>
      </c>
      <c r="B12" s="21" t="s">
        <v>14</v>
      </c>
      <c r="C12" s="80">
        <v>4</v>
      </c>
      <c r="D12" s="360" t="s">
        <v>540</v>
      </c>
      <c r="E12" s="32"/>
      <c r="F12" s="10"/>
      <c r="G12" s="20">
        <v>2</v>
      </c>
      <c r="H12" s="21" t="s">
        <v>12</v>
      </c>
      <c r="I12" s="345">
        <v>0</v>
      </c>
      <c r="J12" s="343">
        <v>0</v>
      </c>
      <c r="K12" s="343">
        <v>0</v>
      </c>
      <c r="L12" s="343">
        <v>0</v>
      </c>
      <c r="M12" s="343">
        <v>0</v>
      </c>
      <c r="N12" s="346">
        <v>0</v>
      </c>
      <c r="O12" s="363"/>
      <c r="P12" s="363"/>
      <c r="Q12" s="363"/>
    </row>
    <row r="13" spans="1:17" ht="12.75" x14ac:dyDescent="0.2">
      <c r="A13" s="20">
        <v>4</v>
      </c>
      <c r="B13" s="21" t="s">
        <v>15</v>
      </c>
      <c r="C13" s="80">
        <v>5</v>
      </c>
      <c r="D13" s="360">
        <v>4.05</v>
      </c>
      <c r="E13" s="32"/>
      <c r="F13" s="10"/>
      <c r="G13" s="20">
        <v>3</v>
      </c>
      <c r="H13" s="21" t="s">
        <v>14</v>
      </c>
      <c r="I13" s="345" t="s">
        <v>338</v>
      </c>
      <c r="J13" s="343">
        <v>0</v>
      </c>
      <c r="K13" s="343">
        <v>0</v>
      </c>
      <c r="L13" s="343">
        <v>0</v>
      </c>
      <c r="M13" s="343">
        <v>0</v>
      </c>
      <c r="N13" s="346">
        <v>0</v>
      </c>
      <c r="O13" s="363"/>
      <c r="P13" s="363"/>
      <c r="Q13" s="363"/>
    </row>
    <row r="14" spans="1:17" ht="12.75" x14ac:dyDescent="0.2">
      <c r="A14" s="20">
        <v>5</v>
      </c>
      <c r="B14" s="21" t="s">
        <v>16</v>
      </c>
      <c r="C14" s="80">
        <v>9</v>
      </c>
      <c r="D14" s="360">
        <v>9</v>
      </c>
      <c r="E14" s="32"/>
      <c r="F14" s="10"/>
      <c r="G14" s="20">
        <v>4</v>
      </c>
      <c r="H14" s="21" t="s">
        <v>15</v>
      </c>
      <c r="I14" s="345" t="s">
        <v>517</v>
      </c>
      <c r="J14" s="343">
        <v>0</v>
      </c>
      <c r="K14" s="343">
        <v>0</v>
      </c>
      <c r="L14" s="343">
        <v>0</v>
      </c>
      <c r="M14" s="343">
        <v>0</v>
      </c>
      <c r="N14" s="346">
        <v>0</v>
      </c>
      <c r="O14" s="363"/>
      <c r="P14" s="363"/>
      <c r="Q14" s="363"/>
    </row>
    <row r="15" spans="1:17" ht="12.75" x14ac:dyDescent="0.2">
      <c r="A15" s="22">
        <v>6</v>
      </c>
      <c r="B15" s="23" t="s">
        <v>17</v>
      </c>
      <c r="C15" s="80">
        <v>4</v>
      </c>
      <c r="D15" s="360">
        <v>4</v>
      </c>
      <c r="E15" s="32"/>
      <c r="F15" s="10"/>
      <c r="G15" s="20">
        <v>5</v>
      </c>
      <c r="H15" s="21" t="s">
        <v>16</v>
      </c>
      <c r="I15" s="345">
        <v>0</v>
      </c>
      <c r="J15" s="343">
        <v>0</v>
      </c>
      <c r="K15" s="343" t="s">
        <v>339</v>
      </c>
      <c r="L15" s="343">
        <v>0</v>
      </c>
      <c r="M15" s="343">
        <v>0</v>
      </c>
      <c r="N15" s="346">
        <v>0</v>
      </c>
      <c r="O15" s="363"/>
      <c r="P15" s="363"/>
      <c r="Q15" s="363"/>
    </row>
    <row r="16" spans="1:17" ht="12.75" x14ac:dyDescent="0.2">
      <c r="A16" s="22">
        <v>7</v>
      </c>
      <c r="B16" s="23" t="s">
        <v>18</v>
      </c>
      <c r="C16" s="80">
        <v>0</v>
      </c>
      <c r="D16" s="360">
        <v>0</v>
      </c>
      <c r="E16" s="32"/>
      <c r="F16" s="10"/>
      <c r="G16" s="22">
        <v>6</v>
      </c>
      <c r="H16" s="23" t="s">
        <v>17</v>
      </c>
      <c r="I16" s="345" t="s">
        <v>338</v>
      </c>
      <c r="J16" s="343" t="s">
        <v>338</v>
      </c>
      <c r="K16" s="343">
        <v>0</v>
      </c>
      <c r="L16" s="343">
        <v>0</v>
      </c>
      <c r="M16" s="343">
        <v>0</v>
      </c>
      <c r="N16" s="346">
        <v>0</v>
      </c>
      <c r="O16" s="363"/>
      <c r="P16" s="363"/>
      <c r="Q16" s="363"/>
    </row>
    <row r="17" spans="1:17" ht="12.75" x14ac:dyDescent="0.2">
      <c r="A17" s="20">
        <v>8</v>
      </c>
      <c r="B17" s="21" t="s">
        <v>19</v>
      </c>
      <c r="C17" s="80">
        <v>10</v>
      </c>
      <c r="D17" s="360">
        <v>11.5</v>
      </c>
      <c r="E17" s="32"/>
      <c r="F17" s="10"/>
      <c r="G17" s="22">
        <v>7</v>
      </c>
      <c r="H17" s="23" t="s">
        <v>18</v>
      </c>
      <c r="I17" s="345" t="s">
        <v>339</v>
      </c>
      <c r="J17" s="343">
        <v>0</v>
      </c>
      <c r="K17" s="343">
        <v>0</v>
      </c>
      <c r="L17" s="343">
        <v>0</v>
      </c>
      <c r="M17" s="343">
        <v>0</v>
      </c>
      <c r="N17" s="346">
        <v>0</v>
      </c>
      <c r="O17" s="363"/>
      <c r="P17" s="363"/>
      <c r="Q17" s="363"/>
    </row>
    <row r="18" spans="1:17" ht="12.75" x14ac:dyDescent="0.2">
      <c r="A18" s="20">
        <v>9</v>
      </c>
      <c r="B18" s="21" t="s">
        <v>20</v>
      </c>
      <c r="C18" s="80">
        <v>3</v>
      </c>
      <c r="D18" s="360">
        <v>2.5299999999999998</v>
      </c>
      <c r="E18" s="32"/>
      <c r="F18" s="10"/>
      <c r="G18" s="20">
        <v>8</v>
      </c>
      <c r="H18" s="21" t="s">
        <v>19</v>
      </c>
      <c r="I18" s="345" t="s">
        <v>541</v>
      </c>
      <c r="J18" s="343" t="s">
        <v>541</v>
      </c>
      <c r="K18" s="343" t="s">
        <v>339</v>
      </c>
      <c r="L18" s="343" t="s">
        <v>339</v>
      </c>
      <c r="M18" s="343">
        <v>0</v>
      </c>
      <c r="N18" s="346">
        <v>0</v>
      </c>
      <c r="O18" s="363"/>
      <c r="P18" s="363"/>
      <c r="Q18" s="363"/>
    </row>
    <row r="19" spans="1:17" ht="12.75" x14ac:dyDescent="0.2">
      <c r="A19" s="20">
        <v>10</v>
      </c>
      <c r="B19" s="21" t="s">
        <v>21</v>
      </c>
      <c r="C19" s="80">
        <v>2</v>
      </c>
      <c r="D19" s="360">
        <v>2</v>
      </c>
      <c r="E19" s="32"/>
      <c r="F19" s="10"/>
      <c r="G19" s="20">
        <v>9</v>
      </c>
      <c r="H19" s="21" t="s">
        <v>20</v>
      </c>
      <c r="I19" s="345" t="s">
        <v>542</v>
      </c>
      <c r="J19" s="343">
        <v>0</v>
      </c>
      <c r="K19" s="343">
        <v>0</v>
      </c>
      <c r="L19" s="343">
        <v>0</v>
      </c>
      <c r="M19" s="343">
        <v>0</v>
      </c>
      <c r="N19" s="346">
        <v>0</v>
      </c>
      <c r="O19" s="363"/>
      <c r="P19" s="363"/>
      <c r="Q19" s="363"/>
    </row>
    <row r="20" spans="1:17" ht="12.75" x14ac:dyDescent="0.2">
      <c r="A20" s="22">
        <v>11</v>
      </c>
      <c r="B20" s="23" t="s">
        <v>22</v>
      </c>
      <c r="C20" s="80">
        <v>4</v>
      </c>
      <c r="D20" s="360">
        <v>4</v>
      </c>
      <c r="E20" s="32"/>
      <c r="F20" s="10"/>
      <c r="G20" s="20">
        <v>10</v>
      </c>
      <c r="H20" s="21" t="s">
        <v>21</v>
      </c>
      <c r="I20" s="345">
        <v>1</v>
      </c>
      <c r="J20" s="343">
        <v>0</v>
      </c>
      <c r="K20" s="343">
        <v>0</v>
      </c>
      <c r="L20" s="343">
        <v>0</v>
      </c>
      <c r="M20" s="343">
        <v>0</v>
      </c>
      <c r="N20" s="346">
        <v>0</v>
      </c>
      <c r="O20" s="363"/>
      <c r="P20" s="363"/>
      <c r="Q20" s="363"/>
    </row>
    <row r="21" spans="1:17" ht="12.75" x14ac:dyDescent="0.2">
      <c r="A21" s="20">
        <v>12</v>
      </c>
      <c r="B21" s="21" t="s">
        <v>23</v>
      </c>
      <c r="C21" s="80">
        <v>18</v>
      </c>
      <c r="D21" s="360">
        <v>16.16</v>
      </c>
      <c r="E21" s="32"/>
      <c r="F21" s="10"/>
      <c r="G21" s="22">
        <v>11</v>
      </c>
      <c r="H21" s="23" t="s">
        <v>22</v>
      </c>
      <c r="I21" s="345">
        <v>0</v>
      </c>
      <c r="J21" s="343" t="s">
        <v>338</v>
      </c>
      <c r="K21" s="343">
        <v>0</v>
      </c>
      <c r="L21" s="343">
        <v>0</v>
      </c>
      <c r="M21" s="343">
        <v>0</v>
      </c>
      <c r="N21" s="346">
        <v>0</v>
      </c>
      <c r="O21" s="363"/>
      <c r="P21" s="363"/>
      <c r="Q21" s="363"/>
    </row>
    <row r="22" spans="1:17" ht="12.75" x14ac:dyDescent="0.2">
      <c r="A22" s="20">
        <v>13</v>
      </c>
      <c r="B22" s="21" t="s">
        <v>24</v>
      </c>
      <c r="C22" s="80">
        <v>9</v>
      </c>
      <c r="D22" s="360">
        <v>9</v>
      </c>
      <c r="E22" s="32"/>
      <c r="F22" s="10"/>
      <c r="G22" s="20">
        <v>12</v>
      </c>
      <c r="H22" s="21" t="s">
        <v>23</v>
      </c>
      <c r="I22" s="345" t="s">
        <v>340</v>
      </c>
      <c r="J22" s="343" t="s">
        <v>340</v>
      </c>
      <c r="K22" s="343" t="s">
        <v>340</v>
      </c>
      <c r="L22" s="343">
        <v>0</v>
      </c>
      <c r="M22" s="343">
        <v>0</v>
      </c>
      <c r="N22" s="346">
        <v>0</v>
      </c>
      <c r="O22" s="363"/>
      <c r="P22" s="363"/>
      <c r="Q22" s="363"/>
    </row>
    <row r="23" spans="1:17" ht="12.75" x14ac:dyDescent="0.2">
      <c r="A23" s="20">
        <v>14</v>
      </c>
      <c r="B23" s="21" t="s">
        <v>25</v>
      </c>
      <c r="C23" s="80">
        <v>14</v>
      </c>
      <c r="D23" s="360">
        <v>13</v>
      </c>
      <c r="E23" s="32"/>
      <c r="F23" s="10" t="s">
        <v>13</v>
      </c>
      <c r="G23" s="20">
        <v>13</v>
      </c>
      <c r="H23" s="21" t="s">
        <v>24</v>
      </c>
      <c r="I23" s="345" t="s">
        <v>338</v>
      </c>
      <c r="J23" s="343" t="s">
        <v>338</v>
      </c>
      <c r="K23" s="343" t="s">
        <v>338</v>
      </c>
      <c r="L23" s="343">
        <v>0</v>
      </c>
      <c r="M23" s="343">
        <v>0</v>
      </c>
      <c r="N23" s="346">
        <v>0</v>
      </c>
      <c r="O23" s="363"/>
      <c r="P23" s="363"/>
      <c r="Q23" s="363"/>
    </row>
    <row r="24" spans="1:17" ht="13.5" thickBot="1" x14ac:dyDescent="0.25">
      <c r="A24" s="24">
        <v>15</v>
      </c>
      <c r="B24" s="25" t="s">
        <v>26</v>
      </c>
      <c r="C24" s="81">
        <v>2</v>
      </c>
      <c r="D24" s="361">
        <v>2</v>
      </c>
      <c r="E24" s="32"/>
      <c r="F24" s="10"/>
      <c r="G24" s="20">
        <v>14</v>
      </c>
      <c r="H24" s="21" t="s">
        <v>25</v>
      </c>
      <c r="I24" s="345" t="s">
        <v>338</v>
      </c>
      <c r="J24" s="343" t="s">
        <v>339</v>
      </c>
      <c r="K24" s="343" t="s">
        <v>339</v>
      </c>
      <c r="L24" s="343" t="s">
        <v>339</v>
      </c>
      <c r="M24" s="343" t="s">
        <v>339</v>
      </c>
      <c r="N24" s="346">
        <v>0</v>
      </c>
      <c r="O24" s="363"/>
    </row>
    <row r="25" spans="1:17" s="26" customFormat="1" ht="13.5" thickBot="1" x14ac:dyDescent="0.25">
      <c r="A25" s="238"/>
      <c r="B25" s="236" t="s">
        <v>528</v>
      </c>
      <c r="C25" s="426">
        <f t="shared" ref="C25:D25" si="0">SUM(C10:C24)</f>
        <v>88</v>
      </c>
      <c r="D25" s="608">
        <f t="shared" si="0"/>
        <v>80.739999999999995</v>
      </c>
      <c r="E25" s="32"/>
      <c r="F25" s="10"/>
      <c r="G25" s="24">
        <v>15</v>
      </c>
      <c r="H25" s="25" t="s">
        <v>26</v>
      </c>
      <c r="I25" s="347" t="s">
        <v>338</v>
      </c>
      <c r="J25" s="348">
        <v>0</v>
      </c>
      <c r="K25" s="348">
        <v>0</v>
      </c>
      <c r="L25" s="348">
        <v>0</v>
      </c>
      <c r="M25" s="348">
        <v>0</v>
      </c>
      <c r="N25" s="349">
        <v>0</v>
      </c>
      <c r="O25" s="34"/>
    </row>
    <row r="26" spans="1:17" ht="12.75" x14ac:dyDescent="0.2">
      <c r="A26" s="240"/>
      <c r="B26" s="239" t="s">
        <v>493</v>
      </c>
      <c r="C26" s="340">
        <v>105</v>
      </c>
      <c r="D26" s="403">
        <v>103.22999999999999</v>
      </c>
      <c r="E26" s="5"/>
      <c r="F26" s="289"/>
      <c r="G26" s="103"/>
      <c r="H26" s="475" t="s">
        <v>528</v>
      </c>
      <c r="I26" s="609"/>
      <c r="J26" s="610"/>
      <c r="K26" s="610"/>
      <c r="L26" s="610"/>
      <c r="M26" s="610"/>
      <c r="N26" s="611"/>
      <c r="O26" s="19"/>
    </row>
    <row r="27" spans="1:17" ht="12.75" x14ac:dyDescent="0.2">
      <c r="A27" s="240"/>
      <c r="B27" s="239" t="s">
        <v>441</v>
      </c>
      <c r="C27" s="340">
        <v>114.3</v>
      </c>
      <c r="D27" s="403">
        <v>108.30000000000001</v>
      </c>
      <c r="E27" s="5"/>
      <c r="F27" s="289"/>
      <c r="G27" s="53"/>
      <c r="H27" s="23" t="s">
        <v>493</v>
      </c>
      <c r="I27" s="540"/>
      <c r="J27" s="541"/>
      <c r="K27" s="541"/>
      <c r="L27" s="541"/>
      <c r="M27" s="541"/>
      <c r="N27" s="542"/>
      <c r="O27" s="19"/>
    </row>
    <row r="28" spans="1:17" ht="12.75" x14ac:dyDescent="0.2">
      <c r="A28" s="240"/>
      <c r="B28" s="239" t="s">
        <v>359</v>
      </c>
      <c r="C28" s="340">
        <v>133.30000000000001</v>
      </c>
      <c r="D28" s="403">
        <v>99.4</v>
      </c>
      <c r="E28" s="5"/>
      <c r="F28" s="289"/>
      <c r="G28" s="53"/>
      <c r="H28" s="23" t="s">
        <v>441</v>
      </c>
      <c r="I28" s="540"/>
      <c r="J28" s="541"/>
      <c r="K28" s="541"/>
      <c r="L28" s="541"/>
      <c r="M28" s="541"/>
      <c r="N28" s="542"/>
      <c r="O28" s="19"/>
    </row>
    <row r="29" spans="1:17" ht="12.75" x14ac:dyDescent="0.2">
      <c r="A29" s="240"/>
      <c r="B29" s="239" t="s">
        <v>102</v>
      </c>
      <c r="C29" s="340">
        <v>128.69999999999999</v>
      </c>
      <c r="D29" s="403">
        <v>109.1</v>
      </c>
      <c r="E29" s="5"/>
      <c r="F29" s="289"/>
      <c r="G29" s="53"/>
      <c r="H29" s="23" t="s">
        <v>359</v>
      </c>
      <c r="I29" s="540"/>
      <c r="J29" s="541"/>
      <c r="K29" s="541"/>
      <c r="L29" s="541"/>
      <c r="M29" s="541"/>
      <c r="N29" s="542"/>
      <c r="O29" s="19"/>
    </row>
    <row r="30" spans="1:17" ht="12.75" x14ac:dyDescent="0.2">
      <c r="A30" s="240"/>
      <c r="B30" s="239" t="s">
        <v>103</v>
      </c>
      <c r="C30" s="340">
        <v>134.6</v>
      </c>
      <c r="D30" s="403">
        <v>119.89999999999999</v>
      </c>
      <c r="E30" s="5"/>
      <c r="F30" s="289"/>
      <c r="G30" s="53"/>
      <c r="H30" s="23" t="s">
        <v>102</v>
      </c>
      <c r="I30" s="540"/>
      <c r="J30" s="541"/>
      <c r="K30" s="541"/>
      <c r="L30" s="541"/>
      <c r="M30" s="541"/>
      <c r="N30" s="542"/>
      <c r="O30" s="19"/>
    </row>
    <row r="31" spans="1:17" ht="12.75" x14ac:dyDescent="0.2">
      <c r="A31" s="240"/>
      <c r="B31" s="239" t="s">
        <v>104</v>
      </c>
      <c r="C31" s="340">
        <v>129.6</v>
      </c>
      <c r="D31" s="403">
        <v>117.5</v>
      </c>
      <c r="E31" s="5"/>
      <c r="F31" s="289"/>
      <c r="G31" s="53"/>
      <c r="H31" s="23" t="s">
        <v>103</v>
      </c>
      <c r="I31" s="540"/>
      <c r="J31" s="541"/>
      <c r="K31" s="541"/>
      <c r="L31" s="541"/>
      <c r="M31" s="541"/>
      <c r="N31" s="542"/>
      <c r="O31" s="19"/>
    </row>
    <row r="32" spans="1:17" ht="12.75" x14ac:dyDescent="0.2">
      <c r="A32" s="240"/>
      <c r="B32" s="239" t="s">
        <v>105</v>
      </c>
      <c r="C32" s="340">
        <v>149.6</v>
      </c>
      <c r="D32" s="403">
        <v>129.89999999999998</v>
      </c>
      <c r="E32" s="5"/>
      <c r="F32" s="289"/>
      <c r="G32" s="53"/>
      <c r="H32" s="23" t="s">
        <v>104</v>
      </c>
      <c r="I32" s="540"/>
      <c r="J32" s="541"/>
      <c r="K32" s="541"/>
      <c r="L32" s="541"/>
      <c r="M32" s="541"/>
      <c r="N32" s="542"/>
      <c r="O32" s="19"/>
    </row>
    <row r="33" spans="1:15" ht="12.75" x14ac:dyDescent="0.2">
      <c r="A33" s="240"/>
      <c r="B33" s="239" t="s">
        <v>106</v>
      </c>
      <c r="C33" s="340">
        <v>156.04</v>
      </c>
      <c r="D33" s="403">
        <v>122.55</v>
      </c>
      <c r="E33" s="5"/>
      <c r="F33" s="289"/>
      <c r="G33" s="53"/>
      <c r="H33" s="23" t="s">
        <v>105</v>
      </c>
      <c r="I33" s="540"/>
      <c r="J33" s="541"/>
      <c r="K33" s="541"/>
      <c r="L33" s="541"/>
      <c r="M33" s="541"/>
      <c r="N33" s="542"/>
      <c r="O33" s="19"/>
    </row>
    <row r="34" spans="1:15" ht="12.75" x14ac:dyDescent="0.2">
      <c r="A34" s="240"/>
      <c r="B34" s="239" t="s">
        <v>107</v>
      </c>
      <c r="C34" s="340">
        <v>146.30000000000001</v>
      </c>
      <c r="D34" s="403">
        <v>119.64999999999999</v>
      </c>
      <c r="E34" s="5"/>
      <c r="F34" s="289"/>
      <c r="G34" s="53"/>
      <c r="H34" s="23" t="s">
        <v>106</v>
      </c>
      <c r="I34" s="540"/>
      <c r="J34" s="541"/>
      <c r="K34" s="541"/>
      <c r="L34" s="541"/>
      <c r="M34" s="541"/>
      <c r="N34" s="542"/>
      <c r="O34" s="19"/>
    </row>
    <row r="35" spans="1:15" ht="12.75" x14ac:dyDescent="0.2">
      <c r="A35" s="240"/>
      <c r="B35" s="239" t="s">
        <v>108</v>
      </c>
      <c r="C35" s="340">
        <v>154</v>
      </c>
      <c r="D35" s="403">
        <v>119.49999999999999</v>
      </c>
      <c r="E35" s="5"/>
      <c r="F35" s="289"/>
      <c r="G35" s="52"/>
      <c r="H35" s="21" t="s">
        <v>107</v>
      </c>
      <c r="I35" s="345"/>
      <c r="J35" s="343"/>
      <c r="K35" s="343"/>
      <c r="L35" s="343"/>
      <c r="M35" s="343"/>
      <c r="N35" s="346"/>
      <c r="O35" s="19"/>
    </row>
    <row r="36" spans="1:15" ht="12.75" x14ac:dyDescent="0.2">
      <c r="A36" s="96"/>
      <c r="B36" s="215" t="s">
        <v>109</v>
      </c>
      <c r="C36" s="90">
        <v>153</v>
      </c>
      <c r="D36" s="381">
        <v>122.28999999999999</v>
      </c>
      <c r="E36" s="5"/>
      <c r="F36" s="289"/>
      <c r="G36" s="52"/>
      <c r="H36" s="21" t="s">
        <v>108</v>
      </c>
      <c r="I36" s="345"/>
      <c r="J36" s="343"/>
      <c r="K36" s="343"/>
      <c r="L36" s="343"/>
      <c r="M36" s="343"/>
      <c r="N36" s="346"/>
      <c r="O36" s="19"/>
    </row>
    <row r="37" spans="1:15" ht="13.5" thickBot="1" x14ac:dyDescent="0.25">
      <c r="A37" s="97"/>
      <c r="B37" s="237" t="s">
        <v>110</v>
      </c>
      <c r="C37" s="290">
        <v>141</v>
      </c>
      <c r="D37" s="382">
        <v>116.53</v>
      </c>
      <c r="E37" s="5"/>
      <c r="F37" s="289"/>
      <c r="G37" s="52"/>
      <c r="H37" s="21" t="s">
        <v>109</v>
      </c>
      <c r="I37" s="345"/>
      <c r="J37" s="343"/>
      <c r="K37" s="343"/>
      <c r="L37" s="343"/>
      <c r="M37" s="343"/>
      <c r="N37" s="346"/>
      <c r="O37" s="19"/>
    </row>
    <row r="38" spans="1:15" ht="25.9" customHeight="1" thickBot="1" x14ac:dyDescent="0.25">
      <c r="A38" s="1600"/>
      <c r="B38" s="1600"/>
      <c r="C38" s="1600"/>
      <c r="D38" s="1600"/>
      <c r="G38" s="54"/>
      <c r="H38" s="55" t="s">
        <v>110</v>
      </c>
      <c r="I38" s="347"/>
      <c r="J38" s="348"/>
      <c r="K38" s="348"/>
      <c r="L38" s="348"/>
      <c r="M38" s="348"/>
      <c r="N38" s="349"/>
    </row>
    <row r="39" spans="1:15" x14ac:dyDescent="0.2">
      <c r="G39" s="44" t="s">
        <v>341</v>
      </c>
    </row>
    <row r="42" spans="1:15" x14ac:dyDescent="0.2">
      <c r="I42" s="7"/>
      <c r="J42" s="7"/>
      <c r="K42" s="7"/>
      <c r="L42" s="7"/>
      <c r="M42" s="7"/>
      <c r="N42" s="7"/>
    </row>
    <row r="43" spans="1:15" x14ac:dyDescent="0.2">
      <c r="I43" s="7"/>
      <c r="J43" s="7"/>
      <c r="K43" s="7"/>
      <c r="L43" s="7"/>
      <c r="M43" s="7"/>
      <c r="N43" s="7"/>
    </row>
    <row r="44" spans="1:15" x14ac:dyDescent="0.2">
      <c r="I44" s="7"/>
      <c r="J44" s="7"/>
      <c r="K44" s="7"/>
      <c r="L44" s="7"/>
      <c r="M44" s="7"/>
      <c r="N44" s="7"/>
    </row>
    <row r="45" spans="1:15" x14ac:dyDescent="0.2">
      <c r="I45" s="7"/>
      <c r="J45" s="7"/>
      <c r="K45" s="7"/>
      <c r="L45" s="7"/>
      <c r="M45" s="7"/>
      <c r="N45" s="7"/>
    </row>
    <row r="46" spans="1:15" x14ac:dyDescent="0.2">
      <c r="I46" s="7"/>
      <c r="J46" s="7"/>
      <c r="K46" s="7"/>
      <c r="L46" s="7"/>
      <c r="M46" s="7"/>
      <c r="N46" s="7"/>
    </row>
    <row r="47" spans="1:15" x14ac:dyDescent="0.2">
      <c r="I47" s="7"/>
      <c r="J47" s="7"/>
      <c r="K47" s="7"/>
      <c r="L47" s="7"/>
      <c r="M47" s="7"/>
      <c r="N47" s="7"/>
    </row>
    <row r="48" spans="1:15" x14ac:dyDescent="0.2">
      <c r="I48" s="7"/>
      <c r="J48" s="7"/>
      <c r="K48" s="7"/>
      <c r="L48" s="7"/>
      <c r="M48" s="7"/>
      <c r="N48" s="7"/>
    </row>
    <row r="49" spans="9:14" x14ac:dyDescent="0.2">
      <c r="I49" s="7"/>
      <c r="J49" s="7"/>
      <c r="K49" s="7"/>
      <c r="L49" s="7"/>
      <c r="M49" s="7"/>
      <c r="N49" s="7"/>
    </row>
    <row r="50" spans="9:14" x14ac:dyDescent="0.2">
      <c r="I50" s="7"/>
      <c r="J50" s="7"/>
      <c r="K50" s="7"/>
      <c r="L50" s="7"/>
      <c r="M50" s="7"/>
      <c r="N50" s="7"/>
    </row>
    <row r="51" spans="9:14" x14ac:dyDescent="0.2">
      <c r="I51" s="7"/>
      <c r="J51" s="7"/>
      <c r="K51" s="7"/>
      <c r="L51" s="7"/>
      <c r="M51" s="7"/>
      <c r="N51" s="7"/>
    </row>
    <row r="52" spans="9:14" x14ac:dyDescent="0.2">
      <c r="I52" s="7"/>
      <c r="J52" s="7"/>
      <c r="K52" s="7"/>
      <c r="L52" s="7"/>
      <c r="M52" s="7"/>
      <c r="N52" s="7"/>
    </row>
    <row r="53" spans="9:14" x14ac:dyDescent="0.2">
      <c r="I53" s="7"/>
      <c r="J53" s="7"/>
      <c r="K53" s="7"/>
      <c r="L53" s="7"/>
      <c r="M53" s="7"/>
      <c r="N53" s="7"/>
    </row>
    <row r="54" spans="9:14" x14ac:dyDescent="0.2">
      <c r="I54" s="7"/>
      <c r="J54" s="7"/>
      <c r="K54" s="7"/>
      <c r="L54" s="7"/>
      <c r="M54" s="7"/>
      <c r="N54" s="7"/>
    </row>
    <row r="55" spans="9:14" x14ac:dyDescent="0.2">
      <c r="I55" s="7"/>
      <c r="J55" s="7"/>
      <c r="K55" s="7"/>
      <c r="L55" s="7"/>
      <c r="M55" s="7"/>
      <c r="N55" s="7"/>
    </row>
    <row r="56" spans="9:14" x14ac:dyDescent="0.2">
      <c r="I56" s="7"/>
      <c r="J56" s="7"/>
      <c r="K56" s="7"/>
      <c r="L56" s="7"/>
      <c r="M56" s="7"/>
      <c r="N56" s="7"/>
    </row>
    <row r="57" spans="9:14" x14ac:dyDescent="0.2">
      <c r="I57" s="7"/>
      <c r="J57" s="7"/>
      <c r="K57" s="7"/>
      <c r="L57" s="7"/>
      <c r="M57" s="7"/>
      <c r="N57" s="7"/>
    </row>
    <row r="58" spans="9:14" x14ac:dyDescent="0.2">
      <c r="I58" s="7"/>
      <c r="J58" s="7"/>
      <c r="K58" s="7"/>
      <c r="L58" s="7"/>
      <c r="M58" s="7"/>
      <c r="N58" s="7"/>
    </row>
    <row r="59" spans="9:14" x14ac:dyDescent="0.2">
      <c r="I59" s="7"/>
      <c r="J59" s="7"/>
      <c r="K59" s="7"/>
      <c r="L59" s="7"/>
      <c r="M59" s="7"/>
      <c r="N59" s="7"/>
    </row>
    <row r="60" spans="9:14" x14ac:dyDescent="0.2">
      <c r="I60" s="7"/>
      <c r="J60" s="7"/>
      <c r="K60" s="7"/>
      <c r="L60" s="7"/>
      <c r="M60" s="7"/>
      <c r="N60" s="7"/>
    </row>
    <row r="61" spans="9:14" x14ac:dyDescent="0.2">
      <c r="I61" s="7"/>
      <c r="J61" s="7"/>
      <c r="K61" s="7"/>
      <c r="L61" s="7"/>
      <c r="M61" s="7"/>
      <c r="N61" s="7"/>
    </row>
    <row r="62" spans="9:14" x14ac:dyDescent="0.2">
      <c r="I62" s="7"/>
      <c r="J62" s="7"/>
      <c r="K62" s="7"/>
      <c r="L62" s="7"/>
      <c r="M62" s="7"/>
      <c r="N62" s="7"/>
    </row>
    <row r="63" spans="9:14" x14ac:dyDescent="0.2">
      <c r="I63" s="7"/>
      <c r="J63" s="7"/>
      <c r="K63" s="7"/>
      <c r="L63" s="7"/>
      <c r="M63" s="7"/>
      <c r="N63" s="7"/>
    </row>
    <row r="64" spans="9:14" x14ac:dyDescent="0.2">
      <c r="I64" s="7"/>
      <c r="J64" s="7"/>
      <c r="K64" s="7"/>
      <c r="L64" s="7"/>
      <c r="M64" s="7"/>
      <c r="N64" s="7"/>
    </row>
    <row r="65" spans="9:14" x14ac:dyDescent="0.2">
      <c r="I65" s="7"/>
      <c r="J65" s="7"/>
      <c r="K65" s="7"/>
      <c r="L65" s="7"/>
      <c r="M65" s="7"/>
      <c r="N65" s="7"/>
    </row>
    <row r="66" spans="9:14" x14ac:dyDescent="0.2">
      <c r="I66" s="7"/>
      <c r="J66" s="7"/>
      <c r="K66" s="7"/>
      <c r="L66" s="7"/>
      <c r="M66" s="7"/>
      <c r="N66" s="7"/>
    </row>
    <row r="67" spans="9:14" x14ac:dyDescent="0.2">
      <c r="I67" s="7"/>
      <c r="J67" s="7"/>
      <c r="K67" s="7"/>
      <c r="L67" s="7"/>
      <c r="M67" s="7"/>
      <c r="N67" s="7"/>
    </row>
    <row r="68" spans="9:14" x14ac:dyDescent="0.2">
      <c r="I68" s="7"/>
      <c r="J68" s="7"/>
      <c r="K68" s="7"/>
      <c r="L68" s="7"/>
      <c r="M68" s="7"/>
      <c r="N68" s="7"/>
    </row>
    <row r="69" spans="9:14" x14ac:dyDescent="0.2">
      <c r="I69" s="7"/>
      <c r="J69" s="7"/>
      <c r="K69" s="7"/>
      <c r="L69" s="7"/>
      <c r="M69" s="7"/>
      <c r="N69" s="7"/>
    </row>
    <row r="70" spans="9:14" x14ac:dyDescent="0.2">
      <c r="I70" s="7"/>
      <c r="J70" s="7"/>
      <c r="K70" s="7"/>
      <c r="L70" s="7"/>
      <c r="M70" s="7"/>
      <c r="N70" s="7"/>
    </row>
    <row r="71" spans="9:14" x14ac:dyDescent="0.2">
      <c r="I71" s="7"/>
      <c r="J71" s="7"/>
      <c r="K71" s="7"/>
      <c r="L71" s="7"/>
      <c r="M71" s="7"/>
      <c r="N71" s="7"/>
    </row>
    <row r="72" spans="9:14" x14ac:dyDescent="0.2">
      <c r="I72" s="7"/>
      <c r="J72" s="7"/>
      <c r="K72" s="7"/>
      <c r="L72" s="7"/>
      <c r="M72" s="7"/>
      <c r="N72" s="7"/>
    </row>
    <row r="73" spans="9:14" x14ac:dyDescent="0.2">
      <c r="I73" s="7"/>
      <c r="J73" s="7"/>
      <c r="K73" s="7"/>
      <c r="L73" s="7"/>
      <c r="M73" s="7"/>
      <c r="N73" s="7"/>
    </row>
    <row r="74" spans="9:14" x14ac:dyDescent="0.2">
      <c r="I74" s="7"/>
      <c r="J74" s="7"/>
      <c r="K74" s="7"/>
      <c r="L74" s="7"/>
      <c r="M74" s="7"/>
      <c r="N74" s="7"/>
    </row>
    <row r="75" spans="9:14" x14ac:dyDescent="0.2">
      <c r="I75" s="7"/>
      <c r="J75" s="7"/>
      <c r="K75" s="7"/>
      <c r="L75" s="7"/>
      <c r="M75" s="7"/>
      <c r="N75" s="7"/>
    </row>
    <row r="76" spans="9:14" x14ac:dyDescent="0.2">
      <c r="I76" s="7"/>
      <c r="J76" s="7"/>
      <c r="K76" s="7"/>
      <c r="L76" s="7"/>
      <c r="M76" s="7"/>
      <c r="N76" s="7"/>
    </row>
    <row r="77" spans="9:14" x14ac:dyDescent="0.2">
      <c r="I77" s="7"/>
      <c r="J77" s="7"/>
      <c r="K77" s="7"/>
      <c r="L77" s="7"/>
      <c r="M77" s="7"/>
      <c r="N77" s="7"/>
    </row>
    <row r="78" spans="9:14" x14ac:dyDescent="0.2">
      <c r="I78" s="7"/>
      <c r="J78" s="7"/>
      <c r="K78" s="7"/>
      <c r="L78" s="7"/>
      <c r="M78" s="7"/>
      <c r="N78" s="7"/>
    </row>
    <row r="79" spans="9:14" x14ac:dyDescent="0.2">
      <c r="I79" s="7"/>
      <c r="J79" s="7"/>
      <c r="K79" s="7"/>
      <c r="L79" s="7"/>
      <c r="M79" s="7"/>
      <c r="N79" s="7"/>
    </row>
    <row r="80" spans="9:14" x14ac:dyDescent="0.2">
      <c r="I80" s="7"/>
      <c r="J80" s="7"/>
      <c r="K80" s="7"/>
      <c r="L80" s="7"/>
      <c r="M80" s="7"/>
      <c r="N80" s="7"/>
    </row>
    <row r="81" spans="9:14" x14ac:dyDescent="0.2">
      <c r="I81" s="7"/>
      <c r="J81" s="7"/>
      <c r="K81" s="7"/>
      <c r="L81" s="7"/>
      <c r="M81" s="7"/>
      <c r="N81" s="7"/>
    </row>
    <row r="82" spans="9:14" x14ac:dyDescent="0.2">
      <c r="I82" s="7"/>
      <c r="J82" s="7"/>
      <c r="K82" s="7"/>
      <c r="L82" s="7"/>
      <c r="M82" s="7"/>
      <c r="N82" s="7"/>
    </row>
    <row r="83" spans="9:14" x14ac:dyDescent="0.2">
      <c r="I83" s="7"/>
      <c r="J83" s="7"/>
      <c r="K83" s="7"/>
      <c r="L83" s="7"/>
      <c r="M83" s="7"/>
      <c r="N83" s="7"/>
    </row>
    <row r="84" spans="9:14" x14ac:dyDescent="0.2">
      <c r="I84" s="7"/>
      <c r="J84" s="7"/>
      <c r="K84" s="7"/>
      <c r="L84" s="7"/>
      <c r="M84" s="7"/>
      <c r="N84" s="7"/>
    </row>
    <row r="85" spans="9:14" x14ac:dyDescent="0.2">
      <c r="I85" s="7"/>
      <c r="J85" s="7"/>
      <c r="K85" s="7"/>
      <c r="L85" s="7"/>
      <c r="M85" s="7"/>
      <c r="N85" s="7"/>
    </row>
    <row r="86" spans="9:14" x14ac:dyDescent="0.2">
      <c r="I86" s="7"/>
      <c r="J86" s="7"/>
      <c r="K86" s="7"/>
      <c r="L86" s="7"/>
      <c r="M86" s="7"/>
      <c r="N86" s="7"/>
    </row>
    <row r="87" spans="9:14" x14ac:dyDescent="0.2">
      <c r="I87" s="7"/>
      <c r="J87" s="7"/>
      <c r="K87" s="7"/>
      <c r="L87" s="7"/>
      <c r="M87" s="7"/>
      <c r="N87" s="7"/>
    </row>
    <row r="88" spans="9:14" x14ac:dyDescent="0.2">
      <c r="I88" s="7"/>
      <c r="J88" s="7"/>
      <c r="K88" s="7"/>
      <c r="L88" s="7"/>
      <c r="M88" s="7"/>
      <c r="N88" s="7"/>
    </row>
    <row r="89" spans="9:14" x14ac:dyDescent="0.2">
      <c r="I89" s="7"/>
      <c r="J89" s="7"/>
      <c r="K89" s="7"/>
      <c r="L89" s="7"/>
      <c r="M89" s="7"/>
      <c r="N89" s="7"/>
    </row>
    <row r="90" spans="9:14" x14ac:dyDescent="0.2">
      <c r="I90" s="7"/>
      <c r="J90" s="7"/>
      <c r="K90" s="7"/>
      <c r="L90" s="7"/>
      <c r="M90" s="7"/>
      <c r="N90" s="7"/>
    </row>
    <row r="91" spans="9:14" x14ac:dyDescent="0.2">
      <c r="I91" s="7"/>
      <c r="J91" s="7"/>
      <c r="K91" s="7"/>
      <c r="L91" s="7"/>
      <c r="M91" s="7"/>
      <c r="N91" s="7"/>
    </row>
    <row r="92" spans="9:14" x14ac:dyDescent="0.2">
      <c r="I92" s="7"/>
      <c r="J92" s="7"/>
      <c r="K92" s="7"/>
      <c r="L92" s="7"/>
      <c r="M92" s="7"/>
      <c r="N92" s="7"/>
    </row>
    <row r="93" spans="9:14" x14ac:dyDescent="0.2">
      <c r="I93" s="7"/>
      <c r="J93" s="7"/>
      <c r="K93" s="7"/>
      <c r="L93" s="7"/>
      <c r="M93" s="7"/>
      <c r="N93" s="7"/>
    </row>
    <row r="94" spans="9:14" x14ac:dyDescent="0.2">
      <c r="I94" s="7"/>
      <c r="J94" s="7"/>
      <c r="K94" s="7"/>
      <c r="L94" s="7"/>
      <c r="M94" s="7"/>
      <c r="N94" s="7"/>
    </row>
    <row r="95" spans="9:14" x14ac:dyDescent="0.2">
      <c r="I95" s="7"/>
      <c r="J95" s="7"/>
      <c r="K95" s="7"/>
      <c r="L95" s="7"/>
      <c r="M95" s="7"/>
      <c r="N95" s="7"/>
    </row>
    <row r="96" spans="9:14" x14ac:dyDescent="0.2">
      <c r="I96" s="7"/>
      <c r="J96" s="7"/>
      <c r="K96" s="7"/>
      <c r="L96" s="7"/>
      <c r="M96" s="7"/>
      <c r="N96" s="7"/>
    </row>
    <row r="97" spans="9:14" x14ac:dyDescent="0.2">
      <c r="I97" s="7"/>
      <c r="J97" s="7"/>
      <c r="K97" s="7"/>
      <c r="L97" s="7"/>
      <c r="M97" s="7"/>
      <c r="N97" s="7"/>
    </row>
    <row r="98" spans="9:14" x14ac:dyDescent="0.2">
      <c r="I98" s="7"/>
      <c r="J98" s="7"/>
      <c r="K98" s="7"/>
      <c r="L98" s="7"/>
      <c r="M98" s="7"/>
      <c r="N98" s="7"/>
    </row>
    <row r="99" spans="9:14" x14ac:dyDescent="0.2">
      <c r="I99" s="7"/>
      <c r="J99" s="7"/>
      <c r="K99" s="7"/>
      <c r="L99" s="7"/>
      <c r="M99" s="7"/>
      <c r="N99" s="7"/>
    </row>
    <row r="100" spans="9:14" x14ac:dyDescent="0.2">
      <c r="I100" s="7"/>
      <c r="J100" s="7"/>
      <c r="K100" s="7"/>
      <c r="L100" s="7"/>
      <c r="M100" s="7"/>
      <c r="N100" s="7"/>
    </row>
    <row r="101" spans="9:14" x14ac:dyDescent="0.2">
      <c r="I101" s="7"/>
      <c r="J101" s="7"/>
      <c r="K101" s="7"/>
      <c r="L101" s="7"/>
      <c r="M101" s="7"/>
      <c r="N101" s="7"/>
    </row>
    <row r="102" spans="9:14" x14ac:dyDescent="0.2">
      <c r="I102" s="7"/>
      <c r="J102" s="7"/>
      <c r="K102" s="7"/>
      <c r="L102" s="7"/>
      <c r="M102" s="7"/>
      <c r="N102" s="7"/>
    </row>
    <row r="103" spans="9:14" x14ac:dyDescent="0.2">
      <c r="I103" s="7"/>
      <c r="J103" s="7"/>
      <c r="K103" s="7"/>
      <c r="L103" s="7"/>
      <c r="M103" s="7"/>
      <c r="N103" s="7"/>
    </row>
    <row r="104" spans="9:14" x14ac:dyDescent="0.2">
      <c r="I104" s="7"/>
      <c r="J104" s="7"/>
      <c r="K104" s="7"/>
      <c r="L104" s="7"/>
      <c r="M104" s="7"/>
      <c r="N104" s="7"/>
    </row>
    <row r="105" spans="9:14" x14ac:dyDescent="0.2">
      <c r="I105" s="7"/>
      <c r="J105" s="7"/>
      <c r="K105" s="7"/>
      <c r="L105" s="7"/>
      <c r="M105" s="7"/>
      <c r="N105" s="7"/>
    </row>
    <row r="106" spans="9:14" x14ac:dyDescent="0.2">
      <c r="I106" s="7"/>
      <c r="J106" s="7"/>
      <c r="K106" s="7"/>
      <c r="L106" s="7"/>
      <c r="M106" s="7"/>
      <c r="N106" s="7"/>
    </row>
    <row r="107" spans="9:14" x14ac:dyDescent="0.2">
      <c r="I107" s="7"/>
      <c r="J107" s="7"/>
      <c r="K107" s="7"/>
      <c r="L107" s="7"/>
      <c r="M107" s="7"/>
      <c r="N107" s="7"/>
    </row>
    <row r="108" spans="9:14" x14ac:dyDescent="0.2">
      <c r="I108" s="7"/>
      <c r="J108" s="7"/>
      <c r="K108" s="7"/>
      <c r="L108" s="7"/>
      <c r="M108" s="7"/>
      <c r="N108" s="7"/>
    </row>
    <row r="109" spans="9:14" x14ac:dyDescent="0.2">
      <c r="I109" s="7"/>
      <c r="J109" s="7"/>
      <c r="K109" s="7"/>
      <c r="L109" s="7"/>
      <c r="M109" s="7"/>
      <c r="N109" s="7"/>
    </row>
    <row r="110" spans="9:14" x14ac:dyDescent="0.2">
      <c r="I110" s="7"/>
      <c r="J110" s="7"/>
      <c r="K110" s="7"/>
      <c r="L110" s="7"/>
      <c r="M110" s="7"/>
      <c r="N110" s="7"/>
    </row>
    <row r="111" spans="9:14" x14ac:dyDescent="0.2">
      <c r="I111" s="7"/>
      <c r="J111" s="7"/>
      <c r="K111" s="7"/>
      <c r="L111" s="7"/>
      <c r="M111" s="7"/>
      <c r="N111" s="7"/>
    </row>
    <row r="112" spans="9:14" x14ac:dyDescent="0.2">
      <c r="I112" s="7"/>
      <c r="J112" s="7"/>
      <c r="K112" s="7"/>
      <c r="L112" s="7"/>
      <c r="M112" s="7"/>
      <c r="N112" s="7"/>
    </row>
    <row r="113" spans="9:14" x14ac:dyDescent="0.2">
      <c r="I113" s="7"/>
      <c r="J113" s="7"/>
      <c r="K113" s="7"/>
      <c r="L113" s="7"/>
      <c r="M113" s="7"/>
      <c r="N113" s="7"/>
    </row>
    <row r="114" spans="9:14" x14ac:dyDescent="0.2">
      <c r="I114" s="7"/>
      <c r="J114" s="7"/>
      <c r="K114" s="7"/>
      <c r="L114" s="7"/>
      <c r="M114" s="7"/>
      <c r="N114" s="7"/>
    </row>
    <row r="115" spans="9:14" x14ac:dyDescent="0.2">
      <c r="I115" s="7"/>
      <c r="J115" s="7"/>
      <c r="K115" s="7"/>
      <c r="L115" s="7"/>
      <c r="M115" s="7"/>
      <c r="N115" s="7"/>
    </row>
    <row r="116" spans="9:14" x14ac:dyDescent="0.2">
      <c r="I116" s="7"/>
      <c r="J116" s="7"/>
      <c r="K116" s="7"/>
      <c r="L116" s="7"/>
      <c r="M116" s="7"/>
      <c r="N116" s="7"/>
    </row>
    <row r="117" spans="9:14" x14ac:dyDescent="0.2">
      <c r="I117" s="7"/>
      <c r="J117" s="7"/>
      <c r="K117" s="7"/>
      <c r="L117" s="7"/>
      <c r="M117" s="7"/>
      <c r="N117" s="7"/>
    </row>
    <row r="118" spans="9:14" x14ac:dyDescent="0.2">
      <c r="I118" s="7"/>
      <c r="J118" s="7"/>
      <c r="K118" s="7"/>
      <c r="L118" s="7"/>
      <c r="M118" s="7"/>
      <c r="N118" s="7"/>
    </row>
    <row r="119" spans="9:14" x14ac:dyDescent="0.2">
      <c r="I119" s="7"/>
      <c r="J119" s="7"/>
      <c r="K119" s="7"/>
      <c r="L119" s="7"/>
      <c r="M119" s="7"/>
      <c r="N119" s="7"/>
    </row>
    <row r="120" spans="9:14" x14ac:dyDescent="0.2">
      <c r="I120" s="7"/>
      <c r="J120" s="7"/>
      <c r="K120" s="7"/>
      <c r="L120" s="7"/>
      <c r="M120" s="7"/>
      <c r="N120" s="7"/>
    </row>
    <row r="121" spans="9:14" x14ac:dyDescent="0.2">
      <c r="I121" s="7"/>
      <c r="J121" s="7"/>
      <c r="K121" s="7"/>
      <c r="L121" s="7"/>
      <c r="M121" s="7"/>
      <c r="N121" s="7"/>
    </row>
    <row r="122" spans="9:14" x14ac:dyDescent="0.2">
      <c r="I122" s="7"/>
      <c r="J122" s="7"/>
      <c r="K122" s="7"/>
      <c r="L122" s="7"/>
      <c r="M122" s="7"/>
      <c r="N122" s="7"/>
    </row>
    <row r="123" spans="9:14" x14ac:dyDescent="0.2">
      <c r="I123" s="7"/>
      <c r="J123" s="7"/>
      <c r="K123" s="7"/>
      <c r="L123" s="7"/>
      <c r="M123" s="7"/>
      <c r="N123" s="7"/>
    </row>
    <row r="124" spans="9:14" x14ac:dyDescent="0.2">
      <c r="I124" s="7"/>
      <c r="J124" s="7"/>
      <c r="K124" s="7"/>
      <c r="L124" s="7"/>
      <c r="M124" s="7"/>
      <c r="N124" s="7"/>
    </row>
    <row r="125" spans="9:14" x14ac:dyDescent="0.2">
      <c r="I125" s="7"/>
      <c r="J125" s="7"/>
      <c r="K125" s="7"/>
      <c r="L125" s="7"/>
      <c r="M125" s="7"/>
      <c r="N125" s="7"/>
    </row>
    <row r="126" spans="9:14" x14ac:dyDescent="0.2">
      <c r="I126" s="7"/>
      <c r="J126" s="7"/>
      <c r="K126" s="7"/>
      <c r="L126" s="7"/>
      <c r="M126" s="7"/>
      <c r="N126" s="7"/>
    </row>
    <row r="127" spans="9:14" x14ac:dyDescent="0.2">
      <c r="I127" s="7"/>
      <c r="J127" s="7"/>
      <c r="K127" s="7"/>
      <c r="L127" s="7"/>
      <c r="M127" s="7"/>
      <c r="N127" s="7"/>
    </row>
    <row r="128" spans="9:14" x14ac:dyDescent="0.2">
      <c r="I128" s="7"/>
      <c r="J128" s="7"/>
      <c r="K128" s="7"/>
      <c r="L128" s="7"/>
      <c r="M128" s="7"/>
      <c r="N128" s="7"/>
    </row>
    <row r="129" spans="9:14" x14ac:dyDescent="0.2">
      <c r="I129" s="7"/>
      <c r="J129" s="7"/>
      <c r="K129" s="7"/>
      <c r="L129" s="7"/>
      <c r="M129" s="7"/>
      <c r="N129" s="7"/>
    </row>
    <row r="130" spans="9:14" x14ac:dyDescent="0.2">
      <c r="I130" s="7"/>
      <c r="J130" s="7"/>
      <c r="K130" s="7"/>
      <c r="L130" s="7"/>
      <c r="M130" s="7"/>
      <c r="N130" s="7"/>
    </row>
    <row r="131" spans="9:14" x14ac:dyDescent="0.2">
      <c r="I131" s="7"/>
      <c r="J131" s="7"/>
      <c r="K131" s="7"/>
      <c r="L131" s="7"/>
      <c r="M131" s="7"/>
      <c r="N131" s="7"/>
    </row>
    <row r="132" spans="9:14" x14ac:dyDescent="0.2">
      <c r="I132" s="7"/>
      <c r="J132" s="7"/>
      <c r="K132" s="7"/>
      <c r="L132" s="7"/>
      <c r="M132" s="7"/>
      <c r="N132" s="7"/>
    </row>
    <row r="133" spans="9:14" x14ac:dyDescent="0.2">
      <c r="I133" s="7"/>
      <c r="J133" s="7"/>
      <c r="K133" s="7"/>
      <c r="L133" s="7"/>
      <c r="M133" s="7"/>
      <c r="N133" s="7"/>
    </row>
    <row r="134" spans="9:14" x14ac:dyDescent="0.2">
      <c r="I134" s="7"/>
      <c r="J134" s="7"/>
      <c r="K134" s="7"/>
      <c r="L134" s="7"/>
      <c r="M134" s="7"/>
      <c r="N134" s="7"/>
    </row>
    <row r="135" spans="9:14" x14ac:dyDescent="0.2">
      <c r="I135" s="7"/>
      <c r="J135" s="7"/>
      <c r="K135" s="7"/>
      <c r="L135" s="7"/>
      <c r="M135" s="7"/>
      <c r="N135" s="7"/>
    </row>
    <row r="136" spans="9:14" x14ac:dyDescent="0.2">
      <c r="I136" s="7"/>
      <c r="J136" s="7"/>
      <c r="K136" s="7"/>
      <c r="L136" s="7"/>
      <c r="M136" s="7"/>
      <c r="N136" s="7"/>
    </row>
    <row r="137" spans="9:14" x14ac:dyDescent="0.2">
      <c r="I137" s="7"/>
      <c r="J137" s="7"/>
      <c r="K137" s="7"/>
      <c r="L137" s="7"/>
      <c r="M137" s="7"/>
      <c r="N137" s="7"/>
    </row>
    <row r="138" spans="9:14" x14ac:dyDescent="0.2">
      <c r="I138" s="7"/>
      <c r="J138" s="7"/>
      <c r="K138" s="7"/>
      <c r="L138" s="7"/>
      <c r="M138" s="7"/>
      <c r="N138" s="7"/>
    </row>
    <row r="139" spans="9:14" x14ac:dyDescent="0.2">
      <c r="I139" s="7"/>
      <c r="J139" s="7"/>
      <c r="K139" s="7"/>
      <c r="L139" s="7"/>
      <c r="M139" s="7"/>
      <c r="N139" s="7"/>
    </row>
    <row r="140" spans="9:14" x14ac:dyDescent="0.2">
      <c r="I140" s="7"/>
      <c r="J140" s="7"/>
      <c r="K140" s="7"/>
      <c r="L140" s="7"/>
      <c r="M140" s="7"/>
      <c r="N140" s="7"/>
    </row>
    <row r="141" spans="9:14" x14ac:dyDescent="0.2">
      <c r="I141" s="7"/>
      <c r="J141" s="7"/>
      <c r="K141" s="7"/>
      <c r="L141" s="7"/>
      <c r="M141" s="7"/>
      <c r="N141" s="7"/>
    </row>
    <row r="142" spans="9:14" x14ac:dyDescent="0.2">
      <c r="I142" s="7"/>
      <c r="J142" s="7"/>
      <c r="K142" s="7"/>
      <c r="L142" s="7"/>
      <c r="M142" s="7"/>
      <c r="N142" s="7"/>
    </row>
    <row r="143" spans="9:14" x14ac:dyDescent="0.2">
      <c r="I143" s="7"/>
      <c r="J143" s="7"/>
      <c r="K143" s="7"/>
      <c r="L143" s="7"/>
      <c r="M143" s="7"/>
      <c r="N143" s="7"/>
    </row>
    <row r="144" spans="9:14" x14ac:dyDescent="0.2">
      <c r="I144" s="7"/>
      <c r="J144" s="7"/>
      <c r="K144" s="7"/>
      <c r="L144" s="7"/>
      <c r="M144" s="7"/>
      <c r="N144" s="7"/>
    </row>
    <row r="145" spans="9:14" x14ac:dyDescent="0.2">
      <c r="I145" s="7"/>
      <c r="J145" s="7"/>
      <c r="K145" s="7"/>
      <c r="L145" s="7"/>
      <c r="M145" s="7"/>
      <c r="N145" s="7"/>
    </row>
    <row r="146" spans="9:14" x14ac:dyDescent="0.2">
      <c r="I146" s="7"/>
      <c r="J146" s="7"/>
      <c r="K146" s="7"/>
      <c r="L146" s="7"/>
      <c r="M146" s="7"/>
      <c r="N146" s="7"/>
    </row>
    <row r="147" spans="9:14" x14ac:dyDescent="0.2">
      <c r="I147" s="7"/>
      <c r="J147" s="7"/>
      <c r="K147" s="7"/>
      <c r="L147" s="7"/>
      <c r="M147" s="7"/>
      <c r="N147" s="7"/>
    </row>
    <row r="148" spans="9:14" x14ac:dyDescent="0.2">
      <c r="I148" s="7"/>
      <c r="J148" s="7"/>
      <c r="K148" s="7"/>
      <c r="L148" s="7"/>
      <c r="M148" s="7"/>
      <c r="N148" s="7"/>
    </row>
    <row r="149" spans="9:14" x14ac:dyDescent="0.2">
      <c r="I149" s="7"/>
      <c r="J149" s="7"/>
      <c r="K149" s="7"/>
      <c r="L149" s="7"/>
      <c r="M149" s="7"/>
      <c r="N149" s="7"/>
    </row>
    <row r="150" spans="9:14" x14ac:dyDescent="0.2">
      <c r="I150" s="7"/>
      <c r="J150" s="7"/>
      <c r="K150" s="7"/>
      <c r="L150" s="7"/>
      <c r="M150" s="7"/>
      <c r="N150" s="7"/>
    </row>
    <row r="151" spans="9:14" x14ac:dyDescent="0.2">
      <c r="I151" s="7"/>
      <c r="J151" s="7"/>
      <c r="K151" s="7"/>
      <c r="L151" s="7"/>
      <c r="M151" s="7"/>
      <c r="N151" s="7"/>
    </row>
    <row r="152" spans="9:14" x14ac:dyDescent="0.2">
      <c r="I152" s="7"/>
      <c r="J152" s="7"/>
      <c r="K152" s="7"/>
      <c r="L152" s="7"/>
      <c r="M152" s="7"/>
      <c r="N152" s="7"/>
    </row>
    <row r="153" spans="9:14" x14ac:dyDescent="0.2">
      <c r="I153" s="7"/>
      <c r="J153" s="7"/>
      <c r="K153" s="7"/>
      <c r="L153" s="7"/>
      <c r="M153" s="7"/>
      <c r="N153" s="7"/>
    </row>
    <row r="154" spans="9:14" x14ac:dyDescent="0.2">
      <c r="I154" s="7"/>
      <c r="J154" s="7"/>
      <c r="K154" s="7"/>
      <c r="L154" s="7"/>
      <c r="M154" s="7"/>
      <c r="N154" s="7"/>
    </row>
    <row r="155" spans="9:14" x14ac:dyDescent="0.2">
      <c r="I155" s="7"/>
      <c r="J155" s="7"/>
      <c r="K155" s="7"/>
      <c r="L155" s="7"/>
      <c r="M155" s="7"/>
      <c r="N155" s="7"/>
    </row>
    <row r="156" spans="9:14" x14ac:dyDescent="0.2">
      <c r="I156" s="7"/>
      <c r="J156" s="7"/>
      <c r="K156" s="7"/>
      <c r="L156" s="7"/>
      <c r="M156" s="7"/>
      <c r="N156" s="7"/>
    </row>
    <row r="157" spans="9:14" x14ac:dyDescent="0.2">
      <c r="I157" s="7"/>
      <c r="J157" s="7"/>
      <c r="K157" s="7"/>
      <c r="L157" s="7"/>
      <c r="M157" s="7"/>
      <c r="N157" s="7"/>
    </row>
    <row r="158" spans="9:14" x14ac:dyDescent="0.2">
      <c r="I158" s="7"/>
      <c r="J158" s="7"/>
      <c r="K158" s="7"/>
      <c r="L158" s="7"/>
      <c r="M158" s="7"/>
      <c r="N158" s="7"/>
    </row>
    <row r="159" spans="9:14" x14ac:dyDescent="0.2">
      <c r="I159" s="7"/>
      <c r="J159" s="7"/>
      <c r="K159" s="7"/>
      <c r="L159" s="7"/>
      <c r="M159" s="7"/>
      <c r="N159" s="7"/>
    </row>
    <row r="160" spans="9:14" x14ac:dyDescent="0.2">
      <c r="I160" s="7"/>
      <c r="J160" s="7"/>
      <c r="K160" s="7"/>
      <c r="L160" s="7"/>
      <c r="M160" s="7"/>
      <c r="N160" s="7"/>
    </row>
    <row r="161" spans="9:14" x14ac:dyDescent="0.2">
      <c r="I161" s="7"/>
      <c r="J161" s="7"/>
      <c r="K161" s="7"/>
      <c r="L161" s="7"/>
      <c r="M161" s="7"/>
      <c r="N161" s="7"/>
    </row>
    <row r="162" spans="9:14" x14ac:dyDescent="0.2">
      <c r="I162" s="7"/>
      <c r="J162" s="7"/>
      <c r="K162" s="7"/>
      <c r="L162" s="7"/>
      <c r="M162" s="7"/>
      <c r="N162" s="7"/>
    </row>
  </sheetData>
  <mergeCells count="2">
    <mergeCell ref="A38:D38"/>
    <mergeCell ref="I9:N9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FCF-E970-43C1-8323-46C912D31A34}">
  <sheetPr>
    <tabColor rgb="FFFF0000"/>
  </sheetPr>
  <dimension ref="A1:C26"/>
  <sheetViews>
    <sheetView showGridLines="0" zoomScale="153" workbookViewId="0">
      <selection activeCell="H13" sqref="H13"/>
    </sheetView>
  </sheetViews>
  <sheetFormatPr baseColWidth="10" defaultRowHeight="12.75" x14ac:dyDescent="0.2"/>
  <cols>
    <col min="2" max="2" width="29" customWidth="1"/>
  </cols>
  <sheetData>
    <row r="1" spans="1:3" x14ac:dyDescent="0.2">
      <c r="A1" s="77" t="s">
        <v>100</v>
      </c>
      <c r="B1" s="77"/>
    </row>
    <row r="4" spans="1:3" x14ac:dyDescent="0.2">
      <c r="A4" s="87" t="s">
        <v>566</v>
      </c>
    </row>
    <row r="5" spans="1:3" ht="13.5" thickBot="1" x14ac:dyDescent="0.25"/>
    <row r="6" spans="1:3" ht="13.5" thickBot="1" x14ac:dyDescent="0.25">
      <c r="A6" s="63" t="s">
        <v>51</v>
      </c>
      <c r="B6" s="98" t="s">
        <v>5</v>
      </c>
      <c r="C6" s="98" t="s">
        <v>342</v>
      </c>
    </row>
    <row r="7" spans="1:3" x14ac:dyDescent="0.2">
      <c r="A7" s="99">
        <v>1</v>
      </c>
      <c r="B7" s="100" t="s">
        <v>11</v>
      </c>
      <c r="C7" s="1345">
        <v>1</v>
      </c>
    </row>
    <row r="8" spans="1:3" x14ac:dyDescent="0.2">
      <c r="A8" s="96">
        <v>2</v>
      </c>
      <c r="B8" s="101" t="s">
        <v>12</v>
      </c>
      <c r="C8" s="1346">
        <v>0</v>
      </c>
    </row>
    <row r="9" spans="1:3" x14ac:dyDescent="0.2">
      <c r="A9" s="96">
        <v>3</v>
      </c>
      <c r="B9" s="101" t="s">
        <v>14</v>
      </c>
      <c r="C9" s="1346">
        <v>1</v>
      </c>
    </row>
    <row r="10" spans="1:3" x14ac:dyDescent="0.2">
      <c r="A10" s="96">
        <v>4</v>
      </c>
      <c r="B10" s="101" t="s">
        <v>15</v>
      </c>
      <c r="C10" s="1346">
        <v>1</v>
      </c>
    </row>
    <row r="11" spans="1:3" x14ac:dyDescent="0.2">
      <c r="A11" s="96">
        <v>5</v>
      </c>
      <c r="B11" s="101" t="s">
        <v>16</v>
      </c>
      <c r="C11" s="1346">
        <v>1</v>
      </c>
    </row>
    <row r="12" spans="1:3" x14ac:dyDescent="0.2">
      <c r="A12" s="96">
        <v>6</v>
      </c>
      <c r="B12" s="101" t="s">
        <v>17</v>
      </c>
      <c r="C12" s="1346">
        <v>1</v>
      </c>
    </row>
    <row r="13" spans="1:3" x14ac:dyDescent="0.2">
      <c r="A13" s="96">
        <v>7</v>
      </c>
      <c r="B13" s="101" t="s">
        <v>18</v>
      </c>
      <c r="C13" s="1346">
        <v>1</v>
      </c>
    </row>
    <row r="14" spans="1:3" x14ac:dyDescent="0.2">
      <c r="A14" s="96">
        <v>8</v>
      </c>
      <c r="B14" s="101" t="s">
        <v>19</v>
      </c>
      <c r="C14" s="1346">
        <v>1</v>
      </c>
    </row>
    <row r="15" spans="1:3" x14ac:dyDescent="0.2">
      <c r="A15" s="96">
        <v>9</v>
      </c>
      <c r="B15" s="101" t="s">
        <v>20</v>
      </c>
      <c r="C15" s="1346">
        <v>1</v>
      </c>
    </row>
    <row r="16" spans="1:3" x14ac:dyDescent="0.2">
      <c r="A16" s="96">
        <v>10</v>
      </c>
      <c r="B16" s="101" t="s">
        <v>21</v>
      </c>
      <c r="C16" s="1346">
        <v>1</v>
      </c>
    </row>
    <row r="17" spans="1:3" x14ac:dyDescent="0.2">
      <c r="A17" s="96">
        <v>11</v>
      </c>
      <c r="B17" s="101" t="s">
        <v>22</v>
      </c>
      <c r="C17" s="1346">
        <v>1</v>
      </c>
    </row>
    <row r="18" spans="1:3" x14ac:dyDescent="0.2">
      <c r="A18" s="96">
        <v>12</v>
      </c>
      <c r="B18" s="101" t="s">
        <v>23</v>
      </c>
      <c r="C18" s="1346">
        <v>1</v>
      </c>
    </row>
    <row r="19" spans="1:3" x14ac:dyDescent="0.2">
      <c r="A19" s="96">
        <v>13</v>
      </c>
      <c r="B19" s="101" t="s">
        <v>24</v>
      </c>
      <c r="C19" s="1346">
        <v>1</v>
      </c>
    </row>
    <row r="20" spans="1:3" x14ac:dyDescent="0.2">
      <c r="A20" s="96">
        <v>14</v>
      </c>
      <c r="B20" s="101" t="s">
        <v>25</v>
      </c>
      <c r="C20" s="1346">
        <v>1</v>
      </c>
    </row>
    <row r="21" spans="1:3" ht="13.5" thickBot="1" x14ac:dyDescent="0.25">
      <c r="A21" s="293">
        <v>15</v>
      </c>
      <c r="B21" s="364" t="s">
        <v>343</v>
      </c>
      <c r="C21" s="1347">
        <v>0.5</v>
      </c>
    </row>
    <row r="22" spans="1:3" x14ac:dyDescent="0.2">
      <c r="A22" s="787"/>
      <c r="B22" s="325" t="s">
        <v>518</v>
      </c>
      <c r="C22" s="1344">
        <f>SUM(C7:C21)</f>
        <v>13.5</v>
      </c>
    </row>
    <row r="23" spans="1:3" x14ac:dyDescent="0.2">
      <c r="A23" s="907"/>
      <c r="B23" s="323" t="s">
        <v>458</v>
      </c>
      <c r="C23" s="909">
        <v>14.8</v>
      </c>
    </row>
    <row r="24" spans="1:3" x14ac:dyDescent="0.2">
      <c r="A24" s="907"/>
      <c r="B24" s="323" t="s">
        <v>389</v>
      </c>
      <c r="C24" s="909">
        <v>14</v>
      </c>
    </row>
    <row r="25" spans="1:3" x14ac:dyDescent="0.2">
      <c r="A25" s="96"/>
      <c r="B25" s="101" t="s">
        <v>344</v>
      </c>
      <c r="C25" s="910">
        <v>15</v>
      </c>
    </row>
    <row r="26" spans="1:3" ht="13.5" thickBot="1" x14ac:dyDescent="0.25">
      <c r="A26" s="97"/>
      <c r="B26" s="102" t="s">
        <v>345</v>
      </c>
      <c r="C26" s="911">
        <v>14.5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E0E-50E1-4EE4-BCD4-1D683A0C24C8}">
  <dimension ref="A1"/>
  <sheetViews>
    <sheetView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  <pageSetup paperSize="0" orientation="portrait" horizontalDpi="0" verticalDpi="0" copies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24"/>
  <dimension ref="A1:AH35"/>
  <sheetViews>
    <sheetView zoomScaleNormal="100" workbookViewId="0">
      <selection activeCell="Y42" sqref="A1:XFD1048576"/>
    </sheetView>
  </sheetViews>
  <sheetFormatPr baseColWidth="10" defaultColWidth="11.42578125" defaultRowHeight="12.75" x14ac:dyDescent="0.2"/>
  <cols>
    <col min="1" max="1" width="25.42578125" style="354" customWidth="1"/>
    <col min="2" max="2" width="10.7109375" style="308" customWidth="1"/>
    <col min="3" max="19" width="8.7109375" style="308" customWidth="1"/>
    <col min="20" max="20" width="5.5703125" style="354" customWidth="1"/>
    <col min="21" max="27" width="8.28515625" style="354" customWidth="1"/>
    <col min="28" max="28" width="4.7109375" style="354" customWidth="1"/>
    <col min="29" max="34" width="7.7109375" style="354" customWidth="1"/>
    <col min="35" max="16384" width="11.42578125" style="354"/>
  </cols>
  <sheetData>
    <row r="1" spans="1:32" x14ac:dyDescent="0.2">
      <c r="A1" s="305" t="s">
        <v>569</v>
      </c>
      <c r="B1" s="305"/>
      <c r="C1" s="305"/>
      <c r="D1" s="305"/>
      <c r="E1" s="305"/>
      <c r="F1" s="305"/>
      <c r="G1" s="305" t="s">
        <v>572</v>
      </c>
      <c r="H1" s="305"/>
      <c r="I1" s="305"/>
      <c r="J1" s="305"/>
      <c r="K1" s="305"/>
      <c r="L1" s="305"/>
      <c r="M1" s="305"/>
      <c r="N1" s="352"/>
      <c r="O1" s="352"/>
      <c r="P1" s="353" t="s">
        <v>346</v>
      </c>
      <c r="Q1" s="352"/>
      <c r="R1" s="352"/>
      <c r="S1" s="352"/>
    </row>
    <row r="2" spans="1:32" x14ac:dyDescent="0.2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U2" s="355" t="s">
        <v>397</v>
      </c>
    </row>
    <row r="3" spans="1:32" s="309" customFormat="1" ht="18" customHeight="1" x14ac:dyDescent="0.2">
      <c r="A3" s="793"/>
      <c r="B3" s="794" t="s">
        <v>398</v>
      </c>
      <c r="C3" s="795" t="s">
        <v>347</v>
      </c>
      <c r="D3" s="795" t="s">
        <v>399</v>
      </c>
      <c r="E3" s="795" t="s">
        <v>400</v>
      </c>
      <c r="F3" s="795" t="s">
        <v>348</v>
      </c>
      <c r="G3" s="795" t="s">
        <v>349</v>
      </c>
      <c r="H3" s="795" t="s">
        <v>350</v>
      </c>
      <c r="I3" s="795" t="s">
        <v>401</v>
      </c>
      <c r="J3" s="795" t="s">
        <v>402</v>
      </c>
      <c r="K3" s="795" t="s">
        <v>403</v>
      </c>
      <c r="L3" s="795" t="s">
        <v>404</v>
      </c>
      <c r="M3" s="795" t="s">
        <v>405</v>
      </c>
      <c r="N3" s="795" t="s">
        <v>351</v>
      </c>
      <c r="O3" s="795" t="s">
        <v>352</v>
      </c>
      <c r="P3" s="795" t="s">
        <v>353</v>
      </c>
      <c r="Q3" s="795" t="s">
        <v>354</v>
      </c>
      <c r="R3" s="795" t="s">
        <v>355</v>
      </c>
      <c r="S3" s="795" t="s">
        <v>406</v>
      </c>
      <c r="U3" s="795" t="s">
        <v>351</v>
      </c>
      <c r="V3" s="795" t="s">
        <v>352</v>
      </c>
      <c r="W3" s="795" t="s">
        <v>353</v>
      </c>
      <c r="X3" s="795" t="s">
        <v>354</v>
      </c>
      <c r="Y3" s="795" t="s">
        <v>355</v>
      </c>
      <c r="Z3" s="795" t="s">
        <v>406</v>
      </c>
      <c r="AA3" s="795" t="s">
        <v>58</v>
      </c>
      <c r="AD3" s="309" t="s">
        <v>407</v>
      </c>
      <c r="AE3" s="309" t="s">
        <v>408</v>
      </c>
      <c r="AF3" s="309" t="s">
        <v>409</v>
      </c>
    </row>
    <row r="4" spans="1:32" ht="18" customHeight="1" x14ac:dyDescent="0.2">
      <c r="A4" s="796" t="s">
        <v>356</v>
      </c>
      <c r="B4" s="797">
        <f>SUM(B5:B20)</f>
        <v>724319</v>
      </c>
      <c r="C4" s="798">
        <f>SUM(C5:C20)</f>
        <v>8811</v>
      </c>
      <c r="D4" s="798">
        <f>SUM(D5:D20)</f>
        <v>37176</v>
      </c>
      <c r="E4" s="798">
        <f t="shared" ref="E4:S4" si="0">SUM(E5:E20)</f>
        <v>49597</v>
      </c>
      <c r="F4" s="798">
        <f t="shared" si="0"/>
        <v>21850</v>
      </c>
      <c r="G4" s="798">
        <f t="shared" si="0"/>
        <v>14640</v>
      </c>
      <c r="H4" s="798">
        <f t="shared" si="0"/>
        <v>14537</v>
      </c>
      <c r="I4" s="798">
        <f t="shared" si="0"/>
        <v>46877</v>
      </c>
      <c r="J4" s="798">
        <f t="shared" si="0"/>
        <v>74979</v>
      </c>
      <c r="K4" s="798">
        <f t="shared" si="0"/>
        <v>140151</v>
      </c>
      <c r="L4" s="798">
        <f t="shared" si="0"/>
        <v>99771</v>
      </c>
      <c r="M4" s="798">
        <f t="shared" si="0"/>
        <v>130991</v>
      </c>
      <c r="N4" s="798">
        <f>SUM(N5:N20)</f>
        <v>39555</v>
      </c>
      <c r="O4" s="798">
        <f t="shared" si="0"/>
        <v>20958</v>
      </c>
      <c r="P4" s="798">
        <f t="shared" si="0"/>
        <v>12916</v>
      </c>
      <c r="Q4" s="798">
        <f t="shared" si="0"/>
        <v>6935</v>
      </c>
      <c r="R4" s="798">
        <f>SUM(R5:R20)</f>
        <v>3321</v>
      </c>
      <c r="S4" s="798">
        <f t="shared" si="0"/>
        <v>1254</v>
      </c>
      <c r="U4" s="798">
        <f>SUM(U5:U19)</f>
        <v>15</v>
      </c>
      <c r="V4" s="798">
        <f t="shared" ref="V4:Z4" si="1">SUM(V5:V19)</f>
        <v>12</v>
      </c>
      <c r="W4" s="798">
        <f t="shared" si="1"/>
        <v>8</v>
      </c>
      <c r="X4" s="798">
        <f t="shared" si="1"/>
        <v>10</v>
      </c>
      <c r="Y4" s="798">
        <f t="shared" si="1"/>
        <v>1</v>
      </c>
      <c r="Z4" s="798">
        <f t="shared" si="1"/>
        <v>2</v>
      </c>
      <c r="AA4" s="798">
        <f>SUM(U4:Z4)</f>
        <v>48</v>
      </c>
      <c r="AD4" s="798">
        <f>SUM(AD5:AD19)</f>
        <v>27</v>
      </c>
      <c r="AE4" s="798">
        <f>SUM(AE5:AE19)</f>
        <v>18</v>
      </c>
      <c r="AF4" s="798">
        <f>SUM(AF5:AF19)</f>
        <v>3</v>
      </c>
    </row>
    <row r="5" spans="1:32" s="43" customFormat="1" ht="18" customHeight="1" x14ac:dyDescent="0.2">
      <c r="A5" s="1524" t="s">
        <v>410</v>
      </c>
      <c r="B5" s="800">
        <f>SUM(C5:S5)</f>
        <v>64565</v>
      </c>
      <c r="C5" s="801">
        <f>'[2]FØR korreksjon befolkning 67+'!C5</f>
        <v>968</v>
      </c>
      <c r="D5" s="801">
        <f>'[2]FØR korreksjon befolkning 67+'!D5</f>
        <v>3367</v>
      </c>
      <c r="E5" s="801">
        <f>'[2]FØR korreksjon befolkning 67+'!E5</f>
        <v>3357</v>
      </c>
      <c r="F5" s="801">
        <f>'[2]FØR korreksjon befolkning 67+'!F5</f>
        <v>1392</v>
      </c>
      <c r="G5" s="801">
        <f>'[2]FØR korreksjon befolkning 67+'!G5</f>
        <v>869</v>
      </c>
      <c r="H5" s="801">
        <f>'[2]FØR korreksjon befolkning 67+'!H5</f>
        <v>890</v>
      </c>
      <c r="I5" s="801">
        <f>'[2]FØR korreksjon befolkning 67+'!I5</f>
        <v>3462</v>
      </c>
      <c r="J5" s="801">
        <f>'[2]FØR korreksjon befolkning 67+'!J5</f>
        <v>8804</v>
      </c>
      <c r="K5" s="801">
        <f>'[2]FØR korreksjon befolkning 67+'!K5</f>
        <v>17504</v>
      </c>
      <c r="L5" s="801">
        <f>'[2]FØR korreksjon befolkning 67+'!L5</f>
        <v>9623</v>
      </c>
      <c r="M5" s="801">
        <f>'[2]FØR korreksjon befolkning 67+'!M5</f>
        <v>9815</v>
      </c>
      <c r="N5" s="802">
        <f>'[2]FØR korreksjon befolkning 67+'!N5+'[2] ETTER korreksjon befolkn 67+'!U5</f>
        <v>2579</v>
      </c>
      <c r="O5" s="802">
        <f>'[2]FØR korreksjon befolkning 67+'!O5+'[2] ETTER korreksjon befolkn 67+'!V5</f>
        <v>1069</v>
      </c>
      <c r="P5" s="802">
        <f>'[2]FØR korreksjon befolkning 67+'!P5+'[2] ETTER korreksjon befolkn 67+'!W5</f>
        <v>514</v>
      </c>
      <c r="Q5" s="802">
        <f>'[2]FØR korreksjon befolkning 67+'!Q5+'[2] ETTER korreksjon befolkn 67+'!X5</f>
        <v>214</v>
      </c>
      <c r="R5" s="802">
        <f>'[2]FØR korreksjon befolkning 67+'!R5+'[2] ETTER korreksjon befolkn 67+'!Y5</f>
        <v>85</v>
      </c>
      <c r="S5" s="802">
        <f>'[2]FØR korreksjon befolkning 67+'!S5+'[2] ETTER korreksjon befolkn 67+'!Z5</f>
        <v>53</v>
      </c>
      <c r="U5" s="354">
        <v>6</v>
      </c>
      <c r="V5" s="354">
        <v>8</v>
      </c>
      <c r="W5" s="354">
        <v>-1</v>
      </c>
      <c r="X5" s="354">
        <v>0</v>
      </c>
      <c r="Y5" s="354">
        <v>-3</v>
      </c>
      <c r="Z5" s="354">
        <v>1</v>
      </c>
      <c r="AA5" s="310">
        <f>SUM(U5:Z5)</f>
        <v>11</v>
      </c>
      <c r="AD5" s="43">
        <f>SUM(U5:V5)</f>
        <v>14</v>
      </c>
      <c r="AE5" s="43">
        <f>SUM(W5:X5)</f>
        <v>-1</v>
      </c>
      <c r="AF5" s="43">
        <f>SUM(Y5:Z5)</f>
        <v>-2</v>
      </c>
    </row>
    <row r="6" spans="1:32" s="43" customFormat="1" x14ac:dyDescent="0.2">
      <c r="A6" s="1524" t="s">
        <v>411</v>
      </c>
      <c r="B6" s="800">
        <f t="shared" ref="B6:B20" si="2">SUM(C6:S6)</f>
        <v>66348</v>
      </c>
      <c r="C6" s="801">
        <f>'[2]FØR korreksjon befolkning 67+'!C6</f>
        <v>1010</v>
      </c>
      <c r="D6" s="801">
        <f>'[2]FØR korreksjon befolkning 67+'!D6</f>
        <v>3124</v>
      </c>
      <c r="E6" s="801">
        <f>'[2]FØR korreksjon befolkning 67+'!E6</f>
        <v>2843</v>
      </c>
      <c r="F6" s="801">
        <f>'[2]FØR korreksjon befolkning 67+'!F6</f>
        <v>1130</v>
      </c>
      <c r="G6" s="801">
        <f>'[2]FØR korreksjon befolkning 67+'!G6</f>
        <v>701</v>
      </c>
      <c r="H6" s="801">
        <f>'[2]FØR korreksjon befolkning 67+'!H6</f>
        <v>839</v>
      </c>
      <c r="I6" s="801">
        <f>'[2]FØR korreksjon befolkning 67+'!I6</f>
        <v>5170</v>
      </c>
      <c r="J6" s="801">
        <f>'[2]FØR korreksjon befolkning 67+'!J6</f>
        <v>11433</v>
      </c>
      <c r="K6" s="801">
        <f>'[2]FØR korreksjon befolkning 67+'!K6</f>
        <v>18682</v>
      </c>
      <c r="L6" s="801">
        <f>'[2]FØR korreksjon befolkning 67+'!L6</f>
        <v>8820</v>
      </c>
      <c r="M6" s="801">
        <f>'[2]FØR korreksjon befolkning 67+'!M6</f>
        <v>8685</v>
      </c>
      <c r="N6" s="802">
        <f>'[2]FØR korreksjon befolkning 67+'!N6+'[2] ETTER korreksjon befolkn 67+'!U6</f>
        <v>2151</v>
      </c>
      <c r="O6" s="802">
        <f>'[2]FØR korreksjon befolkning 67+'!O6+'[2] ETTER korreksjon befolkn 67+'!V6</f>
        <v>900</v>
      </c>
      <c r="P6" s="802">
        <f>'[2]FØR korreksjon befolkning 67+'!P6+'[2] ETTER korreksjon befolkn 67+'!W6</f>
        <v>523</v>
      </c>
      <c r="Q6" s="802">
        <f>'[2]FØR korreksjon befolkning 67+'!Q6+'[2] ETTER korreksjon befolkn 67+'!X6</f>
        <v>199</v>
      </c>
      <c r="R6" s="802">
        <f>'[2]FØR korreksjon befolkning 67+'!R6+'[2] ETTER korreksjon befolkn 67+'!Y6</f>
        <v>85</v>
      </c>
      <c r="S6" s="802">
        <f>'[2]FØR korreksjon befolkning 67+'!S6+'[2] ETTER korreksjon befolkn 67+'!Z6</f>
        <v>53</v>
      </c>
      <c r="U6" s="354">
        <v>-10</v>
      </c>
      <c r="V6" s="354">
        <v>-13</v>
      </c>
      <c r="W6" s="354">
        <v>-8</v>
      </c>
      <c r="X6" s="354">
        <v>-13</v>
      </c>
      <c r="Y6" s="354">
        <v>-10</v>
      </c>
      <c r="Z6" s="354">
        <v>-2</v>
      </c>
      <c r="AA6" s="310">
        <f t="shared" ref="AA6:AA19" si="3">SUM(U6:Z6)</f>
        <v>-56</v>
      </c>
      <c r="AD6" s="43">
        <f t="shared" ref="AD6:AD19" si="4">SUM(U6:V6)</f>
        <v>-23</v>
      </c>
      <c r="AE6" s="43">
        <f t="shared" ref="AE6:AE19" si="5">SUM(W6:X6)</f>
        <v>-21</v>
      </c>
      <c r="AF6" s="43">
        <f t="shared" ref="AF6:AF19" si="6">SUM(Y6:Z6)</f>
        <v>-12</v>
      </c>
    </row>
    <row r="7" spans="1:32" s="43" customFormat="1" x14ac:dyDescent="0.2">
      <c r="A7" s="1524" t="s">
        <v>412</v>
      </c>
      <c r="B7" s="800">
        <f t="shared" si="2"/>
        <v>47774</v>
      </c>
      <c r="C7" s="801">
        <f>'[2]FØR korreksjon befolkning 67+'!C7</f>
        <v>745</v>
      </c>
      <c r="D7" s="801">
        <f>'[2]FØR korreksjon befolkning 67+'!D7</f>
        <v>2251</v>
      </c>
      <c r="E7" s="801">
        <f>'[2]FØR korreksjon befolkning 67+'!E7</f>
        <v>2098</v>
      </c>
      <c r="F7" s="801">
        <f>'[2]FØR korreksjon befolkning 67+'!F7</f>
        <v>752</v>
      </c>
      <c r="G7" s="801">
        <f>'[2]FØR korreksjon befolkning 67+'!G7</f>
        <v>454</v>
      </c>
      <c r="H7" s="801">
        <f>'[2]FØR korreksjon befolkning 67+'!H7</f>
        <v>495</v>
      </c>
      <c r="I7" s="801">
        <f>'[2]FØR korreksjon befolkning 67+'!I7</f>
        <v>3298</v>
      </c>
      <c r="J7" s="801">
        <f>'[2]FØR korreksjon befolkning 67+'!J7</f>
        <v>8542</v>
      </c>
      <c r="K7" s="801">
        <f>'[2]FØR korreksjon befolkning 67+'!K7</f>
        <v>13307</v>
      </c>
      <c r="L7" s="801">
        <f>'[2]FØR korreksjon befolkning 67+'!L7</f>
        <v>5940</v>
      </c>
      <c r="M7" s="801">
        <f>'[2]FØR korreksjon befolkning 67+'!M7</f>
        <v>6269</v>
      </c>
      <c r="N7" s="802">
        <f>'[2]FØR korreksjon befolkning 67+'!N7+'[2] ETTER korreksjon befolkn 67+'!U7</f>
        <v>1892</v>
      </c>
      <c r="O7" s="802">
        <f>'[2]FØR korreksjon befolkning 67+'!O7+'[2] ETTER korreksjon befolkn 67+'!V7</f>
        <v>904</v>
      </c>
      <c r="P7" s="802">
        <f>'[2]FØR korreksjon befolkning 67+'!P7+'[2] ETTER korreksjon befolkn 67+'!W7</f>
        <v>498</v>
      </c>
      <c r="Q7" s="802">
        <f>'[2]FØR korreksjon befolkning 67+'!Q7+'[2] ETTER korreksjon befolkn 67+'!X7</f>
        <v>209</v>
      </c>
      <c r="R7" s="802">
        <f>'[2]FØR korreksjon befolkning 67+'!R7+'[2] ETTER korreksjon befolkn 67+'!Y7</f>
        <v>89</v>
      </c>
      <c r="S7" s="802">
        <f>'[2]FØR korreksjon befolkning 67+'!S7+'[2] ETTER korreksjon befolkn 67+'!Z7</f>
        <v>31</v>
      </c>
      <c r="U7" s="354">
        <v>-1</v>
      </c>
      <c r="V7" s="354">
        <v>3</v>
      </c>
      <c r="W7" s="354">
        <v>-6</v>
      </c>
      <c r="X7" s="354">
        <v>-3</v>
      </c>
      <c r="Y7" s="354">
        <v>-12</v>
      </c>
      <c r="Z7" s="354">
        <v>-8</v>
      </c>
      <c r="AA7" s="310">
        <f t="shared" si="3"/>
        <v>-27</v>
      </c>
      <c r="AD7" s="43">
        <f t="shared" si="4"/>
        <v>2</v>
      </c>
      <c r="AE7" s="43">
        <f t="shared" si="5"/>
        <v>-9</v>
      </c>
      <c r="AF7" s="43">
        <f t="shared" si="6"/>
        <v>-20</v>
      </c>
    </row>
    <row r="8" spans="1:32" s="43" customFormat="1" x14ac:dyDescent="0.2">
      <c r="A8" s="1524" t="s">
        <v>413</v>
      </c>
      <c r="B8" s="800">
        <f t="shared" si="2"/>
        <v>41293</v>
      </c>
      <c r="C8" s="801">
        <f>'[2]FØR korreksjon befolkning 67+'!C8</f>
        <v>474</v>
      </c>
      <c r="D8" s="801">
        <f>'[2]FØR korreksjon befolkning 67+'!D8</f>
        <v>1369</v>
      </c>
      <c r="E8" s="801">
        <f>'[2]FØR korreksjon befolkning 67+'!E8</f>
        <v>1470</v>
      </c>
      <c r="F8" s="801">
        <f>'[2]FØR korreksjon befolkning 67+'!F8</f>
        <v>601</v>
      </c>
      <c r="G8" s="801">
        <f>'[2]FØR korreksjon befolkning 67+'!G8</f>
        <v>436</v>
      </c>
      <c r="H8" s="801">
        <f>'[2]FØR korreksjon befolkning 67+'!H8</f>
        <v>501</v>
      </c>
      <c r="I8" s="801">
        <f>'[2]FØR korreksjon befolkning 67+'!I8</f>
        <v>4161</v>
      </c>
      <c r="J8" s="801">
        <f>'[2]FØR korreksjon befolkning 67+'!J8</f>
        <v>8231</v>
      </c>
      <c r="K8" s="801">
        <f>'[2]FØR korreksjon befolkning 67+'!K8</f>
        <v>10320</v>
      </c>
      <c r="L8" s="801">
        <f>'[2]FØR korreksjon befolkning 67+'!L8</f>
        <v>4722</v>
      </c>
      <c r="M8" s="801">
        <f>'[2]FØR korreksjon befolkning 67+'!M8</f>
        <v>5821</v>
      </c>
      <c r="N8" s="802">
        <f>'[2]FØR korreksjon befolkning 67+'!N8+'[2] ETTER korreksjon befolkn 67+'!U8</f>
        <v>1531</v>
      </c>
      <c r="O8" s="802">
        <f>'[2]FØR korreksjon befolkning 67+'!O8+'[2] ETTER korreksjon befolkn 67+'!V8</f>
        <v>786</v>
      </c>
      <c r="P8" s="802">
        <f>'[2]FØR korreksjon befolkning 67+'!P8+'[2] ETTER korreksjon befolkn 67+'!W8</f>
        <v>460</v>
      </c>
      <c r="Q8" s="802">
        <f>'[2]FØR korreksjon befolkning 67+'!Q8+'[2] ETTER korreksjon befolkn 67+'!X8</f>
        <v>257</v>
      </c>
      <c r="R8" s="802">
        <f>'[2]FØR korreksjon befolkning 67+'!R8+'[2] ETTER korreksjon befolkn 67+'!Y8</f>
        <v>108</v>
      </c>
      <c r="S8" s="802">
        <f>'[2]FØR korreksjon befolkning 67+'!S8+'[2] ETTER korreksjon befolkn 67+'!Z8</f>
        <v>45</v>
      </c>
      <c r="U8" s="354">
        <v>-14</v>
      </c>
      <c r="V8" s="354">
        <v>-12</v>
      </c>
      <c r="W8" s="354">
        <v>-14</v>
      </c>
      <c r="X8" s="354">
        <v>-6</v>
      </c>
      <c r="Y8" s="354">
        <v>-9</v>
      </c>
      <c r="Z8" s="354">
        <v>-14</v>
      </c>
      <c r="AA8" s="310">
        <f t="shared" si="3"/>
        <v>-69</v>
      </c>
      <c r="AD8" s="43">
        <f t="shared" si="4"/>
        <v>-26</v>
      </c>
      <c r="AE8" s="43">
        <f t="shared" si="5"/>
        <v>-20</v>
      </c>
      <c r="AF8" s="43">
        <f t="shared" si="6"/>
        <v>-23</v>
      </c>
    </row>
    <row r="9" spans="1:32" s="43" customFormat="1" x14ac:dyDescent="0.2">
      <c r="A9" s="1524" t="s">
        <v>414</v>
      </c>
      <c r="B9" s="800">
        <f t="shared" si="2"/>
        <v>60577</v>
      </c>
      <c r="C9" s="801">
        <f>'[2]FØR korreksjon befolkning 67+'!C9</f>
        <v>578</v>
      </c>
      <c r="D9" s="801">
        <f>'[2]FØR korreksjon befolkning 67+'!D9</f>
        <v>1741</v>
      </c>
      <c r="E9" s="801">
        <f>'[2]FØR korreksjon befolkning 67+'!E9</f>
        <v>2227</v>
      </c>
      <c r="F9" s="801">
        <f>'[2]FØR korreksjon befolkning 67+'!F9</f>
        <v>1014</v>
      </c>
      <c r="G9" s="801">
        <f>'[2]FØR korreksjon befolkning 67+'!G9</f>
        <v>766</v>
      </c>
      <c r="H9" s="801">
        <f>'[2]FØR korreksjon befolkning 67+'!H9</f>
        <v>884</v>
      </c>
      <c r="I9" s="801">
        <f>'[2]FØR korreksjon befolkning 67+'!I9</f>
        <v>5019</v>
      </c>
      <c r="J9" s="801">
        <f>'[2]FØR korreksjon befolkning 67+'!J9</f>
        <v>10015</v>
      </c>
      <c r="K9" s="801">
        <f>'[2]FØR korreksjon befolkning 67+'!K9</f>
        <v>12060</v>
      </c>
      <c r="L9" s="801">
        <f>'[2]FØR korreksjon befolkning 67+'!L9</f>
        <v>6624</v>
      </c>
      <c r="M9" s="801">
        <f>'[2]FØR korreksjon befolkning 67+'!M9</f>
        <v>11164</v>
      </c>
      <c r="N9" s="802">
        <f>'[2]FØR korreksjon befolkning 67+'!N9+'[2] ETTER korreksjon befolkn 67+'!U9</f>
        <v>3643</v>
      </c>
      <c r="O9" s="802">
        <f>'[2]FØR korreksjon befolkning 67+'!O9+'[2] ETTER korreksjon befolkn 67+'!V9</f>
        <v>2216</v>
      </c>
      <c r="P9" s="802">
        <f>'[2]FØR korreksjon befolkning 67+'!P9+'[2] ETTER korreksjon befolkn 67+'!W9</f>
        <v>1442</v>
      </c>
      <c r="Q9" s="802">
        <f>'[2]FØR korreksjon befolkning 67+'!Q9+'[2] ETTER korreksjon befolkn 67+'!X9</f>
        <v>762</v>
      </c>
      <c r="R9" s="802">
        <f>'[2]FØR korreksjon befolkning 67+'!R9+'[2] ETTER korreksjon befolkn 67+'!Y9</f>
        <v>304</v>
      </c>
      <c r="S9" s="802">
        <f>'[2]FØR korreksjon befolkning 67+'!S9+'[2] ETTER korreksjon befolkn 67+'!Z9</f>
        <v>118</v>
      </c>
      <c r="U9" s="354">
        <v>8</v>
      </c>
      <c r="V9" s="354">
        <v>3</v>
      </c>
      <c r="W9" s="354">
        <v>11</v>
      </c>
      <c r="X9" s="354">
        <v>17</v>
      </c>
      <c r="Y9" s="354">
        <v>2</v>
      </c>
      <c r="Z9" s="354">
        <v>3</v>
      </c>
      <c r="AA9" s="310">
        <f t="shared" si="3"/>
        <v>44</v>
      </c>
      <c r="AD9" s="43">
        <f t="shared" si="4"/>
        <v>11</v>
      </c>
      <c r="AE9" s="43">
        <f t="shared" si="5"/>
        <v>28</v>
      </c>
      <c r="AF9" s="43">
        <f t="shared" si="6"/>
        <v>5</v>
      </c>
    </row>
    <row r="10" spans="1:32" s="43" customFormat="1" ht="18" customHeight="1" x14ac:dyDescent="0.2">
      <c r="A10" s="1524" t="s">
        <v>415</v>
      </c>
      <c r="B10" s="800">
        <f t="shared" si="2"/>
        <v>35699</v>
      </c>
      <c r="C10" s="801">
        <f>'[2]FØR korreksjon befolkning 67+'!C10</f>
        <v>439</v>
      </c>
      <c r="D10" s="801">
        <f>'[2]FØR korreksjon befolkning 67+'!D10</f>
        <v>1939</v>
      </c>
      <c r="E10" s="801">
        <f>'[2]FØR korreksjon befolkning 67+'!E10</f>
        <v>2683</v>
      </c>
      <c r="F10" s="801">
        <f>'[2]FØR korreksjon befolkning 67+'!F10</f>
        <v>1251</v>
      </c>
      <c r="G10" s="801">
        <f>'[2]FØR korreksjon befolkning 67+'!G10</f>
        <v>825</v>
      </c>
      <c r="H10" s="801">
        <f>'[2]FØR korreksjon befolkning 67+'!H10</f>
        <v>821</v>
      </c>
      <c r="I10" s="801">
        <f>'[2]FØR korreksjon befolkning 67+'!I10</f>
        <v>1692</v>
      </c>
      <c r="J10" s="801">
        <f>'[2]FØR korreksjon befolkning 67+'!J10</f>
        <v>2080</v>
      </c>
      <c r="K10" s="801">
        <f>'[2]FØR korreksjon befolkning 67+'!K10</f>
        <v>5263</v>
      </c>
      <c r="L10" s="801">
        <f>'[2]FØR korreksjon befolkning 67+'!L10</f>
        <v>4828</v>
      </c>
      <c r="M10" s="801">
        <f>'[2]FØR korreksjon befolkning 67+'!M10</f>
        <v>7208</v>
      </c>
      <c r="N10" s="802">
        <f>'[2]FØR korreksjon befolkning 67+'!N10+'[2] ETTER korreksjon befolkn 67+'!U10</f>
        <v>2773</v>
      </c>
      <c r="O10" s="802">
        <f>'[2]FØR korreksjon befolkning 67+'!O10+'[2] ETTER korreksjon befolkn 67+'!V10</f>
        <v>1784</v>
      </c>
      <c r="P10" s="802">
        <f>'[2]FØR korreksjon befolkning 67+'!P10+'[2] ETTER korreksjon befolkn 67+'!W10</f>
        <v>1141</v>
      </c>
      <c r="Q10" s="802">
        <f>'[2]FØR korreksjon befolkning 67+'!Q10+'[2] ETTER korreksjon befolkn 67+'!X10</f>
        <v>613</v>
      </c>
      <c r="R10" s="802">
        <f>'[2]FØR korreksjon befolkning 67+'!R10+'[2] ETTER korreksjon befolkn 67+'!Y10</f>
        <v>242</v>
      </c>
      <c r="S10" s="802">
        <f>'[2]FØR korreksjon befolkning 67+'!S10+'[2] ETTER korreksjon befolkn 67+'!Z10</f>
        <v>117</v>
      </c>
      <c r="U10" s="354">
        <v>5</v>
      </c>
      <c r="V10" s="354">
        <v>8</v>
      </c>
      <c r="W10" s="354">
        <v>1</v>
      </c>
      <c r="X10" s="354">
        <v>6</v>
      </c>
      <c r="Y10" s="354">
        <v>10</v>
      </c>
      <c r="Z10" s="354">
        <v>1</v>
      </c>
      <c r="AA10" s="310">
        <f t="shared" si="3"/>
        <v>31</v>
      </c>
      <c r="AD10" s="43">
        <f t="shared" si="4"/>
        <v>13</v>
      </c>
      <c r="AE10" s="43">
        <f t="shared" si="5"/>
        <v>7</v>
      </c>
      <c r="AF10" s="43">
        <f t="shared" si="6"/>
        <v>11</v>
      </c>
    </row>
    <row r="11" spans="1:32" s="43" customFormat="1" x14ac:dyDescent="0.2">
      <c r="A11" s="1524" t="s">
        <v>416</v>
      </c>
      <c r="B11" s="800">
        <f t="shared" si="2"/>
        <v>52985</v>
      </c>
      <c r="C11" s="801">
        <f>'[2]FØR korreksjon befolkning 67+'!C11</f>
        <v>619</v>
      </c>
      <c r="D11" s="801">
        <f>'[2]FØR korreksjon befolkning 67+'!D11</f>
        <v>3318</v>
      </c>
      <c r="E11" s="801">
        <f>'[2]FØR korreksjon befolkning 67+'!E11</f>
        <v>4810</v>
      </c>
      <c r="F11" s="801">
        <f>'[2]FØR korreksjon befolkning 67+'!F11</f>
        <v>2092</v>
      </c>
      <c r="G11" s="801">
        <f>'[2]FØR korreksjon befolkning 67+'!G11</f>
        <v>1462</v>
      </c>
      <c r="H11" s="801">
        <f>'[2]FØR korreksjon befolkning 67+'!H11</f>
        <v>1290</v>
      </c>
      <c r="I11" s="801">
        <f>'[2]FØR korreksjon befolkning 67+'!I11</f>
        <v>2690</v>
      </c>
      <c r="J11" s="801">
        <f>'[2]FØR korreksjon befolkning 67+'!J11</f>
        <v>2709</v>
      </c>
      <c r="K11" s="801">
        <f>'[2]FØR korreksjon befolkning 67+'!K11</f>
        <v>7270</v>
      </c>
      <c r="L11" s="801">
        <f>'[2]FØR korreksjon befolkning 67+'!L11</f>
        <v>7579</v>
      </c>
      <c r="M11" s="801">
        <f>'[2]FØR korreksjon befolkning 67+'!M11</f>
        <v>10290</v>
      </c>
      <c r="N11" s="802">
        <f>'[2]FØR korreksjon befolkning 67+'!N11+'[2] ETTER korreksjon befolkn 67+'!U11</f>
        <v>3770</v>
      </c>
      <c r="O11" s="802">
        <f>'[2]FØR korreksjon befolkning 67+'!O11+'[2] ETTER korreksjon befolkn 67+'!V11</f>
        <v>2309</v>
      </c>
      <c r="P11" s="802">
        <f>'[2]FØR korreksjon befolkning 67+'!P11+'[2] ETTER korreksjon befolkn 67+'!W11</f>
        <v>1429</v>
      </c>
      <c r="Q11" s="802">
        <f>'[2]FØR korreksjon befolkning 67+'!Q11+'[2] ETTER korreksjon befolkn 67+'!X11</f>
        <v>807</v>
      </c>
      <c r="R11" s="802">
        <f>'[2]FØR korreksjon befolkning 67+'!R11+'[2] ETTER korreksjon befolkn 67+'!Y11</f>
        <v>403</v>
      </c>
      <c r="S11" s="802">
        <f>'[2]FØR korreksjon befolkning 67+'!S11+'[2] ETTER korreksjon befolkn 67+'!Z11</f>
        <v>138</v>
      </c>
      <c r="U11" s="354">
        <v>5</v>
      </c>
      <c r="V11" s="354">
        <v>-6</v>
      </c>
      <c r="W11" s="354">
        <v>10</v>
      </c>
      <c r="X11" s="354">
        <v>0</v>
      </c>
      <c r="Y11" s="354">
        <v>9</v>
      </c>
      <c r="Z11" s="354">
        <v>5</v>
      </c>
      <c r="AA11" s="310">
        <f t="shared" si="3"/>
        <v>23</v>
      </c>
      <c r="AD11" s="43">
        <f t="shared" si="4"/>
        <v>-1</v>
      </c>
      <c r="AE11" s="43">
        <f t="shared" si="5"/>
        <v>10</v>
      </c>
      <c r="AF11" s="43">
        <f t="shared" si="6"/>
        <v>14</v>
      </c>
    </row>
    <row r="12" spans="1:32" s="43" customFormat="1" x14ac:dyDescent="0.2">
      <c r="A12" s="1524" t="s">
        <v>417</v>
      </c>
      <c r="B12" s="800">
        <f t="shared" si="2"/>
        <v>55947</v>
      </c>
      <c r="C12" s="801">
        <f>'[2]FØR korreksjon befolkning 67+'!C12</f>
        <v>597</v>
      </c>
      <c r="D12" s="801">
        <f>'[2]FØR korreksjon befolkning 67+'!D12</f>
        <v>3111</v>
      </c>
      <c r="E12" s="801">
        <f>'[2]FØR korreksjon befolkning 67+'!E12</f>
        <v>4679</v>
      </c>
      <c r="F12" s="801">
        <f>'[2]FØR korreksjon befolkning 67+'!F12</f>
        <v>2134</v>
      </c>
      <c r="G12" s="801">
        <f>'[2]FØR korreksjon befolkning 67+'!G12</f>
        <v>1355</v>
      </c>
      <c r="H12" s="801">
        <f>'[2]FØR korreksjon befolkning 67+'!H12</f>
        <v>1429</v>
      </c>
      <c r="I12" s="801">
        <f>'[2]FØR korreksjon befolkning 67+'!I12</f>
        <v>4718</v>
      </c>
      <c r="J12" s="801">
        <f>'[2]FØR korreksjon befolkning 67+'!J12</f>
        <v>4403</v>
      </c>
      <c r="K12" s="801">
        <f>'[2]FØR korreksjon befolkning 67+'!K12</f>
        <v>8068</v>
      </c>
      <c r="L12" s="801">
        <f>'[2]FØR korreksjon befolkning 67+'!L12</f>
        <v>7445</v>
      </c>
      <c r="M12" s="801">
        <f>'[2]FØR korreksjon befolkning 67+'!M12</f>
        <v>10783</v>
      </c>
      <c r="N12" s="802">
        <f>'[2]FØR korreksjon befolkning 67+'!N12+'[2] ETTER korreksjon befolkn 67+'!U12</f>
        <v>3300</v>
      </c>
      <c r="O12" s="802">
        <f>'[2]FØR korreksjon befolkning 67+'!O12+'[2] ETTER korreksjon befolkn 67+'!V12</f>
        <v>1764</v>
      </c>
      <c r="P12" s="802">
        <f>'[2]FØR korreksjon befolkning 67+'!P12+'[2] ETTER korreksjon befolkn 67+'!W12</f>
        <v>1075</v>
      </c>
      <c r="Q12" s="802">
        <f>'[2]FØR korreksjon befolkning 67+'!Q12+'[2] ETTER korreksjon befolkn 67+'!X12</f>
        <v>632</v>
      </c>
      <c r="R12" s="802">
        <f>'[2]FØR korreksjon befolkning 67+'!R12+'[2] ETTER korreksjon befolkn 67+'!Y12</f>
        <v>341</v>
      </c>
      <c r="S12" s="802">
        <f>'[2]FØR korreksjon befolkning 67+'!S12+'[2] ETTER korreksjon befolkn 67+'!Z12</f>
        <v>113</v>
      </c>
      <c r="U12" s="354">
        <v>-6</v>
      </c>
      <c r="V12" s="354">
        <v>-8</v>
      </c>
      <c r="W12" s="354">
        <v>-3</v>
      </c>
      <c r="X12" s="354">
        <v>-3</v>
      </c>
      <c r="Y12" s="354">
        <v>-16</v>
      </c>
      <c r="Z12" s="354">
        <v>-4</v>
      </c>
      <c r="AA12" s="310">
        <f t="shared" si="3"/>
        <v>-40</v>
      </c>
      <c r="AD12" s="43">
        <f t="shared" si="4"/>
        <v>-14</v>
      </c>
      <c r="AE12" s="43">
        <f t="shared" si="5"/>
        <v>-6</v>
      </c>
      <c r="AF12" s="43">
        <f t="shared" si="6"/>
        <v>-20</v>
      </c>
    </row>
    <row r="13" spans="1:32" s="43" customFormat="1" x14ac:dyDescent="0.2">
      <c r="A13" s="1524" t="s">
        <v>418</v>
      </c>
      <c r="B13" s="800">
        <f t="shared" si="2"/>
        <v>37076</v>
      </c>
      <c r="C13" s="801">
        <f>'[2]FØR korreksjon befolkning 67+'!C13</f>
        <v>568</v>
      </c>
      <c r="D13" s="801">
        <f>'[2]FØR korreksjon befolkning 67+'!D13</f>
        <v>2327</v>
      </c>
      <c r="E13" s="801">
        <f>'[2]FØR korreksjon befolkning 67+'!E13</f>
        <v>3114</v>
      </c>
      <c r="F13" s="801">
        <f>'[2]FØR korreksjon befolkning 67+'!F13</f>
        <v>1356</v>
      </c>
      <c r="G13" s="801">
        <f>'[2]FØR korreksjon befolkning 67+'!G13</f>
        <v>884</v>
      </c>
      <c r="H13" s="801">
        <f>'[2]FØR korreksjon befolkning 67+'!H13</f>
        <v>866</v>
      </c>
      <c r="I13" s="801">
        <f>'[2]FØR korreksjon befolkning 67+'!I13</f>
        <v>2186</v>
      </c>
      <c r="J13" s="801">
        <f>'[2]FØR korreksjon befolkning 67+'!J13</f>
        <v>3018</v>
      </c>
      <c r="K13" s="801">
        <f>'[2]FØR korreksjon befolkning 67+'!K13</f>
        <v>7304</v>
      </c>
      <c r="L13" s="801">
        <f>'[2]FØR korreksjon befolkning 67+'!L13</f>
        <v>5561</v>
      </c>
      <c r="M13" s="801">
        <f>'[2]FØR korreksjon befolkning 67+'!M13</f>
        <v>6356</v>
      </c>
      <c r="N13" s="802">
        <f>'[2]FØR korreksjon befolkning 67+'!N13+'[2] ETTER korreksjon befolkn 67+'!U13</f>
        <v>1684</v>
      </c>
      <c r="O13" s="802">
        <f>'[2]FØR korreksjon befolkning 67+'!O13+'[2] ETTER korreksjon befolkn 67+'!V13</f>
        <v>825</v>
      </c>
      <c r="P13" s="802">
        <f>'[2]FØR korreksjon befolkning 67+'!P13+'[2] ETTER korreksjon befolkn 67+'!W13</f>
        <v>504</v>
      </c>
      <c r="Q13" s="802">
        <f>'[2]FØR korreksjon befolkning 67+'!Q13+'[2] ETTER korreksjon befolkn 67+'!X13</f>
        <v>303</v>
      </c>
      <c r="R13" s="802">
        <f>'[2]FØR korreksjon befolkning 67+'!R13+'[2] ETTER korreksjon befolkn 67+'!Y13</f>
        <v>155</v>
      </c>
      <c r="S13" s="802">
        <f>'[2]FØR korreksjon befolkning 67+'!S13+'[2] ETTER korreksjon befolkn 67+'!Z13</f>
        <v>65</v>
      </c>
      <c r="U13" s="354">
        <v>3</v>
      </c>
      <c r="V13" s="354">
        <v>4</v>
      </c>
      <c r="W13" s="354">
        <v>2</v>
      </c>
      <c r="X13" s="354">
        <v>4</v>
      </c>
      <c r="Y13" s="354">
        <v>4</v>
      </c>
      <c r="Z13" s="354">
        <v>6</v>
      </c>
      <c r="AA13" s="310">
        <f t="shared" si="3"/>
        <v>23</v>
      </c>
      <c r="AD13" s="43">
        <f t="shared" si="4"/>
        <v>7</v>
      </c>
      <c r="AE13" s="43">
        <f t="shared" si="5"/>
        <v>6</v>
      </c>
      <c r="AF13" s="43">
        <f t="shared" si="6"/>
        <v>10</v>
      </c>
    </row>
    <row r="14" spans="1:32" s="43" customFormat="1" x14ac:dyDescent="0.2">
      <c r="A14" s="1524" t="s">
        <v>419</v>
      </c>
      <c r="B14" s="800">
        <f t="shared" si="2"/>
        <v>28269</v>
      </c>
      <c r="C14" s="801">
        <f>'[2]FØR korreksjon befolkning 67+'!C14</f>
        <v>288</v>
      </c>
      <c r="D14" s="801">
        <f>'[2]FØR korreksjon befolkning 67+'!D14</f>
        <v>1463</v>
      </c>
      <c r="E14" s="801">
        <f>'[2]FØR korreksjon befolkning 67+'!E14</f>
        <v>2238</v>
      </c>
      <c r="F14" s="801">
        <f>'[2]FØR korreksjon befolkning 67+'!F14</f>
        <v>940</v>
      </c>
      <c r="G14" s="801">
        <f>'[2]FØR korreksjon befolkning 67+'!G14</f>
        <v>681</v>
      </c>
      <c r="H14" s="801">
        <f>'[2]FØR korreksjon befolkning 67+'!H14</f>
        <v>679</v>
      </c>
      <c r="I14" s="801">
        <f>'[2]FØR korreksjon befolkning 67+'!I14</f>
        <v>1575</v>
      </c>
      <c r="J14" s="801">
        <f>'[2]FØR korreksjon befolkning 67+'!J14</f>
        <v>1834</v>
      </c>
      <c r="K14" s="801">
        <f>'[2]FØR korreksjon befolkning 67+'!K14</f>
        <v>4712</v>
      </c>
      <c r="L14" s="801">
        <f>'[2]FØR korreksjon befolkning 67+'!L14</f>
        <v>4216</v>
      </c>
      <c r="M14" s="801">
        <f>'[2]FØR korreksjon befolkning 67+'!M14</f>
        <v>6132</v>
      </c>
      <c r="N14" s="802">
        <f>'[2]FØR korreksjon befolkning 67+'!N14+'[2] ETTER korreksjon befolkn 67+'!U14</f>
        <v>1690</v>
      </c>
      <c r="O14" s="802">
        <f>'[2]FØR korreksjon befolkning 67+'!O14+'[2] ETTER korreksjon befolkn 67+'!V14</f>
        <v>794</v>
      </c>
      <c r="P14" s="802">
        <f>'[2]FØR korreksjon befolkning 67+'!P14+'[2] ETTER korreksjon befolkn 67+'!W14</f>
        <v>530</v>
      </c>
      <c r="Q14" s="802">
        <f>'[2]FØR korreksjon befolkning 67+'!Q14+'[2] ETTER korreksjon befolkn 67+'!X14</f>
        <v>285</v>
      </c>
      <c r="R14" s="802">
        <f>'[2]FØR korreksjon befolkning 67+'!R14+'[2] ETTER korreksjon befolkn 67+'!Y14</f>
        <v>150</v>
      </c>
      <c r="S14" s="802">
        <f>'[2]FØR korreksjon befolkning 67+'!S14+'[2] ETTER korreksjon befolkn 67+'!Z14</f>
        <v>62</v>
      </c>
      <c r="U14" s="354">
        <v>11</v>
      </c>
      <c r="V14" s="354">
        <v>6</v>
      </c>
      <c r="W14" s="354">
        <v>6</v>
      </c>
      <c r="X14" s="354">
        <v>5</v>
      </c>
      <c r="Y14" s="354">
        <v>1</v>
      </c>
      <c r="Z14" s="354">
        <v>6</v>
      </c>
      <c r="AA14" s="310">
        <f t="shared" si="3"/>
        <v>35</v>
      </c>
      <c r="AD14" s="43">
        <f t="shared" si="4"/>
        <v>17</v>
      </c>
      <c r="AE14" s="43">
        <f t="shared" si="5"/>
        <v>11</v>
      </c>
      <c r="AF14" s="43">
        <f t="shared" si="6"/>
        <v>7</v>
      </c>
    </row>
    <row r="15" spans="1:32" s="43" customFormat="1" ht="18" customHeight="1" x14ac:dyDescent="0.2">
      <c r="A15" s="1524" t="s">
        <v>420</v>
      </c>
      <c r="B15" s="800">
        <f t="shared" si="2"/>
        <v>34556</v>
      </c>
      <c r="C15" s="801">
        <f>'[2]FØR korreksjon befolkning 67+'!C15</f>
        <v>352</v>
      </c>
      <c r="D15" s="801">
        <f>'[2]FØR korreksjon befolkning 67+'!D15</f>
        <v>2010</v>
      </c>
      <c r="E15" s="801">
        <f>'[2]FØR korreksjon befolkning 67+'!E15</f>
        <v>2955</v>
      </c>
      <c r="F15" s="801">
        <f>'[2]FØR korreksjon befolkning 67+'!F15</f>
        <v>1327</v>
      </c>
      <c r="G15" s="801">
        <f>'[2]FØR korreksjon befolkning 67+'!G15</f>
        <v>995</v>
      </c>
      <c r="H15" s="801">
        <f>'[2]FØR korreksjon befolkning 67+'!H15</f>
        <v>967</v>
      </c>
      <c r="I15" s="801">
        <f>'[2]FØR korreksjon befolkning 67+'!I15</f>
        <v>2358</v>
      </c>
      <c r="J15" s="801">
        <f>'[2]FØR korreksjon befolkning 67+'!J15</f>
        <v>2168</v>
      </c>
      <c r="K15" s="801">
        <f>'[2]FØR korreksjon befolkning 67+'!K15</f>
        <v>4909</v>
      </c>
      <c r="L15" s="801">
        <f>'[2]FØR korreksjon befolkning 67+'!L15</f>
        <v>4841</v>
      </c>
      <c r="M15" s="801">
        <f>'[2]FØR korreksjon befolkning 67+'!M15</f>
        <v>7220</v>
      </c>
      <c r="N15" s="802">
        <f>'[2]FØR korreksjon befolkning 67+'!N15+'[2] ETTER korreksjon befolkn 67+'!U15</f>
        <v>1925</v>
      </c>
      <c r="O15" s="802">
        <f>'[2]FØR korreksjon befolkning 67+'!O15+'[2] ETTER korreksjon befolkn 67+'!V15</f>
        <v>1109</v>
      </c>
      <c r="P15" s="802">
        <f>'[2]FØR korreksjon befolkning 67+'!P15+'[2] ETTER korreksjon befolkn 67+'!W15</f>
        <v>823</v>
      </c>
      <c r="Q15" s="802">
        <f>'[2]FØR korreksjon befolkning 67+'!Q15+'[2] ETTER korreksjon befolkn 67+'!X15</f>
        <v>396</v>
      </c>
      <c r="R15" s="802">
        <f>'[2]FØR korreksjon befolkning 67+'!R15+'[2] ETTER korreksjon befolkn 67+'!Y15</f>
        <v>159</v>
      </c>
      <c r="S15" s="802">
        <f>'[2]FØR korreksjon befolkning 67+'!S15+'[2] ETTER korreksjon befolkn 67+'!Z15</f>
        <v>42</v>
      </c>
      <c r="U15" s="354">
        <v>-7</v>
      </c>
      <c r="V15" s="354">
        <v>-9</v>
      </c>
      <c r="W15" s="354">
        <v>-7</v>
      </c>
      <c r="X15" s="354">
        <v>2</v>
      </c>
      <c r="Y15" s="354">
        <v>0</v>
      </c>
      <c r="Z15" s="354">
        <v>0</v>
      </c>
      <c r="AA15" s="310">
        <f t="shared" si="3"/>
        <v>-21</v>
      </c>
      <c r="AD15" s="43">
        <f t="shared" si="4"/>
        <v>-16</v>
      </c>
      <c r="AE15" s="43">
        <f t="shared" si="5"/>
        <v>-5</v>
      </c>
      <c r="AF15" s="43">
        <f t="shared" si="6"/>
        <v>0</v>
      </c>
    </row>
    <row r="16" spans="1:32" s="43" customFormat="1" x14ac:dyDescent="0.2">
      <c r="A16" s="1524" t="s">
        <v>421</v>
      </c>
      <c r="B16" s="800">
        <f t="shared" si="2"/>
        <v>50665</v>
      </c>
      <c r="C16" s="801">
        <f>'[2]FØR korreksjon befolkning 67+'!C16</f>
        <v>560</v>
      </c>
      <c r="D16" s="801">
        <f>'[2]FØR korreksjon befolkning 67+'!D16</f>
        <v>2751</v>
      </c>
      <c r="E16" s="801">
        <f>'[2]FØR korreksjon befolkning 67+'!E16</f>
        <v>4082</v>
      </c>
      <c r="F16" s="801">
        <f>'[2]FØR korreksjon befolkning 67+'!F16</f>
        <v>1870</v>
      </c>
      <c r="G16" s="801">
        <f>'[2]FØR korreksjon befolkning 67+'!G16</f>
        <v>1284</v>
      </c>
      <c r="H16" s="801">
        <f>'[2]FØR korreksjon befolkning 67+'!H16</f>
        <v>1151</v>
      </c>
      <c r="I16" s="801">
        <f>'[2]FØR korreksjon befolkning 67+'!I16</f>
        <v>2802</v>
      </c>
      <c r="J16" s="801">
        <f>'[2]FØR korreksjon befolkning 67+'!J16</f>
        <v>3495</v>
      </c>
      <c r="K16" s="801">
        <f>'[2]FØR korreksjon befolkning 67+'!K16</f>
        <v>8650</v>
      </c>
      <c r="L16" s="801">
        <f>'[2]FØR korreksjon befolkning 67+'!L16</f>
        <v>7446</v>
      </c>
      <c r="M16" s="801">
        <f>'[2]FØR korreksjon befolkning 67+'!M16</f>
        <v>9919</v>
      </c>
      <c r="N16" s="802">
        <f>'[2]FØR korreksjon befolkning 67+'!N16+'[2] ETTER korreksjon befolkn 67+'!U16</f>
        <v>3096</v>
      </c>
      <c r="O16" s="802">
        <f>'[2]FØR korreksjon befolkning 67+'!O16+'[2] ETTER korreksjon befolkn 67+'!V16</f>
        <v>1692</v>
      </c>
      <c r="P16" s="802">
        <f>'[2]FØR korreksjon befolkning 67+'!P16+'[2] ETTER korreksjon befolkn 67+'!W16</f>
        <v>1024</v>
      </c>
      <c r="Q16" s="802">
        <f>'[2]FØR korreksjon befolkning 67+'!Q16+'[2] ETTER korreksjon befolkn 67+'!X16</f>
        <v>521</v>
      </c>
      <c r="R16" s="802">
        <f>'[2]FØR korreksjon befolkning 67+'!R16+'[2] ETTER korreksjon befolkn 67+'!Y16</f>
        <v>242</v>
      </c>
      <c r="S16" s="802">
        <f>'[2]FØR korreksjon befolkning 67+'!S16+'[2] ETTER korreksjon befolkn 67+'!Z16</f>
        <v>80</v>
      </c>
      <c r="U16" s="354">
        <v>2</v>
      </c>
      <c r="V16" s="354">
        <v>3</v>
      </c>
      <c r="W16" s="354">
        <v>-5</v>
      </c>
      <c r="X16" s="354">
        <v>-3</v>
      </c>
      <c r="Y16" s="354">
        <v>-5</v>
      </c>
      <c r="Z16" s="354">
        <v>-5</v>
      </c>
      <c r="AA16" s="310">
        <f t="shared" si="3"/>
        <v>-13</v>
      </c>
      <c r="AD16" s="43">
        <f t="shared" si="4"/>
        <v>5</v>
      </c>
      <c r="AE16" s="43">
        <f t="shared" si="5"/>
        <v>-8</v>
      </c>
      <c r="AF16" s="43">
        <f t="shared" si="6"/>
        <v>-10</v>
      </c>
    </row>
    <row r="17" spans="1:34" s="43" customFormat="1" x14ac:dyDescent="0.2">
      <c r="A17" s="1524" t="s">
        <v>422</v>
      </c>
      <c r="B17" s="800">
        <f t="shared" si="2"/>
        <v>52293</v>
      </c>
      <c r="C17" s="801">
        <f>'[2]FØR korreksjon befolkning 67+'!C17</f>
        <v>571</v>
      </c>
      <c r="D17" s="801">
        <f>'[2]FØR korreksjon befolkning 67+'!D17</f>
        <v>2929</v>
      </c>
      <c r="E17" s="801">
        <f>'[2]FØR korreksjon befolkning 67+'!E17</f>
        <v>4542</v>
      </c>
      <c r="F17" s="801">
        <f>'[2]FØR korreksjon befolkning 67+'!F17</f>
        <v>2076</v>
      </c>
      <c r="G17" s="801">
        <f>'[2]FØR korreksjon befolkning 67+'!G17</f>
        <v>1256</v>
      </c>
      <c r="H17" s="801">
        <f>'[2]FØR korreksjon befolkning 67+'!H17</f>
        <v>1174</v>
      </c>
      <c r="I17" s="801">
        <f>'[2]FØR korreksjon befolkning 67+'!I17</f>
        <v>2364</v>
      </c>
      <c r="J17" s="801">
        <f>'[2]FØR korreksjon befolkning 67+'!J17</f>
        <v>2836</v>
      </c>
      <c r="K17" s="801">
        <f>'[2]FØR korreksjon befolkning 67+'!K17</f>
        <v>8445</v>
      </c>
      <c r="L17" s="801">
        <f>'[2]FØR korreksjon befolkning 67+'!L17</f>
        <v>7929</v>
      </c>
      <c r="M17" s="801">
        <f>'[2]FØR korreksjon befolkning 67+'!M17</f>
        <v>11039</v>
      </c>
      <c r="N17" s="802">
        <f>'[2]FØR korreksjon befolkning 67+'!N17+'[2] ETTER korreksjon befolkn 67+'!U17</f>
        <v>3177</v>
      </c>
      <c r="O17" s="802">
        <f>'[2]FØR korreksjon befolkning 67+'!O17+'[2] ETTER korreksjon befolkn 67+'!V17</f>
        <v>1554</v>
      </c>
      <c r="P17" s="802">
        <f>'[2]FØR korreksjon befolkning 67+'!P17+'[2] ETTER korreksjon befolkn 67+'!W17</f>
        <v>1017</v>
      </c>
      <c r="Q17" s="802">
        <f>'[2]FØR korreksjon befolkning 67+'!Q17+'[2] ETTER korreksjon befolkn 67+'!X17</f>
        <v>754</v>
      </c>
      <c r="R17" s="802">
        <f>'[2]FØR korreksjon befolkning 67+'!R17+'[2] ETTER korreksjon befolkn 67+'!Y17</f>
        <v>477</v>
      </c>
      <c r="S17" s="802">
        <f>'[2]FØR korreksjon befolkning 67+'!S17+'[2] ETTER korreksjon befolkn 67+'!Z17</f>
        <v>153</v>
      </c>
      <c r="U17" s="354">
        <v>1</v>
      </c>
      <c r="V17" s="354">
        <v>6</v>
      </c>
      <c r="W17" s="354">
        <v>5</v>
      </c>
      <c r="X17" s="354">
        <v>12</v>
      </c>
      <c r="Y17" s="354">
        <v>23</v>
      </c>
      <c r="Z17" s="354">
        <v>12</v>
      </c>
      <c r="AA17" s="310">
        <f t="shared" si="3"/>
        <v>59</v>
      </c>
      <c r="AD17" s="43">
        <f t="shared" si="4"/>
        <v>7</v>
      </c>
      <c r="AE17" s="43">
        <f t="shared" si="5"/>
        <v>17</v>
      </c>
      <c r="AF17" s="43">
        <f t="shared" si="6"/>
        <v>35</v>
      </c>
    </row>
    <row r="18" spans="1:34" s="43" customFormat="1" x14ac:dyDescent="0.2">
      <c r="A18" s="1524" t="s">
        <v>423</v>
      </c>
      <c r="B18" s="800">
        <f t="shared" si="2"/>
        <v>54913</v>
      </c>
      <c r="C18" s="801">
        <f>'[2]FØR korreksjon befolkning 67+'!C18</f>
        <v>604</v>
      </c>
      <c r="D18" s="801">
        <f>'[2]FØR korreksjon befolkning 67+'!D18</f>
        <v>3120</v>
      </c>
      <c r="E18" s="801">
        <f>'[2]FØR korreksjon befolkning 67+'!E18</f>
        <v>4719</v>
      </c>
      <c r="F18" s="801">
        <f>'[2]FØR korreksjon befolkning 67+'!F18</f>
        <v>2115</v>
      </c>
      <c r="G18" s="801">
        <f>'[2]FØR korreksjon befolkning 67+'!G18</f>
        <v>1439</v>
      </c>
      <c r="H18" s="801">
        <f>'[2]FØR korreksjon befolkning 67+'!H18</f>
        <v>1347</v>
      </c>
      <c r="I18" s="801">
        <f>'[2]FØR korreksjon befolkning 67+'!I18</f>
        <v>2793</v>
      </c>
      <c r="J18" s="801">
        <f>'[2]FØR korreksjon befolkning 67+'!J18</f>
        <v>2939</v>
      </c>
      <c r="K18" s="801">
        <f>'[2]FØR korreksjon befolkning 67+'!K18</f>
        <v>7650</v>
      </c>
      <c r="L18" s="801">
        <f>'[2]FØR korreksjon befolkning 67+'!L18</f>
        <v>8161</v>
      </c>
      <c r="M18" s="801">
        <f>'[2]FØR korreksjon befolkning 67+'!M18</f>
        <v>11598</v>
      </c>
      <c r="N18" s="802">
        <f>'[2]FØR korreksjon befolkning 67+'!N18+'[2] ETTER korreksjon befolkn 67+'!U18</f>
        <v>3670</v>
      </c>
      <c r="O18" s="802">
        <f>'[2]FØR korreksjon befolkning 67+'!O18+'[2] ETTER korreksjon befolkn 67+'!V18</f>
        <v>2140</v>
      </c>
      <c r="P18" s="802">
        <f>'[2]FØR korreksjon befolkning 67+'!P18+'[2] ETTER korreksjon befolkn 67+'!W18</f>
        <v>1335</v>
      </c>
      <c r="Q18" s="802">
        <f>'[2]FØR korreksjon befolkning 67+'!Q18+'[2] ETTER korreksjon befolkn 67+'!X18</f>
        <v>744</v>
      </c>
      <c r="R18" s="802">
        <f>'[2]FØR korreksjon befolkning 67+'!R18+'[2] ETTER korreksjon befolkn 67+'!Y18</f>
        <v>385</v>
      </c>
      <c r="S18" s="802">
        <f>'[2]FØR korreksjon befolkning 67+'!S18+'[2] ETTER korreksjon befolkn 67+'!Z18</f>
        <v>154</v>
      </c>
      <c r="U18" s="354">
        <v>7</v>
      </c>
      <c r="V18" s="354">
        <v>15</v>
      </c>
      <c r="W18" s="354">
        <v>15</v>
      </c>
      <c r="X18" s="354">
        <v>-6</v>
      </c>
      <c r="Y18" s="354">
        <v>0</v>
      </c>
      <c r="Z18" s="354">
        <v>-1</v>
      </c>
      <c r="AA18" s="310">
        <f t="shared" si="3"/>
        <v>30</v>
      </c>
      <c r="AD18" s="43">
        <f t="shared" si="4"/>
        <v>22</v>
      </c>
      <c r="AE18" s="43">
        <f t="shared" si="5"/>
        <v>9</v>
      </c>
      <c r="AF18" s="43">
        <f t="shared" si="6"/>
        <v>-1</v>
      </c>
    </row>
    <row r="19" spans="1:34" s="43" customFormat="1" x14ac:dyDescent="0.2">
      <c r="A19" s="1524" t="s">
        <v>424</v>
      </c>
      <c r="B19" s="800">
        <f t="shared" si="2"/>
        <v>39366</v>
      </c>
      <c r="C19" s="801">
        <f>'[2]FØR korreksjon befolkning 67+'!C19</f>
        <v>434</v>
      </c>
      <c r="D19" s="801">
        <f>'[2]FØR korreksjon befolkning 67+'!D19</f>
        <v>2268</v>
      </c>
      <c r="E19" s="801">
        <f>'[2]FØR korreksjon befolkning 67+'!E19</f>
        <v>3574</v>
      </c>
      <c r="F19" s="801">
        <f>'[2]FØR korreksjon befolkning 67+'!F19</f>
        <v>1721</v>
      </c>
      <c r="G19" s="801">
        <f>'[2]FØR korreksjon befolkning 67+'!G19</f>
        <v>1193</v>
      </c>
      <c r="H19" s="801">
        <f>'[2]FØR korreksjon befolkning 67+'!H19</f>
        <v>1165</v>
      </c>
      <c r="I19" s="801">
        <f>'[2]FØR korreksjon befolkning 67+'!I19</f>
        <v>2483</v>
      </c>
      <c r="J19" s="801">
        <f>'[2]FØR korreksjon befolkning 67+'!J19</f>
        <v>2304</v>
      </c>
      <c r="K19" s="801">
        <f>'[2]FØR korreksjon befolkning 67+'!K19</f>
        <v>5575</v>
      </c>
      <c r="L19" s="801">
        <f>'[2]FØR korreksjon befolkning 67+'!L19</f>
        <v>5638</v>
      </c>
      <c r="M19" s="801">
        <f>'[2]FØR korreksjon befolkning 67+'!M19</f>
        <v>8315</v>
      </c>
      <c r="N19" s="802">
        <f>'[2]FØR korreksjon befolkning 67+'!N19+'[2] ETTER korreksjon befolkn 67+'!U19</f>
        <v>2638</v>
      </c>
      <c r="O19" s="802">
        <f>'[2]FØR korreksjon befolkning 67+'!O19+'[2] ETTER korreksjon befolkn 67+'!V19</f>
        <v>1100</v>
      </c>
      <c r="P19" s="802">
        <f>'[2]FØR korreksjon befolkning 67+'!P19+'[2] ETTER korreksjon befolkn 67+'!W19</f>
        <v>597</v>
      </c>
      <c r="Q19" s="802">
        <f>'[2]FØR korreksjon befolkning 67+'!Q19+'[2] ETTER korreksjon befolkn 67+'!X19</f>
        <v>235</v>
      </c>
      <c r="R19" s="802">
        <f>'[2]FØR korreksjon befolkning 67+'!R19+'[2] ETTER korreksjon befolkn 67+'!Y19</f>
        <v>96</v>
      </c>
      <c r="S19" s="802">
        <f>'[2]FØR korreksjon befolkning 67+'!S19+'[2] ETTER korreksjon befolkn 67+'!Z19</f>
        <v>30</v>
      </c>
      <c r="U19" s="354">
        <v>5</v>
      </c>
      <c r="V19" s="354">
        <v>4</v>
      </c>
      <c r="W19" s="354">
        <v>2</v>
      </c>
      <c r="X19" s="354">
        <v>-2</v>
      </c>
      <c r="Y19" s="354">
        <v>7</v>
      </c>
      <c r="Z19" s="354">
        <v>2</v>
      </c>
      <c r="AA19" s="803">
        <f t="shared" si="3"/>
        <v>18</v>
      </c>
      <c r="AC19" s="356"/>
      <c r="AD19" s="43">
        <f t="shared" si="4"/>
        <v>9</v>
      </c>
      <c r="AE19" s="43">
        <f t="shared" si="5"/>
        <v>0</v>
      </c>
      <c r="AF19" s="43">
        <f t="shared" si="6"/>
        <v>9</v>
      </c>
      <c r="AG19" s="356"/>
      <c r="AH19" s="356"/>
    </row>
    <row r="20" spans="1:34" s="43" customFormat="1" ht="18" customHeight="1" x14ac:dyDescent="0.2">
      <c r="A20" s="1525" t="s">
        <v>425</v>
      </c>
      <c r="B20" s="805">
        <f t="shared" si="2"/>
        <v>1993</v>
      </c>
      <c r="C20" s="806">
        <f>'[2]FØR korreksjon befolkning 67+'!C20</f>
        <v>4</v>
      </c>
      <c r="D20" s="806">
        <f>'[2]FØR korreksjon befolkning 67+'!D20</f>
        <v>88</v>
      </c>
      <c r="E20" s="806">
        <f>'[2]FØR korreksjon befolkning 67+'!E20</f>
        <v>206</v>
      </c>
      <c r="F20" s="806">
        <f>'[2]FØR korreksjon befolkning 67+'!F20</f>
        <v>79</v>
      </c>
      <c r="G20" s="806">
        <f>'[2]FØR korreksjon befolkning 67+'!G20</f>
        <v>40</v>
      </c>
      <c r="H20" s="806">
        <f>'[2]FØR korreksjon befolkning 67+'!H20</f>
        <v>39</v>
      </c>
      <c r="I20" s="806">
        <f>'[2]FØR korreksjon befolkning 67+'!I20</f>
        <v>106</v>
      </c>
      <c r="J20" s="806">
        <f>'[2]FØR korreksjon befolkning 67+'!J20</f>
        <v>168</v>
      </c>
      <c r="K20" s="806">
        <f>'[2]FØR korreksjon befolkning 67+'!K20</f>
        <v>432</v>
      </c>
      <c r="L20" s="806">
        <f>'[2]FØR korreksjon befolkning 67+'!L20</f>
        <v>398</v>
      </c>
      <c r="M20" s="806">
        <f>'[2]FØR korreksjon befolkning 67+'!M20</f>
        <v>377</v>
      </c>
      <c r="N20" s="807">
        <f>'[2]FØR korreksjon befolkning 67+'!N20-'[2] ETTER korreksjon befolkn 67+'!N23</f>
        <v>36</v>
      </c>
      <c r="O20" s="807">
        <f>'[2]FØR korreksjon befolkning 67+'!O20-'[2] ETTER korreksjon befolkn 67+'!O23</f>
        <v>12</v>
      </c>
      <c r="P20" s="807">
        <f>'[2]FØR korreksjon befolkning 67+'!P20-'[2] ETTER korreksjon befolkn 67+'!P23</f>
        <v>4</v>
      </c>
      <c r="Q20" s="807">
        <f>'[2]FØR korreksjon befolkning 67+'!Q20-'[2] ETTER korreksjon befolkn 67+'!Q23</f>
        <v>4</v>
      </c>
      <c r="R20" s="807">
        <f>'[2]FØR korreksjon befolkning 67+'!R20-'[2] ETTER korreksjon befolkn 67+'!R23</f>
        <v>0</v>
      </c>
      <c r="S20" s="807">
        <f>'[2]FØR korreksjon befolkning 67+'!S20-'[2] ETTER korreksjon befolkn 67+'!S23</f>
        <v>0</v>
      </c>
    </row>
    <row r="21" spans="1:34" s="43" customFormat="1" x14ac:dyDescent="0.2">
      <c r="A21" s="808" t="s">
        <v>570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</row>
    <row r="22" spans="1:34" s="43" customFormat="1" ht="14.65" customHeight="1" x14ac:dyDescent="0.2">
      <c r="A22" s="809" t="s">
        <v>571</v>
      </c>
      <c r="B22"/>
      <c r="C22"/>
      <c r="D22"/>
      <c r="E22"/>
      <c r="F22"/>
      <c r="G22"/>
      <c r="H22"/>
      <c r="I22"/>
      <c r="J22"/>
      <c r="K22"/>
      <c r="L22"/>
      <c r="M22"/>
      <c r="N22" s="810"/>
      <c r="O22" s="810"/>
      <c r="P22" s="810"/>
      <c r="Q22" s="810"/>
      <c r="R22" s="810"/>
      <c r="S22" s="810"/>
    </row>
    <row r="23" spans="1:34" ht="25.5" x14ac:dyDescent="0.2">
      <c r="A23" s="811" t="s">
        <v>428</v>
      </c>
      <c r="B23" s="812">
        <f>SUM(N23:S23)</f>
        <v>19</v>
      </c>
      <c r="C23" s="812"/>
      <c r="D23" s="812"/>
      <c r="E23" s="812"/>
      <c r="F23" s="812"/>
      <c r="G23" s="812"/>
      <c r="H23" s="812"/>
      <c r="I23" s="812"/>
      <c r="J23" s="812"/>
      <c r="K23" s="812"/>
      <c r="L23" s="812"/>
      <c r="M23" s="812"/>
      <c r="N23" s="813">
        <v>10</v>
      </c>
      <c r="O23" s="813">
        <v>3</v>
      </c>
      <c r="P23" s="813">
        <v>3</v>
      </c>
      <c r="Q23" s="813">
        <v>2</v>
      </c>
      <c r="R23" s="813">
        <v>1</v>
      </c>
      <c r="S23" s="813">
        <v>0</v>
      </c>
      <c r="U23" s="43"/>
      <c r="V23" s="43"/>
      <c r="W23" s="43"/>
      <c r="X23" s="43"/>
      <c r="Y23" s="43"/>
      <c r="Z23" s="43"/>
    </row>
    <row r="25" spans="1:34" x14ac:dyDescent="0.2">
      <c r="A25" s="355" t="s">
        <v>429</v>
      </c>
      <c r="B25" s="814" t="s">
        <v>398</v>
      </c>
      <c r="C25" s="815" t="s">
        <v>347</v>
      </c>
      <c r="D25" s="815" t="s">
        <v>399</v>
      </c>
      <c r="E25" s="815" t="s">
        <v>400</v>
      </c>
      <c r="F25" s="815" t="s">
        <v>348</v>
      </c>
      <c r="G25" s="815" t="s">
        <v>349</v>
      </c>
      <c r="H25" s="815" t="s">
        <v>350</v>
      </c>
      <c r="I25" s="815" t="s">
        <v>401</v>
      </c>
      <c r="J25" s="815" t="s">
        <v>402</v>
      </c>
      <c r="K25" s="815" t="s">
        <v>403</v>
      </c>
      <c r="L25" s="815" t="s">
        <v>404</v>
      </c>
      <c r="M25" s="815" t="s">
        <v>405</v>
      </c>
      <c r="N25" s="815" t="s">
        <v>351</v>
      </c>
      <c r="O25" s="815" t="s">
        <v>352</v>
      </c>
      <c r="P25" s="815" t="s">
        <v>353</v>
      </c>
      <c r="Q25" s="815" t="s">
        <v>354</v>
      </c>
      <c r="R25" s="795" t="s">
        <v>355</v>
      </c>
      <c r="S25" s="815" t="s">
        <v>406</v>
      </c>
    </row>
    <row r="26" spans="1:34" x14ac:dyDescent="0.2">
      <c r="A26" s="1524" t="s">
        <v>430</v>
      </c>
      <c r="B26" s="816">
        <f>SUM(C26:S26)</f>
        <v>1522</v>
      </c>
      <c r="C26" s="814">
        <f>'[2]FØR korreksjon befolkning 67+'!C26</f>
        <v>2</v>
      </c>
      <c r="D26" s="814">
        <f>'[2]FØR korreksjon befolkning 67+'!D26</f>
        <v>12</v>
      </c>
      <c r="E26" s="814">
        <f>'[2]FØR korreksjon befolkning 67+'!E26</f>
        <v>14</v>
      </c>
      <c r="F26" s="814">
        <f>'[2]FØR korreksjon befolkning 67+'!F26</f>
        <v>4</v>
      </c>
      <c r="G26" s="814">
        <f>'[2]FØR korreksjon befolkning 67+'!G26</f>
        <v>3</v>
      </c>
      <c r="H26" s="814">
        <f>'[2]FØR korreksjon befolkning 67+'!H26</f>
        <v>20</v>
      </c>
      <c r="I26" s="814">
        <f>'[2]FØR korreksjon befolkning 67+'!I26</f>
        <v>286</v>
      </c>
      <c r="J26" s="814">
        <f>'[2]FØR korreksjon befolkning 67+'!J26</f>
        <v>413</v>
      </c>
      <c r="K26" s="814">
        <f>'[2]FØR korreksjon befolkning 67+'!K26</f>
        <v>397</v>
      </c>
      <c r="L26" s="814">
        <f>'[2]FØR korreksjon befolkning 67+'!L26</f>
        <v>190</v>
      </c>
      <c r="M26" s="814">
        <f>'[2]FØR korreksjon befolkning 67+'!M26</f>
        <v>142</v>
      </c>
      <c r="N26" s="814">
        <f>'[2]FØR korreksjon befolkning 67+'!N26</f>
        <v>19</v>
      </c>
      <c r="O26" s="814">
        <f>'[2]FØR korreksjon befolkning 67+'!O26</f>
        <v>8</v>
      </c>
      <c r="P26" s="814">
        <f>'[2]FØR korreksjon befolkning 67+'!P26</f>
        <v>5</v>
      </c>
      <c r="Q26" s="814">
        <f>'[2]FØR korreksjon befolkning 67+'!Q26</f>
        <v>2</v>
      </c>
      <c r="R26" s="814">
        <f>'[2]FØR korreksjon befolkning 67+'!R26</f>
        <v>3</v>
      </c>
      <c r="S26" s="814">
        <f>'[2]FØR korreksjon befolkning 67+'!S26</f>
        <v>2</v>
      </c>
    </row>
    <row r="28" spans="1:34" x14ac:dyDescent="0.2">
      <c r="A28" s="355" t="s">
        <v>431</v>
      </c>
      <c r="B28" s="814" t="s">
        <v>398</v>
      </c>
      <c r="C28" s="815" t="s">
        <v>347</v>
      </c>
      <c r="D28" s="815" t="s">
        <v>399</v>
      </c>
      <c r="E28" s="815" t="s">
        <v>400</v>
      </c>
      <c r="F28" s="815" t="s">
        <v>348</v>
      </c>
      <c r="G28" s="815" t="s">
        <v>349</v>
      </c>
      <c r="H28" s="815" t="s">
        <v>350</v>
      </c>
      <c r="I28" s="815" t="s">
        <v>401</v>
      </c>
      <c r="J28" s="815" t="s">
        <v>402</v>
      </c>
      <c r="K28" s="815" t="s">
        <v>403</v>
      </c>
      <c r="L28" s="815" t="s">
        <v>404</v>
      </c>
      <c r="M28" s="815" t="s">
        <v>405</v>
      </c>
      <c r="N28" s="815" t="s">
        <v>351</v>
      </c>
      <c r="O28" s="815" t="s">
        <v>352</v>
      </c>
      <c r="P28" s="815" t="s">
        <v>353</v>
      </c>
      <c r="Q28" s="815" t="s">
        <v>354</v>
      </c>
      <c r="R28" s="795" t="s">
        <v>355</v>
      </c>
      <c r="S28" s="815" t="s">
        <v>406</v>
      </c>
    </row>
    <row r="29" spans="1:34" x14ac:dyDescent="0.2">
      <c r="A29" s="1524" t="s">
        <v>432</v>
      </c>
      <c r="B29" s="816">
        <f>SUM(C29:S29)</f>
        <v>708</v>
      </c>
      <c r="C29" s="814">
        <f>'[2]FØR korreksjon befolkning 67+'!C29</f>
        <v>1</v>
      </c>
      <c r="D29" s="814">
        <f>'[2]FØR korreksjon befolkning 67+'!D29</f>
        <v>28</v>
      </c>
      <c r="E29" s="814">
        <f>'[2]FØR korreksjon befolkning 67+'!E29</f>
        <v>39</v>
      </c>
      <c r="F29" s="814">
        <f>'[2]FØR korreksjon befolkning 67+'!F29</f>
        <v>32</v>
      </c>
      <c r="G29" s="814">
        <f>'[2]FØR korreksjon befolkning 67+'!G29</f>
        <v>25</v>
      </c>
      <c r="H29" s="814">
        <f>'[2]FØR korreksjon befolkning 67+'!H29</f>
        <v>18</v>
      </c>
      <c r="I29" s="814">
        <f>'[2]FØR korreksjon befolkning 67+'!I29</f>
        <v>39</v>
      </c>
      <c r="J29" s="814">
        <f>'[2]FØR korreksjon befolkning 67+'!J29</f>
        <v>20</v>
      </c>
      <c r="K29" s="814">
        <f>'[2]FØR korreksjon befolkning 67+'!K29</f>
        <v>77</v>
      </c>
      <c r="L29" s="814">
        <f>'[2]FØR korreksjon befolkning 67+'!L29</f>
        <v>105</v>
      </c>
      <c r="M29" s="814">
        <f>'[2]FØR korreksjon befolkning 67+'!M29</f>
        <v>207</v>
      </c>
      <c r="N29" s="814">
        <f>'[2]FØR korreksjon befolkning 67+'!N29</f>
        <v>55</v>
      </c>
      <c r="O29" s="814">
        <f>'[2]FØR korreksjon befolkning 67+'!O29</f>
        <v>32</v>
      </c>
      <c r="P29" s="814">
        <f>'[2]FØR korreksjon befolkning 67+'!P29</f>
        <v>17</v>
      </c>
      <c r="Q29" s="814">
        <f>'[2]FØR korreksjon befolkning 67+'!Q29</f>
        <v>9</v>
      </c>
      <c r="R29" s="814">
        <f>'[2]FØR korreksjon befolkning 67+'!R29</f>
        <v>4</v>
      </c>
      <c r="S29" s="814">
        <f>'[2]FØR korreksjon befolkning 67+'!S29</f>
        <v>0</v>
      </c>
    </row>
    <row r="30" spans="1:34" x14ac:dyDescent="0.2">
      <c r="A30" s="1524" t="s">
        <v>433</v>
      </c>
      <c r="B30" s="816">
        <f t="shared" ref="B30:B35" si="7">SUM(C30:S30)</f>
        <v>887</v>
      </c>
      <c r="C30" s="814">
        <f>'[2]FØR korreksjon befolkning 67+'!C30</f>
        <v>3</v>
      </c>
      <c r="D30" s="814">
        <f>'[2]FØR korreksjon befolkning 67+'!D30</f>
        <v>35</v>
      </c>
      <c r="E30" s="814">
        <f>'[2]FØR korreksjon befolkning 67+'!E30</f>
        <v>83</v>
      </c>
      <c r="F30" s="814">
        <f>'[2]FØR korreksjon befolkning 67+'!F30</f>
        <v>38</v>
      </c>
      <c r="G30" s="814">
        <f>'[2]FØR korreksjon befolkning 67+'!G30</f>
        <v>15</v>
      </c>
      <c r="H30" s="814">
        <f>'[2]FØR korreksjon befolkning 67+'!H30</f>
        <v>21</v>
      </c>
      <c r="I30" s="814">
        <f>'[2]FØR korreksjon befolkning 67+'!I30</f>
        <v>39</v>
      </c>
      <c r="J30" s="814">
        <f>'[2]FØR korreksjon befolkning 67+'!J30</f>
        <v>31</v>
      </c>
      <c r="K30" s="814">
        <f>'[2]FØR korreksjon befolkning 67+'!K30</f>
        <v>95</v>
      </c>
      <c r="L30" s="814">
        <f>'[2]FØR korreksjon befolkning 67+'!L30</f>
        <v>140</v>
      </c>
      <c r="M30" s="814">
        <f>'[2]FØR korreksjon befolkning 67+'!M30</f>
        <v>260</v>
      </c>
      <c r="N30" s="814">
        <f>'[2]FØR korreksjon befolkning 67+'!N30</f>
        <v>85</v>
      </c>
      <c r="O30" s="814">
        <f>'[2]FØR korreksjon befolkning 67+'!O30</f>
        <v>21</v>
      </c>
      <c r="P30" s="814">
        <f>'[2]FØR korreksjon befolkning 67+'!P30</f>
        <v>10</v>
      </c>
      <c r="Q30" s="814">
        <f>'[2]FØR korreksjon befolkning 67+'!Q30</f>
        <v>7</v>
      </c>
      <c r="R30" s="814">
        <f>'[2]FØR korreksjon befolkning 67+'!R30</f>
        <v>3</v>
      </c>
      <c r="S30" s="814">
        <f>'[2]FØR korreksjon befolkning 67+'!S30</f>
        <v>1</v>
      </c>
    </row>
    <row r="31" spans="1:34" x14ac:dyDescent="0.2">
      <c r="A31" s="1524" t="s">
        <v>434</v>
      </c>
      <c r="B31" s="816">
        <f t="shared" si="7"/>
        <v>6</v>
      </c>
      <c r="C31" s="814">
        <f>'[2]FØR korreksjon befolkning 67+'!C31</f>
        <v>0</v>
      </c>
      <c r="D31" s="814">
        <f>'[2]FØR korreksjon befolkning 67+'!D31</f>
        <v>0</v>
      </c>
      <c r="E31" s="814">
        <f>'[2]FØR korreksjon befolkning 67+'!E31</f>
        <v>1</v>
      </c>
      <c r="F31" s="814">
        <f>'[2]FØR korreksjon befolkning 67+'!F31</f>
        <v>0</v>
      </c>
      <c r="G31" s="814">
        <f>'[2]FØR korreksjon befolkning 67+'!G31</f>
        <v>0</v>
      </c>
      <c r="H31" s="814">
        <f>'[2]FØR korreksjon befolkning 67+'!H31</f>
        <v>0</v>
      </c>
      <c r="I31" s="814">
        <f>'[2]FØR korreksjon befolkning 67+'!I31</f>
        <v>0</v>
      </c>
      <c r="J31" s="814">
        <f>'[2]FØR korreksjon befolkning 67+'!J31</f>
        <v>0</v>
      </c>
      <c r="K31" s="814">
        <f>'[2]FØR korreksjon befolkning 67+'!K31</f>
        <v>1</v>
      </c>
      <c r="L31" s="814">
        <f>'[2]FØR korreksjon befolkning 67+'!L31</f>
        <v>1</v>
      </c>
      <c r="M31" s="814">
        <f>'[2]FØR korreksjon befolkning 67+'!M31</f>
        <v>2</v>
      </c>
      <c r="N31" s="814">
        <f>'[2]FØR korreksjon befolkning 67+'!N31</f>
        <v>1</v>
      </c>
      <c r="O31" s="814">
        <f>'[2]FØR korreksjon befolkning 67+'!O31</f>
        <v>0</v>
      </c>
      <c r="P31" s="814">
        <f>'[2]FØR korreksjon befolkning 67+'!P31</f>
        <v>0</v>
      </c>
      <c r="Q31" s="814">
        <f>'[2]FØR korreksjon befolkning 67+'!Q31</f>
        <v>0</v>
      </c>
      <c r="R31" s="814">
        <f>'[2]FØR korreksjon befolkning 67+'!R31</f>
        <v>0</v>
      </c>
      <c r="S31" s="814">
        <f>'[2]FØR korreksjon befolkning 67+'!S31</f>
        <v>0</v>
      </c>
    </row>
    <row r="32" spans="1:34" x14ac:dyDescent="0.2">
      <c r="A32" s="1524" t="s">
        <v>435</v>
      </c>
      <c r="B32" s="816">
        <f t="shared" si="7"/>
        <v>7</v>
      </c>
      <c r="C32" s="814">
        <f>'[2]FØR korreksjon befolkning 67+'!C32</f>
        <v>0</v>
      </c>
      <c r="D32" s="814">
        <f>'[2]FØR korreksjon befolkning 67+'!D32</f>
        <v>1</v>
      </c>
      <c r="E32" s="814">
        <f>'[2]FØR korreksjon befolkning 67+'!E32</f>
        <v>1</v>
      </c>
      <c r="F32" s="814">
        <f>'[2]FØR korreksjon befolkning 67+'!F32</f>
        <v>0</v>
      </c>
      <c r="G32" s="814">
        <f>'[2]FØR korreksjon befolkning 67+'!G32</f>
        <v>0</v>
      </c>
      <c r="H32" s="814">
        <f>'[2]FØR korreksjon befolkning 67+'!H32</f>
        <v>0</v>
      </c>
      <c r="I32" s="814">
        <f>'[2]FØR korreksjon befolkning 67+'!I32</f>
        <v>0</v>
      </c>
      <c r="J32" s="814">
        <f>'[2]FØR korreksjon befolkning 67+'!J32</f>
        <v>0</v>
      </c>
      <c r="K32" s="814">
        <f>'[2]FØR korreksjon befolkning 67+'!K32</f>
        <v>1</v>
      </c>
      <c r="L32" s="814">
        <f>'[2]FØR korreksjon befolkning 67+'!L32</f>
        <v>1</v>
      </c>
      <c r="M32" s="814">
        <f>'[2]FØR korreksjon befolkning 67+'!M32</f>
        <v>2</v>
      </c>
      <c r="N32" s="814">
        <f>'[2]FØR korreksjon befolkning 67+'!N32</f>
        <v>1</v>
      </c>
      <c r="O32" s="814">
        <f>'[2]FØR korreksjon befolkning 67+'!O32</f>
        <v>0</v>
      </c>
      <c r="P32" s="814">
        <f>'[2]FØR korreksjon befolkning 67+'!P32</f>
        <v>0</v>
      </c>
      <c r="Q32" s="814">
        <f>'[2]FØR korreksjon befolkning 67+'!Q32</f>
        <v>0</v>
      </c>
      <c r="R32" s="814">
        <f>'[2]FØR korreksjon befolkning 67+'!R32</f>
        <v>0</v>
      </c>
      <c r="S32" s="814">
        <f>'[2]FØR korreksjon befolkning 67+'!S32</f>
        <v>0</v>
      </c>
    </row>
    <row r="33" spans="1:19" x14ac:dyDescent="0.2">
      <c r="A33" s="1524" t="s">
        <v>436</v>
      </c>
      <c r="B33" s="816">
        <f t="shared" si="7"/>
        <v>23</v>
      </c>
      <c r="C33" s="814">
        <f>'[2]FØR korreksjon befolkning 67+'!C33</f>
        <v>0</v>
      </c>
      <c r="D33" s="814">
        <f>'[2]FØR korreksjon befolkning 67+'!D33</f>
        <v>0</v>
      </c>
      <c r="E33" s="814">
        <f>'[2]FØR korreksjon befolkning 67+'!E33</f>
        <v>0</v>
      </c>
      <c r="F33" s="814">
        <f>'[2]FØR korreksjon befolkning 67+'!F33</f>
        <v>0</v>
      </c>
      <c r="G33" s="814">
        <f>'[2]FØR korreksjon befolkning 67+'!G33</f>
        <v>0</v>
      </c>
      <c r="H33" s="814">
        <f>'[2]FØR korreksjon befolkning 67+'!H33</f>
        <v>2</v>
      </c>
      <c r="I33" s="814">
        <f>'[2]FØR korreksjon befolkning 67+'!I33</f>
        <v>1</v>
      </c>
      <c r="J33" s="814">
        <f>'[2]FØR korreksjon befolkning 67+'!J33</f>
        <v>2</v>
      </c>
      <c r="K33" s="814">
        <f>'[2]FØR korreksjon befolkning 67+'!K33</f>
        <v>1</v>
      </c>
      <c r="L33" s="814">
        <f>'[2]FØR korreksjon befolkning 67+'!L33</f>
        <v>0</v>
      </c>
      <c r="M33" s="814">
        <f>'[2]FØR korreksjon befolkning 67+'!M33</f>
        <v>8</v>
      </c>
      <c r="N33" s="814">
        <f>'[2]FØR korreksjon befolkning 67+'!N33</f>
        <v>4</v>
      </c>
      <c r="O33" s="814">
        <f>'[2]FØR korreksjon befolkning 67+'!O33</f>
        <v>0</v>
      </c>
      <c r="P33" s="814">
        <f>'[2]FØR korreksjon befolkning 67+'!P33</f>
        <v>4</v>
      </c>
      <c r="Q33" s="814">
        <f>'[2]FØR korreksjon befolkning 67+'!Q33</f>
        <v>1</v>
      </c>
      <c r="R33" s="814">
        <f>'[2]FØR korreksjon befolkning 67+'!R33</f>
        <v>0</v>
      </c>
      <c r="S33" s="814">
        <f>'[2]FØR korreksjon befolkning 67+'!S33</f>
        <v>0</v>
      </c>
    </row>
    <row r="34" spans="1:19" x14ac:dyDescent="0.2">
      <c r="A34" s="1524" t="s">
        <v>437</v>
      </c>
      <c r="B34" s="816">
        <f t="shared" si="7"/>
        <v>53</v>
      </c>
      <c r="C34" s="814">
        <f>'[2]FØR korreksjon befolkning 67+'!C34</f>
        <v>0</v>
      </c>
      <c r="D34" s="814">
        <f>'[2]FØR korreksjon befolkning 67+'!D34</f>
        <v>2</v>
      </c>
      <c r="E34" s="814">
        <f>'[2]FØR korreksjon befolkning 67+'!E34</f>
        <v>3</v>
      </c>
      <c r="F34" s="814">
        <f>'[2]FØR korreksjon befolkning 67+'!F34</f>
        <v>2</v>
      </c>
      <c r="G34" s="814">
        <f>'[2]FØR korreksjon befolkning 67+'!G34</f>
        <v>0</v>
      </c>
      <c r="H34" s="814">
        <f>'[2]FØR korreksjon befolkning 67+'!H34</f>
        <v>0</v>
      </c>
      <c r="I34" s="814">
        <f>'[2]FØR korreksjon befolkning 67+'!I34</f>
        <v>2</v>
      </c>
      <c r="J34" s="814">
        <f>'[2]FØR korreksjon befolkning 67+'!J34</f>
        <v>2</v>
      </c>
      <c r="K34" s="814">
        <f>'[2]FØR korreksjon befolkning 67+'!K34</f>
        <v>10</v>
      </c>
      <c r="L34" s="814">
        <f>'[2]FØR korreksjon befolkning 67+'!L34</f>
        <v>9</v>
      </c>
      <c r="M34" s="814">
        <f>'[2]FØR korreksjon befolkning 67+'!M34</f>
        <v>12</v>
      </c>
      <c r="N34" s="814">
        <f>'[2]FØR korreksjon befolkning 67+'!N34</f>
        <v>5</v>
      </c>
      <c r="O34" s="814">
        <f>'[2]FØR korreksjon befolkning 67+'!O34</f>
        <v>5</v>
      </c>
      <c r="P34" s="814">
        <f>'[2]FØR korreksjon befolkning 67+'!P34</f>
        <v>1</v>
      </c>
      <c r="Q34" s="814">
        <f>'[2]FØR korreksjon befolkning 67+'!Q34</f>
        <v>0</v>
      </c>
      <c r="R34" s="814">
        <f>'[2]FØR korreksjon befolkning 67+'!R34</f>
        <v>0</v>
      </c>
      <c r="S34" s="814">
        <f>'[2]FØR korreksjon befolkning 67+'!S34</f>
        <v>0</v>
      </c>
    </row>
    <row r="35" spans="1:19" x14ac:dyDescent="0.2">
      <c r="A35" s="1524" t="s">
        <v>438</v>
      </c>
      <c r="B35" s="817">
        <f t="shared" si="7"/>
        <v>1684</v>
      </c>
      <c r="C35" s="817">
        <f>SUM(C29:C34)</f>
        <v>4</v>
      </c>
      <c r="D35" s="817">
        <f t="shared" ref="D35:S35" si="8">SUM(D29:D34)</f>
        <v>66</v>
      </c>
      <c r="E35" s="817">
        <f t="shared" si="8"/>
        <v>127</v>
      </c>
      <c r="F35" s="817">
        <f t="shared" si="8"/>
        <v>72</v>
      </c>
      <c r="G35" s="817">
        <f t="shared" si="8"/>
        <v>40</v>
      </c>
      <c r="H35" s="817">
        <f t="shared" si="8"/>
        <v>41</v>
      </c>
      <c r="I35" s="817">
        <f t="shared" si="8"/>
        <v>81</v>
      </c>
      <c r="J35" s="817">
        <f t="shared" si="8"/>
        <v>55</v>
      </c>
      <c r="K35" s="817">
        <f t="shared" si="8"/>
        <v>185</v>
      </c>
      <c r="L35" s="817">
        <f t="shared" si="8"/>
        <v>256</v>
      </c>
      <c r="M35" s="817">
        <f t="shared" si="8"/>
        <v>491</v>
      </c>
      <c r="N35" s="817">
        <f t="shared" si="8"/>
        <v>151</v>
      </c>
      <c r="O35" s="817">
        <f t="shared" si="8"/>
        <v>58</v>
      </c>
      <c r="P35" s="817">
        <f t="shared" si="8"/>
        <v>32</v>
      </c>
      <c r="Q35" s="817">
        <f t="shared" si="8"/>
        <v>17</v>
      </c>
      <c r="R35" s="817">
        <f t="shared" si="8"/>
        <v>7</v>
      </c>
      <c r="S35" s="817">
        <f t="shared" si="8"/>
        <v>1</v>
      </c>
    </row>
  </sheetData>
  <pageMargins left="0.7" right="0.7" top="0.75" bottom="0.75" header="0.3" footer="0.3"/>
  <pageSetup paperSize="9" fitToWidth="0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B38C-DF09-4B9F-BD9E-70F29F9B71BA}">
  <dimension ref="A1:AH35"/>
  <sheetViews>
    <sheetView workbookViewId="0">
      <selection activeCell="X32" sqref="X32"/>
    </sheetView>
  </sheetViews>
  <sheetFormatPr baseColWidth="10" defaultColWidth="11.42578125" defaultRowHeight="12.75" x14ac:dyDescent="0.2"/>
  <cols>
    <col min="1" max="1" width="25.42578125" style="354" customWidth="1"/>
    <col min="2" max="2" width="10.7109375" style="308" customWidth="1"/>
    <col min="3" max="19" width="8.7109375" style="308" customWidth="1"/>
    <col min="20" max="20" width="5.5703125" style="354" customWidth="1"/>
    <col min="21" max="27" width="8.28515625" style="354" customWidth="1"/>
    <col min="28" max="28" width="4.7109375" style="354" customWidth="1"/>
    <col min="29" max="34" width="7.7109375" style="354" customWidth="1"/>
    <col min="35" max="16384" width="11.42578125" style="354"/>
  </cols>
  <sheetData>
    <row r="1" spans="1:32" x14ac:dyDescent="0.2">
      <c r="A1" s="305" t="s">
        <v>396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52"/>
      <c r="O1" s="352"/>
      <c r="P1" s="353" t="s">
        <v>346</v>
      </c>
      <c r="Q1" s="352"/>
      <c r="R1" s="352"/>
      <c r="S1" s="352"/>
    </row>
    <row r="2" spans="1:32" x14ac:dyDescent="0.2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U2" s="355" t="s">
        <v>397</v>
      </c>
    </row>
    <row r="3" spans="1:32" s="309" customFormat="1" ht="18" customHeight="1" x14ac:dyDescent="0.2">
      <c r="A3" s="793"/>
      <c r="B3" s="794" t="s">
        <v>398</v>
      </c>
      <c r="C3" s="795" t="s">
        <v>347</v>
      </c>
      <c r="D3" s="795" t="s">
        <v>399</v>
      </c>
      <c r="E3" s="795" t="s">
        <v>400</v>
      </c>
      <c r="F3" s="795" t="s">
        <v>348</v>
      </c>
      <c r="G3" s="795" t="s">
        <v>349</v>
      </c>
      <c r="H3" s="795" t="s">
        <v>350</v>
      </c>
      <c r="I3" s="795" t="s">
        <v>401</v>
      </c>
      <c r="J3" s="795" t="s">
        <v>402</v>
      </c>
      <c r="K3" s="795" t="s">
        <v>403</v>
      </c>
      <c r="L3" s="795" t="s">
        <v>404</v>
      </c>
      <c r="M3" s="795" t="s">
        <v>405</v>
      </c>
      <c r="N3" s="795" t="s">
        <v>351</v>
      </c>
      <c r="O3" s="795" t="s">
        <v>352</v>
      </c>
      <c r="P3" s="795" t="s">
        <v>353</v>
      </c>
      <c r="Q3" s="795" t="s">
        <v>354</v>
      </c>
      <c r="R3" s="795" t="s">
        <v>355</v>
      </c>
      <c r="S3" s="795" t="s">
        <v>406</v>
      </c>
      <c r="U3" s="795" t="s">
        <v>351</v>
      </c>
      <c r="V3" s="795" t="s">
        <v>352</v>
      </c>
      <c r="W3" s="795" t="s">
        <v>353</v>
      </c>
      <c r="X3" s="795" t="s">
        <v>354</v>
      </c>
      <c r="Y3" s="795" t="s">
        <v>355</v>
      </c>
      <c r="Z3" s="795" t="s">
        <v>406</v>
      </c>
      <c r="AA3" s="795" t="s">
        <v>58</v>
      </c>
      <c r="AD3" s="309" t="s">
        <v>407</v>
      </c>
      <c r="AE3" s="309" t="s">
        <v>408</v>
      </c>
      <c r="AF3" s="309" t="s">
        <v>409</v>
      </c>
    </row>
    <row r="4" spans="1:32" ht="18" customHeight="1" x14ac:dyDescent="0.2">
      <c r="A4" s="796" t="s">
        <v>356</v>
      </c>
      <c r="B4" s="797">
        <f>SUM(B5:B20)</f>
        <v>709080</v>
      </c>
      <c r="C4" s="798">
        <f>SUM(C5:C20)</f>
        <v>8151</v>
      </c>
      <c r="D4" s="798">
        <f>SUM(D5:D20)</f>
        <v>38198</v>
      </c>
      <c r="E4" s="798">
        <f t="shared" ref="E4:S4" si="0">SUM(E5:E20)</f>
        <v>50678</v>
      </c>
      <c r="F4" s="798">
        <f t="shared" si="0"/>
        <v>21557</v>
      </c>
      <c r="G4" s="798">
        <f t="shared" si="0"/>
        <v>13661</v>
      </c>
      <c r="H4" s="798">
        <f t="shared" si="0"/>
        <v>13747</v>
      </c>
      <c r="I4" s="798">
        <f t="shared" si="0"/>
        <v>46866</v>
      </c>
      <c r="J4" s="798">
        <f t="shared" si="0"/>
        <v>74670</v>
      </c>
      <c r="K4" s="798">
        <f t="shared" si="0"/>
        <v>136605</v>
      </c>
      <c r="L4" s="798">
        <f t="shared" si="0"/>
        <v>97974</v>
      </c>
      <c r="M4" s="798">
        <f t="shared" si="0"/>
        <v>126019</v>
      </c>
      <c r="N4" s="798">
        <f t="shared" si="0"/>
        <v>38529</v>
      </c>
      <c r="O4" s="798">
        <f t="shared" si="0"/>
        <v>20303</v>
      </c>
      <c r="P4" s="798">
        <f t="shared" si="0"/>
        <v>11023</v>
      </c>
      <c r="Q4" s="798">
        <f t="shared" si="0"/>
        <v>6318</v>
      </c>
      <c r="R4" s="798">
        <f t="shared" si="0"/>
        <v>3469</v>
      </c>
      <c r="S4" s="798">
        <f t="shared" si="0"/>
        <v>1312</v>
      </c>
      <c r="U4" s="798">
        <f>SUM(U5:U19)</f>
        <v>21</v>
      </c>
      <c r="V4" s="798">
        <f t="shared" ref="V4:Z4" si="1">SUM(V5:V19)</f>
        <v>14</v>
      </c>
      <c r="W4" s="798">
        <f t="shared" si="1"/>
        <v>11</v>
      </c>
      <c r="X4" s="798">
        <f t="shared" si="1"/>
        <v>7</v>
      </c>
      <c r="Y4" s="798">
        <f t="shared" si="1"/>
        <v>3</v>
      </c>
      <c r="Z4" s="798">
        <f t="shared" si="1"/>
        <v>3</v>
      </c>
      <c r="AA4" s="798">
        <f>SUM(U4:Z4)</f>
        <v>59</v>
      </c>
      <c r="AD4" s="798">
        <f>SUM(AD5:AD19)</f>
        <v>35</v>
      </c>
      <c r="AE4" s="798">
        <f>SUM(AE5:AE19)</f>
        <v>18</v>
      </c>
      <c r="AF4" s="798">
        <f>SUM(AF5:AF19)</f>
        <v>6</v>
      </c>
    </row>
    <row r="5" spans="1:32" s="43" customFormat="1" ht="18" customHeight="1" x14ac:dyDescent="0.2">
      <c r="A5" s="799" t="s">
        <v>410</v>
      </c>
      <c r="B5" s="800">
        <f>SUM(C5:S5)</f>
        <v>61792</v>
      </c>
      <c r="C5" s="801">
        <f>'[3]FØR korreksjon befolkning 67+'!C5</f>
        <v>919</v>
      </c>
      <c r="D5" s="801">
        <f>'[3]FØR korreksjon befolkning 67+'!D5</f>
        <v>3329</v>
      </c>
      <c r="E5" s="801">
        <f>'[3]FØR korreksjon befolkning 67+'!E5</f>
        <v>3481</v>
      </c>
      <c r="F5" s="801">
        <f>'[3]FØR korreksjon befolkning 67+'!F5</f>
        <v>1316</v>
      </c>
      <c r="G5" s="801">
        <f>'[3]FØR korreksjon befolkning 67+'!G5</f>
        <v>781</v>
      </c>
      <c r="H5" s="801">
        <f>'[3]FØR korreksjon befolkning 67+'!H5</f>
        <v>732</v>
      </c>
      <c r="I5" s="801">
        <f>'[3]FØR korreksjon befolkning 67+'!I5</f>
        <v>3560</v>
      </c>
      <c r="J5" s="801">
        <f>'[3]FØR korreksjon befolkning 67+'!J5</f>
        <v>8600</v>
      </c>
      <c r="K5" s="801">
        <f>'[3]FØR korreksjon befolkning 67+'!K5</f>
        <v>16831</v>
      </c>
      <c r="L5" s="801">
        <f>'[3]FØR korreksjon befolkning 67+'!L5</f>
        <v>9018</v>
      </c>
      <c r="M5" s="801">
        <f>'[3]FØR korreksjon befolkning 67+'!M5</f>
        <v>9090</v>
      </c>
      <c r="N5" s="802">
        <f>'[3]FØR korreksjon befolkning 67+'!N5+'[3] ETTER korreksjon befolkn 67+'!U5</f>
        <v>2412</v>
      </c>
      <c r="O5" s="802">
        <f>'[3]FØR korreksjon befolkning 67+'!O5+'[3] ETTER korreksjon befolkn 67+'!V5</f>
        <v>953</v>
      </c>
      <c r="P5" s="802">
        <f>'[3]FØR korreksjon befolkning 67+'!P5+'[3] ETTER korreksjon befolkn 67+'!W5</f>
        <v>413</v>
      </c>
      <c r="Q5" s="802">
        <f>'[3]FØR korreksjon befolkning 67+'!Q5+'[3] ETTER korreksjon befolkn 67+'!X5</f>
        <v>194</v>
      </c>
      <c r="R5" s="802">
        <f>'[3]FØR korreksjon befolkning 67+'!R5+'[3] ETTER korreksjon befolkn 67+'!Y5</f>
        <v>95</v>
      </c>
      <c r="S5" s="802">
        <f>'[3]FØR korreksjon befolkning 67+'!S5+'[3] ETTER korreksjon befolkn 67+'!Z5</f>
        <v>68</v>
      </c>
      <c r="U5" s="354">
        <v>7</v>
      </c>
      <c r="V5" s="354">
        <v>5</v>
      </c>
      <c r="W5" s="354">
        <v>14</v>
      </c>
      <c r="X5" s="354">
        <v>1</v>
      </c>
      <c r="Y5" s="354">
        <v>1</v>
      </c>
      <c r="Z5" s="354">
        <v>8</v>
      </c>
      <c r="AA5" s="310">
        <f>SUM(U5:Z5)</f>
        <v>36</v>
      </c>
      <c r="AD5" s="43">
        <f>SUM(U5:V5)</f>
        <v>12</v>
      </c>
      <c r="AE5" s="43">
        <f>SUM(W5:X5)</f>
        <v>15</v>
      </c>
      <c r="AF5" s="43">
        <f>SUM(Y5:Z5)</f>
        <v>9</v>
      </c>
    </row>
    <row r="6" spans="1:32" s="43" customFormat="1" ht="12" customHeight="1" x14ac:dyDescent="0.2">
      <c r="A6" s="799" t="s">
        <v>411</v>
      </c>
      <c r="B6" s="800">
        <f t="shared" ref="B6:B20" si="2">SUM(C6:S6)</f>
        <v>64257</v>
      </c>
      <c r="C6" s="801">
        <f>'[3]FØR korreksjon befolkning 67+'!C6</f>
        <v>882</v>
      </c>
      <c r="D6" s="801">
        <f>'[3]FØR korreksjon befolkning 67+'!D6</f>
        <v>3190</v>
      </c>
      <c r="E6" s="801">
        <f>'[3]FØR korreksjon befolkning 67+'!E6</f>
        <v>2875</v>
      </c>
      <c r="F6" s="801">
        <f>'[3]FØR korreksjon befolkning 67+'!F6</f>
        <v>1030</v>
      </c>
      <c r="G6" s="801">
        <f>'[3]FØR korreksjon befolkning 67+'!G6</f>
        <v>659</v>
      </c>
      <c r="H6" s="801">
        <f>'[3]FØR korreksjon befolkning 67+'!H6</f>
        <v>750</v>
      </c>
      <c r="I6" s="801">
        <f>'[3]FØR korreksjon befolkning 67+'!I6</f>
        <v>5418</v>
      </c>
      <c r="J6" s="801">
        <f>'[3]FØR korreksjon befolkning 67+'!J6</f>
        <v>11382</v>
      </c>
      <c r="K6" s="801">
        <f>'[3]FØR korreksjon befolkning 67+'!K6</f>
        <v>18057</v>
      </c>
      <c r="L6" s="801">
        <f>'[3]FØR korreksjon befolkning 67+'!L6</f>
        <v>8379</v>
      </c>
      <c r="M6" s="801">
        <f>'[3]FØR korreksjon befolkning 67+'!M6</f>
        <v>8048</v>
      </c>
      <c r="N6" s="802">
        <f>'[3]FØR korreksjon befolkning 67+'!N6+'[3] ETTER korreksjon befolkn 67+'!U6</f>
        <v>2022</v>
      </c>
      <c r="O6" s="802">
        <f>'[3]FØR korreksjon befolkning 67+'!O6+'[3] ETTER korreksjon befolkn 67+'!V6</f>
        <v>836</v>
      </c>
      <c r="P6" s="802">
        <f>'[3]FØR korreksjon befolkning 67+'!P6+'[3] ETTER korreksjon befolkn 67+'!W6</f>
        <v>396</v>
      </c>
      <c r="Q6" s="802">
        <f>'[3]FØR korreksjon befolkning 67+'!Q6+'[3] ETTER korreksjon befolkn 67+'!X6</f>
        <v>177</v>
      </c>
      <c r="R6" s="802">
        <f>'[3]FØR korreksjon befolkning 67+'!R6+'[3] ETTER korreksjon befolkn 67+'!Y6</f>
        <v>108</v>
      </c>
      <c r="S6" s="802">
        <f>'[3]FØR korreksjon befolkning 67+'!S6+'[3] ETTER korreksjon befolkn 67+'!Z6</f>
        <v>48</v>
      </c>
      <c r="U6" s="354">
        <v>-1</v>
      </c>
      <c r="V6" s="354">
        <v>-1</v>
      </c>
      <c r="W6" s="354">
        <v>-2</v>
      </c>
      <c r="X6" s="354">
        <v>-1</v>
      </c>
      <c r="Y6" s="354">
        <v>-1</v>
      </c>
      <c r="Z6" s="354">
        <v>-7</v>
      </c>
      <c r="AA6" s="310">
        <f t="shared" ref="AA6:AA19" si="3">SUM(U6:Z6)</f>
        <v>-13</v>
      </c>
      <c r="AD6" s="43">
        <f t="shared" ref="AD6:AD19" si="4">SUM(U6:V6)</f>
        <v>-2</v>
      </c>
      <c r="AE6" s="43">
        <f t="shared" ref="AE6:AE19" si="5">SUM(W6:X6)</f>
        <v>-3</v>
      </c>
      <c r="AF6" s="43">
        <f t="shared" ref="AF6:AF19" si="6">SUM(Y6:Z6)</f>
        <v>-8</v>
      </c>
    </row>
    <row r="7" spans="1:32" s="43" customFormat="1" ht="12" customHeight="1" x14ac:dyDescent="0.2">
      <c r="A7" s="799" t="s">
        <v>412</v>
      </c>
      <c r="B7" s="800">
        <f t="shared" si="2"/>
        <v>46939</v>
      </c>
      <c r="C7" s="801">
        <f>'[3]FØR korreksjon befolkning 67+'!C7</f>
        <v>737</v>
      </c>
      <c r="D7" s="801">
        <f>'[3]FØR korreksjon befolkning 67+'!D7</f>
        <v>2357</v>
      </c>
      <c r="E7" s="801">
        <f>'[3]FØR korreksjon befolkning 67+'!E7</f>
        <v>2108</v>
      </c>
      <c r="F7" s="801">
        <f>'[3]FØR korreksjon befolkning 67+'!F7</f>
        <v>677</v>
      </c>
      <c r="G7" s="801">
        <f>'[3]FØR korreksjon befolkning 67+'!G7</f>
        <v>389</v>
      </c>
      <c r="H7" s="801">
        <f>'[3]FØR korreksjon befolkning 67+'!H7</f>
        <v>519</v>
      </c>
      <c r="I7" s="801">
        <f>'[3]FØR korreksjon befolkning 67+'!I7</f>
        <v>3617</v>
      </c>
      <c r="J7" s="801">
        <f>'[3]FØR korreksjon befolkning 67+'!J7</f>
        <v>8594</v>
      </c>
      <c r="K7" s="801">
        <f>'[3]FØR korreksjon befolkning 67+'!K7</f>
        <v>12991</v>
      </c>
      <c r="L7" s="801">
        <f>'[3]FØR korreksjon befolkning 67+'!L7</f>
        <v>5711</v>
      </c>
      <c r="M7" s="801">
        <f>'[3]FØR korreksjon befolkning 67+'!M7</f>
        <v>5904</v>
      </c>
      <c r="N7" s="802">
        <f>'[3]FØR korreksjon befolkning 67+'!N7+'[3] ETTER korreksjon befolkn 67+'!U7</f>
        <v>1794</v>
      </c>
      <c r="O7" s="802">
        <f>'[3]FØR korreksjon befolkning 67+'!O7+'[3] ETTER korreksjon befolkn 67+'!V7</f>
        <v>849</v>
      </c>
      <c r="P7" s="802">
        <f>'[3]FØR korreksjon befolkning 67+'!P7+'[3] ETTER korreksjon befolkn 67+'!W7</f>
        <v>380</v>
      </c>
      <c r="Q7" s="802">
        <f>'[3]FØR korreksjon befolkning 67+'!Q7+'[3] ETTER korreksjon befolkn 67+'!X7</f>
        <v>196</v>
      </c>
      <c r="R7" s="802">
        <f>'[3]FØR korreksjon befolkning 67+'!R7+'[3] ETTER korreksjon befolkn 67+'!Y7</f>
        <v>76</v>
      </c>
      <c r="S7" s="802">
        <f>'[3]FØR korreksjon befolkning 67+'!S7+'[3] ETTER korreksjon befolkn 67+'!Z7</f>
        <v>40</v>
      </c>
      <c r="U7" s="354">
        <v>1</v>
      </c>
      <c r="V7" s="354">
        <v>-6</v>
      </c>
      <c r="W7" s="354">
        <v>-9</v>
      </c>
      <c r="X7" s="354">
        <v>-14</v>
      </c>
      <c r="Y7" s="354">
        <v>-8</v>
      </c>
      <c r="Z7" s="354">
        <v>-9</v>
      </c>
      <c r="AA7" s="310">
        <f t="shared" si="3"/>
        <v>-45</v>
      </c>
      <c r="AD7" s="43">
        <f t="shared" si="4"/>
        <v>-5</v>
      </c>
      <c r="AE7" s="43">
        <f t="shared" si="5"/>
        <v>-23</v>
      </c>
      <c r="AF7" s="43">
        <f t="shared" si="6"/>
        <v>-17</v>
      </c>
    </row>
    <row r="8" spans="1:32" s="43" customFormat="1" ht="12" customHeight="1" x14ac:dyDescent="0.2">
      <c r="A8" s="799" t="s">
        <v>413</v>
      </c>
      <c r="B8" s="800">
        <f t="shared" si="2"/>
        <v>41026</v>
      </c>
      <c r="C8" s="801">
        <f>'[3]FØR korreksjon befolkning 67+'!C8</f>
        <v>395</v>
      </c>
      <c r="D8" s="801">
        <f>'[3]FØR korreksjon befolkning 67+'!D8</f>
        <v>1477</v>
      </c>
      <c r="E8" s="801">
        <f>'[3]FØR korreksjon befolkning 67+'!E8</f>
        <v>1523</v>
      </c>
      <c r="F8" s="801">
        <f>'[3]FØR korreksjon befolkning 67+'!F8</f>
        <v>626</v>
      </c>
      <c r="G8" s="801">
        <f>'[3]FØR korreksjon befolkning 67+'!G8</f>
        <v>393</v>
      </c>
      <c r="H8" s="801">
        <f>'[3]FØR korreksjon befolkning 67+'!H8</f>
        <v>497</v>
      </c>
      <c r="I8" s="801">
        <f>'[3]FØR korreksjon befolkning 67+'!I8</f>
        <v>4523</v>
      </c>
      <c r="J8" s="801">
        <f>'[3]FØR korreksjon befolkning 67+'!J8</f>
        <v>8130</v>
      </c>
      <c r="K8" s="801">
        <f>'[3]FØR korreksjon befolkning 67+'!K8</f>
        <v>10056</v>
      </c>
      <c r="L8" s="801">
        <f>'[3]FØR korreksjon befolkning 67+'!L8</f>
        <v>4865</v>
      </c>
      <c r="M8" s="801">
        <f>'[3]FØR korreksjon befolkning 67+'!M8</f>
        <v>5590</v>
      </c>
      <c r="N8" s="802">
        <f>'[3]FØR korreksjon befolkning 67+'!N8+'[3] ETTER korreksjon befolkn 67+'!U8</f>
        <v>1475</v>
      </c>
      <c r="O8" s="802">
        <f>'[3]FØR korreksjon befolkning 67+'!O8+'[3] ETTER korreksjon befolkn 67+'!V8</f>
        <v>732</v>
      </c>
      <c r="P8" s="802">
        <f>'[3]FØR korreksjon befolkning 67+'!P8+'[3] ETTER korreksjon befolkn 67+'!W8</f>
        <v>418</v>
      </c>
      <c r="Q8" s="802">
        <f>'[3]FØR korreksjon befolkning 67+'!Q8+'[3] ETTER korreksjon befolkn 67+'!X8</f>
        <v>191</v>
      </c>
      <c r="R8" s="802">
        <f>'[3]FØR korreksjon befolkning 67+'!R8+'[3] ETTER korreksjon befolkn 67+'!Y8</f>
        <v>91</v>
      </c>
      <c r="S8" s="802">
        <f>'[3]FØR korreksjon befolkning 67+'!S8+'[3] ETTER korreksjon befolkn 67+'!Z8</f>
        <v>44</v>
      </c>
      <c r="U8" s="354">
        <v>-13</v>
      </c>
      <c r="V8" s="354">
        <v>-6</v>
      </c>
      <c r="W8" s="354">
        <v>-15</v>
      </c>
      <c r="X8" s="354">
        <v>-16</v>
      </c>
      <c r="Y8" s="354">
        <v>-20</v>
      </c>
      <c r="Z8" s="354">
        <v>-17</v>
      </c>
      <c r="AA8" s="310">
        <f t="shared" si="3"/>
        <v>-87</v>
      </c>
      <c r="AD8" s="43">
        <f t="shared" si="4"/>
        <v>-19</v>
      </c>
      <c r="AE8" s="43">
        <f t="shared" si="5"/>
        <v>-31</v>
      </c>
      <c r="AF8" s="43">
        <f t="shared" si="6"/>
        <v>-37</v>
      </c>
    </row>
    <row r="9" spans="1:32" s="43" customFormat="1" ht="12" customHeight="1" x14ac:dyDescent="0.2">
      <c r="A9" s="799" t="s">
        <v>414</v>
      </c>
      <c r="B9" s="800">
        <f t="shared" si="2"/>
        <v>60252</v>
      </c>
      <c r="C9" s="801">
        <f>'[3]FØR korreksjon befolkning 67+'!C9</f>
        <v>527</v>
      </c>
      <c r="D9" s="801">
        <f>'[3]FØR korreksjon befolkning 67+'!D9</f>
        <v>1933</v>
      </c>
      <c r="E9" s="801">
        <f>'[3]FØR korreksjon befolkning 67+'!E9</f>
        <v>2332</v>
      </c>
      <c r="F9" s="801">
        <f>'[3]FØR korreksjon befolkning 67+'!F9</f>
        <v>1036</v>
      </c>
      <c r="G9" s="801">
        <f>'[3]FØR korreksjon befolkning 67+'!G9</f>
        <v>735</v>
      </c>
      <c r="H9" s="801">
        <f>'[3]FØR korreksjon befolkning 67+'!H9</f>
        <v>808</v>
      </c>
      <c r="I9" s="801">
        <f>'[3]FØR korreksjon befolkning 67+'!I9</f>
        <v>5362</v>
      </c>
      <c r="J9" s="801">
        <f>'[3]FØR korreksjon befolkning 67+'!J9</f>
        <v>9787</v>
      </c>
      <c r="K9" s="801">
        <f>'[3]FØR korreksjon befolkning 67+'!K9</f>
        <v>11799</v>
      </c>
      <c r="L9" s="801">
        <f>'[3]FØR korreksjon befolkning 67+'!L9</f>
        <v>6786</v>
      </c>
      <c r="M9" s="801">
        <f>'[3]FØR korreksjon befolkning 67+'!M9</f>
        <v>10943</v>
      </c>
      <c r="N9" s="802">
        <f>'[3]FØR korreksjon befolkning 67+'!N9+'[3] ETTER korreksjon befolkn 67+'!U9</f>
        <v>3640</v>
      </c>
      <c r="O9" s="802">
        <f>'[3]FØR korreksjon befolkning 67+'!O9+'[3] ETTER korreksjon befolkn 67+'!V9</f>
        <v>2263</v>
      </c>
      <c r="P9" s="802">
        <f>'[3]FØR korreksjon befolkning 67+'!P9+'[3] ETTER korreksjon befolkn 67+'!W9</f>
        <v>1197</v>
      </c>
      <c r="Q9" s="802">
        <f>'[3]FØR korreksjon befolkning 67+'!Q9+'[3] ETTER korreksjon befolkn 67+'!X9</f>
        <v>669</v>
      </c>
      <c r="R9" s="802">
        <f>'[3]FØR korreksjon befolkning 67+'!R9+'[3] ETTER korreksjon befolkn 67+'!Y9</f>
        <v>306</v>
      </c>
      <c r="S9" s="802">
        <f>'[3]FØR korreksjon befolkning 67+'!S9+'[3] ETTER korreksjon befolkn 67+'!Z9</f>
        <v>129</v>
      </c>
      <c r="U9" s="354">
        <v>14</v>
      </c>
      <c r="V9" s="354">
        <v>9</v>
      </c>
      <c r="W9" s="354">
        <v>20</v>
      </c>
      <c r="X9" s="354">
        <v>10</v>
      </c>
      <c r="Y9" s="354">
        <v>22</v>
      </c>
      <c r="Z9" s="354">
        <v>14</v>
      </c>
      <c r="AA9" s="310">
        <f t="shared" si="3"/>
        <v>89</v>
      </c>
      <c r="AD9" s="43">
        <f t="shared" si="4"/>
        <v>23</v>
      </c>
      <c r="AE9" s="43">
        <f t="shared" si="5"/>
        <v>30</v>
      </c>
      <c r="AF9" s="43">
        <f t="shared" si="6"/>
        <v>36</v>
      </c>
    </row>
    <row r="10" spans="1:32" s="43" customFormat="1" ht="18" customHeight="1" x14ac:dyDescent="0.2">
      <c r="A10" s="799" t="s">
        <v>415</v>
      </c>
      <c r="B10" s="800">
        <f t="shared" si="2"/>
        <v>35187</v>
      </c>
      <c r="C10" s="801">
        <f>'[3]FØR korreksjon befolkning 67+'!C10</f>
        <v>370</v>
      </c>
      <c r="D10" s="801">
        <f>'[3]FØR korreksjon befolkning 67+'!D10</f>
        <v>1939</v>
      </c>
      <c r="E10" s="801">
        <f>'[3]FØR korreksjon befolkning 67+'!E10</f>
        <v>2813</v>
      </c>
      <c r="F10" s="801">
        <f>'[3]FØR korreksjon befolkning 67+'!F10</f>
        <v>1255</v>
      </c>
      <c r="G10" s="801">
        <f>'[3]FØR korreksjon befolkning 67+'!G10</f>
        <v>830</v>
      </c>
      <c r="H10" s="801">
        <f>'[3]FØR korreksjon befolkning 67+'!H10</f>
        <v>702</v>
      </c>
      <c r="I10" s="801">
        <f>'[3]FØR korreksjon befolkning 67+'!I10</f>
        <v>1581</v>
      </c>
      <c r="J10" s="801">
        <f>'[3]FØR korreksjon befolkning 67+'!J10</f>
        <v>2195</v>
      </c>
      <c r="K10" s="801">
        <f>'[3]FØR korreksjon befolkning 67+'!K10</f>
        <v>5180</v>
      </c>
      <c r="L10" s="801">
        <f>'[3]FØR korreksjon befolkning 67+'!L10</f>
        <v>4858</v>
      </c>
      <c r="M10" s="801">
        <f>'[3]FØR korreksjon befolkning 67+'!M10</f>
        <v>7035</v>
      </c>
      <c r="N10" s="802">
        <f>'[3]FØR korreksjon befolkning 67+'!N10+'[3] ETTER korreksjon befolkn 67+'!U10</f>
        <v>2807</v>
      </c>
      <c r="O10" s="802">
        <f>'[3]FØR korreksjon befolkning 67+'!O10+'[3] ETTER korreksjon befolkn 67+'!V10</f>
        <v>1772</v>
      </c>
      <c r="P10" s="802">
        <f>'[3]FØR korreksjon befolkning 67+'!P10+'[3] ETTER korreksjon befolkn 67+'!W10</f>
        <v>968</v>
      </c>
      <c r="Q10" s="802">
        <f>'[3]FØR korreksjon befolkning 67+'!Q10+'[3] ETTER korreksjon befolkn 67+'!X10</f>
        <v>489</v>
      </c>
      <c r="R10" s="802">
        <f>'[3]FØR korreksjon befolkning 67+'!R10+'[3] ETTER korreksjon befolkn 67+'!Y10</f>
        <v>283</v>
      </c>
      <c r="S10" s="802">
        <f>'[3]FØR korreksjon befolkning 67+'!S10+'[3] ETTER korreksjon befolkn 67+'!Z10</f>
        <v>110</v>
      </c>
      <c r="U10" s="354">
        <v>-5</v>
      </c>
      <c r="V10" s="354">
        <v>-2</v>
      </c>
      <c r="W10" s="354">
        <v>2</v>
      </c>
      <c r="X10" s="354">
        <v>0</v>
      </c>
      <c r="Y10" s="354">
        <v>-1</v>
      </c>
      <c r="Z10" s="354">
        <v>-5</v>
      </c>
      <c r="AA10" s="310">
        <f t="shared" si="3"/>
        <v>-11</v>
      </c>
      <c r="AD10" s="43">
        <f t="shared" si="4"/>
        <v>-7</v>
      </c>
      <c r="AE10" s="43">
        <f t="shared" si="5"/>
        <v>2</v>
      </c>
      <c r="AF10" s="43">
        <f t="shared" si="6"/>
        <v>-6</v>
      </c>
    </row>
    <row r="11" spans="1:32" s="43" customFormat="1" ht="12" customHeight="1" x14ac:dyDescent="0.2">
      <c r="A11" s="799" t="s">
        <v>416</v>
      </c>
      <c r="B11" s="800">
        <f t="shared" si="2"/>
        <v>52182</v>
      </c>
      <c r="C11" s="801">
        <f>'[3]FØR korreksjon befolkning 67+'!C11</f>
        <v>613</v>
      </c>
      <c r="D11" s="801">
        <f>'[3]FØR korreksjon befolkning 67+'!D11</f>
        <v>3444</v>
      </c>
      <c r="E11" s="801">
        <f>'[3]FØR korreksjon befolkning 67+'!E11</f>
        <v>4836</v>
      </c>
      <c r="F11" s="801">
        <f>'[3]FØR korreksjon befolkning 67+'!F11</f>
        <v>2148</v>
      </c>
      <c r="G11" s="801">
        <f>'[3]FØR korreksjon befolkning 67+'!G11</f>
        <v>1297</v>
      </c>
      <c r="H11" s="801">
        <f>'[3]FØR korreksjon befolkning 67+'!H11</f>
        <v>1236</v>
      </c>
      <c r="I11" s="801">
        <f>'[3]FØR korreksjon befolkning 67+'!I11</f>
        <v>2516</v>
      </c>
      <c r="J11" s="801">
        <f>'[3]FØR korreksjon befolkning 67+'!J11</f>
        <v>2705</v>
      </c>
      <c r="K11" s="801">
        <f>'[3]FØR korreksjon befolkning 67+'!K11</f>
        <v>7261</v>
      </c>
      <c r="L11" s="801">
        <f>'[3]FØR korreksjon befolkning 67+'!L11</f>
        <v>7628</v>
      </c>
      <c r="M11" s="801">
        <f>'[3]FØR korreksjon befolkning 67+'!M11</f>
        <v>10039</v>
      </c>
      <c r="N11" s="802">
        <f>'[3]FØR korreksjon befolkning 67+'!N11+'[3] ETTER korreksjon befolkn 67+'!U11</f>
        <v>3781</v>
      </c>
      <c r="O11" s="802">
        <f>'[3]FØR korreksjon befolkning 67+'!O11+'[3] ETTER korreksjon befolkn 67+'!V11</f>
        <v>2272</v>
      </c>
      <c r="P11" s="802">
        <f>'[3]FØR korreksjon befolkning 67+'!P11+'[3] ETTER korreksjon befolkn 67+'!W11</f>
        <v>1193</v>
      </c>
      <c r="Q11" s="802">
        <f>'[3]FØR korreksjon befolkning 67+'!Q11+'[3] ETTER korreksjon befolkn 67+'!X11</f>
        <v>676</v>
      </c>
      <c r="R11" s="802">
        <f>'[3]FØR korreksjon befolkning 67+'!R11+'[3] ETTER korreksjon befolkn 67+'!Y11</f>
        <v>391</v>
      </c>
      <c r="S11" s="802">
        <f>'[3]FØR korreksjon befolkning 67+'!S11+'[3] ETTER korreksjon befolkn 67+'!Z11</f>
        <v>146</v>
      </c>
      <c r="U11" s="354">
        <v>-1</v>
      </c>
      <c r="V11" s="354">
        <v>1</v>
      </c>
      <c r="W11" s="354">
        <v>3</v>
      </c>
      <c r="X11" s="354">
        <v>-4</v>
      </c>
      <c r="Y11" s="354">
        <v>-1</v>
      </c>
      <c r="Z11" s="354">
        <v>1</v>
      </c>
      <c r="AA11" s="310">
        <f t="shared" si="3"/>
        <v>-1</v>
      </c>
      <c r="AD11" s="43">
        <f t="shared" si="4"/>
        <v>0</v>
      </c>
      <c r="AE11" s="43">
        <f t="shared" si="5"/>
        <v>-1</v>
      </c>
      <c r="AF11" s="43">
        <f t="shared" si="6"/>
        <v>0</v>
      </c>
    </row>
    <row r="12" spans="1:32" s="43" customFormat="1" ht="12" customHeight="1" x14ac:dyDescent="0.2">
      <c r="A12" s="799" t="s">
        <v>417</v>
      </c>
      <c r="B12" s="800">
        <f t="shared" si="2"/>
        <v>54570</v>
      </c>
      <c r="C12" s="801">
        <f>'[3]FØR korreksjon befolkning 67+'!C12</f>
        <v>519</v>
      </c>
      <c r="D12" s="801">
        <f>'[3]FØR korreksjon befolkning 67+'!D12</f>
        <v>3158</v>
      </c>
      <c r="E12" s="801">
        <f>'[3]FØR korreksjon befolkning 67+'!E12</f>
        <v>4734</v>
      </c>
      <c r="F12" s="801">
        <f>'[3]FØR korreksjon befolkning 67+'!F12</f>
        <v>2091</v>
      </c>
      <c r="G12" s="801">
        <f>'[3]FØR korreksjon befolkning 67+'!G12</f>
        <v>1297</v>
      </c>
      <c r="H12" s="801">
        <f>'[3]FØR korreksjon befolkning 67+'!H12</f>
        <v>1356</v>
      </c>
      <c r="I12" s="801">
        <f>'[3]FØR korreksjon befolkning 67+'!I12</f>
        <v>4551</v>
      </c>
      <c r="J12" s="801">
        <f>'[3]FØR korreksjon befolkning 67+'!J12</f>
        <v>4240</v>
      </c>
      <c r="K12" s="801">
        <f>'[3]FØR korreksjon befolkning 67+'!K12</f>
        <v>7816</v>
      </c>
      <c r="L12" s="801">
        <f>'[3]FØR korreksjon befolkning 67+'!L12</f>
        <v>7457</v>
      </c>
      <c r="M12" s="801">
        <f>'[3]FØR korreksjon befolkning 67+'!M12</f>
        <v>10432</v>
      </c>
      <c r="N12" s="802">
        <f>'[3]FØR korreksjon befolkning 67+'!N12+'[3] ETTER korreksjon befolkn 67+'!U12</f>
        <v>3221</v>
      </c>
      <c r="O12" s="802">
        <f>'[3]FØR korreksjon befolkning 67+'!O12+'[3] ETTER korreksjon befolkn 67+'!V12</f>
        <v>1692</v>
      </c>
      <c r="P12" s="802">
        <f>'[3]FØR korreksjon befolkning 67+'!P12+'[3] ETTER korreksjon befolkn 67+'!W12</f>
        <v>937</v>
      </c>
      <c r="Q12" s="802">
        <f>'[3]FØR korreksjon befolkning 67+'!Q12+'[3] ETTER korreksjon befolkn 67+'!X12</f>
        <v>595</v>
      </c>
      <c r="R12" s="802">
        <f>'[3]FØR korreksjon befolkning 67+'!R12+'[3] ETTER korreksjon befolkn 67+'!Y12</f>
        <v>349</v>
      </c>
      <c r="S12" s="802">
        <f>'[3]FØR korreksjon befolkning 67+'!S12+'[3] ETTER korreksjon befolkn 67+'!Z12</f>
        <v>125</v>
      </c>
      <c r="U12" s="354">
        <v>7</v>
      </c>
      <c r="V12" s="354">
        <v>-3</v>
      </c>
      <c r="W12" s="354">
        <v>-3</v>
      </c>
      <c r="X12" s="354">
        <v>25</v>
      </c>
      <c r="Y12" s="354">
        <v>-8</v>
      </c>
      <c r="Z12" s="354">
        <v>-1</v>
      </c>
      <c r="AA12" s="310">
        <f t="shared" si="3"/>
        <v>17</v>
      </c>
      <c r="AD12" s="43">
        <f t="shared" si="4"/>
        <v>4</v>
      </c>
      <c r="AE12" s="43">
        <f t="shared" si="5"/>
        <v>22</v>
      </c>
      <c r="AF12" s="43">
        <f t="shared" si="6"/>
        <v>-9</v>
      </c>
    </row>
    <row r="13" spans="1:32" s="43" customFormat="1" ht="12" customHeight="1" x14ac:dyDescent="0.2">
      <c r="A13" s="799" t="s">
        <v>418</v>
      </c>
      <c r="B13" s="800">
        <f t="shared" si="2"/>
        <v>36329</v>
      </c>
      <c r="C13" s="801">
        <f>'[3]FØR korreksjon befolkning 67+'!C13</f>
        <v>516</v>
      </c>
      <c r="D13" s="801">
        <f>'[3]FØR korreksjon befolkning 67+'!D13</f>
        <v>2371</v>
      </c>
      <c r="E13" s="801">
        <f>'[3]FØR korreksjon befolkning 67+'!E13</f>
        <v>3113</v>
      </c>
      <c r="F13" s="801">
        <f>'[3]FØR korreksjon befolkning 67+'!F13</f>
        <v>1307</v>
      </c>
      <c r="G13" s="801">
        <f>'[3]FØR korreksjon befolkning 67+'!G13</f>
        <v>815</v>
      </c>
      <c r="H13" s="801">
        <f>'[3]FØR korreksjon befolkning 67+'!H13</f>
        <v>807</v>
      </c>
      <c r="I13" s="801">
        <f>'[3]FØR korreksjon befolkning 67+'!I13</f>
        <v>2024</v>
      </c>
      <c r="J13" s="801">
        <f>'[3]FØR korreksjon befolkning 67+'!J13</f>
        <v>3121</v>
      </c>
      <c r="K13" s="801">
        <f>'[3]FØR korreksjon befolkning 67+'!K13</f>
        <v>7150</v>
      </c>
      <c r="L13" s="801">
        <f>'[3]FØR korreksjon befolkning 67+'!L13</f>
        <v>5596</v>
      </c>
      <c r="M13" s="801">
        <f>'[3]FØR korreksjon befolkning 67+'!M13</f>
        <v>6093</v>
      </c>
      <c r="N13" s="802">
        <f>'[3]FØR korreksjon befolkning 67+'!N13+'[3] ETTER korreksjon befolkn 67+'!U13</f>
        <v>1645</v>
      </c>
      <c r="O13" s="802">
        <f>'[3]FØR korreksjon befolkning 67+'!O13+'[3] ETTER korreksjon befolkn 67+'!V13</f>
        <v>775</v>
      </c>
      <c r="P13" s="802">
        <f>'[3]FØR korreksjon befolkning 67+'!P13+'[3] ETTER korreksjon befolkn 67+'!W13</f>
        <v>471</v>
      </c>
      <c r="Q13" s="802">
        <f>'[3]FØR korreksjon befolkning 67+'!Q13+'[3] ETTER korreksjon befolkn 67+'!X13</f>
        <v>270</v>
      </c>
      <c r="R13" s="802">
        <f>'[3]FØR korreksjon befolkning 67+'!R13+'[3] ETTER korreksjon befolkn 67+'!Y13</f>
        <v>187</v>
      </c>
      <c r="S13" s="802">
        <f>'[3]FØR korreksjon befolkning 67+'!S13+'[3] ETTER korreksjon befolkn 67+'!Z13</f>
        <v>68</v>
      </c>
      <c r="U13" s="354">
        <v>-5</v>
      </c>
      <c r="V13" s="354">
        <v>6</v>
      </c>
      <c r="W13" s="354">
        <v>-6</v>
      </c>
      <c r="X13" s="354">
        <v>-4</v>
      </c>
      <c r="Y13" s="354">
        <v>6</v>
      </c>
      <c r="Z13" s="354">
        <v>-3</v>
      </c>
      <c r="AA13" s="310">
        <f t="shared" si="3"/>
        <v>-6</v>
      </c>
      <c r="AD13" s="43">
        <f t="shared" si="4"/>
        <v>1</v>
      </c>
      <c r="AE13" s="43">
        <f t="shared" si="5"/>
        <v>-10</v>
      </c>
      <c r="AF13" s="43">
        <f t="shared" si="6"/>
        <v>3</v>
      </c>
    </row>
    <row r="14" spans="1:32" s="43" customFormat="1" ht="12" customHeight="1" x14ac:dyDescent="0.2">
      <c r="A14" s="799" t="s">
        <v>419</v>
      </c>
      <c r="B14" s="800">
        <f t="shared" si="2"/>
        <v>27769</v>
      </c>
      <c r="C14" s="801">
        <f>'[3]FØR korreksjon befolkning 67+'!C14</f>
        <v>284</v>
      </c>
      <c r="D14" s="801">
        <f>'[3]FØR korreksjon befolkning 67+'!D14</f>
        <v>1551</v>
      </c>
      <c r="E14" s="801">
        <f>'[3]FØR korreksjon befolkning 67+'!E14</f>
        <v>2225</v>
      </c>
      <c r="F14" s="801">
        <f>'[3]FØR korreksjon befolkning 67+'!F14</f>
        <v>972</v>
      </c>
      <c r="G14" s="801">
        <f>'[3]FØR korreksjon befolkning 67+'!G14</f>
        <v>674</v>
      </c>
      <c r="H14" s="801">
        <f>'[3]FØR korreksjon befolkning 67+'!H14</f>
        <v>642</v>
      </c>
      <c r="I14" s="801">
        <f>'[3]FØR korreksjon befolkning 67+'!I14</f>
        <v>1564</v>
      </c>
      <c r="J14" s="801">
        <f>'[3]FØR korreksjon befolkning 67+'!J14</f>
        <v>1877</v>
      </c>
      <c r="K14" s="801">
        <f>'[3]FØR korreksjon befolkning 67+'!K14</f>
        <v>4572</v>
      </c>
      <c r="L14" s="801">
        <f>'[3]FØR korreksjon befolkning 67+'!L14</f>
        <v>4068</v>
      </c>
      <c r="M14" s="801">
        <f>'[3]FØR korreksjon befolkning 67+'!M14</f>
        <v>5964</v>
      </c>
      <c r="N14" s="802">
        <f>'[3]FØR korreksjon befolkning 67+'!N14+'[3] ETTER korreksjon befolkn 67+'!U14</f>
        <v>1569</v>
      </c>
      <c r="O14" s="802">
        <f>'[3]FØR korreksjon befolkning 67+'!O14+'[3] ETTER korreksjon befolkn 67+'!V14</f>
        <v>823</v>
      </c>
      <c r="P14" s="802">
        <f>'[3]FØR korreksjon befolkning 67+'!P14+'[3] ETTER korreksjon befolkn 67+'!W14</f>
        <v>469</v>
      </c>
      <c r="Q14" s="802">
        <f>'[3]FØR korreksjon befolkning 67+'!Q14+'[3] ETTER korreksjon befolkn 67+'!X14</f>
        <v>298</v>
      </c>
      <c r="R14" s="802">
        <f>'[3]FØR korreksjon befolkning 67+'!R14+'[3] ETTER korreksjon befolkn 67+'!Y14</f>
        <v>164</v>
      </c>
      <c r="S14" s="802">
        <f>'[3]FØR korreksjon befolkning 67+'!S14+'[3] ETTER korreksjon befolkn 67+'!Z14</f>
        <v>53</v>
      </c>
      <c r="U14" s="354">
        <v>5</v>
      </c>
      <c r="V14" s="354">
        <v>-1</v>
      </c>
      <c r="W14" s="354">
        <v>-1</v>
      </c>
      <c r="X14" s="354">
        <v>-9</v>
      </c>
      <c r="Y14" s="354">
        <v>-5</v>
      </c>
      <c r="Z14" s="354">
        <v>2</v>
      </c>
      <c r="AA14" s="310">
        <f t="shared" si="3"/>
        <v>-9</v>
      </c>
      <c r="AD14" s="43">
        <f t="shared" si="4"/>
        <v>4</v>
      </c>
      <c r="AE14" s="43">
        <f t="shared" si="5"/>
        <v>-10</v>
      </c>
      <c r="AF14" s="43">
        <f t="shared" si="6"/>
        <v>-3</v>
      </c>
    </row>
    <row r="15" spans="1:32" s="43" customFormat="1" ht="18" customHeight="1" x14ac:dyDescent="0.2">
      <c r="A15" s="799" t="s">
        <v>420</v>
      </c>
      <c r="B15" s="800">
        <f t="shared" si="2"/>
        <v>33728</v>
      </c>
      <c r="C15" s="801">
        <f>'[3]FØR korreksjon befolkning 67+'!C15</f>
        <v>318</v>
      </c>
      <c r="D15" s="801">
        <f>'[3]FØR korreksjon befolkning 67+'!D15</f>
        <v>1962</v>
      </c>
      <c r="E15" s="801">
        <f>'[3]FØR korreksjon befolkning 67+'!E15</f>
        <v>2982</v>
      </c>
      <c r="F15" s="801">
        <f>'[3]FØR korreksjon befolkning 67+'!F15</f>
        <v>1402</v>
      </c>
      <c r="G15" s="801">
        <f>'[3]FØR korreksjon befolkning 67+'!G15</f>
        <v>958</v>
      </c>
      <c r="H15" s="801">
        <f>'[3]FØR korreksjon befolkning 67+'!H15</f>
        <v>1008</v>
      </c>
      <c r="I15" s="801">
        <f>'[3]FØR korreksjon befolkning 67+'!I15</f>
        <v>2219</v>
      </c>
      <c r="J15" s="801">
        <f>'[3]FØR korreksjon befolkning 67+'!J15</f>
        <v>2055</v>
      </c>
      <c r="K15" s="801">
        <f>'[3]FØR korreksjon befolkning 67+'!K15</f>
        <v>4801</v>
      </c>
      <c r="L15" s="801">
        <f>'[3]FØR korreksjon befolkning 67+'!L15</f>
        <v>4654</v>
      </c>
      <c r="M15" s="801">
        <f>'[3]FØR korreksjon befolkning 67+'!M15</f>
        <v>6908</v>
      </c>
      <c r="N15" s="802">
        <f>'[3]FØR korreksjon befolkning 67+'!N15+'[3] ETTER korreksjon befolkn 67+'!U15</f>
        <v>2003</v>
      </c>
      <c r="O15" s="802">
        <f>'[3]FØR korreksjon befolkning 67+'!O15+'[3] ETTER korreksjon befolkn 67+'!V15</f>
        <v>1167</v>
      </c>
      <c r="P15" s="802">
        <f>'[3]FØR korreksjon befolkning 67+'!P15+'[3] ETTER korreksjon befolkn 67+'!W15</f>
        <v>726</v>
      </c>
      <c r="Q15" s="802">
        <f>'[3]FØR korreksjon befolkning 67+'!Q15+'[3] ETTER korreksjon befolkn 67+'!X15</f>
        <v>368</v>
      </c>
      <c r="R15" s="802">
        <f>'[3]FØR korreksjon befolkning 67+'!R15+'[3] ETTER korreksjon befolkn 67+'!Y15</f>
        <v>160</v>
      </c>
      <c r="S15" s="802">
        <f>'[3]FØR korreksjon befolkning 67+'!S15+'[3] ETTER korreksjon befolkn 67+'!Z15</f>
        <v>37</v>
      </c>
      <c r="U15" s="354">
        <v>-6</v>
      </c>
      <c r="V15" s="354">
        <v>-4</v>
      </c>
      <c r="W15" s="354">
        <v>1</v>
      </c>
      <c r="X15" s="354">
        <v>-3</v>
      </c>
      <c r="Y15" s="354">
        <v>-7</v>
      </c>
      <c r="Z15" s="354">
        <v>-8</v>
      </c>
      <c r="AA15" s="310">
        <f t="shared" si="3"/>
        <v>-27</v>
      </c>
      <c r="AD15" s="43">
        <f t="shared" si="4"/>
        <v>-10</v>
      </c>
      <c r="AE15" s="43">
        <f t="shared" si="5"/>
        <v>-2</v>
      </c>
      <c r="AF15" s="43">
        <f t="shared" si="6"/>
        <v>-15</v>
      </c>
    </row>
    <row r="16" spans="1:32" s="43" customFormat="1" ht="12" customHeight="1" x14ac:dyDescent="0.2">
      <c r="A16" s="799" t="s">
        <v>421</v>
      </c>
      <c r="B16" s="800">
        <f t="shared" si="2"/>
        <v>49747</v>
      </c>
      <c r="C16" s="801">
        <f>'[3]FØR korreksjon befolkning 67+'!C16</f>
        <v>534</v>
      </c>
      <c r="D16" s="801">
        <f>'[3]FØR korreksjon befolkning 67+'!D16</f>
        <v>2900</v>
      </c>
      <c r="E16" s="801">
        <f>'[3]FØR korreksjon befolkning 67+'!E16</f>
        <v>4212</v>
      </c>
      <c r="F16" s="801">
        <f>'[3]FØR korreksjon befolkning 67+'!F16</f>
        <v>1836</v>
      </c>
      <c r="G16" s="801">
        <f>'[3]FØR korreksjon befolkning 67+'!G16</f>
        <v>1109</v>
      </c>
      <c r="H16" s="801">
        <f>'[3]FØR korreksjon befolkning 67+'!H16</f>
        <v>1175</v>
      </c>
      <c r="I16" s="801">
        <f>'[3]FØR korreksjon befolkning 67+'!I16</f>
        <v>2645</v>
      </c>
      <c r="J16" s="801">
        <f>'[3]FØR korreksjon befolkning 67+'!J16</f>
        <v>3554</v>
      </c>
      <c r="K16" s="801">
        <f>'[3]FØR korreksjon befolkning 67+'!K16</f>
        <v>8660</v>
      </c>
      <c r="L16" s="801">
        <f>'[3]FØR korreksjon befolkning 67+'!L16</f>
        <v>7072</v>
      </c>
      <c r="M16" s="801">
        <f>'[3]FØR korreksjon befolkning 67+'!M16</f>
        <v>9646</v>
      </c>
      <c r="N16" s="802">
        <f>'[3]FØR korreksjon befolkning 67+'!N16+'[3] ETTER korreksjon befolkn 67+'!U16</f>
        <v>3129</v>
      </c>
      <c r="O16" s="802">
        <f>'[3]FØR korreksjon befolkning 67+'!O16+'[3] ETTER korreksjon befolkn 67+'!V16</f>
        <v>1570</v>
      </c>
      <c r="P16" s="802">
        <f>'[3]FØR korreksjon befolkning 67+'!P16+'[3] ETTER korreksjon befolkn 67+'!W16</f>
        <v>914</v>
      </c>
      <c r="Q16" s="802">
        <f>'[3]FØR korreksjon befolkning 67+'!Q16+'[3] ETTER korreksjon befolkn 67+'!X16</f>
        <v>454</v>
      </c>
      <c r="R16" s="802">
        <f>'[3]FØR korreksjon befolkning 67+'!R16+'[3] ETTER korreksjon befolkn 67+'!Y16</f>
        <v>264</v>
      </c>
      <c r="S16" s="802">
        <f>'[3]FØR korreksjon befolkning 67+'!S16+'[3] ETTER korreksjon befolkn 67+'!Z16</f>
        <v>73</v>
      </c>
      <c r="U16" s="354">
        <v>8</v>
      </c>
      <c r="V16" s="354">
        <v>0</v>
      </c>
      <c r="W16" s="354">
        <v>-13</v>
      </c>
      <c r="X16" s="354">
        <v>-1</v>
      </c>
      <c r="Y16" s="354">
        <v>-9</v>
      </c>
      <c r="Z16" s="354">
        <v>-4</v>
      </c>
      <c r="AA16" s="310">
        <f t="shared" si="3"/>
        <v>-19</v>
      </c>
      <c r="AD16" s="43">
        <f t="shared" si="4"/>
        <v>8</v>
      </c>
      <c r="AE16" s="43">
        <f t="shared" si="5"/>
        <v>-14</v>
      </c>
      <c r="AF16" s="43">
        <f t="shared" si="6"/>
        <v>-13</v>
      </c>
    </row>
    <row r="17" spans="1:34" s="43" customFormat="1" ht="12" customHeight="1" x14ac:dyDescent="0.2">
      <c r="A17" s="799" t="s">
        <v>422</v>
      </c>
      <c r="B17" s="800">
        <f t="shared" si="2"/>
        <v>51424</v>
      </c>
      <c r="C17" s="801">
        <f>'[3]FØR korreksjon befolkning 67+'!C17</f>
        <v>558</v>
      </c>
      <c r="D17" s="801">
        <f>'[3]FØR korreksjon befolkning 67+'!D17</f>
        <v>2993</v>
      </c>
      <c r="E17" s="801">
        <f>'[3]FØR korreksjon befolkning 67+'!E17</f>
        <v>4712</v>
      </c>
      <c r="F17" s="801">
        <f>'[3]FØR korreksjon befolkning 67+'!F17</f>
        <v>1962</v>
      </c>
      <c r="G17" s="801">
        <f>'[3]FØR korreksjon befolkning 67+'!G17</f>
        <v>1192</v>
      </c>
      <c r="H17" s="801">
        <f>'[3]FØR korreksjon befolkning 67+'!H17</f>
        <v>1104</v>
      </c>
      <c r="I17" s="801">
        <f>'[3]FØR korreksjon befolkning 67+'!I17</f>
        <v>2222</v>
      </c>
      <c r="J17" s="801">
        <f>'[3]FØR korreksjon befolkning 67+'!J17</f>
        <v>2972</v>
      </c>
      <c r="K17" s="801">
        <f>'[3]FØR korreksjon befolkning 67+'!K17</f>
        <v>8159</v>
      </c>
      <c r="L17" s="801">
        <f>'[3]FØR korreksjon befolkning 67+'!L17</f>
        <v>7922</v>
      </c>
      <c r="M17" s="801">
        <f>'[3]FØR korreksjon befolkning 67+'!M17</f>
        <v>10688</v>
      </c>
      <c r="N17" s="802">
        <f>'[3]FØR korreksjon befolkning 67+'!N17+'[3] ETTER korreksjon befolkn 67+'!U17</f>
        <v>2958</v>
      </c>
      <c r="O17" s="802">
        <f>'[3]FØR korreksjon befolkning 67+'!O17+'[3] ETTER korreksjon befolkn 67+'!V17</f>
        <v>1555</v>
      </c>
      <c r="P17" s="802">
        <f>'[3]FØR korreksjon befolkning 67+'!P17+'[3] ETTER korreksjon befolkn 67+'!W17</f>
        <v>938</v>
      </c>
      <c r="Q17" s="802">
        <f>'[3]FØR korreksjon befolkning 67+'!Q17+'[3] ETTER korreksjon befolkn 67+'!X17</f>
        <v>832</v>
      </c>
      <c r="R17" s="802">
        <f>'[3]FØR korreksjon befolkning 67+'!R17+'[3] ETTER korreksjon befolkn 67+'!Y17</f>
        <v>505</v>
      </c>
      <c r="S17" s="802">
        <f>'[3]FØR korreksjon befolkning 67+'!S17+'[3] ETTER korreksjon befolkn 67+'!Z17</f>
        <v>152</v>
      </c>
      <c r="U17" s="354">
        <v>-1</v>
      </c>
      <c r="V17" s="354">
        <v>6</v>
      </c>
      <c r="W17" s="354">
        <v>10</v>
      </c>
      <c r="X17" s="354">
        <v>13</v>
      </c>
      <c r="Y17" s="354">
        <v>15</v>
      </c>
      <c r="Z17" s="354">
        <v>16</v>
      </c>
      <c r="AA17" s="310">
        <f t="shared" si="3"/>
        <v>59</v>
      </c>
      <c r="AD17" s="43">
        <f t="shared" si="4"/>
        <v>5</v>
      </c>
      <c r="AE17" s="43">
        <f t="shared" si="5"/>
        <v>23</v>
      </c>
      <c r="AF17" s="43">
        <f t="shared" si="6"/>
        <v>31</v>
      </c>
    </row>
    <row r="18" spans="1:34" s="43" customFormat="1" ht="12" customHeight="1" x14ac:dyDescent="0.2">
      <c r="A18" s="799" t="s">
        <v>423</v>
      </c>
      <c r="B18" s="800">
        <f t="shared" si="2"/>
        <v>53231</v>
      </c>
      <c r="C18" s="801">
        <f>'[3]FØR korreksjon befolkning 67+'!C18</f>
        <v>553</v>
      </c>
      <c r="D18" s="801">
        <f>'[3]FØR korreksjon befolkning 67+'!D18</f>
        <v>3093</v>
      </c>
      <c r="E18" s="801">
        <f>'[3]FØR korreksjon befolkning 67+'!E18</f>
        <v>4771</v>
      </c>
      <c r="F18" s="801">
        <f>'[3]FØR korreksjon befolkning 67+'!F18</f>
        <v>2083</v>
      </c>
      <c r="G18" s="801">
        <f>'[3]FØR korreksjon befolkning 67+'!G18</f>
        <v>1317</v>
      </c>
      <c r="H18" s="801">
        <f>'[3]FØR korreksjon befolkning 67+'!H18</f>
        <v>1268</v>
      </c>
      <c r="I18" s="801">
        <f>'[3]FØR korreksjon befolkning 67+'!I18</f>
        <v>2511</v>
      </c>
      <c r="J18" s="801">
        <f>'[3]FØR korreksjon befolkning 67+'!J18</f>
        <v>3003</v>
      </c>
      <c r="K18" s="801">
        <f>'[3]FØR korreksjon befolkning 67+'!K18</f>
        <v>7340</v>
      </c>
      <c r="L18" s="801">
        <f>'[3]FØR korreksjon befolkning 67+'!L18</f>
        <v>8043</v>
      </c>
      <c r="M18" s="801">
        <f>'[3]FØR korreksjon befolkning 67+'!M18</f>
        <v>11149</v>
      </c>
      <c r="N18" s="802">
        <f>'[3]FØR korreksjon befolkning 67+'!N18+'[3] ETTER korreksjon befolkn 67+'!U18</f>
        <v>3640</v>
      </c>
      <c r="O18" s="802">
        <f>'[3]FØR korreksjon befolkning 67+'!O18+'[3] ETTER korreksjon befolkn 67+'!V18</f>
        <v>2048</v>
      </c>
      <c r="P18" s="802">
        <f>'[3]FØR korreksjon befolkning 67+'!P18+'[3] ETTER korreksjon befolkn 67+'!W18</f>
        <v>1124</v>
      </c>
      <c r="Q18" s="802">
        <f>'[3]FØR korreksjon befolkning 67+'!Q18+'[3] ETTER korreksjon befolkn 67+'!X18</f>
        <v>709</v>
      </c>
      <c r="R18" s="802">
        <f>'[3]FØR korreksjon befolkning 67+'!R18+'[3] ETTER korreksjon befolkn 67+'!Y18</f>
        <v>398</v>
      </c>
      <c r="S18" s="802">
        <f>'[3]FØR korreksjon befolkning 67+'!S18+'[3] ETTER korreksjon befolkn 67+'!Z18</f>
        <v>181</v>
      </c>
      <c r="U18" s="354">
        <v>11</v>
      </c>
      <c r="V18" s="354">
        <v>7</v>
      </c>
      <c r="W18" s="354">
        <v>12</v>
      </c>
      <c r="X18" s="354">
        <v>10</v>
      </c>
      <c r="Y18" s="354">
        <v>22</v>
      </c>
      <c r="Z18" s="354">
        <v>18</v>
      </c>
      <c r="AA18" s="310">
        <f t="shared" si="3"/>
        <v>80</v>
      </c>
      <c r="AD18" s="43">
        <f t="shared" si="4"/>
        <v>18</v>
      </c>
      <c r="AE18" s="43">
        <f t="shared" si="5"/>
        <v>22</v>
      </c>
      <c r="AF18" s="43">
        <f t="shared" si="6"/>
        <v>40</v>
      </c>
    </row>
    <row r="19" spans="1:34" s="43" customFormat="1" ht="12" customHeight="1" x14ac:dyDescent="0.2">
      <c r="A19" s="799" t="s">
        <v>424</v>
      </c>
      <c r="B19" s="800">
        <f t="shared" si="2"/>
        <v>39174</v>
      </c>
      <c r="C19" s="801">
        <f>'[3]FØR korreksjon befolkning 67+'!C19</f>
        <v>404</v>
      </c>
      <c r="D19" s="801">
        <f>'[3]FØR korreksjon befolkning 67+'!D19</f>
        <v>2426</v>
      </c>
      <c r="E19" s="801">
        <f>'[3]FØR korreksjon befolkning 67+'!E19</f>
        <v>3791</v>
      </c>
      <c r="F19" s="801">
        <f>'[3]FØR korreksjon befolkning 67+'!F19</f>
        <v>1751</v>
      </c>
      <c r="G19" s="801">
        <f>'[3]FØR korreksjon befolkning 67+'!G19</f>
        <v>1181</v>
      </c>
      <c r="H19" s="801">
        <f>'[3]FØR korreksjon befolkning 67+'!H19</f>
        <v>1115</v>
      </c>
      <c r="I19" s="801">
        <f>'[3]FØR korreksjon befolkning 67+'!I19</f>
        <v>2475</v>
      </c>
      <c r="J19" s="801">
        <f>'[3]FØR korreksjon befolkning 67+'!J19</f>
        <v>2351</v>
      </c>
      <c r="K19" s="801">
        <f>'[3]FØR korreksjon befolkning 67+'!K19</f>
        <v>5654</v>
      </c>
      <c r="L19" s="801">
        <f>'[3]FØR korreksjon befolkning 67+'!L19</f>
        <v>5656</v>
      </c>
      <c r="M19" s="801">
        <f>'[3]FØR korreksjon befolkning 67+'!M19</f>
        <v>8186</v>
      </c>
      <c r="N19" s="802">
        <f>'[3]FØR korreksjon befolkning 67+'!N19+'[3] ETTER korreksjon befolkn 67+'!U19</f>
        <v>2399</v>
      </c>
      <c r="O19" s="802">
        <f>'[3]FØR korreksjon befolkning 67+'!O19+'[3] ETTER korreksjon befolkn 67+'!V19</f>
        <v>990</v>
      </c>
      <c r="P19" s="802">
        <f>'[3]FØR korreksjon befolkning 67+'!P19+'[3] ETTER korreksjon befolkn 67+'!W19</f>
        <v>467</v>
      </c>
      <c r="Q19" s="802">
        <f>'[3]FØR korreksjon befolkning 67+'!Q19+'[3] ETTER korreksjon befolkn 67+'!X19</f>
        <v>200</v>
      </c>
      <c r="R19" s="802">
        <f>'[3]FØR korreksjon befolkning 67+'!R19+'[3] ETTER korreksjon befolkn 67+'!Y19</f>
        <v>92</v>
      </c>
      <c r="S19" s="802">
        <f>'[3]FØR korreksjon befolkning 67+'!S19+'[3] ETTER korreksjon befolkn 67+'!Z19</f>
        <v>36</v>
      </c>
      <c r="U19" s="354">
        <v>0</v>
      </c>
      <c r="V19" s="354">
        <v>3</v>
      </c>
      <c r="W19" s="354">
        <v>-2</v>
      </c>
      <c r="X19" s="354">
        <v>0</v>
      </c>
      <c r="Y19" s="354">
        <v>-3</v>
      </c>
      <c r="Z19" s="354">
        <v>-2</v>
      </c>
      <c r="AA19" s="803">
        <f t="shared" si="3"/>
        <v>-4</v>
      </c>
      <c r="AC19" s="356"/>
      <c r="AD19" s="43">
        <f t="shared" si="4"/>
        <v>3</v>
      </c>
      <c r="AE19" s="43">
        <f t="shared" si="5"/>
        <v>-2</v>
      </c>
      <c r="AF19" s="43">
        <f t="shared" si="6"/>
        <v>-5</v>
      </c>
      <c r="AG19" s="356"/>
      <c r="AH19" s="356"/>
    </row>
    <row r="20" spans="1:34" s="43" customFormat="1" ht="12" x14ac:dyDescent="0.2">
      <c r="A20" s="804" t="s">
        <v>425</v>
      </c>
      <c r="B20" s="805">
        <f t="shared" si="2"/>
        <v>1473</v>
      </c>
      <c r="C20" s="806">
        <f>'[3]FØR korreksjon befolkning 67+'!C20</f>
        <v>22</v>
      </c>
      <c r="D20" s="806">
        <f>'[3]FØR korreksjon befolkning 67+'!D20</f>
        <v>75</v>
      </c>
      <c r="E20" s="806">
        <f>'[3]FØR korreksjon befolkning 67+'!E20</f>
        <v>170</v>
      </c>
      <c r="F20" s="806">
        <f>'[3]FØR korreksjon befolkning 67+'!F20</f>
        <v>65</v>
      </c>
      <c r="G20" s="806">
        <f>'[3]FØR korreksjon befolkning 67+'!G20</f>
        <v>34</v>
      </c>
      <c r="H20" s="806">
        <f>'[3]FØR korreksjon befolkning 67+'!H20</f>
        <v>28</v>
      </c>
      <c r="I20" s="806">
        <f>'[3]FØR korreksjon befolkning 67+'!I20</f>
        <v>78</v>
      </c>
      <c r="J20" s="806">
        <f>'[3]FØR korreksjon befolkning 67+'!J20</f>
        <v>104</v>
      </c>
      <c r="K20" s="806">
        <f>'[3]FØR korreksjon befolkning 67+'!K20</f>
        <v>278</v>
      </c>
      <c r="L20" s="806">
        <f>'[3]FØR korreksjon befolkning 67+'!L20</f>
        <v>261</v>
      </c>
      <c r="M20" s="806">
        <f>'[3]FØR korreksjon befolkning 67+'!M20</f>
        <v>304</v>
      </c>
      <c r="N20" s="807">
        <f>'[3]FØR korreksjon befolkning 67+'!N20-'[3] ETTER korreksjon befolkn 67+'!N23</f>
        <v>34</v>
      </c>
      <c r="O20" s="807">
        <f>'[3]FØR korreksjon befolkning 67+'!O20-'[3] ETTER korreksjon befolkn 67+'!O23</f>
        <v>6</v>
      </c>
      <c r="P20" s="807">
        <f>'[3]FØR korreksjon befolkning 67+'!P20-'[3] ETTER korreksjon befolkn 67+'!P23</f>
        <v>12</v>
      </c>
      <c r="Q20" s="807">
        <f>'[3]FØR korreksjon befolkning 67+'!Q20-'[3] ETTER korreksjon befolkn 67+'!Q23</f>
        <v>0</v>
      </c>
      <c r="R20" s="807">
        <f>'[3]FØR korreksjon befolkning 67+'!R20-'[3] ETTER korreksjon befolkn 67+'!R23</f>
        <v>0</v>
      </c>
      <c r="S20" s="807">
        <f>'[3]FØR korreksjon befolkning 67+'!S20-'[3] ETTER korreksjon befolkn 67+'!S23</f>
        <v>2</v>
      </c>
    </row>
    <row r="21" spans="1:34" s="43" customFormat="1" x14ac:dyDescent="0.2">
      <c r="A21" s="808" t="s">
        <v>426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</row>
    <row r="22" spans="1:34" s="43" customFormat="1" x14ac:dyDescent="0.2">
      <c r="A22" s="809" t="s">
        <v>427</v>
      </c>
      <c r="B22"/>
      <c r="C22"/>
      <c r="D22"/>
      <c r="E22"/>
      <c r="F22"/>
      <c r="G22"/>
      <c r="H22"/>
      <c r="I22"/>
      <c r="J22"/>
      <c r="K22"/>
      <c r="L22"/>
      <c r="M22"/>
      <c r="N22" s="810"/>
      <c r="O22" s="810"/>
      <c r="P22" s="810"/>
      <c r="Q22" s="810"/>
      <c r="R22" s="810"/>
      <c r="S22" s="810"/>
    </row>
    <row r="23" spans="1:34" ht="25.5" x14ac:dyDescent="0.2">
      <c r="A23" s="811" t="s">
        <v>428</v>
      </c>
      <c r="B23" s="812">
        <f>SUM(N23:S23)</f>
        <v>16</v>
      </c>
      <c r="C23" s="812"/>
      <c r="D23" s="812"/>
      <c r="E23" s="812"/>
      <c r="F23" s="812"/>
      <c r="G23" s="812"/>
      <c r="H23" s="812"/>
      <c r="I23" s="812"/>
      <c r="J23" s="812"/>
      <c r="K23" s="812"/>
      <c r="L23" s="812"/>
      <c r="M23" s="812"/>
      <c r="N23" s="813">
        <v>6</v>
      </c>
      <c r="O23" s="813">
        <v>6</v>
      </c>
      <c r="P23" s="813">
        <v>1</v>
      </c>
      <c r="Q23" s="813">
        <v>2</v>
      </c>
      <c r="R23" s="813">
        <v>1</v>
      </c>
      <c r="S23" s="813">
        <v>0</v>
      </c>
      <c r="U23" s="43"/>
      <c r="V23" s="43"/>
      <c r="W23" s="43"/>
      <c r="X23" s="43"/>
      <c r="Y23" s="43"/>
      <c r="Z23" s="43"/>
    </row>
    <row r="25" spans="1:34" x14ac:dyDescent="0.2">
      <c r="A25" s="355" t="s">
        <v>429</v>
      </c>
      <c r="B25" s="814" t="s">
        <v>398</v>
      </c>
      <c r="C25" s="815" t="s">
        <v>347</v>
      </c>
      <c r="D25" s="815" t="s">
        <v>399</v>
      </c>
      <c r="E25" s="815" t="s">
        <v>400</v>
      </c>
      <c r="F25" s="815" t="s">
        <v>348</v>
      </c>
      <c r="G25" s="815" t="s">
        <v>349</v>
      </c>
      <c r="H25" s="815" t="s">
        <v>350</v>
      </c>
      <c r="I25" s="815" t="s">
        <v>401</v>
      </c>
      <c r="J25" s="815" t="s">
        <v>402</v>
      </c>
      <c r="K25" s="815" t="s">
        <v>403</v>
      </c>
      <c r="L25" s="815" t="s">
        <v>404</v>
      </c>
      <c r="M25" s="815" t="s">
        <v>405</v>
      </c>
      <c r="N25" s="815" t="s">
        <v>351</v>
      </c>
      <c r="O25" s="815" t="s">
        <v>352</v>
      </c>
      <c r="P25" s="815" t="s">
        <v>353</v>
      </c>
      <c r="Q25" s="815" t="s">
        <v>354</v>
      </c>
      <c r="R25" s="795" t="s">
        <v>355</v>
      </c>
      <c r="S25" s="815" t="s">
        <v>406</v>
      </c>
    </row>
    <row r="26" spans="1:34" x14ac:dyDescent="0.2">
      <c r="A26" s="799" t="s">
        <v>430</v>
      </c>
      <c r="B26" s="816">
        <f>SUM(C26:S26)</f>
        <v>1626</v>
      </c>
      <c r="C26" s="814">
        <f>'[3]FØR korreksjon befolkning 67+'!C26</f>
        <v>6</v>
      </c>
      <c r="D26" s="814">
        <f>'[3]FØR korreksjon befolkning 67+'!D26</f>
        <v>19</v>
      </c>
      <c r="E26" s="814">
        <f>'[3]FØR korreksjon befolkning 67+'!E26</f>
        <v>13</v>
      </c>
      <c r="F26" s="814">
        <f>'[3]FØR korreksjon befolkning 67+'!F26</f>
        <v>5</v>
      </c>
      <c r="G26" s="814">
        <f>'[3]FØR korreksjon befolkning 67+'!G26</f>
        <v>9</v>
      </c>
      <c r="H26" s="814">
        <f>'[3]FØR korreksjon befolkning 67+'!H26</f>
        <v>17</v>
      </c>
      <c r="I26" s="814">
        <f>'[3]FØR korreksjon befolkning 67+'!I26</f>
        <v>320</v>
      </c>
      <c r="J26" s="814">
        <f>'[3]FØR korreksjon befolkning 67+'!J26</f>
        <v>423</v>
      </c>
      <c r="K26" s="814">
        <f>'[3]FØR korreksjon befolkning 67+'!K26</f>
        <v>447</v>
      </c>
      <c r="L26" s="814">
        <f>'[3]FØR korreksjon befolkning 67+'!L26</f>
        <v>169</v>
      </c>
      <c r="M26" s="814">
        <f>'[3]FØR korreksjon befolkning 67+'!M26</f>
        <v>153</v>
      </c>
      <c r="N26" s="814">
        <f>'[3]FØR korreksjon befolkning 67+'!N26</f>
        <v>27</v>
      </c>
      <c r="O26" s="814">
        <f>'[3]FØR korreksjon befolkning 67+'!O26</f>
        <v>9</v>
      </c>
      <c r="P26" s="814">
        <f>'[3]FØR korreksjon befolkning 67+'!P26</f>
        <v>1</v>
      </c>
      <c r="Q26" s="814">
        <f>'[3]FØR korreksjon befolkning 67+'!Q26</f>
        <v>2</v>
      </c>
      <c r="R26" s="814">
        <f>'[3]FØR korreksjon befolkning 67+'!R26</f>
        <v>4</v>
      </c>
      <c r="S26" s="814">
        <f>'[3]FØR korreksjon befolkning 67+'!S26</f>
        <v>2</v>
      </c>
    </row>
    <row r="28" spans="1:34" x14ac:dyDescent="0.2">
      <c r="A28" s="355" t="s">
        <v>431</v>
      </c>
      <c r="B28" s="814" t="s">
        <v>398</v>
      </c>
      <c r="C28" s="815" t="s">
        <v>347</v>
      </c>
      <c r="D28" s="815" t="s">
        <v>399</v>
      </c>
      <c r="E28" s="815" t="s">
        <v>400</v>
      </c>
      <c r="F28" s="815" t="s">
        <v>348</v>
      </c>
      <c r="G28" s="815" t="s">
        <v>349</v>
      </c>
      <c r="H28" s="815" t="s">
        <v>350</v>
      </c>
      <c r="I28" s="815" t="s">
        <v>401</v>
      </c>
      <c r="J28" s="815" t="s">
        <v>402</v>
      </c>
      <c r="K28" s="815" t="s">
        <v>403</v>
      </c>
      <c r="L28" s="815" t="s">
        <v>404</v>
      </c>
      <c r="M28" s="815" t="s">
        <v>405</v>
      </c>
      <c r="N28" s="815" t="s">
        <v>351</v>
      </c>
      <c r="O28" s="815" t="s">
        <v>352</v>
      </c>
      <c r="P28" s="815" t="s">
        <v>353</v>
      </c>
      <c r="Q28" s="815" t="s">
        <v>354</v>
      </c>
      <c r="R28" s="795" t="s">
        <v>355</v>
      </c>
      <c r="S28" s="815" t="s">
        <v>406</v>
      </c>
    </row>
    <row r="29" spans="1:34" x14ac:dyDescent="0.2">
      <c r="A29" s="799" t="s">
        <v>432</v>
      </c>
      <c r="B29" s="816">
        <f>SUM(C29:S29)</f>
        <v>696</v>
      </c>
      <c r="C29" s="814">
        <f>'[3]FØR korreksjon befolkning 67+'!C29</f>
        <v>8</v>
      </c>
      <c r="D29" s="814">
        <f>'[3]FØR korreksjon befolkning 67+'!D29</f>
        <v>22</v>
      </c>
      <c r="E29" s="814">
        <f>'[3]FØR korreksjon befolkning 67+'!E29</f>
        <v>50</v>
      </c>
      <c r="F29" s="814">
        <f>'[3]FØR korreksjon befolkning 67+'!F29</f>
        <v>31</v>
      </c>
      <c r="G29" s="814">
        <f>'[3]FØR korreksjon befolkning 67+'!G29</f>
        <v>18</v>
      </c>
      <c r="H29" s="814">
        <f>'[3]FØR korreksjon befolkning 67+'!H29</f>
        <v>15</v>
      </c>
      <c r="I29" s="814">
        <f>'[3]FØR korreksjon befolkning 67+'!I29</f>
        <v>43</v>
      </c>
      <c r="J29" s="814">
        <f>'[3]FØR korreksjon befolkning 67+'!J29</f>
        <v>22</v>
      </c>
      <c r="K29" s="814">
        <f>'[3]FØR korreksjon befolkning 67+'!K29</f>
        <v>73</v>
      </c>
      <c r="L29" s="814">
        <f>'[3]FØR korreksjon befolkning 67+'!L29</f>
        <v>104</v>
      </c>
      <c r="M29" s="814">
        <f>'[3]FØR korreksjon befolkning 67+'!M29</f>
        <v>196</v>
      </c>
      <c r="N29" s="814">
        <f>'[3]FØR korreksjon befolkning 67+'!N29</f>
        <v>60</v>
      </c>
      <c r="O29" s="814">
        <f>'[3]FØR korreksjon befolkning 67+'!O29</f>
        <v>29</v>
      </c>
      <c r="P29" s="814">
        <f>'[3]FØR korreksjon befolkning 67+'!P29</f>
        <v>13</v>
      </c>
      <c r="Q29" s="814">
        <f>'[3]FØR korreksjon befolkning 67+'!Q29</f>
        <v>8</v>
      </c>
      <c r="R29" s="814">
        <f>'[3]FØR korreksjon befolkning 67+'!R29</f>
        <v>4</v>
      </c>
      <c r="S29" s="814">
        <f>'[3]FØR korreksjon befolkning 67+'!S29</f>
        <v>0</v>
      </c>
    </row>
    <row r="30" spans="1:34" x14ac:dyDescent="0.2">
      <c r="A30" s="799" t="s">
        <v>433</v>
      </c>
      <c r="B30" s="816">
        <f t="shared" ref="B30:B35" si="7">SUM(C30:S30)</f>
        <v>856</v>
      </c>
      <c r="C30" s="814">
        <f>'[3]FØR korreksjon befolkning 67+'!C30</f>
        <v>6</v>
      </c>
      <c r="D30" s="814">
        <f>'[3]FØR korreksjon befolkning 67+'!D30</f>
        <v>41</v>
      </c>
      <c r="E30" s="814">
        <f>'[3]FØR korreksjon befolkning 67+'!E30</f>
        <v>86</v>
      </c>
      <c r="F30" s="814">
        <f>'[3]FØR korreksjon befolkning 67+'!F30</f>
        <v>31</v>
      </c>
      <c r="G30" s="814">
        <f>'[3]FØR korreksjon befolkning 67+'!G30</f>
        <v>22</v>
      </c>
      <c r="H30" s="814">
        <f>'[3]FØR korreksjon befolkning 67+'!H30</f>
        <v>17</v>
      </c>
      <c r="I30" s="814">
        <f>'[3]FØR korreksjon befolkning 67+'!I30</f>
        <v>30</v>
      </c>
      <c r="J30" s="814">
        <f>'[3]FØR korreksjon befolkning 67+'!J30</f>
        <v>30</v>
      </c>
      <c r="K30" s="814">
        <f>'[3]FØR korreksjon befolkning 67+'!K30</f>
        <v>98</v>
      </c>
      <c r="L30" s="814">
        <f>'[3]FØR korreksjon befolkning 67+'!L30</f>
        <v>124</v>
      </c>
      <c r="M30" s="814">
        <f>'[3]FØR korreksjon befolkning 67+'!M30</f>
        <v>263</v>
      </c>
      <c r="N30" s="814">
        <f>'[3]FØR korreksjon befolkning 67+'!N30</f>
        <v>74</v>
      </c>
      <c r="O30" s="814">
        <f>'[3]FØR korreksjon befolkning 67+'!O30</f>
        <v>19</v>
      </c>
      <c r="P30" s="814">
        <f>'[3]FØR korreksjon befolkning 67+'!P30</f>
        <v>5</v>
      </c>
      <c r="Q30" s="814">
        <f>'[3]FØR korreksjon befolkning 67+'!Q30</f>
        <v>5</v>
      </c>
      <c r="R30" s="814">
        <f>'[3]FØR korreksjon befolkning 67+'!R30</f>
        <v>4</v>
      </c>
      <c r="S30" s="814">
        <f>'[3]FØR korreksjon befolkning 67+'!S30</f>
        <v>1</v>
      </c>
    </row>
    <row r="31" spans="1:34" x14ac:dyDescent="0.2">
      <c r="A31" s="799" t="s">
        <v>434</v>
      </c>
      <c r="B31" s="816">
        <f t="shared" si="7"/>
        <v>5</v>
      </c>
      <c r="C31" s="814">
        <f>'[3]FØR korreksjon befolkning 67+'!C31</f>
        <v>0</v>
      </c>
      <c r="D31" s="814">
        <f>'[3]FØR korreksjon befolkning 67+'!D31</f>
        <v>0</v>
      </c>
      <c r="E31" s="814">
        <f>'[3]FØR korreksjon befolkning 67+'!E31</f>
        <v>1</v>
      </c>
      <c r="F31" s="814">
        <f>'[3]FØR korreksjon befolkning 67+'!F31</f>
        <v>0</v>
      </c>
      <c r="G31" s="814">
        <f>'[3]FØR korreksjon befolkning 67+'!G31</f>
        <v>0</v>
      </c>
      <c r="H31" s="814">
        <f>'[3]FØR korreksjon befolkning 67+'!H31</f>
        <v>0</v>
      </c>
      <c r="I31" s="814">
        <f>'[3]FØR korreksjon befolkning 67+'!I31</f>
        <v>0</v>
      </c>
      <c r="J31" s="814">
        <f>'[3]FØR korreksjon befolkning 67+'!J31</f>
        <v>0</v>
      </c>
      <c r="K31" s="814">
        <f>'[3]FØR korreksjon befolkning 67+'!K31</f>
        <v>1</v>
      </c>
      <c r="L31" s="814">
        <f>'[3]FØR korreksjon befolkning 67+'!L31</f>
        <v>0</v>
      </c>
      <c r="M31" s="814">
        <f>'[3]FØR korreksjon befolkning 67+'!M31</f>
        <v>3</v>
      </c>
      <c r="N31" s="814">
        <f>'[3]FØR korreksjon befolkning 67+'!N31</f>
        <v>0</v>
      </c>
      <c r="O31" s="814">
        <f>'[3]FØR korreksjon befolkning 67+'!O31</f>
        <v>0</v>
      </c>
      <c r="P31" s="814">
        <f>'[3]FØR korreksjon befolkning 67+'!P31</f>
        <v>0</v>
      </c>
      <c r="Q31" s="814">
        <f>'[3]FØR korreksjon befolkning 67+'!Q31</f>
        <v>0</v>
      </c>
      <c r="R31" s="814">
        <f>'[3]FØR korreksjon befolkning 67+'!R31</f>
        <v>0</v>
      </c>
      <c r="S31" s="814">
        <f>'[3]FØR korreksjon befolkning 67+'!S31</f>
        <v>0</v>
      </c>
    </row>
    <row r="32" spans="1:34" x14ac:dyDescent="0.2">
      <c r="A32" s="799" t="s">
        <v>435</v>
      </c>
      <c r="B32" s="816">
        <f t="shared" si="7"/>
        <v>7</v>
      </c>
      <c r="C32" s="814">
        <f>'[3]FØR korreksjon befolkning 67+'!C32</f>
        <v>0</v>
      </c>
      <c r="D32" s="814">
        <f>'[3]FØR korreksjon befolkning 67+'!D32</f>
        <v>2</v>
      </c>
      <c r="E32" s="814">
        <f>'[3]FØR korreksjon befolkning 67+'!E32</f>
        <v>0</v>
      </c>
      <c r="F32" s="814">
        <f>'[3]FØR korreksjon befolkning 67+'!F32</f>
        <v>0</v>
      </c>
      <c r="G32" s="814">
        <f>'[3]FØR korreksjon befolkning 67+'!G32</f>
        <v>0</v>
      </c>
      <c r="H32" s="814">
        <f>'[3]FØR korreksjon befolkning 67+'!H32</f>
        <v>0</v>
      </c>
      <c r="I32" s="814">
        <f>'[3]FØR korreksjon befolkning 67+'!I32</f>
        <v>0</v>
      </c>
      <c r="J32" s="814">
        <f>'[3]FØR korreksjon befolkning 67+'!J32</f>
        <v>0</v>
      </c>
      <c r="K32" s="814">
        <f>'[3]FØR korreksjon befolkning 67+'!K32</f>
        <v>2</v>
      </c>
      <c r="L32" s="814">
        <f>'[3]FØR korreksjon befolkning 67+'!L32</f>
        <v>0</v>
      </c>
      <c r="M32" s="814">
        <f>'[3]FØR korreksjon befolkning 67+'!M32</f>
        <v>2</v>
      </c>
      <c r="N32" s="814">
        <f>'[3]FØR korreksjon befolkning 67+'!N32</f>
        <v>1</v>
      </c>
      <c r="O32" s="814">
        <f>'[3]FØR korreksjon befolkning 67+'!O32</f>
        <v>0</v>
      </c>
      <c r="P32" s="814">
        <f>'[3]FØR korreksjon befolkning 67+'!P32</f>
        <v>0</v>
      </c>
      <c r="Q32" s="814">
        <f>'[3]FØR korreksjon befolkning 67+'!Q32</f>
        <v>0</v>
      </c>
      <c r="R32" s="814">
        <f>'[3]FØR korreksjon befolkning 67+'!R32</f>
        <v>0</v>
      </c>
      <c r="S32" s="814">
        <f>'[3]FØR korreksjon befolkning 67+'!S32</f>
        <v>0</v>
      </c>
    </row>
    <row r="33" spans="1:19" x14ac:dyDescent="0.2">
      <c r="A33" s="799" t="s">
        <v>436</v>
      </c>
      <c r="B33" s="816">
        <f t="shared" si="7"/>
        <v>25</v>
      </c>
      <c r="C33" s="814">
        <f>'[3]FØR korreksjon befolkning 67+'!C33</f>
        <v>0</v>
      </c>
      <c r="D33" s="814">
        <f>'[3]FØR korreksjon befolkning 67+'!D33</f>
        <v>0</v>
      </c>
      <c r="E33" s="814">
        <f>'[3]FØR korreksjon befolkning 67+'!E33</f>
        <v>0</v>
      </c>
      <c r="F33" s="814">
        <f>'[3]FØR korreksjon befolkning 67+'!F33</f>
        <v>0</v>
      </c>
      <c r="G33" s="814">
        <f>'[3]FØR korreksjon befolkning 67+'!G33</f>
        <v>2</v>
      </c>
      <c r="H33" s="814">
        <f>'[3]FØR korreksjon befolkning 67+'!H33</f>
        <v>2</v>
      </c>
      <c r="I33" s="814">
        <f>'[3]FØR korreksjon befolkning 67+'!I33</f>
        <v>1</v>
      </c>
      <c r="J33" s="814">
        <f>'[3]FØR korreksjon befolkning 67+'!J33</f>
        <v>0</v>
      </c>
      <c r="K33" s="814">
        <f>'[3]FØR korreksjon befolkning 67+'!K33</f>
        <v>1</v>
      </c>
      <c r="L33" s="814">
        <f>'[3]FØR korreksjon befolkning 67+'!L33</f>
        <v>1</v>
      </c>
      <c r="M33" s="814">
        <f>'[3]FØR korreksjon befolkning 67+'!M33</f>
        <v>8</v>
      </c>
      <c r="N33" s="814">
        <f>'[3]FØR korreksjon befolkning 67+'!N33</f>
        <v>5</v>
      </c>
      <c r="O33" s="814">
        <f>'[3]FØR korreksjon befolkning 67+'!O33</f>
        <v>1</v>
      </c>
      <c r="P33" s="814">
        <f>'[3]FØR korreksjon befolkning 67+'!P33</f>
        <v>4</v>
      </c>
      <c r="Q33" s="814">
        <f>'[3]FØR korreksjon befolkning 67+'!Q33</f>
        <v>0</v>
      </c>
      <c r="R33" s="814">
        <f>'[3]FØR korreksjon befolkning 67+'!R33</f>
        <v>0</v>
      </c>
      <c r="S33" s="814">
        <f>'[3]FØR korreksjon befolkning 67+'!S33</f>
        <v>0</v>
      </c>
    </row>
    <row r="34" spans="1:19" x14ac:dyDescent="0.2">
      <c r="A34" s="799" t="s">
        <v>437</v>
      </c>
      <c r="B34" s="816">
        <f t="shared" si="7"/>
        <v>51</v>
      </c>
      <c r="C34" s="814">
        <f>'[3]FØR korreksjon befolkning 67+'!C34</f>
        <v>0</v>
      </c>
      <c r="D34" s="814">
        <f>'[3]FØR korreksjon befolkning 67+'!D34</f>
        <v>2</v>
      </c>
      <c r="E34" s="814">
        <f>'[3]FØR korreksjon befolkning 67+'!E34</f>
        <v>2</v>
      </c>
      <c r="F34" s="814">
        <f>'[3]FØR korreksjon befolkning 67+'!F34</f>
        <v>1</v>
      </c>
      <c r="G34" s="814">
        <f>'[3]FØR korreksjon befolkning 67+'!G34</f>
        <v>0</v>
      </c>
      <c r="H34" s="814">
        <f>'[3]FØR korreksjon befolkning 67+'!H34</f>
        <v>0</v>
      </c>
      <c r="I34" s="814">
        <f>'[3]FØR korreksjon befolkning 67+'!I34</f>
        <v>5</v>
      </c>
      <c r="J34" s="814">
        <f>'[3]FØR korreksjon befolkning 67+'!J34</f>
        <v>2</v>
      </c>
      <c r="K34" s="814">
        <f>'[3]FØR korreksjon befolkning 67+'!K34</f>
        <v>6</v>
      </c>
      <c r="L34" s="814">
        <f>'[3]FØR korreksjon befolkning 67+'!L34</f>
        <v>13</v>
      </c>
      <c r="M34" s="814">
        <f>'[3]FØR korreksjon befolkning 67+'!M34</f>
        <v>9</v>
      </c>
      <c r="N34" s="814">
        <f>'[3]FØR korreksjon befolkning 67+'!N34</f>
        <v>6</v>
      </c>
      <c r="O34" s="814">
        <f>'[3]FØR korreksjon befolkning 67+'!O34</f>
        <v>3</v>
      </c>
      <c r="P34" s="814">
        <f>'[3]FØR korreksjon befolkning 67+'!P34</f>
        <v>1</v>
      </c>
      <c r="Q34" s="814">
        <f>'[3]FØR korreksjon befolkning 67+'!Q34</f>
        <v>1</v>
      </c>
      <c r="R34" s="814">
        <f>'[3]FØR korreksjon befolkning 67+'!R34</f>
        <v>0</v>
      </c>
      <c r="S34" s="814">
        <f>'[3]FØR korreksjon befolkning 67+'!S34</f>
        <v>0</v>
      </c>
    </row>
    <row r="35" spans="1:19" x14ac:dyDescent="0.2">
      <c r="A35" s="799" t="s">
        <v>438</v>
      </c>
      <c r="B35" s="817">
        <f t="shared" si="7"/>
        <v>1640</v>
      </c>
      <c r="C35" s="817">
        <f>SUM(C29:C34)</f>
        <v>14</v>
      </c>
      <c r="D35" s="817">
        <f t="shared" ref="D35:S35" si="8">SUM(D29:D34)</f>
        <v>67</v>
      </c>
      <c r="E35" s="817">
        <f t="shared" si="8"/>
        <v>139</v>
      </c>
      <c r="F35" s="817">
        <f t="shared" si="8"/>
        <v>63</v>
      </c>
      <c r="G35" s="817">
        <f t="shared" si="8"/>
        <v>42</v>
      </c>
      <c r="H35" s="817">
        <f t="shared" si="8"/>
        <v>34</v>
      </c>
      <c r="I35" s="817">
        <f t="shared" si="8"/>
        <v>79</v>
      </c>
      <c r="J35" s="817">
        <f t="shared" si="8"/>
        <v>54</v>
      </c>
      <c r="K35" s="817">
        <f t="shared" si="8"/>
        <v>181</v>
      </c>
      <c r="L35" s="817">
        <f t="shared" si="8"/>
        <v>242</v>
      </c>
      <c r="M35" s="817">
        <f t="shared" si="8"/>
        <v>481</v>
      </c>
      <c r="N35" s="817">
        <f t="shared" si="8"/>
        <v>146</v>
      </c>
      <c r="O35" s="817">
        <f t="shared" si="8"/>
        <v>52</v>
      </c>
      <c r="P35" s="817">
        <f t="shared" si="8"/>
        <v>23</v>
      </c>
      <c r="Q35" s="817">
        <f t="shared" si="8"/>
        <v>14</v>
      </c>
      <c r="R35" s="817">
        <f t="shared" si="8"/>
        <v>8</v>
      </c>
      <c r="S35" s="817">
        <f t="shared" si="8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J51"/>
  <sheetViews>
    <sheetView showGridLines="0" zoomScaleNormal="100" workbookViewId="0">
      <selection activeCell="A39" sqref="A39"/>
    </sheetView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1.42578125" style="2" customWidth="1"/>
    <col min="8" max="16384" width="11.42578125" style="2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A3" s="1" t="str">
        <f>A6</f>
        <v>Tabell 3 -2 - B -  Saksbehandlingstider i pleie- og omsorgssektoren - institusjonstjenesten - hittil i år</v>
      </c>
    </row>
    <row r="4" spans="1:10" x14ac:dyDescent="0.2">
      <c r="A4" s="1"/>
    </row>
    <row r="6" spans="1:10" s="7" customFormat="1" ht="30" customHeight="1" thickBot="1" x14ac:dyDescent="0.25">
      <c r="A6" s="6" t="s">
        <v>79</v>
      </c>
    </row>
    <row r="7" spans="1:10" s="10" customFormat="1" ht="26.25" customHeight="1" thickBot="1" x14ac:dyDescent="0.25">
      <c r="A7" s="48"/>
      <c r="B7" s="567"/>
      <c r="C7" s="1542" t="s">
        <v>80</v>
      </c>
      <c r="D7" s="1543"/>
      <c r="E7" s="1543"/>
      <c r="F7" s="1543"/>
    </row>
    <row r="8" spans="1:10" s="10" customFormat="1" ht="84.75" customHeight="1" thickBot="1" x14ac:dyDescent="0.25">
      <c r="A8" s="57" t="s">
        <v>51</v>
      </c>
      <c r="B8" s="473" t="s">
        <v>5</v>
      </c>
      <c r="C8" s="1194" t="s">
        <v>81</v>
      </c>
      <c r="D8" s="63" t="s">
        <v>82</v>
      </c>
      <c r="E8" s="98" t="s">
        <v>83</v>
      </c>
      <c r="F8" s="549" t="s">
        <v>84</v>
      </c>
    </row>
    <row r="9" spans="1:10" x14ac:dyDescent="0.2">
      <c r="A9" s="182">
        <v>1</v>
      </c>
      <c r="B9" s="183" t="s">
        <v>11</v>
      </c>
      <c r="C9" s="749"/>
      <c r="D9" s="749"/>
      <c r="E9" s="749"/>
      <c r="F9" s="751"/>
    </row>
    <row r="10" spans="1:10" x14ac:dyDescent="0.2">
      <c r="A10" s="184">
        <v>2</v>
      </c>
      <c r="B10" s="85" t="s">
        <v>12</v>
      </c>
      <c r="C10" s="750"/>
      <c r="D10" s="750"/>
      <c r="E10" s="750"/>
      <c r="F10" s="752"/>
    </row>
    <row r="11" spans="1:10" x14ac:dyDescent="0.2">
      <c r="A11" s="184">
        <v>3</v>
      </c>
      <c r="B11" s="85" t="s">
        <v>14</v>
      </c>
      <c r="C11" s="750"/>
      <c r="D11" s="750"/>
      <c r="E11" s="750"/>
      <c r="F11" s="752"/>
    </row>
    <row r="12" spans="1:10" x14ac:dyDescent="0.2">
      <c r="A12" s="184">
        <v>4</v>
      </c>
      <c r="B12" s="85" t="s">
        <v>15</v>
      </c>
      <c r="C12" s="750"/>
      <c r="D12" s="750"/>
      <c r="E12" s="750"/>
      <c r="F12" s="752"/>
    </row>
    <row r="13" spans="1:10" x14ac:dyDescent="0.2">
      <c r="A13" s="184">
        <v>5</v>
      </c>
      <c r="B13" s="85" t="s">
        <v>16</v>
      </c>
      <c r="C13" s="750"/>
      <c r="D13" s="750"/>
      <c r="E13" s="750"/>
      <c r="F13" s="752"/>
    </row>
    <row r="14" spans="1:10" x14ac:dyDescent="0.2">
      <c r="A14" s="566">
        <v>6</v>
      </c>
      <c r="B14" s="568" t="s">
        <v>17</v>
      </c>
      <c r="C14" s="750"/>
      <c r="D14" s="750"/>
      <c r="E14" s="750"/>
      <c r="F14" s="752"/>
      <c r="H14" s="2" t="s">
        <v>13</v>
      </c>
    </row>
    <row r="15" spans="1:10" x14ac:dyDescent="0.2">
      <c r="A15" s="566">
        <v>7</v>
      </c>
      <c r="B15" s="568" t="s">
        <v>18</v>
      </c>
      <c r="C15" s="750"/>
      <c r="D15" s="750"/>
      <c r="E15" s="750"/>
      <c r="F15" s="752"/>
    </row>
    <row r="16" spans="1:10" x14ac:dyDescent="0.2">
      <c r="A16" s="184">
        <v>8</v>
      </c>
      <c r="B16" s="85" t="s">
        <v>19</v>
      </c>
      <c r="C16" s="750"/>
      <c r="D16" s="750"/>
      <c r="E16" s="750"/>
      <c r="F16" s="752"/>
      <c r="J16" s="2" t="s">
        <v>85</v>
      </c>
    </row>
    <row r="17" spans="1:9" x14ac:dyDescent="0.2">
      <c r="A17" s="184">
        <v>9</v>
      </c>
      <c r="B17" s="85" t="s">
        <v>20</v>
      </c>
      <c r="C17" s="750"/>
      <c r="D17" s="750"/>
      <c r="E17" s="750"/>
      <c r="F17" s="752"/>
      <c r="H17" s="2" t="s">
        <v>13</v>
      </c>
    </row>
    <row r="18" spans="1:9" x14ac:dyDescent="0.2">
      <c r="A18" s="184">
        <v>10</v>
      </c>
      <c r="B18" s="85" t="s">
        <v>21</v>
      </c>
      <c r="C18" s="750"/>
      <c r="D18" s="750"/>
      <c r="E18" s="750"/>
      <c r="F18" s="752"/>
    </row>
    <row r="19" spans="1:9" x14ac:dyDescent="0.2">
      <c r="A19" s="566">
        <v>11</v>
      </c>
      <c r="B19" s="568" t="s">
        <v>22</v>
      </c>
      <c r="C19" s="750"/>
      <c r="D19" s="750"/>
      <c r="E19" s="750"/>
      <c r="F19" s="752"/>
      <c r="I19" s="2" t="s">
        <v>13</v>
      </c>
    </row>
    <row r="20" spans="1:9" x14ac:dyDescent="0.2">
      <c r="A20" s="184">
        <v>12</v>
      </c>
      <c r="B20" s="85" t="s">
        <v>23</v>
      </c>
      <c r="C20" s="750"/>
      <c r="D20" s="750"/>
      <c r="E20" s="750"/>
      <c r="F20" s="752"/>
    </row>
    <row r="21" spans="1:9" x14ac:dyDescent="0.2">
      <c r="A21" s="184">
        <v>13</v>
      </c>
      <c r="B21" s="85" t="s">
        <v>24</v>
      </c>
      <c r="C21" s="750"/>
      <c r="D21" s="750"/>
      <c r="E21" s="750"/>
      <c r="F21" s="752"/>
    </row>
    <row r="22" spans="1:9" x14ac:dyDescent="0.2">
      <c r="A22" s="184">
        <v>14</v>
      </c>
      <c r="B22" s="85" t="s">
        <v>25</v>
      </c>
      <c r="C22" s="750"/>
      <c r="D22" s="750"/>
      <c r="E22" s="750"/>
      <c r="F22" s="752"/>
    </row>
    <row r="23" spans="1:9" ht="12.75" thickBot="1" x14ac:dyDescent="0.25">
      <c r="A23" s="373">
        <v>15</v>
      </c>
      <c r="B23" s="569" t="s">
        <v>26</v>
      </c>
      <c r="C23" s="750"/>
      <c r="D23" s="1091"/>
      <c r="E23" s="1091"/>
      <c r="F23" s="1092"/>
    </row>
    <row r="24" spans="1:9" ht="12.75" thickBot="1" x14ac:dyDescent="0.25">
      <c r="A24" s="494"/>
      <c r="B24" s="1211" t="s">
        <v>525</v>
      </c>
      <c r="C24" s="1212"/>
      <c r="D24" s="1212"/>
      <c r="E24" s="1212"/>
      <c r="F24" s="1212"/>
      <c r="G24" s="2" t="s">
        <v>545</v>
      </c>
    </row>
    <row r="25" spans="1:9" customFormat="1" ht="12.75" x14ac:dyDescent="0.2">
      <c r="A25" s="494"/>
      <c r="B25" s="1095" t="s">
        <v>502</v>
      </c>
      <c r="C25" s="1093"/>
      <c r="D25" s="1093"/>
      <c r="E25" s="1093"/>
      <c r="F25" s="1096"/>
      <c r="G25" s="2"/>
    </row>
    <row r="26" spans="1:9" s="482" customFormat="1" ht="12.75" x14ac:dyDescent="0.2">
      <c r="A26" s="1090"/>
      <c r="B26" s="1095" t="s">
        <v>459</v>
      </c>
      <c r="C26" s="1093"/>
      <c r="D26" s="1093"/>
      <c r="E26" s="1093"/>
      <c r="F26" s="1096"/>
      <c r="G26" s="26"/>
    </row>
    <row r="27" spans="1:9" customFormat="1" ht="12.75" x14ac:dyDescent="0.2">
      <c r="A27" s="212"/>
      <c r="B27" s="1095" t="s">
        <v>362</v>
      </c>
      <c r="C27" s="639">
        <v>8.3510000000000009</v>
      </c>
      <c r="D27" s="639">
        <v>21.17</v>
      </c>
      <c r="E27" s="639">
        <v>3.1909999999999998</v>
      </c>
      <c r="F27" s="1097">
        <v>56.09</v>
      </c>
      <c r="G27" s="2"/>
    </row>
    <row r="28" spans="1:9" customFormat="1" ht="12.75" x14ac:dyDescent="0.2">
      <c r="A28" s="212"/>
      <c r="B28" s="1095" t="s">
        <v>86</v>
      </c>
      <c r="C28" s="639">
        <v>7.2</v>
      </c>
      <c r="D28" s="639">
        <v>23.7</v>
      </c>
      <c r="E28" s="639">
        <v>3.6</v>
      </c>
      <c r="F28" s="1097">
        <v>57.8</v>
      </c>
      <c r="G28" s="2"/>
    </row>
    <row r="29" spans="1:9" customFormat="1" ht="12.75" x14ac:dyDescent="0.2">
      <c r="A29" s="212"/>
      <c r="B29" s="1095" t="s">
        <v>87</v>
      </c>
      <c r="C29" s="639">
        <v>6.9</v>
      </c>
      <c r="D29" s="639">
        <v>23.2</v>
      </c>
      <c r="E29" s="639">
        <v>3.1</v>
      </c>
      <c r="F29" s="1097">
        <v>58.7</v>
      </c>
      <c r="G29" s="2"/>
    </row>
    <row r="30" spans="1:9" customFormat="1" ht="12.75" x14ac:dyDescent="0.2">
      <c r="A30" s="212"/>
      <c r="B30" s="1095" t="s">
        <v>88</v>
      </c>
      <c r="C30" s="639">
        <v>9.9933333333333341</v>
      </c>
      <c r="D30" s="639">
        <v>31.873333333333335</v>
      </c>
      <c r="E30" s="639">
        <v>5.2866666666666662</v>
      </c>
      <c r="F30" s="1098" t="s">
        <v>89</v>
      </c>
      <c r="G30" s="2"/>
    </row>
    <row r="31" spans="1:9" customFormat="1" ht="12.75" x14ac:dyDescent="0.2">
      <c r="A31" s="212"/>
      <c r="B31" s="1095" t="s">
        <v>90</v>
      </c>
      <c r="C31" s="639">
        <v>13.086666666666668</v>
      </c>
      <c r="D31" s="639">
        <v>30.846666666666668</v>
      </c>
      <c r="E31" s="639">
        <v>8.66</v>
      </c>
      <c r="F31" s="1098" t="s">
        <v>89</v>
      </c>
      <c r="G31" s="2"/>
    </row>
    <row r="32" spans="1:9" customFormat="1" ht="12.75" x14ac:dyDescent="0.2">
      <c r="A32" s="212"/>
      <c r="B32" s="1095" t="s">
        <v>91</v>
      </c>
      <c r="C32" s="639">
        <v>9.793333333333333</v>
      </c>
      <c r="D32" s="639">
        <v>33.633333333333333</v>
      </c>
      <c r="E32" s="639">
        <v>4.4799999999999995</v>
      </c>
      <c r="F32" s="1098" t="s">
        <v>89</v>
      </c>
      <c r="G32" s="2"/>
    </row>
    <row r="33" spans="1:7" customFormat="1" ht="12.75" x14ac:dyDescent="0.2">
      <c r="A33" s="212"/>
      <c r="B33" s="1095" t="s">
        <v>92</v>
      </c>
      <c r="C33" s="639">
        <v>10.693333333333333</v>
      </c>
      <c r="D33" s="639">
        <v>35.526666666666664</v>
      </c>
      <c r="E33" s="639">
        <v>5.0773333333333328</v>
      </c>
      <c r="F33" s="1098" t="s">
        <v>89</v>
      </c>
      <c r="G33" s="2"/>
    </row>
    <row r="34" spans="1:7" customFormat="1" ht="12.75" x14ac:dyDescent="0.2">
      <c r="A34" s="212"/>
      <c r="B34" s="1095" t="s">
        <v>93</v>
      </c>
      <c r="C34" s="639">
        <v>12.44</v>
      </c>
      <c r="D34" s="639">
        <v>36.686666666666675</v>
      </c>
      <c r="E34" s="639">
        <v>6.5466666666666669</v>
      </c>
      <c r="F34" s="1098" t="s">
        <v>89</v>
      </c>
      <c r="G34" s="2"/>
    </row>
    <row r="35" spans="1:7" customFormat="1" ht="12.75" x14ac:dyDescent="0.2">
      <c r="A35" s="212"/>
      <c r="B35" s="1095" t="s">
        <v>94</v>
      </c>
      <c r="C35" s="639">
        <v>12.913333333333334</v>
      </c>
      <c r="D35" s="639">
        <v>41.14</v>
      </c>
      <c r="E35" s="639">
        <v>6.8333333333333339</v>
      </c>
      <c r="F35" s="1098" t="s">
        <v>89</v>
      </c>
      <c r="G35" s="2"/>
    </row>
    <row r="36" spans="1:7" customFormat="1" ht="13.5" thickBot="1" x14ac:dyDescent="0.25">
      <c r="A36" s="376"/>
      <c r="B36" s="76" t="s">
        <v>95</v>
      </c>
      <c r="C36" s="1099">
        <v>12.273333333333335</v>
      </c>
      <c r="D36" s="1099">
        <v>39.906666666666666</v>
      </c>
      <c r="E36" s="1099">
        <v>6.3633333333333324</v>
      </c>
      <c r="F36" s="1100" t="s">
        <v>89</v>
      </c>
      <c r="G36" s="2"/>
    </row>
    <row r="37" spans="1:7" customFormat="1" ht="12.75" x14ac:dyDescent="0.2">
      <c r="A37" s="565" t="s">
        <v>96</v>
      </c>
      <c r="B37" s="2"/>
      <c r="C37" s="640"/>
      <c r="D37" s="640"/>
      <c r="E37" s="640"/>
      <c r="F37" s="640"/>
      <c r="G37" s="2"/>
    </row>
    <row r="38" spans="1:7" customFormat="1" ht="12.75" x14ac:dyDescent="0.2">
      <c r="A38" s="1" t="s">
        <v>97</v>
      </c>
      <c r="B38" s="2"/>
      <c r="C38" s="2"/>
      <c r="D38" s="2"/>
      <c r="E38" s="2"/>
      <c r="F38" s="2"/>
      <c r="G38" s="2"/>
    </row>
    <row r="39" spans="1:7" customFormat="1" ht="12.75" x14ac:dyDescent="0.2">
      <c r="A39" s="1" t="s">
        <v>361</v>
      </c>
      <c r="B39" s="2"/>
      <c r="C39" s="2"/>
      <c r="D39" s="2"/>
      <c r="E39" s="2"/>
      <c r="F39" s="2"/>
      <c r="G39" s="2"/>
    </row>
    <row r="40" spans="1:7" x14ac:dyDescent="0.2">
      <c r="A40" s="1" t="s">
        <v>98</v>
      </c>
    </row>
    <row r="41" spans="1:7" x14ac:dyDescent="0.2">
      <c r="A41" s="1" t="s">
        <v>99</v>
      </c>
    </row>
    <row r="51" spans="5:5" x14ac:dyDescent="0.2">
      <c r="E51" s="2" t="s">
        <v>13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8">
    <tabColor rgb="FFFF0000"/>
  </sheetPr>
  <dimension ref="A1:AC113"/>
  <sheetViews>
    <sheetView showGridLines="0" zoomScaleNormal="100" workbookViewId="0">
      <selection activeCell="I24" sqref="I24"/>
    </sheetView>
  </sheetViews>
  <sheetFormatPr baseColWidth="10" defaultColWidth="11.42578125" defaultRowHeight="15" x14ac:dyDescent="0.25"/>
  <cols>
    <col min="1" max="1" width="6.140625" style="692" customWidth="1"/>
    <col min="2" max="2" width="24.140625" style="689" customWidth="1"/>
    <col min="3" max="3" width="11.85546875" style="689" customWidth="1"/>
    <col min="4" max="4" width="12.85546875" style="689" customWidth="1"/>
    <col min="5" max="5" width="10.5703125" style="689" customWidth="1"/>
    <col min="6" max="6" width="12.85546875" style="689" customWidth="1"/>
    <col min="7" max="7" width="13.28515625" style="689" customWidth="1"/>
    <col min="8" max="8" width="9.140625" style="689" bestFit="1" customWidth="1"/>
    <col min="9" max="9" width="11.42578125" style="689" customWidth="1"/>
    <col min="10" max="16384" width="11.42578125" style="689"/>
  </cols>
  <sheetData>
    <row r="1" spans="1:23" x14ac:dyDescent="0.25">
      <c r="A1" s="688" t="s">
        <v>100</v>
      </c>
      <c r="B1" s="688"/>
    </row>
    <row r="2" spans="1:23" x14ac:dyDescent="0.25">
      <c r="A2" s="690" t="s">
        <v>0</v>
      </c>
    </row>
    <row r="3" spans="1:23" x14ac:dyDescent="0.25">
      <c r="A3" s="690"/>
    </row>
    <row r="4" spans="1:23" x14ac:dyDescent="0.25">
      <c r="A4" s="690" t="str">
        <f>A6</f>
        <v>Tabell 3-2-D  - Søknader og avslag på sykehjemsplass</v>
      </c>
      <c r="C4" s="689" t="s">
        <v>550</v>
      </c>
    </row>
    <row r="5" spans="1:23" ht="15.75" thickBot="1" x14ac:dyDescent="0.3"/>
    <row r="6" spans="1:23" s="691" customFormat="1" ht="30" customHeight="1" thickBot="1" x14ac:dyDescent="0.3">
      <c r="A6" s="693" t="s">
        <v>101</v>
      </c>
      <c r="J6" s="694" t="s">
        <v>493</v>
      </c>
      <c r="K6" s="694" t="s">
        <v>441</v>
      </c>
      <c r="L6" s="694" t="s">
        <v>359</v>
      </c>
      <c r="M6" s="694" t="s">
        <v>102</v>
      </c>
      <c r="N6" s="695" t="s">
        <v>103</v>
      </c>
      <c r="O6" s="695" t="s">
        <v>104</v>
      </c>
      <c r="P6" s="695" t="s">
        <v>105</v>
      </c>
      <c r="Q6" s="695" t="s">
        <v>106</v>
      </c>
      <c r="R6" s="695" t="s">
        <v>107</v>
      </c>
      <c r="S6" s="696" t="s">
        <v>108</v>
      </c>
      <c r="T6" s="695" t="s">
        <v>109</v>
      </c>
      <c r="U6" s="696" t="s">
        <v>110</v>
      </c>
      <c r="V6" s="695" t="s">
        <v>111</v>
      </c>
      <c r="W6" s="697" t="s">
        <v>112</v>
      </c>
    </row>
    <row r="7" spans="1:23" s="699" customFormat="1" ht="28.5" customHeight="1" thickBot="1" x14ac:dyDescent="0.3">
      <c r="A7" s="698"/>
      <c r="B7" s="1397"/>
      <c r="C7" s="1544"/>
      <c r="D7" s="1544"/>
      <c r="E7" s="1544"/>
      <c r="F7" s="1544"/>
      <c r="G7" s="1544"/>
      <c r="H7" s="1545"/>
      <c r="J7" s="700">
        <f>H25</f>
        <v>0.88461538461538458</v>
      </c>
      <c r="K7" s="700">
        <f>H26</f>
        <v>0.90943160524672084</v>
      </c>
      <c r="L7" s="700">
        <f>H27</f>
        <v>0.91165413533834583</v>
      </c>
      <c r="M7" s="700">
        <f>H28</f>
        <v>0.9018205461638491</v>
      </c>
      <c r="N7" s="701">
        <f>H29</f>
        <v>0.91502379333786543</v>
      </c>
      <c r="O7" s="701">
        <f>H30</f>
        <v>0.89555125725338491</v>
      </c>
      <c r="P7" s="701">
        <f>H31</f>
        <v>0.8916990920881972</v>
      </c>
      <c r="Q7" s="701">
        <f>H32</f>
        <v>0.8916990920881972</v>
      </c>
      <c r="R7" s="701">
        <f>H33</f>
        <v>0.8916990920881972</v>
      </c>
      <c r="S7" s="702">
        <f>H34</f>
        <v>0.8916990920881972</v>
      </c>
      <c r="T7" s="703">
        <f>H35</f>
        <v>0.8916990920881972</v>
      </c>
      <c r="U7" s="704">
        <f>H36</f>
        <v>0.8916990920881972</v>
      </c>
      <c r="V7" s="703">
        <f>H37</f>
        <v>0.8916990920881972</v>
      </c>
      <c r="W7" s="705">
        <f>H38</f>
        <v>0.866076369673492</v>
      </c>
    </row>
    <row r="8" spans="1:23" s="699" customFormat="1" ht="134.25" customHeight="1" thickBot="1" x14ac:dyDescent="0.25">
      <c r="A8" s="1398" t="s">
        <v>51</v>
      </c>
      <c r="B8" s="1397" t="s">
        <v>5</v>
      </c>
      <c r="C8" s="1395" t="s">
        <v>549</v>
      </c>
      <c r="D8" s="1395" t="s">
        <v>115</v>
      </c>
      <c r="E8" s="1395" t="s">
        <v>551</v>
      </c>
      <c r="F8" s="1395" t="s">
        <v>118</v>
      </c>
      <c r="G8" s="1395" t="s">
        <v>119</v>
      </c>
      <c r="H8" s="1396" t="s">
        <v>120</v>
      </c>
    </row>
    <row r="9" spans="1:23" ht="12.95" customHeight="1" x14ac:dyDescent="0.25">
      <c r="A9" s="706">
        <v>1</v>
      </c>
      <c r="B9" s="712" t="s">
        <v>11</v>
      </c>
      <c r="C9" s="301"/>
      <c r="D9" s="744"/>
      <c r="E9" s="744"/>
      <c r="F9" s="744"/>
      <c r="G9" s="745"/>
      <c r="H9" s="707" t="e">
        <f t="shared" ref="H9:H23" si="0">D9/(D9+F9)</f>
        <v>#DIV/0!</v>
      </c>
    </row>
    <row r="10" spans="1:23" x14ac:dyDescent="0.25">
      <c r="A10" s="708">
        <v>2</v>
      </c>
      <c r="B10" s="709" t="s">
        <v>12</v>
      </c>
      <c r="C10" s="302"/>
      <c r="D10" s="743"/>
      <c r="E10" s="743"/>
      <c r="F10" s="743"/>
      <c r="G10" s="746"/>
      <c r="H10" s="710" t="e">
        <f t="shared" si="0"/>
        <v>#DIV/0!</v>
      </c>
    </row>
    <row r="11" spans="1:23" x14ac:dyDescent="0.25">
      <c r="A11" s="708">
        <v>3</v>
      </c>
      <c r="B11" s="709" t="s">
        <v>14</v>
      </c>
      <c r="C11" s="302"/>
      <c r="D11" s="743"/>
      <c r="E11" s="743"/>
      <c r="F11" s="743"/>
      <c r="G11" s="746"/>
      <c r="H11" s="710" t="e">
        <f t="shared" si="0"/>
        <v>#DIV/0!</v>
      </c>
    </row>
    <row r="12" spans="1:23" x14ac:dyDescent="0.25">
      <c r="A12" s="708">
        <v>4</v>
      </c>
      <c r="B12" s="709" t="s">
        <v>15</v>
      </c>
      <c r="C12" s="302"/>
      <c r="D12" s="743"/>
      <c r="E12" s="743"/>
      <c r="F12" s="743"/>
      <c r="G12" s="746"/>
      <c r="H12" s="710" t="e">
        <f t="shared" si="0"/>
        <v>#DIV/0!</v>
      </c>
    </row>
    <row r="13" spans="1:23" x14ac:dyDescent="0.25">
      <c r="A13" s="708">
        <v>5</v>
      </c>
      <c r="B13" s="709" t="s">
        <v>16</v>
      </c>
      <c r="C13" s="302"/>
      <c r="D13" s="743"/>
      <c r="E13" s="743"/>
      <c r="F13" s="743"/>
      <c r="G13" s="746"/>
      <c r="H13" s="710" t="e">
        <f t="shared" si="0"/>
        <v>#DIV/0!</v>
      </c>
    </row>
    <row r="14" spans="1:23" x14ac:dyDescent="0.25">
      <c r="A14" s="711">
        <v>6</v>
      </c>
      <c r="B14" s="712" t="s">
        <v>17</v>
      </c>
      <c r="C14" s="302"/>
      <c r="D14" s="743"/>
      <c r="E14" s="743"/>
      <c r="F14" s="743"/>
      <c r="G14" s="746"/>
      <c r="H14" s="710" t="e">
        <f t="shared" si="0"/>
        <v>#DIV/0!</v>
      </c>
    </row>
    <row r="15" spans="1:23" x14ac:dyDescent="0.25">
      <c r="A15" s="711">
        <v>7</v>
      </c>
      <c r="B15" s="712" t="s">
        <v>18</v>
      </c>
      <c r="C15" s="302"/>
      <c r="D15" s="743"/>
      <c r="E15" s="743"/>
      <c r="F15" s="743"/>
      <c r="G15" s="746"/>
      <c r="H15" s="710" t="e">
        <f t="shared" si="0"/>
        <v>#DIV/0!</v>
      </c>
    </row>
    <row r="16" spans="1:23" x14ac:dyDescent="0.25">
      <c r="A16" s="708">
        <v>8</v>
      </c>
      <c r="B16" s="709" t="s">
        <v>19</v>
      </c>
      <c r="C16" s="302"/>
      <c r="D16" s="743"/>
      <c r="E16" s="743"/>
      <c r="F16" s="743"/>
      <c r="G16" s="746"/>
      <c r="H16" s="710" t="e">
        <f t="shared" si="0"/>
        <v>#DIV/0!</v>
      </c>
    </row>
    <row r="17" spans="1:24" x14ac:dyDescent="0.25">
      <c r="A17" s="708">
        <v>9</v>
      </c>
      <c r="B17" s="709" t="s">
        <v>20</v>
      </c>
      <c r="C17" s="302"/>
      <c r="D17" s="743"/>
      <c r="E17" s="743"/>
      <c r="F17" s="743"/>
      <c r="G17" s="746"/>
      <c r="H17" s="710" t="e">
        <f t="shared" si="0"/>
        <v>#DIV/0!</v>
      </c>
    </row>
    <row r="18" spans="1:24" x14ac:dyDescent="0.25">
      <c r="A18" s="708">
        <v>10</v>
      </c>
      <c r="B18" s="709" t="s">
        <v>21</v>
      </c>
      <c r="C18" s="302"/>
      <c r="D18" s="743"/>
      <c r="E18" s="743"/>
      <c r="F18" s="743"/>
      <c r="G18" s="746"/>
      <c r="H18" s="710" t="e">
        <f t="shared" si="0"/>
        <v>#DIV/0!</v>
      </c>
    </row>
    <row r="19" spans="1:24" x14ac:dyDescent="0.25">
      <c r="A19" s="711">
        <v>11</v>
      </c>
      <c r="B19" s="712" t="s">
        <v>22</v>
      </c>
      <c r="C19" s="302"/>
      <c r="D19" s="743"/>
      <c r="E19" s="743"/>
      <c r="F19" s="743"/>
      <c r="G19" s="746"/>
      <c r="H19" s="710" t="e">
        <f t="shared" si="0"/>
        <v>#DIV/0!</v>
      </c>
    </row>
    <row r="20" spans="1:24" x14ac:dyDescent="0.25">
      <c r="A20" s="708">
        <v>12</v>
      </c>
      <c r="B20" s="709" t="s">
        <v>23</v>
      </c>
      <c r="C20" s="302"/>
      <c r="D20" s="743"/>
      <c r="E20" s="743"/>
      <c r="F20" s="743"/>
      <c r="G20" s="746"/>
      <c r="H20" s="710" t="e">
        <f t="shared" si="0"/>
        <v>#DIV/0!</v>
      </c>
    </row>
    <row r="21" spans="1:24" x14ac:dyDescent="0.25">
      <c r="A21" s="708">
        <v>13</v>
      </c>
      <c r="B21" s="709" t="s">
        <v>24</v>
      </c>
      <c r="C21" s="302"/>
      <c r="D21" s="743"/>
      <c r="E21" s="743"/>
      <c r="F21" s="743"/>
      <c r="G21" s="746"/>
      <c r="H21" s="710" t="e">
        <f t="shared" si="0"/>
        <v>#DIV/0!</v>
      </c>
    </row>
    <row r="22" spans="1:24" ht="12.95" customHeight="1" x14ac:dyDescent="0.25">
      <c r="A22" s="708">
        <v>14</v>
      </c>
      <c r="B22" s="709" t="s">
        <v>25</v>
      </c>
      <c r="C22" s="302"/>
      <c r="D22" s="743"/>
      <c r="E22" s="743"/>
      <c r="F22" s="743"/>
      <c r="G22" s="746"/>
      <c r="H22" s="710" t="e">
        <f t="shared" si="0"/>
        <v>#DIV/0!</v>
      </c>
      <c r="L22" s="721"/>
    </row>
    <row r="23" spans="1:24" ht="19.5" customHeight="1" thickBot="1" x14ac:dyDescent="0.3">
      <c r="A23" s="713">
        <v>15</v>
      </c>
      <c r="B23" s="714" t="s">
        <v>26</v>
      </c>
      <c r="C23" s="1399"/>
      <c r="D23" s="1400"/>
      <c r="E23" s="1400"/>
      <c r="F23" s="1400"/>
      <c r="G23" s="1401"/>
      <c r="H23" s="715" t="e">
        <f t="shared" si="0"/>
        <v>#DIV/0!</v>
      </c>
      <c r="O23" s="689" t="s">
        <v>146</v>
      </c>
    </row>
    <row r="24" spans="1:24" ht="19.5" customHeight="1" x14ac:dyDescent="0.25">
      <c r="A24" s="1392"/>
      <c r="B24" s="1393" t="s">
        <v>528</v>
      </c>
      <c r="C24" s="1393"/>
      <c r="D24" s="1393"/>
      <c r="E24" s="1393"/>
      <c r="F24" s="1393"/>
      <c r="G24" s="1393"/>
      <c r="H24" s="1391"/>
      <c r="I24" s="2" t="s">
        <v>545</v>
      </c>
      <c r="J24" s="717"/>
      <c r="K24" s="717"/>
      <c r="L24" s="717"/>
      <c r="M24" s="717"/>
      <c r="N24" s="717"/>
      <c r="O24" s="717"/>
      <c r="P24" s="717"/>
      <c r="Q24" s="717"/>
      <c r="R24" s="717"/>
      <c r="S24" s="717"/>
    </row>
    <row r="25" spans="1:24" s="717" customFormat="1" x14ac:dyDescent="0.25">
      <c r="A25" s="1394"/>
      <c r="B25" s="719" t="s">
        <v>493</v>
      </c>
      <c r="C25" s="719">
        <v>9757</v>
      </c>
      <c r="D25" s="719">
        <v>8657</v>
      </c>
      <c r="E25" s="719">
        <v>478</v>
      </c>
      <c r="F25" s="719">
        <v>273</v>
      </c>
      <c r="G25" s="719">
        <v>333</v>
      </c>
      <c r="H25" s="701">
        <v>0.88461538461538458</v>
      </c>
      <c r="Q25" s="689"/>
      <c r="R25" s="689"/>
      <c r="S25" s="689"/>
      <c r="T25" s="689"/>
      <c r="U25" s="689"/>
    </row>
    <row r="26" spans="1:24" x14ac:dyDescent="0.25">
      <c r="A26" s="1394" t="s">
        <v>553</v>
      </c>
      <c r="B26" s="719" t="s">
        <v>441</v>
      </c>
      <c r="C26" s="719">
        <v>8893</v>
      </c>
      <c r="D26" s="719">
        <v>7885</v>
      </c>
      <c r="E26" s="719">
        <v>448</v>
      </c>
      <c r="F26" s="719">
        <v>227</v>
      </c>
      <c r="G26" s="719">
        <v>330</v>
      </c>
      <c r="H26" s="701">
        <v>0.90943160524672084</v>
      </c>
    </row>
    <row r="27" spans="1:24" x14ac:dyDescent="0.25">
      <c r="A27" s="1394"/>
      <c r="B27" s="719" t="s">
        <v>359</v>
      </c>
      <c r="C27" s="719">
        <v>8679</v>
      </c>
      <c r="D27" s="719">
        <v>7661</v>
      </c>
      <c r="E27" s="719">
        <v>437</v>
      </c>
      <c r="F27" s="719">
        <v>216</v>
      </c>
      <c r="G27" s="719">
        <v>303</v>
      </c>
      <c r="H27" s="701">
        <v>0.91165413533834583</v>
      </c>
      <c r="V27" s="721"/>
      <c r="W27" s="721"/>
      <c r="X27" s="721"/>
    </row>
    <row r="28" spans="1:24" x14ac:dyDescent="0.25">
      <c r="A28" s="1394"/>
      <c r="B28" s="719" t="s">
        <v>102</v>
      </c>
      <c r="C28" s="719">
        <v>8588</v>
      </c>
      <c r="D28" s="719">
        <v>7649</v>
      </c>
      <c r="E28" s="719">
        <v>387</v>
      </c>
      <c r="F28" s="719">
        <v>209</v>
      </c>
      <c r="G28" s="719">
        <v>277</v>
      </c>
      <c r="H28" s="701">
        <v>0.9018205461638491</v>
      </c>
      <c r="V28" s="721"/>
      <c r="W28" s="721"/>
      <c r="X28" s="721"/>
    </row>
    <row r="29" spans="1:24" x14ac:dyDescent="0.25">
      <c r="A29" s="1394"/>
      <c r="B29" s="719" t="s">
        <v>103</v>
      </c>
      <c r="C29" s="719">
        <v>7864</v>
      </c>
      <c r="D29" s="719">
        <v>6973</v>
      </c>
      <c r="E29" s="719">
        <v>365</v>
      </c>
      <c r="F29" s="719">
        <v>194</v>
      </c>
      <c r="G29" s="719">
        <v>270</v>
      </c>
      <c r="H29" s="701">
        <v>0.91502379333786543</v>
      </c>
    </row>
    <row r="30" spans="1:24" x14ac:dyDescent="0.25">
      <c r="A30" s="1394"/>
      <c r="B30" s="719" t="s">
        <v>104</v>
      </c>
      <c r="C30" s="719">
        <v>8097</v>
      </c>
      <c r="D30" s="719">
        <v>7310</v>
      </c>
      <c r="E30" s="719">
        <v>354</v>
      </c>
      <c r="F30" s="719">
        <v>243</v>
      </c>
      <c r="G30" s="719">
        <v>148</v>
      </c>
      <c r="H30" s="701">
        <v>0.89555125725338491</v>
      </c>
    </row>
    <row r="31" spans="1:24" x14ac:dyDescent="0.25">
      <c r="A31" s="1394"/>
      <c r="B31" s="719" t="s">
        <v>105</v>
      </c>
      <c r="C31" s="719">
        <v>8787</v>
      </c>
      <c r="D31" s="719">
        <v>7926</v>
      </c>
      <c r="E31" s="719">
        <v>400</v>
      </c>
      <c r="F31" s="719">
        <v>261</v>
      </c>
      <c r="G31" s="719">
        <v>166</v>
      </c>
      <c r="H31" s="701">
        <v>0.8916990920881972</v>
      </c>
    </row>
    <row r="32" spans="1:24" x14ac:dyDescent="0.25">
      <c r="A32" s="1394"/>
      <c r="B32" s="719" t="s">
        <v>106</v>
      </c>
      <c r="C32" s="719">
        <v>8520</v>
      </c>
      <c r="D32" s="719">
        <v>7653</v>
      </c>
      <c r="E32" s="719">
        <v>426</v>
      </c>
      <c r="F32" s="719">
        <v>283</v>
      </c>
      <c r="G32" s="719">
        <v>176</v>
      </c>
      <c r="H32" s="701">
        <v>0.8916990920881972</v>
      </c>
    </row>
    <row r="33" spans="1:21" x14ac:dyDescent="0.25">
      <c r="A33" s="1394"/>
      <c r="B33" s="719" t="s">
        <v>107</v>
      </c>
      <c r="C33" s="719">
        <v>8799</v>
      </c>
      <c r="D33" s="719">
        <v>7819</v>
      </c>
      <c r="E33" s="719">
        <v>494</v>
      </c>
      <c r="F33" s="719">
        <v>300</v>
      </c>
      <c r="G33" s="719">
        <v>204</v>
      </c>
      <c r="H33" s="701">
        <v>0.8916990920881972</v>
      </c>
    </row>
    <row r="34" spans="1:21" x14ac:dyDescent="0.25">
      <c r="A34" s="1394"/>
      <c r="B34" s="719" t="s">
        <v>108</v>
      </c>
      <c r="C34" s="719">
        <v>9018</v>
      </c>
      <c r="D34" s="719">
        <v>7746</v>
      </c>
      <c r="E34" s="719">
        <v>551</v>
      </c>
      <c r="F34" s="719">
        <v>346</v>
      </c>
      <c r="G34" s="719">
        <v>375</v>
      </c>
      <c r="H34" s="701">
        <v>0.8916990920881972</v>
      </c>
    </row>
    <row r="35" spans="1:21" x14ac:dyDescent="0.25">
      <c r="A35" s="1394"/>
      <c r="B35" s="719" t="s">
        <v>109</v>
      </c>
      <c r="C35" s="719">
        <v>9199</v>
      </c>
      <c r="D35" s="719">
        <v>7921</v>
      </c>
      <c r="E35" s="719">
        <v>753</v>
      </c>
      <c r="F35" s="719">
        <v>376</v>
      </c>
      <c r="G35" s="719">
        <v>545</v>
      </c>
      <c r="H35" s="701">
        <v>0.8916990920881972</v>
      </c>
    </row>
    <row r="36" spans="1:21" x14ac:dyDescent="0.25">
      <c r="A36" s="1394"/>
      <c r="B36" s="719" t="s">
        <v>110</v>
      </c>
      <c r="C36" s="719">
        <v>10263</v>
      </c>
      <c r="D36" s="719">
        <v>9067</v>
      </c>
      <c r="E36" s="719">
        <v>767</v>
      </c>
      <c r="F36" s="719">
        <v>307</v>
      </c>
      <c r="G36" s="719">
        <v>261</v>
      </c>
      <c r="H36" s="701">
        <v>0.8916990920881972</v>
      </c>
    </row>
    <row r="37" spans="1:21" x14ac:dyDescent="0.25">
      <c r="A37" s="1394"/>
      <c r="B37" s="719" t="s">
        <v>111</v>
      </c>
      <c r="C37" s="719">
        <v>10457</v>
      </c>
      <c r="D37" s="719">
        <v>9356</v>
      </c>
      <c r="E37" s="719">
        <v>849</v>
      </c>
      <c r="F37" s="719">
        <v>319</v>
      </c>
      <c r="G37" s="719">
        <v>92</v>
      </c>
      <c r="H37" s="701">
        <v>0.8916990920881972</v>
      </c>
    </row>
    <row r="38" spans="1:21" ht="15.75" thickBot="1" x14ac:dyDescent="0.3">
      <c r="A38" s="1402"/>
      <c r="B38" s="722" t="s">
        <v>112</v>
      </c>
      <c r="C38" s="722">
        <v>9324</v>
      </c>
      <c r="D38" s="722">
        <v>7864</v>
      </c>
      <c r="E38" s="722">
        <v>1134</v>
      </c>
      <c r="F38" s="722">
        <v>430</v>
      </c>
      <c r="G38" s="722">
        <v>84</v>
      </c>
      <c r="H38" s="702">
        <v>0.866076369673492</v>
      </c>
    </row>
    <row r="39" spans="1:21" x14ac:dyDescent="0.25">
      <c r="A39" s="692" t="s">
        <v>553</v>
      </c>
      <c r="B39" s="689" t="s">
        <v>552</v>
      </c>
    </row>
    <row r="40" spans="1:21" hidden="1" x14ac:dyDescent="0.25">
      <c r="Q40" s="720">
        <v>6890</v>
      </c>
      <c r="R40" s="719">
        <v>6324</v>
      </c>
      <c r="S40" s="719">
        <v>262</v>
      </c>
      <c r="T40" s="719">
        <v>163</v>
      </c>
      <c r="U40" s="719">
        <v>141</v>
      </c>
    </row>
    <row r="41" spans="1:21" hidden="1" x14ac:dyDescent="0.25">
      <c r="A41" s="693" t="s">
        <v>122</v>
      </c>
      <c r="Q41" s="720">
        <v>7069</v>
      </c>
      <c r="R41" s="719">
        <v>6454</v>
      </c>
      <c r="S41" s="719">
        <v>383</v>
      </c>
      <c r="T41" s="719">
        <v>209</v>
      </c>
      <c r="U41" s="719">
        <v>223</v>
      </c>
    </row>
    <row r="42" spans="1:21" ht="15.75" hidden="1" thickBot="1" x14ac:dyDescent="0.3">
      <c r="A42" s="1546" t="s">
        <v>114</v>
      </c>
      <c r="B42" s="1547"/>
      <c r="C42" s="1547"/>
      <c r="D42" s="1547"/>
      <c r="E42" s="1547"/>
      <c r="F42" s="1548"/>
      <c r="Q42" s="720">
        <v>8027</v>
      </c>
      <c r="R42" s="719">
        <v>7436</v>
      </c>
      <c r="S42" s="719">
        <v>478</v>
      </c>
      <c r="T42" s="719">
        <v>139</v>
      </c>
      <c r="U42" s="719">
        <v>113</v>
      </c>
    </row>
    <row r="43" spans="1:21" s="699" customFormat="1" ht="107.25" hidden="1" customHeight="1" x14ac:dyDescent="0.25">
      <c r="A43" s="724" t="s">
        <v>51</v>
      </c>
      <c r="B43" s="919" t="s">
        <v>5</v>
      </c>
      <c r="C43" s="725"/>
      <c r="D43" s="725" t="s">
        <v>123</v>
      </c>
      <c r="E43" s="725"/>
      <c r="F43" s="726" t="s">
        <v>119</v>
      </c>
      <c r="G43" s="689"/>
      <c r="H43" s="689"/>
      <c r="Q43" s="720">
        <v>8206</v>
      </c>
      <c r="R43" s="719">
        <v>7658</v>
      </c>
      <c r="S43" s="719">
        <v>517</v>
      </c>
      <c r="T43" s="719">
        <v>159</v>
      </c>
      <c r="U43" s="719">
        <v>31</v>
      </c>
    </row>
    <row r="44" spans="1:21" ht="15.75" hidden="1" thickBot="1" x14ac:dyDescent="0.3">
      <c r="A44" s="920">
        <v>1</v>
      </c>
      <c r="B44" s="921" t="s">
        <v>11</v>
      </c>
      <c r="C44" s="584"/>
      <c r="D44" s="584">
        <v>0</v>
      </c>
      <c r="E44" s="584"/>
      <c r="F44" s="644">
        <v>0</v>
      </c>
      <c r="Q44" s="720">
        <v>7098</v>
      </c>
      <c r="R44" s="723">
        <v>6299</v>
      </c>
      <c r="S44" s="719">
        <v>755</v>
      </c>
      <c r="T44" s="723">
        <v>188</v>
      </c>
      <c r="U44" s="723">
        <v>44</v>
      </c>
    </row>
    <row r="45" spans="1:21" hidden="1" x14ac:dyDescent="0.25">
      <c r="A45" s="727">
        <v>2</v>
      </c>
      <c r="B45" s="709" t="s">
        <v>12</v>
      </c>
      <c r="C45" s="586"/>
      <c r="D45" s="586">
        <v>0</v>
      </c>
      <c r="E45" s="586"/>
      <c r="F45" s="645">
        <v>0</v>
      </c>
    </row>
    <row r="46" spans="1:21" hidden="1" x14ac:dyDescent="0.25">
      <c r="A46" s="727">
        <v>3</v>
      </c>
      <c r="B46" s="709" t="s">
        <v>14</v>
      </c>
      <c r="C46" s="586"/>
      <c r="D46" s="586">
        <v>0</v>
      </c>
      <c r="E46" s="586"/>
      <c r="F46" s="645">
        <v>0</v>
      </c>
    </row>
    <row r="47" spans="1:21" hidden="1" x14ac:dyDescent="0.25">
      <c r="A47" s="727">
        <v>4</v>
      </c>
      <c r="B47" s="709" t="s">
        <v>15</v>
      </c>
      <c r="C47" s="586"/>
      <c r="D47" s="586">
        <v>0</v>
      </c>
      <c r="E47" s="586"/>
      <c r="F47" s="645">
        <v>0</v>
      </c>
    </row>
    <row r="48" spans="1:21" hidden="1" x14ac:dyDescent="0.25">
      <c r="A48" s="727">
        <v>5</v>
      </c>
      <c r="B48" s="709" t="s">
        <v>16</v>
      </c>
      <c r="C48" s="586"/>
      <c r="D48" s="586">
        <v>0</v>
      </c>
      <c r="E48" s="586"/>
      <c r="F48" s="645">
        <v>0</v>
      </c>
    </row>
    <row r="49" spans="1:6" hidden="1" x14ac:dyDescent="0.25">
      <c r="A49" s="730">
        <v>6</v>
      </c>
      <c r="B49" s="712" t="s">
        <v>17</v>
      </c>
      <c r="C49" s="586"/>
      <c r="D49" s="586">
        <v>0</v>
      </c>
      <c r="E49" s="586"/>
      <c r="F49" s="645">
        <v>0</v>
      </c>
    </row>
    <row r="50" spans="1:6" hidden="1" x14ac:dyDescent="0.25">
      <c r="A50" s="730">
        <v>7</v>
      </c>
      <c r="B50" s="712" t="s">
        <v>18</v>
      </c>
      <c r="C50" s="586"/>
      <c r="D50" s="586">
        <v>1</v>
      </c>
      <c r="E50" s="586"/>
      <c r="F50" s="645">
        <v>0</v>
      </c>
    </row>
    <row r="51" spans="1:6" hidden="1" x14ac:dyDescent="0.25">
      <c r="A51" s="727">
        <v>8</v>
      </c>
      <c r="B51" s="709" t="s">
        <v>19</v>
      </c>
      <c r="C51" s="586"/>
      <c r="D51" s="586">
        <v>0</v>
      </c>
      <c r="E51" s="586"/>
      <c r="F51" s="645">
        <v>1</v>
      </c>
    </row>
    <row r="52" spans="1:6" hidden="1" x14ac:dyDescent="0.25">
      <c r="A52" s="727">
        <v>9</v>
      </c>
      <c r="B52" s="709" t="s">
        <v>20</v>
      </c>
      <c r="C52" s="586"/>
      <c r="D52" s="586">
        <v>0</v>
      </c>
      <c r="E52" s="586"/>
      <c r="F52" s="645">
        <v>0</v>
      </c>
    </row>
    <row r="53" spans="1:6" hidden="1" x14ac:dyDescent="0.25">
      <c r="A53" s="727">
        <v>10</v>
      </c>
      <c r="B53" s="709" t="s">
        <v>21</v>
      </c>
      <c r="C53" s="586"/>
      <c r="D53" s="586">
        <v>0</v>
      </c>
      <c r="E53" s="586"/>
      <c r="F53" s="645">
        <v>0</v>
      </c>
    </row>
    <row r="54" spans="1:6" hidden="1" x14ac:dyDescent="0.25">
      <c r="A54" s="730">
        <v>11</v>
      </c>
      <c r="B54" s="712" t="s">
        <v>22</v>
      </c>
      <c r="C54" s="586"/>
      <c r="D54" s="586">
        <v>0</v>
      </c>
      <c r="E54" s="586"/>
      <c r="F54" s="645">
        <v>0</v>
      </c>
    </row>
    <row r="55" spans="1:6" hidden="1" x14ac:dyDescent="0.25">
      <c r="A55" s="727">
        <v>12</v>
      </c>
      <c r="B55" s="709" t="s">
        <v>23</v>
      </c>
      <c r="C55" s="586"/>
      <c r="D55" s="586">
        <v>1</v>
      </c>
      <c r="E55" s="586"/>
      <c r="F55" s="645">
        <v>0</v>
      </c>
    </row>
    <row r="56" spans="1:6" hidden="1" x14ac:dyDescent="0.25">
      <c r="A56" s="727">
        <v>13</v>
      </c>
      <c r="B56" s="709" t="s">
        <v>24</v>
      </c>
      <c r="C56" s="586"/>
      <c r="D56" s="586">
        <v>0</v>
      </c>
      <c r="E56" s="586"/>
      <c r="F56" s="645">
        <v>0</v>
      </c>
    </row>
    <row r="57" spans="1:6" hidden="1" x14ac:dyDescent="0.25">
      <c r="A57" s="727">
        <v>14</v>
      </c>
      <c r="B57" s="709" t="s">
        <v>25</v>
      </c>
      <c r="C57" s="586"/>
      <c r="D57" s="586">
        <v>0</v>
      </c>
      <c r="E57" s="586"/>
      <c r="F57" s="645">
        <v>0</v>
      </c>
    </row>
    <row r="58" spans="1:6" ht="16.5" hidden="1" customHeight="1" x14ac:dyDescent="0.25">
      <c r="A58" s="922">
        <v>15</v>
      </c>
      <c r="B58" s="923" t="s">
        <v>26</v>
      </c>
      <c r="C58" s="588"/>
      <c r="D58" s="588">
        <v>0</v>
      </c>
      <c r="E58" s="588"/>
      <c r="F58" s="646">
        <v>0</v>
      </c>
    </row>
    <row r="59" spans="1:6" hidden="1" x14ac:dyDescent="0.25">
      <c r="A59" s="716"/>
      <c r="B59" s="731" t="s">
        <v>493</v>
      </c>
      <c r="C59" s="732"/>
      <c r="D59" s="732">
        <f t="shared" ref="D59:F59" si="1">SUM(D44:D58)</f>
        <v>2</v>
      </c>
      <c r="E59" s="732"/>
      <c r="F59" s="733">
        <f t="shared" si="1"/>
        <v>1</v>
      </c>
    </row>
    <row r="60" spans="1:6" hidden="1" x14ac:dyDescent="0.25">
      <c r="A60" s="718"/>
      <c r="B60" s="734" t="s">
        <v>441</v>
      </c>
      <c r="C60" s="728"/>
      <c r="D60" s="728">
        <v>4</v>
      </c>
      <c r="E60" s="728"/>
      <c r="F60" s="729">
        <v>2</v>
      </c>
    </row>
    <row r="61" spans="1:6" hidden="1" x14ac:dyDescent="0.25">
      <c r="A61" s="718"/>
      <c r="B61" s="734" t="s">
        <v>359</v>
      </c>
      <c r="C61" s="728"/>
      <c r="D61" s="728">
        <v>4</v>
      </c>
      <c r="E61" s="728"/>
      <c r="F61" s="729">
        <v>2</v>
      </c>
    </row>
    <row r="62" spans="1:6" hidden="1" x14ac:dyDescent="0.25">
      <c r="A62" s="718"/>
      <c r="B62" s="734" t="s">
        <v>102</v>
      </c>
      <c r="C62" s="728"/>
      <c r="D62" s="728">
        <v>4</v>
      </c>
      <c r="E62" s="728"/>
      <c r="F62" s="729">
        <v>0</v>
      </c>
    </row>
    <row r="63" spans="1:6" hidden="1" x14ac:dyDescent="0.25">
      <c r="A63" s="718"/>
      <c r="B63" s="734" t="s">
        <v>103</v>
      </c>
      <c r="C63" s="728"/>
      <c r="D63" s="728">
        <v>4</v>
      </c>
      <c r="E63" s="728"/>
      <c r="F63" s="729">
        <v>0</v>
      </c>
    </row>
    <row r="64" spans="1:6" hidden="1" x14ac:dyDescent="0.25">
      <c r="A64" s="718"/>
      <c r="B64" s="734" t="s">
        <v>104</v>
      </c>
      <c r="C64" s="728"/>
      <c r="D64" s="728">
        <v>1</v>
      </c>
      <c r="E64" s="728"/>
      <c r="F64" s="729">
        <v>0</v>
      </c>
    </row>
    <row r="65" spans="1:8" hidden="1" x14ac:dyDescent="0.25">
      <c r="A65" s="718"/>
      <c r="B65" s="734" t="s">
        <v>105</v>
      </c>
      <c r="C65" s="728"/>
      <c r="D65" s="728">
        <v>5</v>
      </c>
      <c r="E65" s="728"/>
      <c r="F65" s="729">
        <v>1</v>
      </c>
    </row>
    <row r="66" spans="1:8" hidden="1" x14ac:dyDescent="0.25">
      <c r="A66" s="718"/>
      <c r="B66" s="734" t="s">
        <v>106</v>
      </c>
      <c r="C66" s="728"/>
      <c r="D66" s="728">
        <v>5</v>
      </c>
      <c r="E66" s="728"/>
      <c r="F66" s="729">
        <v>1</v>
      </c>
    </row>
    <row r="67" spans="1:8" hidden="1" x14ac:dyDescent="0.25">
      <c r="A67" s="718"/>
      <c r="B67" s="734" t="s">
        <v>107</v>
      </c>
      <c r="C67" s="728"/>
      <c r="D67" s="728">
        <v>2</v>
      </c>
      <c r="E67" s="728"/>
      <c r="F67" s="729">
        <v>0</v>
      </c>
    </row>
    <row r="68" spans="1:8" hidden="1" x14ac:dyDescent="0.25">
      <c r="A68" s="735"/>
      <c r="B68" s="736" t="s">
        <v>108</v>
      </c>
      <c r="C68" s="737"/>
      <c r="D68" s="737">
        <v>2</v>
      </c>
      <c r="E68" s="737"/>
      <c r="F68" s="738">
        <v>0</v>
      </c>
    </row>
    <row r="69" spans="1:8" ht="16.5" hidden="1" customHeight="1" x14ac:dyDescent="0.25">
      <c r="A69" s="739"/>
      <c r="B69" s="740" t="s">
        <v>109</v>
      </c>
      <c r="C69" s="741"/>
      <c r="D69" s="741">
        <v>6</v>
      </c>
      <c r="E69" s="741"/>
      <c r="F69" s="742">
        <v>0</v>
      </c>
    </row>
    <row r="70" spans="1:8" hidden="1" x14ac:dyDescent="0.25"/>
    <row r="71" spans="1:8" hidden="1" x14ac:dyDescent="0.25"/>
    <row r="72" spans="1:8" hidden="1" x14ac:dyDescent="0.25"/>
    <row r="73" spans="1:8" hidden="1" x14ac:dyDescent="0.25">
      <c r="A73" s="693" t="s">
        <v>122</v>
      </c>
    </row>
    <row r="74" spans="1:8" ht="15.75" hidden="1" thickBot="1" x14ac:dyDescent="0.3">
      <c r="A74" s="1546" t="s">
        <v>113</v>
      </c>
      <c r="B74" s="1547"/>
      <c r="C74" s="1547"/>
      <c r="D74" s="1547"/>
      <c r="E74" s="1547"/>
      <c r="F74" s="1548"/>
      <c r="G74" s="864"/>
    </row>
    <row r="75" spans="1:8" ht="86.25" hidden="1" x14ac:dyDescent="0.25">
      <c r="A75" s="724" t="s">
        <v>51</v>
      </c>
      <c r="B75" s="919" t="s">
        <v>5</v>
      </c>
      <c r="C75" s="725"/>
      <c r="D75" s="725" t="s">
        <v>123</v>
      </c>
      <c r="E75" s="725"/>
      <c r="F75" s="726" t="s">
        <v>119</v>
      </c>
      <c r="G75" s="864"/>
      <c r="H75" s="864"/>
    </row>
    <row r="76" spans="1:8" hidden="1" x14ac:dyDescent="0.25">
      <c r="A76" s="920">
        <v>1</v>
      </c>
      <c r="B76" s="921" t="s">
        <v>11</v>
      </c>
      <c r="C76" s="584"/>
      <c r="D76" s="584">
        <v>0</v>
      </c>
      <c r="E76" s="1026"/>
      <c r="F76" s="924">
        <v>0</v>
      </c>
    </row>
    <row r="77" spans="1:8" hidden="1" x14ac:dyDescent="0.25">
      <c r="A77" s="727">
        <v>2</v>
      </c>
      <c r="B77" s="709" t="s">
        <v>12</v>
      </c>
      <c r="C77" s="586"/>
      <c r="D77" s="586">
        <v>0</v>
      </c>
      <c r="E77" s="1027"/>
      <c r="F77" s="925">
        <v>0</v>
      </c>
    </row>
    <row r="78" spans="1:8" hidden="1" x14ac:dyDescent="0.25">
      <c r="A78" s="727">
        <v>3</v>
      </c>
      <c r="B78" s="709" t="s">
        <v>14</v>
      </c>
      <c r="C78" s="586"/>
      <c r="D78" s="586">
        <v>0</v>
      </c>
      <c r="E78" s="1027"/>
      <c r="F78" s="925">
        <v>0</v>
      </c>
    </row>
    <row r="79" spans="1:8" hidden="1" x14ac:dyDescent="0.25">
      <c r="A79" s="727">
        <v>4</v>
      </c>
      <c r="B79" s="709" t="s">
        <v>15</v>
      </c>
      <c r="C79" s="586"/>
      <c r="D79" s="586">
        <v>0</v>
      </c>
      <c r="E79" s="1027"/>
      <c r="F79" s="925">
        <v>0</v>
      </c>
    </row>
    <row r="80" spans="1:8" hidden="1" x14ac:dyDescent="0.25">
      <c r="A80" s="727">
        <v>5</v>
      </c>
      <c r="B80" s="709" t="s">
        <v>16</v>
      </c>
      <c r="C80" s="586"/>
      <c r="D80" s="586">
        <v>2</v>
      </c>
      <c r="E80" s="1027"/>
      <c r="F80" s="925">
        <v>0</v>
      </c>
    </row>
    <row r="81" spans="1:6" hidden="1" x14ac:dyDescent="0.25">
      <c r="A81" s="730">
        <v>6</v>
      </c>
      <c r="B81" s="712" t="s">
        <v>17</v>
      </c>
      <c r="C81" s="586"/>
      <c r="D81" s="586">
        <v>0</v>
      </c>
      <c r="E81" s="1027"/>
      <c r="F81" s="925">
        <v>0</v>
      </c>
    </row>
    <row r="82" spans="1:6" hidden="1" x14ac:dyDescent="0.25">
      <c r="A82" s="730">
        <v>7</v>
      </c>
      <c r="B82" s="712" t="s">
        <v>18</v>
      </c>
      <c r="C82" s="586"/>
      <c r="D82" s="586">
        <v>0</v>
      </c>
      <c r="E82" s="1027"/>
      <c r="F82" s="925">
        <v>0</v>
      </c>
    </row>
    <row r="83" spans="1:6" hidden="1" x14ac:dyDescent="0.25">
      <c r="A83" s="727">
        <v>8</v>
      </c>
      <c r="B83" s="709" t="s">
        <v>19</v>
      </c>
      <c r="C83" s="586"/>
      <c r="D83" s="586">
        <v>0</v>
      </c>
      <c r="E83" s="1027"/>
      <c r="F83" s="925">
        <v>0</v>
      </c>
    </row>
    <row r="84" spans="1:6" hidden="1" x14ac:dyDescent="0.25">
      <c r="A84" s="727">
        <v>9</v>
      </c>
      <c r="B84" s="709" t="s">
        <v>20</v>
      </c>
      <c r="C84" s="586"/>
      <c r="D84" s="586">
        <v>0</v>
      </c>
      <c r="E84" s="1027"/>
      <c r="F84" s="925">
        <v>0</v>
      </c>
    </row>
    <row r="85" spans="1:6" hidden="1" x14ac:dyDescent="0.25">
      <c r="A85" s="727">
        <v>10</v>
      </c>
      <c r="B85" s="709" t="s">
        <v>21</v>
      </c>
      <c r="C85" s="586"/>
      <c r="D85" s="586">
        <v>0</v>
      </c>
      <c r="E85" s="1027"/>
      <c r="F85" s="925">
        <v>0</v>
      </c>
    </row>
    <row r="86" spans="1:6" hidden="1" x14ac:dyDescent="0.25">
      <c r="A86" s="730">
        <v>11</v>
      </c>
      <c r="B86" s="712" t="s">
        <v>22</v>
      </c>
      <c r="C86" s="586"/>
      <c r="D86" s="586">
        <v>1</v>
      </c>
      <c r="E86" s="1027"/>
      <c r="F86" s="925">
        <v>0</v>
      </c>
    </row>
    <row r="87" spans="1:6" hidden="1" x14ac:dyDescent="0.25">
      <c r="A87" s="727">
        <v>12</v>
      </c>
      <c r="B87" s="709" t="s">
        <v>23</v>
      </c>
      <c r="C87" s="586"/>
      <c r="D87" s="586">
        <v>0</v>
      </c>
      <c r="E87" s="1027"/>
      <c r="F87" s="925">
        <v>0</v>
      </c>
    </row>
    <row r="88" spans="1:6" hidden="1" x14ac:dyDescent="0.25">
      <c r="A88" s="727">
        <v>13</v>
      </c>
      <c r="B88" s="709" t="s">
        <v>24</v>
      </c>
      <c r="C88" s="586"/>
      <c r="D88" s="586">
        <v>0</v>
      </c>
      <c r="E88" s="1027"/>
      <c r="F88" s="925">
        <v>0</v>
      </c>
    </row>
    <row r="89" spans="1:6" hidden="1" x14ac:dyDescent="0.25">
      <c r="A89" s="727">
        <v>14</v>
      </c>
      <c r="B89" s="709" t="s">
        <v>25</v>
      </c>
      <c r="C89" s="586"/>
      <c r="D89" s="586">
        <v>0</v>
      </c>
      <c r="E89" s="1027"/>
      <c r="F89" s="925">
        <v>0</v>
      </c>
    </row>
    <row r="90" spans="1:6" ht="15.75" hidden="1" thickBot="1" x14ac:dyDescent="0.3">
      <c r="A90" s="922">
        <v>15</v>
      </c>
      <c r="B90" s="923" t="s">
        <v>26</v>
      </c>
      <c r="C90" s="588"/>
      <c r="D90" s="588">
        <v>0</v>
      </c>
      <c r="E90" s="1028"/>
      <c r="F90" s="926">
        <v>0</v>
      </c>
    </row>
    <row r="91" spans="1:6" hidden="1" x14ac:dyDescent="0.25">
      <c r="A91" s="716"/>
      <c r="B91" s="731" t="s">
        <v>441</v>
      </c>
      <c r="C91" s="732"/>
      <c r="D91" s="732">
        <f t="shared" ref="D91:F91" si="2">SUM(D76:D90)</f>
        <v>3</v>
      </c>
      <c r="E91" s="732"/>
      <c r="F91" s="733">
        <f t="shared" si="2"/>
        <v>0</v>
      </c>
    </row>
    <row r="92" spans="1:6" hidden="1" x14ac:dyDescent="0.25"/>
    <row r="100" spans="23:29" x14ac:dyDescent="0.25">
      <c r="W100" s="721"/>
      <c r="X100" s="721"/>
      <c r="Y100" s="721"/>
      <c r="Z100" s="721"/>
      <c r="AA100" s="721"/>
      <c r="AB100" s="721"/>
      <c r="AC100" s="721"/>
    </row>
    <row r="101" spans="23:29" x14ac:dyDescent="0.25">
      <c r="W101" s="721"/>
      <c r="X101" s="721"/>
      <c r="Y101" s="721"/>
      <c r="Z101" s="721"/>
      <c r="AA101" s="721"/>
    </row>
    <row r="102" spans="23:29" x14ac:dyDescent="0.25">
      <c r="W102" s="721"/>
      <c r="X102" s="721"/>
      <c r="Y102" s="721"/>
      <c r="Z102" s="721"/>
      <c r="AA102" s="721"/>
    </row>
    <row r="103" spans="23:29" x14ac:dyDescent="0.25">
      <c r="W103" s="721"/>
      <c r="X103" s="721"/>
      <c r="Y103" s="721"/>
      <c r="Z103" s="721"/>
      <c r="AA103" s="721"/>
    </row>
    <row r="104" spans="23:29" x14ac:dyDescent="0.25">
      <c r="W104" s="721"/>
      <c r="X104" s="721"/>
      <c r="Y104" s="721"/>
      <c r="Z104" s="721"/>
      <c r="AA104" s="721"/>
    </row>
    <row r="105" spans="23:29" x14ac:dyDescent="0.25">
      <c r="W105" s="721"/>
      <c r="X105" s="721"/>
      <c r="Y105" s="721"/>
      <c r="Z105" s="721"/>
      <c r="AA105" s="721"/>
    </row>
    <row r="106" spans="23:29" x14ac:dyDescent="0.25">
      <c r="W106" s="721"/>
      <c r="X106" s="721"/>
      <c r="Y106" s="721"/>
      <c r="Z106" s="721"/>
      <c r="AA106" s="721"/>
    </row>
    <row r="107" spans="23:29" x14ac:dyDescent="0.25">
      <c r="W107" s="721"/>
      <c r="X107" s="721"/>
      <c r="Y107" s="721"/>
      <c r="Z107" s="721"/>
      <c r="AA107" s="721"/>
    </row>
    <row r="108" spans="23:29" x14ac:dyDescent="0.25">
      <c r="W108" s="721"/>
      <c r="X108" s="721"/>
      <c r="Y108" s="721"/>
      <c r="Z108" s="721"/>
      <c r="AA108" s="721"/>
    </row>
    <row r="109" spans="23:29" x14ac:dyDescent="0.25">
      <c r="W109" s="721"/>
      <c r="X109" s="721"/>
      <c r="Y109" s="721"/>
      <c r="Z109" s="721"/>
      <c r="AA109" s="721"/>
    </row>
    <row r="110" spans="23:29" x14ac:dyDescent="0.25">
      <c r="W110" s="721"/>
      <c r="X110" s="721"/>
      <c r="Y110" s="721"/>
      <c r="Z110" s="721"/>
      <c r="AA110" s="721"/>
    </row>
    <row r="111" spans="23:29" x14ac:dyDescent="0.25">
      <c r="W111" s="721"/>
      <c r="X111" s="721"/>
      <c r="Y111" s="721"/>
      <c r="Z111" s="721"/>
      <c r="AA111" s="721"/>
    </row>
    <row r="112" spans="23:29" x14ac:dyDescent="0.25">
      <c r="W112" s="721"/>
      <c r="X112" s="721"/>
      <c r="Y112" s="721"/>
      <c r="Z112" s="721"/>
      <c r="AA112" s="721"/>
    </row>
    <row r="113" spans="23:27" x14ac:dyDescent="0.25">
      <c r="W113" s="721"/>
      <c r="X113" s="721"/>
      <c r="Y113" s="721"/>
      <c r="Z113" s="721"/>
      <c r="AA113" s="721"/>
    </row>
  </sheetData>
  <mergeCells count="3">
    <mergeCell ref="C7:H7"/>
    <mergeCell ref="A42:F42"/>
    <mergeCell ref="A74:F74"/>
  </mergeCells>
  <phoneticPr fontId="55" type="noConversion"/>
  <pageMargins left="0.7" right="0.7" top="0.75" bottom="0.75" header="0.3" footer="0.3"/>
  <pageSetup paperSize="9" orientation="landscape" r:id="rId1"/>
  <rowBreaks count="1" manualBreakCount="1">
    <brk id="3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rgb="FFFF0000"/>
  </sheetPr>
  <dimension ref="A1:P58"/>
  <sheetViews>
    <sheetView showGridLines="0" topLeftCell="A10" zoomScale="150" zoomScaleNormal="150" workbookViewId="0">
      <selection activeCell="A26" sqref="A26:XFD26"/>
    </sheetView>
  </sheetViews>
  <sheetFormatPr baseColWidth="10" defaultColWidth="11.42578125" defaultRowHeight="15" x14ac:dyDescent="0.25"/>
  <cols>
    <col min="1" max="1" width="11" style="169" customWidth="1"/>
    <col min="2" max="2" width="21.140625" style="160" customWidth="1"/>
    <col min="3" max="3" width="11.42578125" style="160" customWidth="1"/>
    <col min="4" max="4" width="12.42578125" style="160" customWidth="1"/>
    <col min="5" max="5" width="12.140625" style="160" customWidth="1"/>
    <col min="6" max="6" width="12.7109375" style="160" customWidth="1"/>
    <col min="7" max="7" width="11.85546875" style="160" customWidth="1"/>
    <col min="8" max="9" width="12.28515625" style="160" customWidth="1"/>
    <col min="10" max="10" width="11.7109375" style="160" customWidth="1"/>
    <col min="11" max="11" width="12.140625" style="160" customWidth="1"/>
    <col min="12" max="12" width="11.42578125" style="160" customWidth="1"/>
    <col min="13" max="13" width="8.7109375" style="160" customWidth="1"/>
    <col min="14" max="14" width="12.85546875" style="160" customWidth="1"/>
    <col min="15" max="15" width="13.7109375" style="160" customWidth="1"/>
    <col min="16" max="16" width="13.42578125" style="160" customWidth="1"/>
    <col min="17" max="16384" width="11.42578125" style="160"/>
  </cols>
  <sheetData>
    <row r="1" spans="1:16" x14ac:dyDescent="0.25">
      <c r="A1" s="162" t="s">
        <v>100</v>
      </c>
      <c r="B1" s="162"/>
    </row>
    <row r="2" spans="1:16" x14ac:dyDescent="0.25">
      <c r="A2" s="163" t="s">
        <v>0</v>
      </c>
    </row>
    <row r="3" spans="1:16" x14ac:dyDescent="0.25">
      <c r="A3" s="163"/>
    </row>
    <row r="4" spans="1:16" x14ac:dyDescent="0.25">
      <c r="A4" s="163" t="str">
        <f>A7</f>
        <v>Tabell 3 -2 - E - Klager etter avslag på langtids sykehjemsplass i år</v>
      </c>
    </row>
    <row r="5" spans="1:16" x14ac:dyDescent="0.25">
      <c r="A5" s="163" t="str">
        <f>A32</f>
        <v>Tabell 3 -2 - E - Klager etter avslag på tidsbegrenset opphold i sykehjem i år</v>
      </c>
    </row>
    <row r="7" spans="1:16" s="105" customFormat="1" x14ac:dyDescent="0.2">
      <c r="A7" s="105" t="s">
        <v>454</v>
      </c>
    </row>
    <row r="8" spans="1:16" s="105" customFormat="1" ht="15.75" thickBot="1" x14ac:dyDescent="0.25"/>
    <row r="9" spans="1:16" s="136" customFormat="1" ht="15.75" thickBot="1" x14ac:dyDescent="0.3">
      <c r="A9" s="1549" t="s">
        <v>113</v>
      </c>
      <c r="B9" s="1550"/>
      <c r="C9" s="1550"/>
      <c r="D9" s="1550"/>
      <c r="E9" s="1550"/>
      <c r="F9" s="1550"/>
      <c r="G9" s="1550"/>
      <c r="H9" s="1550"/>
      <c r="I9" s="1550"/>
      <c r="J9" s="1550"/>
      <c r="K9" s="1550"/>
      <c r="L9" s="1550"/>
      <c r="M9" s="1550"/>
      <c r="N9" s="1550"/>
      <c r="O9" s="1550"/>
      <c r="P9" s="1551"/>
    </row>
    <row r="10" spans="1:16" s="136" customFormat="1" ht="124.15" customHeight="1" thickBot="1" x14ac:dyDescent="0.3">
      <c r="A10" s="872" t="s">
        <v>51</v>
      </c>
      <c r="B10" s="873" t="s">
        <v>5</v>
      </c>
      <c r="C10" s="874" t="s">
        <v>494</v>
      </c>
      <c r="D10" s="874" t="s">
        <v>447</v>
      </c>
      <c r="E10" s="874" t="s">
        <v>448</v>
      </c>
      <c r="F10" s="874" t="s">
        <v>365</v>
      </c>
      <c r="G10" s="874" t="s">
        <v>366</v>
      </c>
      <c r="H10" s="874" t="s">
        <v>449</v>
      </c>
      <c r="I10" s="874" t="s">
        <v>450</v>
      </c>
      <c r="J10" s="874" t="s">
        <v>451</v>
      </c>
      <c r="K10" s="874" t="s">
        <v>367</v>
      </c>
      <c r="L10" s="874" t="s">
        <v>368</v>
      </c>
      <c r="M10" s="874" t="s">
        <v>456</v>
      </c>
      <c r="N10" s="874" t="s">
        <v>452</v>
      </c>
      <c r="O10" s="874" t="s">
        <v>124</v>
      </c>
      <c r="P10" s="875" t="s">
        <v>453</v>
      </c>
    </row>
    <row r="11" spans="1:16" x14ac:dyDescent="0.25">
      <c r="A11" s="157">
        <v>1</v>
      </c>
      <c r="B11" s="143" t="s">
        <v>11</v>
      </c>
      <c r="C11" s="877">
        <v>2</v>
      </c>
      <c r="D11" s="878">
        <v>4</v>
      </c>
      <c r="E11" s="878">
        <v>3</v>
      </c>
      <c r="F11" s="878">
        <v>1</v>
      </c>
      <c r="G11" s="878">
        <v>2</v>
      </c>
      <c r="H11" s="878">
        <v>1</v>
      </c>
      <c r="I11" s="878">
        <v>0</v>
      </c>
      <c r="J11" s="878">
        <v>1</v>
      </c>
      <c r="K11" s="886">
        <v>0</v>
      </c>
      <c r="L11" s="1070">
        <f>F11+K11</f>
        <v>1</v>
      </c>
      <c r="M11" s="1071">
        <f>L11/E11</f>
        <v>0.33333333333333331</v>
      </c>
      <c r="N11" s="889">
        <v>2</v>
      </c>
      <c r="O11" s="878">
        <v>0</v>
      </c>
      <c r="P11" s="879">
        <v>0</v>
      </c>
    </row>
    <row r="12" spans="1:16" x14ac:dyDescent="0.25">
      <c r="A12" s="156">
        <v>2</v>
      </c>
      <c r="B12" s="141" t="s">
        <v>12</v>
      </c>
      <c r="C12" s="880">
        <v>1</v>
      </c>
      <c r="D12" s="876">
        <v>1</v>
      </c>
      <c r="E12" s="876">
        <v>1</v>
      </c>
      <c r="F12" s="876">
        <v>0</v>
      </c>
      <c r="G12" s="876">
        <v>1</v>
      </c>
      <c r="H12" s="876">
        <v>0</v>
      </c>
      <c r="I12" s="876">
        <v>0</v>
      </c>
      <c r="J12" s="876">
        <v>1</v>
      </c>
      <c r="K12" s="887">
        <v>0</v>
      </c>
      <c r="L12" s="1072">
        <f t="shared" ref="L12:L26" si="0">F12+K12</f>
        <v>0</v>
      </c>
      <c r="M12" s="1073">
        <f t="shared" ref="M12:M25" si="1">L12/E12</f>
        <v>0</v>
      </c>
      <c r="N12" s="890">
        <v>0</v>
      </c>
      <c r="O12" s="876">
        <v>0</v>
      </c>
      <c r="P12" s="881">
        <v>0</v>
      </c>
    </row>
    <row r="13" spans="1:16" x14ac:dyDescent="0.25">
      <c r="A13" s="156">
        <v>3</v>
      </c>
      <c r="B13" s="141" t="s">
        <v>14</v>
      </c>
      <c r="C13" s="880">
        <v>1</v>
      </c>
      <c r="D13" s="876">
        <v>0</v>
      </c>
      <c r="E13" s="876">
        <v>1</v>
      </c>
      <c r="F13" s="876">
        <v>1</v>
      </c>
      <c r="G13" s="876">
        <v>0</v>
      </c>
      <c r="H13" s="876">
        <v>0</v>
      </c>
      <c r="I13" s="876">
        <v>0</v>
      </c>
      <c r="J13" s="876">
        <v>0</v>
      </c>
      <c r="K13" s="887">
        <v>0</v>
      </c>
      <c r="L13" s="1072">
        <f t="shared" si="0"/>
        <v>1</v>
      </c>
      <c r="M13" s="1073">
        <f t="shared" si="1"/>
        <v>1</v>
      </c>
      <c r="N13" s="890">
        <v>0</v>
      </c>
      <c r="O13" s="876">
        <v>0</v>
      </c>
      <c r="P13" s="881">
        <v>0</v>
      </c>
    </row>
    <row r="14" spans="1:16" ht="29.25" x14ac:dyDescent="0.25">
      <c r="A14" s="156">
        <v>4</v>
      </c>
      <c r="B14" s="141" t="s">
        <v>15</v>
      </c>
      <c r="C14" s="880">
        <v>1</v>
      </c>
      <c r="D14" s="876">
        <v>3</v>
      </c>
      <c r="E14" s="876">
        <v>2</v>
      </c>
      <c r="F14" s="876">
        <v>2</v>
      </c>
      <c r="G14" s="876">
        <v>0</v>
      </c>
      <c r="H14" s="876">
        <v>0</v>
      </c>
      <c r="I14" s="876">
        <v>0</v>
      </c>
      <c r="J14" s="876">
        <v>0</v>
      </c>
      <c r="K14" s="887">
        <v>0</v>
      </c>
      <c r="L14" s="1072">
        <f t="shared" si="0"/>
        <v>2</v>
      </c>
      <c r="M14" s="1073">
        <f t="shared" si="1"/>
        <v>1</v>
      </c>
      <c r="N14" s="890">
        <v>1</v>
      </c>
      <c r="O14" s="876">
        <v>0</v>
      </c>
      <c r="P14" s="881">
        <v>0</v>
      </c>
    </row>
    <row r="15" spans="1:16" x14ac:dyDescent="0.25">
      <c r="A15" s="156">
        <v>5</v>
      </c>
      <c r="B15" s="141" t="s">
        <v>16</v>
      </c>
      <c r="C15" s="880">
        <v>0</v>
      </c>
      <c r="D15" s="876">
        <v>3</v>
      </c>
      <c r="E15" s="876">
        <v>1</v>
      </c>
      <c r="F15" s="876">
        <v>1</v>
      </c>
      <c r="G15" s="876">
        <v>1</v>
      </c>
      <c r="H15" s="876">
        <v>0</v>
      </c>
      <c r="I15" s="876">
        <v>0</v>
      </c>
      <c r="J15" s="876">
        <v>0</v>
      </c>
      <c r="K15" s="887">
        <v>0</v>
      </c>
      <c r="L15" s="1072">
        <f t="shared" si="0"/>
        <v>1</v>
      </c>
      <c r="M15" s="1073">
        <f t="shared" si="1"/>
        <v>1</v>
      </c>
      <c r="N15" s="890">
        <v>1</v>
      </c>
      <c r="O15" s="876">
        <v>0</v>
      </c>
      <c r="P15" s="881">
        <v>1</v>
      </c>
    </row>
    <row r="16" spans="1:16" x14ac:dyDescent="0.25">
      <c r="A16" s="157">
        <v>6</v>
      </c>
      <c r="B16" s="143" t="s">
        <v>17</v>
      </c>
      <c r="C16" s="880">
        <v>0</v>
      </c>
      <c r="D16" s="876">
        <v>2</v>
      </c>
      <c r="E16" s="876">
        <v>1</v>
      </c>
      <c r="F16" s="876">
        <v>0</v>
      </c>
      <c r="G16" s="876">
        <v>1</v>
      </c>
      <c r="H16" s="876">
        <v>0</v>
      </c>
      <c r="I16" s="876">
        <v>0</v>
      </c>
      <c r="J16" s="876">
        <v>1</v>
      </c>
      <c r="K16" s="887">
        <v>0</v>
      </c>
      <c r="L16" s="1072">
        <f t="shared" si="0"/>
        <v>0</v>
      </c>
      <c r="M16" s="1073">
        <f t="shared" si="1"/>
        <v>0</v>
      </c>
      <c r="N16" s="890">
        <v>1</v>
      </c>
      <c r="O16" s="876">
        <v>0</v>
      </c>
      <c r="P16" s="881">
        <v>0</v>
      </c>
    </row>
    <row r="17" spans="1:16" x14ac:dyDescent="0.25">
      <c r="A17" s="157">
        <v>7</v>
      </c>
      <c r="B17" s="143" t="s">
        <v>18</v>
      </c>
      <c r="C17" s="880">
        <v>0</v>
      </c>
      <c r="D17" s="876">
        <v>5</v>
      </c>
      <c r="E17" s="876">
        <v>3</v>
      </c>
      <c r="F17" s="876">
        <v>0</v>
      </c>
      <c r="G17" s="876">
        <v>2</v>
      </c>
      <c r="H17" s="876">
        <v>1</v>
      </c>
      <c r="I17" s="876">
        <v>0</v>
      </c>
      <c r="J17" s="876">
        <v>1</v>
      </c>
      <c r="K17" s="887">
        <v>0</v>
      </c>
      <c r="L17" s="1072">
        <f t="shared" si="0"/>
        <v>0</v>
      </c>
      <c r="M17" s="1073">
        <f t="shared" si="1"/>
        <v>0</v>
      </c>
      <c r="N17" s="890">
        <v>2</v>
      </c>
      <c r="O17" s="876">
        <v>1</v>
      </c>
      <c r="P17" s="881">
        <v>2</v>
      </c>
    </row>
    <row r="18" spans="1:16" x14ac:dyDescent="0.25">
      <c r="A18" s="156">
        <v>8</v>
      </c>
      <c r="B18" s="141" t="s">
        <v>19</v>
      </c>
      <c r="C18" s="880">
        <v>1</v>
      </c>
      <c r="D18" s="876">
        <v>8</v>
      </c>
      <c r="E18" s="876">
        <v>6</v>
      </c>
      <c r="F18" s="876">
        <v>6</v>
      </c>
      <c r="G18" s="876">
        <v>0</v>
      </c>
      <c r="H18" s="876">
        <v>0</v>
      </c>
      <c r="I18" s="876">
        <v>0</v>
      </c>
      <c r="J18" s="876">
        <v>0</v>
      </c>
      <c r="K18" s="887">
        <v>0</v>
      </c>
      <c r="L18" s="1072">
        <f t="shared" si="0"/>
        <v>6</v>
      </c>
      <c r="M18" s="1073">
        <f t="shared" si="1"/>
        <v>1</v>
      </c>
      <c r="N18" s="890">
        <v>3</v>
      </c>
      <c r="O18" s="876">
        <v>0</v>
      </c>
      <c r="P18" s="881">
        <v>0</v>
      </c>
    </row>
    <row r="19" spans="1:16" x14ac:dyDescent="0.25">
      <c r="A19" s="156">
        <v>9</v>
      </c>
      <c r="B19" s="141" t="s">
        <v>20</v>
      </c>
      <c r="C19" s="880">
        <v>2</v>
      </c>
      <c r="D19" s="876">
        <v>4</v>
      </c>
      <c r="E19" s="876">
        <v>3</v>
      </c>
      <c r="F19" s="876">
        <v>2</v>
      </c>
      <c r="G19" s="876">
        <v>3</v>
      </c>
      <c r="H19" s="876">
        <v>0</v>
      </c>
      <c r="I19" s="876">
        <v>1</v>
      </c>
      <c r="J19" s="876">
        <v>1</v>
      </c>
      <c r="K19" s="887">
        <v>0</v>
      </c>
      <c r="L19" s="1072">
        <f t="shared" si="0"/>
        <v>2</v>
      </c>
      <c r="M19" s="1073">
        <f t="shared" si="1"/>
        <v>0.66666666666666663</v>
      </c>
      <c r="N19" s="890">
        <v>1</v>
      </c>
      <c r="O19" s="876">
        <v>0</v>
      </c>
      <c r="P19" s="881">
        <v>1</v>
      </c>
    </row>
    <row r="20" spans="1:16" x14ac:dyDescent="0.25">
      <c r="A20" s="156">
        <v>10</v>
      </c>
      <c r="B20" s="141" t="s">
        <v>21</v>
      </c>
      <c r="C20" s="880">
        <v>0</v>
      </c>
      <c r="D20" s="876">
        <v>0</v>
      </c>
      <c r="E20" s="876">
        <v>0</v>
      </c>
      <c r="F20" s="876">
        <v>0</v>
      </c>
      <c r="G20" s="876">
        <v>0</v>
      </c>
      <c r="H20" s="876">
        <v>0</v>
      </c>
      <c r="I20" s="876">
        <v>0</v>
      </c>
      <c r="J20" s="876">
        <v>0</v>
      </c>
      <c r="K20" s="887">
        <v>0</v>
      </c>
      <c r="L20" s="1072">
        <f t="shared" si="0"/>
        <v>0</v>
      </c>
      <c r="M20" s="1073" t="e">
        <f t="shared" si="1"/>
        <v>#DIV/0!</v>
      </c>
      <c r="N20" s="890">
        <v>0</v>
      </c>
      <c r="O20" s="876">
        <v>0</v>
      </c>
      <c r="P20" s="881">
        <v>0</v>
      </c>
    </row>
    <row r="21" spans="1:16" x14ac:dyDescent="0.25">
      <c r="A21" s="157">
        <v>11</v>
      </c>
      <c r="B21" s="143" t="s">
        <v>22</v>
      </c>
      <c r="C21" s="880">
        <v>3</v>
      </c>
      <c r="D21" s="876">
        <v>6</v>
      </c>
      <c r="E21" s="876">
        <v>5</v>
      </c>
      <c r="F21" s="876">
        <v>3</v>
      </c>
      <c r="G21" s="876">
        <v>2</v>
      </c>
      <c r="H21" s="876">
        <v>0</v>
      </c>
      <c r="I21" s="876">
        <v>0</v>
      </c>
      <c r="J21" s="876">
        <v>0</v>
      </c>
      <c r="K21" s="887">
        <v>0</v>
      </c>
      <c r="L21" s="1072">
        <f t="shared" si="0"/>
        <v>3</v>
      </c>
      <c r="M21" s="1073">
        <f t="shared" si="1"/>
        <v>0.6</v>
      </c>
      <c r="N21" s="890">
        <v>0</v>
      </c>
      <c r="O21" s="876">
        <v>0</v>
      </c>
      <c r="P21" s="881">
        <v>1</v>
      </c>
    </row>
    <row r="22" spans="1:16" x14ac:dyDescent="0.25">
      <c r="A22" s="156">
        <v>12</v>
      </c>
      <c r="B22" s="141" t="s">
        <v>23</v>
      </c>
      <c r="C22" s="880">
        <v>2</v>
      </c>
      <c r="D22" s="876">
        <v>3</v>
      </c>
      <c r="E22" s="876">
        <v>4</v>
      </c>
      <c r="F22" s="876">
        <v>2</v>
      </c>
      <c r="G22" s="876">
        <v>1</v>
      </c>
      <c r="H22" s="876">
        <v>0</v>
      </c>
      <c r="I22" s="876">
        <v>1</v>
      </c>
      <c r="J22" s="876">
        <v>0</v>
      </c>
      <c r="K22" s="887">
        <v>0</v>
      </c>
      <c r="L22" s="1072">
        <f t="shared" si="0"/>
        <v>2</v>
      </c>
      <c r="M22" s="1073">
        <f t="shared" si="1"/>
        <v>0.5</v>
      </c>
      <c r="N22" s="890">
        <v>0</v>
      </c>
      <c r="O22" s="876">
        <v>1</v>
      </c>
      <c r="P22" s="881">
        <v>0</v>
      </c>
    </row>
    <row r="23" spans="1:16" x14ac:dyDescent="0.25">
      <c r="A23" s="156">
        <v>13</v>
      </c>
      <c r="B23" s="141" t="s">
        <v>24</v>
      </c>
      <c r="C23" s="880">
        <v>0</v>
      </c>
      <c r="D23" s="876">
        <v>3</v>
      </c>
      <c r="E23" s="876">
        <v>3</v>
      </c>
      <c r="F23" s="876">
        <v>3</v>
      </c>
      <c r="G23" s="876">
        <v>0</v>
      </c>
      <c r="H23" s="876">
        <v>0</v>
      </c>
      <c r="I23" s="876">
        <v>0</v>
      </c>
      <c r="J23" s="876">
        <v>0</v>
      </c>
      <c r="K23" s="887">
        <v>0</v>
      </c>
      <c r="L23" s="1072">
        <f t="shared" si="0"/>
        <v>3</v>
      </c>
      <c r="M23" s="1073">
        <f t="shared" si="1"/>
        <v>1</v>
      </c>
      <c r="N23" s="890">
        <v>0</v>
      </c>
      <c r="O23" s="876">
        <v>0</v>
      </c>
      <c r="P23" s="881">
        <v>0</v>
      </c>
    </row>
    <row r="24" spans="1:16" x14ac:dyDescent="0.25">
      <c r="A24" s="156">
        <v>14</v>
      </c>
      <c r="B24" s="141" t="s">
        <v>25</v>
      </c>
      <c r="C24" s="880">
        <v>1</v>
      </c>
      <c r="D24" s="876">
        <v>3</v>
      </c>
      <c r="E24" s="876">
        <v>4</v>
      </c>
      <c r="F24" s="876">
        <v>2</v>
      </c>
      <c r="G24" s="876">
        <v>2</v>
      </c>
      <c r="H24" s="876">
        <v>0</v>
      </c>
      <c r="I24" s="876">
        <v>0</v>
      </c>
      <c r="J24" s="876">
        <v>2</v>
      </c>
      <c r="K24" s="887">
        <v>0</v>
      </c>
      <c r="L24" s="1072">
        <f t="shared" si="0"/>
        <v>2</v>
      </c>
      <c r="M24" s="1073">
        <f t="shared" si="1"/>
        <v>0.5</v>
      </c>
      <c r="N24" s="890">
        <v>0</v>
      </c>
      <c r="O24" s="876">
        <v>0</v>
      </c>
      <c r="P24" s="881">
        <v>0</v>
      </c>
    </row>
    <row r="25" spans="1:16" ht="30" thickBot="1" x14ac:dyDescent="0.3">
      <c r="A25" s="158">
        <v>15</v>
      </c>
      <c r="B25" s="144" t="s">
        <v>26</v>
      </c>
      <c r="C25" s="882">
        <v>0</v>
      </c>
      <c r="D25" s="883">
        <v>2</v>
      </c>
      <c r="E25" s="883">
        <v>1</v>
      </c>
      <c r="F25" s="883">
        <v>1</v>
      </c>
      <c r="G25" s="883">
        <v>0</v>
      </c>
      <c r="H25" s="883">
        <v>0</v>
      </c>
      <c r="I25" s="883">
        <v>0</v>
      </c>
      <c r="J25" s="883">
        <v>0</v>
      </c>
      <c r="K25" s="888">
        <v>0</v>
      </c>
      <c r="L25" s="1074">
        <f t="shared" si="0"/>
        <v>1</v>
      </c>
      <c r="M25" s="1075">
        <f t="shared" si="1"/>
        <v>1</v>
      </c>
      <c r="N25" s="891">
        <v>1</v>
      </c>
      <c r="O25" s="883">
        <v>0</v>
      </c>
      <c r="P25" s="884">
        <v>0</v>
      </c>
    </row>
    <row r="26" spans="1:16" ht="15.75" thickBot="1" x14ac:dyDescent="0.3">
      <c r="A26" s="896"/>
      <c r="B26" s="897" t="s">
        <v>493</v>
      </c>
      <c r="C26" s="898">
        <f t="shared" ref="C26:K26" si="2">SUM(C11:C25)</f>
        <v>14</v>
      </c>
      <c r="D26" s="899">
        <f t="shared" si="2"/>
        <v>47</v>
      </c>
      <c r="E26" s="899">
        <f t="shared" si="2"/>
        <v>38</v>
      </c>
      <c r="F26" s="900">
        <f t="shared" si="2"/>
        <v>24</v>
      </c>
      <c r="G26" s="901">
        <f t="shared" si="2"/>
        <v>15</v>
      </c>
      <c r="H26" s="898">
        <f t="shared" si="2"/>
        <v>2</v>
      </c>
      <c r="I26" s="899">
        <f t="shared" si="2"/>
        <v>2</v>
      </c>
      <c r="J26" s="900">
        <f t="shared" si="2"/>
        <v>7</v>
      </c>
      <c r="K26" s="901">
        <f t="shared" si="2"/>
        <v>0</v>
      </c>
      <c r="L26" s="1068">
        <f t="shared" si="0"/>
        <v>24</v>
      </c>
      <c r="M26" s="1069">
        <f t="shared" ref="M26" si="3">L26/E26</f>
        <v>0.63157894736842102</v>
      </c>
      <c r="N26" s="901">
        <f>SUM(N11:N25)</f>
        <v>12</v>
      </c>
      <c r="O26" s="892">
        <f>SUM(O11:O25)</f>
        <v>2</v>
      </c>
      <c r="P26" s="902">
        <f>SUM(P11:P25)</f>
        <v>5</v>
      </c>
    </row>
    <row r="27" spans="1:16" s="132" customFormat="1" thickBot="1" x14ac:dyDescent="0.25">
      <c r="A27" s="1057"/>
      <c r="B27" s="1058" t="s">
        <v>441</v>
      </c>
      <c r="C27" s="1059">
        <v>7</v>
      </c>
      <c r="D27" s="1060">
        <v>37</v>
      </c>
      <c r="E27" s="1060">
        <v>25</v>
      </c>
      <c r="F27" s="1061">
        <v>16</v>
      </c>
      <c r="G27" s="1062">
        <v>9</v>
      </c>
      <c r="H27" s="1059">
        <v>2</v>
      </c>
      <c r="I27" s="1060">
        <v>2</v>
      </c>
      <c r="J27" s="1061">
        <v>2</v>
      </c>
      <c r="K27" s="1062">
        <v>0</v>
      </c>
      <c r="L27" s="1063">
        <v>16</v>
      </c>
      <c r="M27" s="1064">
        <v>0.64</v>
      </c>
      <c r="N27" s="1062">
        <v>16</v>
      </c>
      <c r="O27" s="1063">
        <v>2</v>
      </c>
      <c r="P27" s="299">
        <v>5</v>
      </c>
    </row>
    <row r="28" spans="1:16" x14ac:dyDescent="0.25">
      <c r="A28" s="885" t="s">
        <v>455</v>
      </c>
      <c r="B28" s="203"/>
    </row>
    <row r="29" spans="1:16" x14ac:dyDescent="0.25">
      <c r="B29" s="203"/>
    </row>
    <row r="30" spans="1:16" x14ac:dyDescent="0.25">
      <c r="B30" s="203"/>
    </row>
    <row r="31" spans="1:16" x14ac:dyDescent="0.25">
      <c r="A31" s="163"/>
    </row>
    <row r="32" spans="1:16" x14ac:dyDescent="0.25">
      <c r="A32" s="105" t="s">
        <v>457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1:16" ht="15.75" thickBot="1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ht="15.75" thickBot="1" x14ac:dyDescent="0.3">
      <c r="A34" s="1549" t="s">
        <v>114</v>
      </c>
      <c r="B34" s="1550"/>
      <c r="C34" s="1550"/>
      <c r="D34" s="1550"/>
      <c r="E34" s="1550"/>
      <c r="F34" s="1550"/>
      <c r="G34" s="1550"/>
      <c r="H34" s="1550"/>
      <c r="I34" s="1550"/>
      <c r="J34" s="1550"/>
      <c r="K34" s="1550"/>
      <c r="L34" s="1550"/>
      <c r="M34" s="1550"/>
      <c r="N34" s="1550"/>
      <c r="O34" s="1550"/>
      <c r="P34" s="1551"/>
    </row>
    <row r="35" spans="1:16" ht="103.5" thickBot="1" x14ac:dyDescent="0.3">
      <c r="A35" s="872" t="s">
        <v>51</v>
      </c>
      <c r="B35" s="873" t="s">
        <v>5</v>
      </c>
      <c r="C35" s="874" t="s">
        <v>494</v>
      </c>
      <c r="D35" s="874" t="s">
        <v>447</v>
      </c>
      <c r="E35" s="874" t="s">
        <v>448</v>
      </c>
      <c r="F35" s="874" t="s">
        <v>365</v>
      </c>
      <c r="G35" s="874" t="s">
        <v>366</v>
      </c>
      <c r="H35" s="874" t="s">
        <v>449</v>
      </c>
      <c r="I35" s="874" t="s">
        <v>450</v>
      </c>
      <c r="J35" s="874" t="s">
        <v>451</v>
      </c>
      <c r="K35" s="893" t="s">
        <v>367</v>
      </c>
      <c r="L35" s="895" t="s">
        <v>368</v>
      </c>
      <c r="M35" s="905" t="s">
        <v>456</v>
      </c>
      <c r="N35" s="894" t="s">
        <v>452</v>
      </c>
      <c r="O35" s="874" t="s">
        <v>124</v>
      </c>
      <c r="P35" s="875" t="s">
        <v>453</v>
      </c>
    </row>
    <row r="36" spans="1:16" x14ac:dyDescent="0.25">
      <c r="A36" s="157">
        <v>1</v>
      </c>
      <c r="B36" s="143" t="s">
        <v>11</v>
      </c>
      <c r="C36" s="877">
        <v>2</v>
      </c>
      <c r="D36" s="878">
        <v>2</v>
      </c>
      <c r="E36" s="878">
        <v>0</v>
      </c>
      <c r="F36" s="878">
        <v>0</v>
      </c>
      <c r="G36" s="878">
        <v>0</v>
      </c>
      <c r="H36" s="878">
        <v>0</v>
      </c>
      <c r="I36" s="878">
        <v>0</v>
      </c>
      <c r="J36" s="878">
        <v>0</v>
      </c>
      <c r="K36" s="886">
        <v>0</v>
      </c>
      <c r="L36" s="1070">
        <f>F36+K36</f>
        <v>0</v>
      </c>
      <c r="M36" s="1071" t="e">
        <f>L36/E36</f>
        <v>#DIV/0!</v>
      </c>
      <c r="N36" s="889">
        <v>2</v>
      </c>
      <c r="O36" s="878">
        <v>0</v>
      </c>
      <c r="P36" s="879">
        <v>0</v>
      </c>
    </row>
    <row r="37" spans="1:16" x14ac:dyDescent="0.25">
      <c r="A37" s="156">
        <v>2</v>
      </c>
      <c r="B37" s="141" t="s">
        <v>12</v>
      </c>
      <c r="C37" s="880">
        <v>0</v>
      </c>
      <c r="D37" s="876">
        <v>2</v>
      </c>
      <c r="E37" s="876">
        <v>2</v>
      </c>
      <c r="F37" s="876">
        <v>0</v>
      </c>
      <c r="G37" s="876">
        <v>2</v>
      </c>
      <c r="H37" s="876">
        <v>0</v>
      </c>
      <c r="I37" s="876">
        <v>0</v>
      </c>
      <c r="J37" s="876">
        <v>1</v>
      </c>
      <c r="K37" s="887">
        <v>0</v>
      </c>
      <c r="L37" s="1072">
        <f t="shared" ref="L37:L50" si="4">F37+K37</f>
        <v>0</v>
      </c>
      <c r="M37" s="1073">
        <f t="shared" ref="M37:M50" si="5">L37/E37</f>
        <v>0</v>
      </c>
      <c r="N37" s="890">
        <v>0</v>
      </c>
      <c r="O37" s="876">
        <v>0</v>
      </c>
      <c r="P37" s="881">
        <v>1</v>
      </c>
    </row>
    <row r="38" spans="1:16" x14ac:dyDescent="0.25">
      <c r="A38" s="156">
        <v>3</v>
      </c>
      <c r="B38" s="141" t="s">
        <v>14</v>
      </c>
      <c r="C38" s="880">
        <v>0</v>
      </c>
      <c r="D38" s="876">
        <v>1</v>
      </c>
      <c r="E38" s="876">
        <v>1</v>
      </c>
      <c r="F38" s="876">
        <v>0</v>
      </c>
      <c r="G38" s="876">
        <v>0</v>
      </c>
      <c r="H38" s="876">
        <v>0</v>
      </c>
      <c r="I38" s="876">
        <v>0</v>
      </c>
      <c r="J38" s="876">
        <v>0</v>
      </c>
      <c r="K38" s="887">
        <v>0</v>
      </c>
      <c r="L38" s="1072">
        <f t="shared" si="4"/>
        <v>0</v>
      </c>
      <c r="M38" s="1073">
        <f t="shared" si="5"/>
        <v>0</v>
      </c>
      <c r="N38" s="890">
        <v>0</v>
      </c>
      <c r="O38" s="876">
        <v>1</v>
      </c>
      <c r="P38" s="881">
        <v>0</v>
      </c>
    </row>
    <row r="39" spans="1:16" ht="29.25" x14ac:dyDescent="0.25">
      <c r="A39" s="156">
        <v>4</v>
      </c>
      <c r="B39" s="141" t="s">
        <v>15</v>
      </c>
      <c r="C39" s="880">
        <v>0</v>
      </c>
      <c r="D39" s="876">
        <v>0</v>
      </c>
      <c r="E39" s="876">
        <v>0</v>
      </c>
      <c r="F39" s="876">
        <v>0</v>
      </c>
      <c r="G39" s="876">
        <v>0</v>
      </c>
      <c r="H39" s="876">
        <v>0</v>
      </c>
      <c r="I39" s="876">
        <v>0</v>
      </c>
      <c r="J39" s="876">
        <v>0</v>
      </c>
      <c r="K39" s="887">
        <v>0</v>
      </c>
      <c r="L39" s="1072">
        <f t="shared" si="4"/>
        <v>0</v>
      </c>
      <c r="M39" s="1073" t="e">
        <f t="shared" si="5"/>
        <v>#DIV/0!</v>
      </c>
      <c r="N39" s="890">
        <v>0</v>
      </c>
      <c r="O39" s="876">
        <v>0</v>
      </c>
      <c r="P39" s="881">
        <v>0</v>
      </c>
    </row>
    <row r="40" spans="1:16" x14ac:dyDescent="0.25">
      <c r="A40" s="156">
        <v>5</v>
      </c>
      <c r="B40" s="141" t="s">
        <v>16</v>
      </c>
      <c r="C40" s="880">
        <v>0</v>
      </c>
      <c r="D40" s="876">
        <v>0</v>
      </c>
      <c r="E40" s="876">
        <v>0</v>
      </c>
      <c r="F40" s="876">
        <v>0</v>
      </c>
      <c r="G40" s="876">
        <v>0</v>
      </c>
      <c r="H40" s="876">
        <v>0</v>
      </c>
      <c r="I40" s="876">
        <v>0</v>
      </c>
      <c r="J40" s="876">
        <v>0</v>
      </c>
      <c r="K40" s="887">
        <v>0</v>
      </c>
      <c r="L40" s="1072">
        <f t="shared" si="4"/>
        <v>0</v>
      </c>
      <c r="M40" s="1073" t="e">
        <f t="shared" si="5"/>
        <v>#DIV/0!</v>
      </c>
      <c r="N40" s="890">
        <v>0</v>
      </c>
      <c r="O40" s="876">
        <v>0</v>
      </c>
      <c r="P40" s="881">
        <v>0</v>
      </c>
    </row>
    <row r="41" spans="1:16" x14ac:dyDescent="0.25">
      <c r="A41" s="157">
        <v>6</v>
      </c>
      <c r="B41" s="143" t="s">
        <v>17</v>
      </c>
      <c r="C41" s="880">
        <v>1</v>
      </c>
      <c r="D41" s="876">
        <v>0</v>
      </c>
      <c r="E41" s="876">
        <v>1</v>
      </c>
      <c r="F41" s="876">
        <v>0</v>
      </c>
      <c r="G41" s="876">
        <v>1</v>
      </c>
      <c r="H41" s="876">
        <v>0</v>
      </c>
      <c r="I41" s="876">
        <v>0</v>
      </c>
      <c r="J41" s="876">
        <v>1</v>
      </c>
      <c r="K41" s="887">
        <v>0</v>
      </c>
      <c r="L41" s="1072">
        <f t="shared" si="4"/>
        <v>0</v>
      </c>
      <c r="M41" s="1073">
        <f t="shared" si="5"/>
        <v>0</v>
      </c>
      <c r="N41" s="890">
        <v>0</v>
      </c>
      <c r="O41" s="876">
        <v>0</v>
      </c>
      <c r="P41" s="881">
        <v>0</v>
      </c>
    </row>
    <row r="42" spans="1:16" x14ac:dyDescent="0.25">
      <c r="A42" s="157">
        <v>7</v>
      </c>
      <c r="B42" s="143" t="s">
        <v>18</v>
      </c>
      <c r="C42" s="880">
        <v>0</v>
      </c>
      <c r="D42" s="876">
        <v>4</v>
      </c>
      <c r="E42" s="876">
        <v>2</v>
      </c>
      <c r="F42" s="876">
        <v>2</v>
      </c>
      <c r="G42" s="876">
        <v>0</v>
      </c>
      <c r="H42" s="876">
        <v>0</v>
      </c>
      <c r="I42" s="876">
        <v>0</v>
      </c>
      <c r="J42" s="876">
        <v>0</v>
      </c>
      <c r="K42" s="887">
        <v>0</v>
      </c>
      <c r="L42" s="1072">
        <f t="shared" si="4"/>
        <v>2</v>
      </c>
      <c r="M42" s="1073">
        <f t="shared" si="5"/>
        <v>1</v>
      </c>
      <c r="N42" s="890">
        <v>2</v>
      </c>
      <c r="O42" s="876">
        <v>0</v>
      </c>
      <c r="P42" s="881">
        <v>0</v>
      </c>
    </row>
    <row r="43" spans="1:16" x14ac:dyDescent="0.25">
      <c r="A43" s="156">
        <v>8</v>
      </c>
      <c r="B43" s="141" t="s">
        <v>19</v>
      </c>
      <c r="C43" s="880">
        <v>1</v>
      </c>
      <c r="D43" s="876">
        <v>0</v>
      </c>
      <c r="E43" s="876">
        <v>0</v>
      </c>
      <c r="F43" s="876">
        <v>0</v>
      </c>
      <c r="G43" s="876">
        <v>0</v>
      </c>
      <c r="H43" s="876">
        <v>0</v>
      </c>
      <c r="I43" s="876">
        <v>0</v>
      </c>
      <c r="J43" s="876">
        <v>0</v>
      </c>
      <c r="K43" s="887">
        <v>0</v>
      </c>
      <c r="L43" s="1072">
        <f t="shared" si="4"/>
        <v>0</v>
      </c>
      <c r="M43" s="1073" t="e">
        <f t="shared" si="5"/>
        <v>#DIV/0!</v>
      </c>
      <c r="N43" s="890">
        <v>0</v>
      </c>
      <c r="O43" s="876">
        <v>1</v>
      </c>
      <c r="P43" s="881">
        <v>0</v>
      </c>
    </row>
    <row r="44" spans="1:16" x14ac:dyDescent="0.25">
      <c r="A44" s="156">
        <v>9</v>
      </c>
      <c r="B44" s="141" t="s">
        <v>20</v>
      </c>
      <c r="C44" s="880">
        <v>0</v>
      </c>
      <c r="D44" s="876">
        <v>0</v>
      </c>
      <c r="E44" s="876">
        <v>0</v>
      </c>
      <c r="F44" s="876">
        <v>0</v>
      </c>
      <c r="G44" s="876">
        <v>0</v>
      </c>
      <c r="H44" s="876">
        <v>0</v>
      </c>
      <c r="I44" s="876">
        <v>0</v>
      </c>
      <c r="J44" s="876">
        <v>0</v>
      </c>
      <c r="K44" s="887">
        <v>0</v>
      </c>
      <c r="L44" s="1072">
        <f t="shared" si="4"/>
        <v>0</v>
      </c>
      <c r="M44" s="1073" t="e">
        <f t="shared" si="5"/>
        <v>#DIV/0!</v>
      </c>
      <c r="N44" s="890">
        <v>0</v>
      </c>
      <c r="O44" s="876">
        <v>0</v>
      </c>
      <c r="P44" s="881">
        <v>0</v>
      </c>
    </row>
    <row r="45" spans="1:16" x14ac:dyDescent="0.25">
      <c r="A45" s="156">
        <v>10</v>
      </c>
      <c r="B45" s="141" t="s">
        <v>21</v>
      </c>
      <c r="C45" s="880">
        <v>0</v>
      </c>
      <c r="D45" s="876">
        <v>0</v>
      </c>
      <c r="E45" s="876">
        <v>0</v>
      </c>
      <c r="F45" s="876">
        <v>0</v>
      </c>
      <c r="G45" s="876">
        <v>0</v>
      </c>
      <c r="H45" s="876">
        <v>0</v>
      </c>
      <c r="I45" s="876">
        <v>0</v>
      </c>
      <c r="J45" s="876">
        <v>0</v>
      </c>
      <c r="K45" s="887">
        <v>0</v>
      </c>
      <c r="L45" s="1072">
        <f t="shared" si="4"/>
        <v>0</v>
      </c>
      <c r="M45" s="1073" t="e">
        <f t="shared" si="5"/>
        <v>#DIV/0!</v>
      </c>
      <c r="N45" s="890">
        <v>0</v>
      </c>
      <c r="O45" s="876">
        <v>0</v>
      </c>
      <c r="P45" s="881">
        <v>0</v>
      </c>
    </row>
    <row r="46" spans="1:16" x14ac:dyDescent="0.25">
      <c r="A46" s="157">
        <v>11</v>
      </c>
      <c r="B46" s="143" t="s">
        <v>22</v>
      </c>
      <c r="C46" s="880">
        <v>0</v>
      </c>
      <c r="D46" s="876">
        <v>1</v>
      </c>
      <c r="E46" s="876">
        <v>0</v>
      </c>
      <c r="F46" s="876">
        <v>0</v>
      </c>
      <c r="G46" s="876">
        <v>0</v>
      </c>
      <c r="H46" s="876">
        <v>0</v>
      </c>
      <c r="I46" s="876">
        <v>0</v>
      </c>
      <c r="J46" s="876">
        <v>0</v>
      </c>
      <c r="K46" s="887">
        <v>0</v>
      </c>
      <c r="L46" s="1072">
        <f t="shared" si="4"/>
        <v>0</v>
      </c>
      <c r="M46" s="1073" t="e">
        <f t="shared" si="5"/>
        <v>#DIV/0!</v>
      </c>
      <c r="N46" s="890">
        <v>0</v>
      </c>
      <c r="O46" s="876">
        <v>0</v>
      </c>
      <c r="P46" s="881">
        <v>0</v>
      </c>
    </row>
    <row r="47" spans="1:16" x14ac:dyDescent="0.25">
      <c r="A47" s="156">
        <v>12</v>
      </c>
      <c r="B47" s="141" t="s">
        <v>23</v>
      </c>
      <c r="C47" s="880">
        <v>0</v>
      </c>
      <c r="D47" s="876">
        <v>0</v>
      </c>
      <c r="E47" s="876">
        <v>3</v>
      </c>
      <c r="F47" s="876">
        <v>0</v>
      </c>
      <c r="G47" s="876">
        <v>3</v>
      </c>
      <c r="H47" s="876">
        <v>0</v>
      </c>
      <c r="I47" s="876">
        <v>2</v>
      </c>
      <c r="J47" s="876">
        <v>1</v>
      </c>
      <c r="K47" s="887">
        <v>0</v>
      </c>
      <c r="L47" s="1072">
        <f t="shared" si="4"/>
        <v>0</v>
      </c>
      <c r="M47" s="1073">
        <f t="shared" si="5"/>
        <v>0</v>
      </c>
      <c r="N47" s="890">
        <v>0</v>
      </c>
      <c r="O47" s="876">
        <v>0</v>
      </c>
      <c r="P47" s="881">
        <v>0</v>
      </c>
    </row>
    <row r="48" spans="1:16" x14ac:dyDescent="0.25">
      <c r="A48" s="156">
        <v>13</v>
      </c>
      <c r="B48" s="141" t="s">
        <v>24</v>
      </c>
      <c r="C48" s="880">
        <v>0</v>
      </c>
      <c r="D48" s="876">
        <v>0</v>
      </c>
      <c r="E48" s="876">
        <v>0</v>
      </c>
      <c r="F48" s="876">
        <v>0</v>
      </c>
      <c r="G48" s="876">
        <v>0</v>
      </c>
      <c r="H48" s="876">
        <v>0</v>
      </c>
      <c r="I48" s="876">
        <v>0</v>
      </c>
      <c r="J48" s="876">
        <v>0</v>
      </c>
      <c r="K48" s="887">
        <v>0</v>
      </c>
      <c r="L48" s="1072">
        <f t="shared" si="4"/>
        <v>0</v>
      </c>
      <c r="M48" s="1073" t="e">
        <f t="shared" si="5"/>
        <v>#DIV/0!</v>
      </c>
      <c r="N48" s="890">
        <v>0</v>
      </c>
      <c r="O48" s="876">
        <v>0</v>
      </c>
      <c r="P48" s="881">
        <v>0</v>
      </c>
    </row>
    <row r="49" spans="1:16" x14ac:dyDescent="0.25">
      <c r="A49" s="156">
        <v>14</v>
      </c>
      <c r="B49" s="141" t="s">
        <v>25</v>
      </c>
      <c r="C49" s="880">
        <v>0</v>
      </c>
      <c r="D49" s="876">
        <v>1</v>
      </c>
      <c r="E49" s="876">
        <v>0</v>
      </c>
      <c r="F49" s="876">
        <v>0</v>
      </c>
      <c r="G49" s="876">
        <v>1</v>
      </c>
      <c r="H49" s="876">
        <v>0</v>
      </c>
      <c r="I49" s="876">
        <v>0</v>
      </c>
      <c r="J49" s="876">
        <v>0</v>
      </c>
      <c r="K49" s="887">
        <v>0</v>
      </c>
      <c r="L49" s="1072">
        <f t="shared" si="4"/>
        <v>0</v>
      </c>
      <c r="M49" s="1073" t="e">
        <f t="shared" si="5"/>
        <v>#DIV/0!</v>
      </c>
      <c r="N49" s="890">
        <v>0</v>
      </c>
      <c r="O49" s="876">
        <v>0</v>
      </c>
      <c r="P49" s="881">
        <v>1</v>
      </c>
    </row>
    <row r="50" spans="1:16" ht="30" thickBot="1" x14ac:dyDescent="0.3">
      <c r="A50" s="158">
        <v>15</v>
      </c>
      <c r="B50" s="144" t="s">
        <v>26</v>
      </c>
      <c r="C50" s="882">
        <v>0</v>
      </c>
      <c r="D50" s="883">
        <v>0</v>
      </c>
      <c r="E50" s="883">
        <v>0</v>
      </c>
      <c r="F50" s="883">
        <v>0</v>
      </c>
      <c r="G50" s="883">
        <v>0</v>
      </c>
      <c r="H50" s="883">
        <v>0</v>
      </c>
      <c r="I50" s="883">
        <v>0</v>
      </c>
      <c r="J50" s="883">
        <v>0</v>
      </c>
      <c r="K50" s="888">
        <v>0</v>
      </c>
      <c r="L50" s="1074">
        <f t="shared" si="4"/>
        <v>0</v>
      </c>
      <c r="M50" s="1075" t="e">
        <f t="shared" si="5"/>
        <v>#DIV/0!</v>
      </c>
      <c r="N50" s="891">
        <v>0</v>
      </c>
      <c r="O50" s="883">
        <v>0</v>
      </c>
      <c r="P50" s="884">
        <v>0</v>
      </c>
    </row>
    <row r="51" spans="1:16" ht="15.75" thickBot="1" x14ac:dyDescent="0.3">
      <c r="A51" s="896"/>
      <c r="B51" s="897" t="s">
        <v>493</v>
      </c>
      <c r="C51" s="898">
        <f t="shared" ref="C51:P51" si="6">SUM(C36:C50)</f>
        <v>4</v>
      </c>
      <c r="D51" s="899">
        <f t="shared" si="6"/>
        <v>11</v>
      </c>
      <c r="E51" s="899">
        <f t="shared" si="6"/>
        <v>9</v>
      </c>
      <c r="F51" s="900">
        <f t="shared" si="6"/>
        <v>2</v>
      </c>
      <c r="G51" s="901">
        <f t="shared" si="6"/>
        <v>7</v>
      </c>
      <c r="H51" s="898">
        <f t="shared" si="6"/>
        <v>0</v>
      </c>
      <c r="I51" s="899">
        <f t="shared" si="6"/>
        <v>2</v>
      </c>
      <c r="J51" s="900">
        <f t="shared" si="6"/>
        <v>3</v>
      </c>
      <c r="K51" s="901">
        <f t="shared" si="6"/>
        <v>0</v>
      </c>
      <c r="L51" s="903">
        <f t="shared" si="6"/>
        <v>2</v>
      </c>
      <c r="M51" s="906">
        <f t="shared" ref="M51" si="7">L51/E51</f>
        <v>0.22222222222222221</v>
      </c>
      <c r="N51" s="904">
        <f t="shared" si="6"/>
        <v>4</v>
      </c>
      <c r="O51" s="892">
        <f t="shared" si="6"/>
        <v>2</v>
      </c>
      <c r="P51" s="902">
        <f t="shared" si="6"/>
        <v>2</v>
      </c>
    </row>
    <row r="52" spans="1:16" s="132" customFormat="1" thickBot="1" x14ac:dyDescent="0.25">
      <c r="A52" s="1057"/>
      <c r="B52" s="1058" t="s">
        <v>441</v>
      </c>
      <c r="C52" s="1059">
        <v>1</v>
      </c>
      <c r="D52" s="1060">
        <v>14</v>
      </c>
      <c r="E52" s="1060">
        <v>8</v>
      </c>
      <c r="F52" s="1061">
        <v>3</v>
      </c>
      <c r="G52" s="1062">
        <v>4</v>
      </c>
      <c r="H52" s="1059">
        <v>0</v>
      </c>
      <c r="I52" s="1060">
        <v>1</v>
      </c>
      <c r="J52" s="1061">
        <v>0</v>
      </c>
      <c r="K52" s="1062">
        <v>0</v>
      </c>
      <c r="L52" s="1065">
        <v>3</v>
      </c>
      <c r="M52" s="1066">
        <v>0.375</v>
      </c>
      <c r="N52" s="1067">
        <v>3</v>
      </c>
      <c r="O52" s="1063">
        <v>4</v>
      </c>
      <c r="P52" s="299">
        <v>3</v>
      </c>
    </row>
    <row r="53" spans="1:16" x14ac:dyDescent="0.25">
      <c r="A53" s="885" t="s">
        <v>455</v>
      </c>
    </row>
    <row r="54" spans="1:16" x14ac:dyDescent="0.25">
      <c r="A54" s="643" t="s">
        <v>495</v>
      </c>
    </row>
    <row r="55" spans="1:16" x14ac:dyDescent="0.25">
      <c r="A55" s="643" t="s">
        <v>496</v>
      </c>
    </row>
    <row r="56" spans="1:16" x14ac:dyDescent="0.25">
      <c r="A56" s="643" t="s">
        <v>497</v>
      </c>
    </row>
    <row r="57" spans="1:16" x14ac:dyDescent="0.25">
      <c r="A57" s="643" t="s">
        <v>498</v>
      </c>
    </row>
    <row r="58" spans="1:16" x14ac:dyDescent="0.25">
      <c r="A58" s="643" t="s">
        <v>499</v>
      </c>
    </row>
  </sheetData>
  <mergeCells count="2">
    <mergeCell ref="A34:P34"/>
    <mergeCell ref="A9:P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>
    <tabColor rgb="FFFF0000"/>
  </sheetPr>
  <dimension ref="A1:H36"/>
  <sheetViews>
    <sheetView showGridLines="0" topLeftCell="A3" zoomScale="190" zoomScaleNormal="190" workbookViewId="0">
      <selection activeCell="K32" sqref="K32"/>
    </sheetView>
  </sheetViews>
  <sheetFormatPr baseColWidth="10" defaultColWidth="11.42578125" defaultRowHeight="14.25" x14ac:dyDescent="0.2"/>
  <cols>
    <col min="1" max="1" width="8.28515625" style="132" customWidth="1"/>
    <col min="2" max="2" width="24.85546875" style="132" customWidth="1"/>
    <col min="3" max="3" width="16.28515625" style="132" customWidth="1"/>
    <col min="4" max="4" width="17.42578125" style="132" customWidth="1"/>
    <col min="5" max="5" width="16.85546875" style="132" customWidth="1"/>
    <col min="6" max="6" width="18.42578125" style="132" customWidth="1"/>
    <col min="7" max="16384" width="11.42578125" style="132"/>
  </cols>
  <sheetData>
    <row r="1" spans="1:6" ht="15" x14ac:dyDescent="0.25">
      <c r="A1" s="162" t="s">
        <v>100</v>
      </c>
      <c r="B1" s="162"/>
    </row>
    <row r="2" spans="1:6" x14ac:dyDescent="0.2">
      <c r="A2" s="133" t="s">
        <v>0</v>
      </c>
    </row>
    <row r="3" spans="1:6" x14ac:dyDescent="0.2">
      <c r="A3" s="132" t="str">
        <f>A5</f>
        <v>Tabell 3-2-E-1 Saksbehandlingstid - klager etter avslag på søknad om sykehjemsplass i år</v>
      </c>
    </row>
    <row r="5" spans="1:6" ht="15" x14ac:dyDescent="0.25">
      <c r="A5" s="297" t="s">
        <v>125</v>
      </c>
    </row>
    <row r="6" spans="1:6" ht="15" thickBot="1" x14ac:dyDescent="0.25"/>
    <row r="7" spans="1:6" ht="15.75" thickBot="1" x14ac:dyDescent="0.3">
      <c r="A7" s="298"/>
      <c r="B7" s="299"/>
      <c r="C7" s="1552" t="s">
        <v>113</v>
      </c>
      <c r="D7" s="1553"/>
      <c r="E7" s="1554" t="s">
        <v>114</v>
      </c>
      <c r="F7" s="1555"/>
    </row>
    <row r="8" spans="1:6" ht="72.75" thickBot="1" x14ac:dyDescent="0.3">
      <c r="A8" s="300" t="s">
        <v>51</v>
      </c>
      <c r="B8" s="137" t="s">
        <v>5</v>
      </c>
      <c r="C8" s="1213" t="s">
        <v>126</v>
      </c>
      <c r="D8" s="430" t="s">
        <v>527</v>
      </c>
      <c r="E8" s="1213" t="s">
        <v>126</v>
      </c>
      <c r="F8" s="430" t="s">
        <v>527</v>
      </c>
    </row>
    <row r="9" spans="1:6" x14ac:dyDescent="0.2">
      <c r="A9" s="138">
        <v>1</v>
      </c>
      <c r="B9" s="139" t="s">
        <v>11</v>
      </c>
      <c r="C9" s="79">
        <v>1</v>
      </c>
      <c r="D9" s="359">
        <v>0</v>
      </c>
      <c r="E9" s="412">
        <v>0</v>
      </c>
      <c r="F9" s="359">
        <v>0</v>
      </c>
    </row>
    <row r="10" spans="1:6" x14ac:dyDescent="0.2">
      <c r="A10" s="140">
        <v>2</v>
      </c>
      <c r="B10" s="141" t="s">
        <v>12</v>
      </c>
      <c r="C10" s="80">
        <v>0</v>
      </c>
      <c r="D10" s="360">
        <v>56</v>
      </c>
      <c r="E10" s="413">
        <v>0</v>
      </c>
      <c r="F10" s="360">
        <v>294</v>
      </c>
    </row>
    <row r="11" spans="1:6" x14ac:dyDescent="0.2">
      <c r="A11" s="140">
        <v>3</v>
      </c>
      <c r="B11" s="141" t="s">
        <v>14</v>
      </c>
      <c r="C11" s="80">
        <v>0</v>
      </c>
      <c r="D11" s="360">
        <v>0</v>
      </c>
      <c r="E11" s="413">
        <v>0</v>
      </c>
      <c r="F11" s="360">
        <v>124</v>
      </c>
    </row>
    <row r="12" spans="1:6" x14ac:dyDescent="0.2">
      <c r="A12" s="140">
        <v>4</v>
      </c>
      <c r="B12" s="141" t="s">
        <v>15</v>
      </c>
      <c r="C12" s="80">
        <v>73</v>
      </c>
      <c r="D12" s="360">
        <v>127</v>
      </c>
      <c r="E12" s="413">
        <v>0</v>
      </c>
      <c r="F12" s="360">
        <v>0</v>
      </c>
    </row>
    <row r="13" spans="1:6" x14ac:dyDescent="0.2">
      <c r="A13" s="140">
        <v>5</v>
      </c>
      <c r="B13" s="141" t="s">
        <v>16</v>
      </c>
      <c r="C13" s="80">
        <v>9</v>
      </c>
      <c r="D13" s="360">
        <v>0</v>
      </c>
      <c r="E13" s="413">
        <v>0</v>
      </c>
      <c r="F13" s="360">
        <v>0</v>
      </c>
    </row>
    <row r="14" spans="1:6" x14ac:dyDescent="0.2">
      <c r="A14" s="142">
        <v>6</v>
      </c>
      <c r="B14" s="143" t="s">
        <v>17</v>
      </c>
      <c r="C14" s="80">
        <v>19</v>
      </c>
      <c r="D14" s="360">
        <v>0</v>
      </c>
      <c r="E14" s="413">
        <v>0</v>
      </c>
      <c r="F14" s="360">
        <v>0</v>
      </c>
    </row>
    <row r="15" spans="1:6" x14ac:dyDescent="0.2">
      <c r="A15" s="142">
        <v>7</v>
      </c>
      <c r="B15" s="143" t="s">
        <v>18</v>
      </c>
      <c r="C15" s="80">
        <v>85</v>
      </c>
      <c r="D15" s="360">
        <v>107</v>
      </c>
      <c r="E15" s="413">
        <v>30</v>
      </c>
      <c r="F15" s="360">
        <v>0</v>
      </c>
    </row>
    <row r="16" spans="1:6" x14ac:dyDescent="0.2">
      <c r="A16" s="140">
        <v>8</v>
      </c>
      <c r="B16" s="141" t="s">
        <v>19</v>
      </c>
      <c r="C16" s="80">
        <v>30.5</v>
      </c>
      <c r="D16" s="360">
        <v>164.5</v>
      </c>
      <c r="E16" s="413">
        <v>0</v>
      </c>
      <c r="F16" s="360">
        <v>0</v>
      </c>
    </row>
    <row r="17" spans="1:8" x14ac:dyDescent="0.2">
      <c r="A17" s="140">
        <v>9</v>
      </c>
      <c r="B17" s="141" t="s">
        <v>20</v>
      </c>
      <c r="C17" s="80">
        <v>31</v>
      </c>
      <c r="D17" s="360">
        <v>0</v>
      </c>
      <c r="E17" s="413">
        <v>0</v>
      </c>
      <c r="F17" s="360">
        <v>0</v>
      </c>
      <c r="G17" s="172"/>
    </row>
    <row r="18" spans="1:8" x14ac:dyDescent="0.2">
      <c r="A18" s="140">
        <v>10</v>
      </c>
      <c r="B18" s="141" t="s">
        <v>21</v>
      </c>
      <c r="C18" s="80">
        <v>3</v>
      </c>
      <c r="D18" s="360">
        <v>0</v>
      </c>
      <c r="E18" s="413">
        <v>0</v>
      </c>
      <c r="F18" s="360">
        <v>0</v>
      </c>
    </row>
    <row r="19" spans="1:8" x14ac:dyDescent="0.2">
      <c r="A19" s="142">
        <v>11</v>
      </c>
      <c r="B19" s="143" t="s">
        <v>22</v>
      </c>
      <c r="C19" s="80" t="s">
        <v>526</v>
      </c>
      <c r="D19" s="360">
        <v>105</v>
      </c>
      <c r="E19" s="413">
        <v>0</v>
      </c>
      <c r="F19" s="360">
        <v>0</v>
      </c>
      <c r="H19" s="172"/>
    </row>
    <row r="20" spans="1:8" x14ac:dyDescent="0.2">
      <c r="A20" s="140">
        <v>12</v>
      </c>
      <c r="B20" s="141" t="s">
        <v>23</v>
      </c>
      <c r="C20" s="80">
        <v>0</v>
      </c>
      <c r="D20" s="360">
        <v>56</v>
      </c>
      <c r="E20" s="413">
        <v>0</v>
      </c>
      <c r="F20" s="360">
        <v>0</v>
      </c>
    </row>
    <row r="21" spans="1:8" x14ac:dyDescent="0.2">
      <c r="A21" s="140">
        <v>13</v>
      </c>
      <c r="B21" s="141" t="s">
        <v>24</v>
      </c>
      <c r="C21" s="80">
        <v>31</v>
      </c>
      <c r="D21" s="360">
        <v>0</v>
      </c>
      <c r="E21" s="413">
        <v>0</v>
      </c>
      <c r="F21" s="360">
        <v>0</v>
      </c>
    </row>
    <row r="22" spans="1:8" x14ac:dyDescent="0.2">
      <c r="A22" s="140">
        <v>14</v>
      </c>
      <c r="B22" s="141" t="s">
        <v>25</v>
      </c>
      <c r="C22" s="80">
        <v>7</v>
      </c>
      <c r="D22" s="360">
        <v>0</v>
      </c>
      <c r="E22" s="413">
        <v>26</v>
      </c>
      <c r="F22" s="360">
        <v>0</v>
      </c>
    </row>
    <row r="23" spans="1:8" ht="15" thickBot="1" x14ac:dyDescent="0.25">
      <c r="A23" s="275">
        <v>15</v>
      </c>
      <c r="B23" s="144" t="s">
        <v>26</v>
      </c>
      <c r="C23" s="81">
        <v>43</v>
      </c>
      <c r="D23" s="361">
        <v>0</v>
      </c>
      <c r="E23" s="414">
        <v>0</v>
      </c>
      <c r="F23" s="361">
        <v>0</v>
      </c>
    </row>
    <row r="24" spans="1:8" ht="15.75" thickBot="1" x14ac:dyDescent="0.3">
      <c r="A24" s="159"/>
      <c r="B24" s="277" t="s">
        <v>525</v>
      </c>
      <c r="C24" s="1215">
        <f>SUM(C9:C23)/11</f>
        <v>30.227272727272727</v>
      </c>
      <c r="D24" s="1216">
        <f>SUM(D9:D23)/3</f>
        <v>205.16666666666666</v>
      </c>
      <c r="E24" s="1217">
        <f>SUM(E9:E23)/3</f>
        <v>18.666666666666668</v>
      </c>
      <c r="F24" s="1216">
        <f>SUM(F9:F23)/1</f>
        <v>418</v>
      </c>
    </row>
    <row r="25" spans="1:8" x14ac:dyDescent="0.2">
      <c r="A25" s="486"/>
      <c r="B25" s="1214" t="s">
        <v>502</v>
      </c>
      <c r="C25" s="400">
        <v>51.363636363636367</v>
      </c>
      <c r="D25" s="228">
        <v>422.33333333333331</v>
      </c>
      <c r="E25" s="397">
        <v>3.3333333333333335</v>
      </c>
      <c r="F25" s="228">
        <v>628</v>
      </c>
    </row>
    <row r="26" spans="1:8" x14ac:dyDescent="0.2">
      <c r="A26" s="241"/>
      <c r="B26" s="278" t="s">
        <v>459</v>
      </c>
      <c r="C26" s="528">
        <v>58.636363636363633</v>
      </c>
      <c r="D26" s="529">
        <v>211.66666666666666</v>
      </c>
      <c r="E26" s="530">
        <v>55.333333333333336</v>
      </c>
      <c r="F26" s="529">
        <v>75</v>
      </c>
    </row>
    <row r="27" spans="1:8" x14ac:dyDescent="0.2">
      <c r="A27" s="241"/>
      <c r="B27" s="278" t="s">
        <v>127</v>
      </c>
      <c r="C27" s="528">
        <v>75.166666666666671</v>
      </c>
      <c r="D27" s="529">
        <v>218</v>
      </c>
      <c r="E27" s="530">
        <v>19.5</v>
      </c>
      <c r="F27" s="529">
        <v>148</v>
      </c>
    </row>
    <row r="28" spans="1:8" x14ac:dyDescent="0.2">
      <c r="A28" s="241"/>
      <c r="B28" s="278" t="s">
        <v>128</v>
      </c>
      <c r="C28" s="528">
        <v>61.75</v>
      </c>
      <c r="D28" s="529">
        <v>253.66666666666666</v>
      </c>
      <c r="E28" s="530">
        <v>19.25</v>
      </c>
      <c r="F28" s="529">
        <v>0</v>
      </c>
    </row>
    <row r="29" spans="1:8" x14ac:dyDescent="0.2">
      <c r="A29" s="241"/>
      <c r="B29" s="278" t="s">
        <v>129</v>
      </c>
      <c r="C29" s="528">
        <v>37.43333333333333</v>
      </c>
      <c r="D29" s="529">
        <v>291</v>
      </c>
      <c r="E29" s="530">
        <v>11.5</v>
      </c>
      <c r="F29" s="529">
        <v>0</v>
      </c>
    </row>
    <row r="30" spans="1:8" x14ac:dyDescent="0.2">
      <c r="A30" s="241"/>
      <c r="B30" s="278" t="s">
        <v>130</v>
      </c>
      <c r="C30" s="528">
        <v>35.058</v>
      </c>
      <c r="D30" s="529">
        <v>171.33333333333334</v>
      </c>
      <c r="E30" s="530">
        <v>6.125</v>
      </c>
      <c r="F30" s="529">
        <v>83</v>
      </c>
    </row>
    <row r="31" spans="1:8" x14ac:dyDescent="0.2">
      <c r="A31" s="241"/>
      <c r="B31" s="278" t="s">
        <v>131</v>
      </c>
      <c r="C31" s="528">
        <v>48.160000000000004</v>
      </c>
      <c r="D31" s="529">
        <v>107.6</v>
      </c>
      <c r="E31" s="530">
        <v>35</v>
      </c>
      <c r="F31" s="529">
        <v>177</v>
      </c>
    </row>
    <row r="32" spans="1:8" x14ac:dyDescent="0.2">
      <c r="A32" s="145"/>
      <c r="B32" s="279" t="s">
        <v>132</v>
      </c>
      <c r="C32" s="401">
        <v>37.263636363636358</v>
      </c>
      <c r="D32" s="396">
        <v>110.875</v>
      </c>
      <c r="E32" s="398">
        <v>76</v>
      </c>
      <c r="F32" s="396">
        <v>125</v>
      </c>
    </row>
    <row r="33" spans="1:6" x14ac:dyDescent="0.2">
      <c r="A33" s="145"/>
      <c r="B33" s="279" t="s">
        <v>133</v>
      </c>
      <c r="C33" s="401">
        <v>54.7</v>
      </c>
      <c r="D33" s="396">
        <v>149.88888888888889</v>
      </c>
      <c r="E33" s="398">
        <v>38.964285714285715</v>
      </c>
      <c r="F33" s="396">
        <v>120.25</v>
      </c>
    </row>
    <row r="34" spans="1:6" x14ac:dyDescent="0.2">
      <c r="A34" s="145"/>
      <c r="B34" s="279" t="s">
        <v>134</v>
      </c>
      <c r="C34" s="401">
        <v>66.442142857142855</v>
      </c>
      <c r="D34" s="396">
        <v>96.608571428571423</v>
      </c>
      <c r="E34" s="398">
        <v>44.166666666666664</v>
      </c>
      <c r="F34" s="396">
        <v>23.714285714285715</v>
      </c>
    </row>
    <row r="35" spans="1:6" ht="15.75" thickBot="1" x14ac:dyDescent="0.3">
      <c r="A35" s="167"/>
      <c r="B35" s="280" t="s">
        <v>135</v>
      </c>
      <c r="C35" s="402">
        <v>50.125</v>
      </c>
      <c r="D35" s="227">
        <v>86.857142857142861</v>
      </c>
      <c r="E35" s="399">
        <v>21.166666666666668</v>
      </c>
      <c r="F35" s="227">
        <v>8.4285714285714288</v>
      </c>
    </row>
    <row r="36" spans="1:6" x14ac:dyDescent="0.2">
      <c r="A36" s="303" t="s">
        <v>136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7">
    <tabColor rgb="FFFF0000"/>
  </sheetPr>
  <dimension ref="A1:O36"/>
  <sheetViews>
    <sheetView showGridLines="0" zoomScale="167" zoomScaleNormal="100" workbookViewId="0">
      <selection activeCell="B24" sqref="B24"/>
    </sheetView>
  </sheetViews>
  <sheetFormatPr baseColWidth="10" defaultColWidth="11.42578125" defaultRowHeight="14.25" x14ac:dyDescent="0.2"/>
  <cols>
    <col min="1" max="1" width="8.140625" style="147" customWidth="1"/>
    <col min="2" max="2" width="25.42578125" style="132" customWidth="1"/>
    <col min="3" max="3" width="11.85546875" style="132" customWidth="1"/>
    <col min="4" max="4" width="12.140625" style="132" customWidth="1"/>
    <col min="5" max="5" width="10.140625" style="132" customWidth="1"/>
    <col min="6" max="6" width="10.42578125" style="132" customWidth="1"/>
    <col min="7" max="7" width="10.85546875" style="132" customWidth="1"/>
    <col min="8" max="8" width="14.5703125" style="132" customWidth="1"/>
    <col min="9" max="9" width="11" style="132" customWidth="1"/>
    <col min="10" max="10" width="9.5703125" style="132" customWidth="1"/>
    <col min="11" max="11" width="10" style="132" customWidth="1"/>
    <col min="12" max="12" width="11.42578125" style="132" customWidth="1"/>
    <col min="13" max="16384" width="11.42578125" style="132"/>
  </cols>
  <sheetData>
    <row r="1" spans="1:15" x14ac:dyDescent="0.2">
      <c r="A1" s="152" t="s">
        <v>100</v>
      </c>
      <c r="B1" s="152"/>
    </row>
    <row r="2" spans="1:15" x14ac:dyDescent="0.2">
      <c r="A2" s="133" t="s">
        <v>0</v>
      </c>
    </row>
    <row r="3" spans="1:15" x14ac:dyDescent="0.2">
      <c r="A3" s="133"/>
    </row>
    <row r="4" spans="1:15" x14ac:dyDescent="0.2">
      <c r="A4" s="133" t="str">
        <f>A6</f>
        <v>3-2-F Alternativt tilbud til personer som har fått avslag på søknad om langtidsopphold i sykehjem</v>
      </c>
    </row>
    <row r="5" spans="1:15" x14ac:dyDescent="0.2">
      <c r="A5" s="133"/>
    </row>
    <row r="6" spans="1:15" s="134" customFormat="1" ht="30" customHeight="1" thickBot="1" x14ac:dyDescent="0.25">
      <c r="A6" s="105" t="s">
        <v>137</v>
      </c>
    </row>
    <row r="7" spans="1:15" s="136" customFormat="1" ht="174" customHeight="1" thickBot="1" x14ac:dyDescent="0.3">
      <c r="A7" s="154" t="s">
        <v>51</v>
      </c>
      <c r="B7" s="927" t="s">
        <v>5</v>
      </c>
      <c r="C7" s="928" t="s">
        <v>138</v>
      </c>
      <c r="D7" s="171" t="s">
        <v>503</v>
      </c>
      <c r="E7" s="164" t="s">
        <v>139</v>
      </c>
      <c r="F7" s="170" t="s">
        <v>140</v>
      </c>
      <c r="G7" s="164" t="s">
        <v>141</v>
      </c>
      <c r="H7" s="171" t="s">
        <v>142</v>
      </c>
      <c r="I7" s="164" t="s">
        <v>143</v>
      </c>
      <c r="J7" s="164" t="s">
        <v>144</v>
      </c>
      <c r="K7" s="165" t="s">
        <v>145</v>
      </c>
    </row>
    <row r="8" spans="1:15" x14ac:dyDescent="0.2">
      <c r="A8" s="155">
        <v>1</v>
      </c>
      <c r="B8" s="139" t="s">
        <v>11</v>
      </c>
      <c r="C8" s="79">
        <v>10</v>
      </c>
      <c r="D8" s="584">
        <v>0</v>
      </c>
      <c r="E8" s="584">
        <v>1</v>
      </c>
      <c r="F8" s="584">
        <v>1</v>
      </c>
      <c r="G8" s="584">
        <v>8</v>
      </c>
      <c r="H8" s="584">
        <v>0</v>
      </c>
      <c r="I8" s="584">
        <v>0</v>
      </c>
      <c r="J8" s="359">
        <v>0</v>
      </c>
      <c r="K8" s="477">
        <f>SUM(D8:J8)</f>
        <v>10</v>
      </c>
    </row>
    <row r="9" spans="1:15" x14ac:dyDescent="0.2">
      <c r="A9" s="156">
        <v>2</v>
      </c>
      <c r="B9" s="141" t="s">
        <v>12</v>
      </c>
      <c r="C9" s="80">
        <v>1</v>
      </c>
      <c r="D9" s="586">
        <v>1</v>
      </c>
      <c r="E9" s="586">
        <v>0</v>
      </c>
      <c r="F9" s="586">
        <v>0</v>
      </c>
      <c r="G9" s="586">
        <v>0</v>
      </c>
      <c r="H9" s="586">
        <v>0</v>
      </c>
      <c r="I9" s="586">
        <v>0</v>
      </c>
      <c r="J9" s="360">
        <v>0</v>
      </c>
      <c r="K9" s="478">
        <f t="shared" ref="K9:K22" si="0">SUM(D9:J9)</f>
        <v>1</v>
      </c>
      <c r="O9" s="132" t="s">
        <v>13</v>
      </c>
    </row>
    <row r="10" spans="1:15" x14ac:dyDescent="0.2">
      <c r="A10" s="156">
        <v>3</v>
      </c>
      <c r="B10" s="141" t="s">
        <v>14</v>
      </c>
      <c r="C10" s="80">
        <v>15</v>
      </c>
      <c r="D10" s="586">
        <v>1</v>
      </c>
      <c r="E10" s="586">
        <v>0</v>
      </c>
      <c r="F10" s="586">
        <v>2</v>
      </c>
      <c r="G10" s="586">
        <v>9</v>
      </c>
      <c r="H10" s="586">
        <v>0</v>
      </c>
      <c r="I10" s="586">
        <v>0</v>
      </c>
      <c r="J10" s="360">
        <v>3</v>
      </c>
      <c r="K10" s="478">
        <f t="shared" si="0"/>
        <v>15</v>
      </c>
    </row>
    <row r="11" spans="1:15" x14ac:dyDescent="0.2">
      <c r="A11" s="156">
        <v>4</v>
      </c>
      <c r="B11" s="141" t="s">
        <v>15</v>
      </c>
      <c r="C11" s="80">
        <v>4</v>
      </c>
      <c r="D11" s="586">
        <v>0</v>
      </c>
      <c r="E11" s="586">
        <v>0</v>
      </c>
      <c r="F11" s="586">
        <v>2</v>
      </c>
      <c r="G11" s="586">
        <v>2</v>
      </c>
      <c r="H11" s="586">
        <v>0</v>
      </c>
      <c r="I11" s="586">
        <v>0</v>
      </c>
      <c r="J11" s="360">
        <v>0</v>
      </c>
      <c r="K11" s="478">
        <f t="shared" si="0"/>
        <v>4</v>
      </c>
    </row>
    <row r="12" spans="1:15" x14ac:dyDescent="0.2">
      <c r="A12" s="156">
        <v>5</v>
      </c>
      <c r="B12" s="141" t="s">
        <v>16</v>
      </c>
      <c r="C12" s="80">
        <v>20</v>
      </c>
      <c r="D12" s="586">
        <v>7</v>
      </c>
      <c r="E12" s="586">
        <v>0</v>
      </c>
      <c r="F12" s="586">
        <v>1</v>
      </c>
      <c r="G12" s="586">
        <v>2</v>
      </c>
      <c r="H12" s="586">
        <v>0</v>
      </c>
      <c r="I12" s="586">
        <v>4</v>
      </c>
      <c r="J12" s="360">
        <v>14</v>
      </c>
      <c r="K12" s="478">
        <f t="shared" si="0"/>
        <v>28</v>
      </c>
    </row>
    <row r="13" spans="1:15" x14ac:dyDescent="0.2">
      <c r="A13" s="157">
        <v>6</v>
      </c>
      <c r="B13" s="143" t="s">
        <v>17</v>
      </c>
      <c r="C13" s="80">
        <v>3</v>
      </c>
      <c r="D13" s="586">
        <v>0</v>
      </c>
      <c r="E13" s="586">
        <v>0</v>
      </c>
      <c r="F13" s="586">
        <v>0</v>
      </c>
      <c r="G13" s="586">
        <v>0</v>
      </c>
      <c r="H13" s="586">
        <v>0</v>
      </c>
      <c r="I13" s="586">
        <v>0</v>
      </c>
      <c r="J13" s="360">
        <v>1</v>
      </c>
      <c r="K13" s="478">
        <f t="shared" si="0"/>
        <v>1</v>
      </c>
    </row>
    <row r="14" spans="1:15" x14ac:dyDescent="0.2">
      <c r="A14" s="157">
        <v>7</v>
      </c>
      <c r="B14" s="143" t="s">
        <v>18</v>
      </c>
      <c r="C14" s="80">
        <v>42</v>
      </c>
      <c r="D14" s="586">
        <v>6</v>
      </c>
      <c r="E14" s="586">
        <v>1</v>
      </c>
      <c r="F14" s="586">
        <v>5</v>
      </c>
      <c r="G14" s="586">
        <v>0</v>
      </c>
      <c r="H14" s="586">
        <v>0</v>
      </c>
      <c r="I14" s="586">
        <v>6</v>
      </c>
      <c r="J14" s="360">
        <v>16</v>
      </c>
      <c r="K14" s="478">
        <f t="shared" si="0"/>
        <v>34</v>
      </c>
      <c r="N14" s="132" t="s">
        <v>13</v>
      </c>
    </row>
    <row r="15" spans="1:15" x14ac:dyDescent="0.2">
      <c r="A15" s="156">
        <v>8</v>
      </c>
      <c r="B15" s="141" t="s">
        <v>19</v>
      </c>
      <c r="C15" s="80">
        <v>19</v>
      </c>
      <c r="D15" s="586">
        <v>1</v>
      </c>
      <c r="E15" s="586">
        <v>0</v>
      </c>
      <c r="F15" s="586">
        <v>0</v>
      </c>
      <c r="G15" s="586">
        <v>0</v>
      </c>
      <c r="H15" s="586">
        <v>0</v>
      </c>
      <c r="I15" s="586">
        <v>0</v>
      </c>
      <c r="J15" s="360">
        <v>4</v>
      </c>
      <c r="K15" s="478">
        <f t="shared" si="0"/>
        <v>5</v>
      </c>
    </row>
    <row r="16" spans="1:15" x14ac:dyDescent="0.2">
      <c r="A16" s="156">
        <v>9</v>
      </c>
      <c r="B16" s="141" t="s">
        <v>20</v>
      </c>
      <c r="C16" s="80">
        <v>2</v>
      </c>
      <c r="D16" s="586">
        <v>1</v>
      </c>
      <c r="E16" s="586">
        <v>1</v>
      </c>
      <c r="F16" s="586">
        <v>0</v>
      </c>
      <c r="G16" s="586">
        <v>0</v>
      </c>
      <c r="H16" s="586">
        <v>0</v>
      </c>
      <c r="I16" s="586">
        <v>0</v>
      </c>
      <c r="J16" s="360">
        <v>1</v>
      </c>
      <c r="K16" s="478">
        <f t="shared" si="0"/>
        <v>3</v>
      </c>
    </row>
    <row r="17" spans="1:13" x14ac:dyDescent="0.2">
      <c r="A17" s="156">
        <v>10</v>
      </c>
      <c r="B17" s="141" t="s">
        <v>21</v>
      </c>
      <c r="C17" s="80">
        <v>8</v>
      </c>
      <c r="D17" s="586">
        <v>1</v>
      </c>
      <c r="E17" s="586">
        <v>0</v>
      </c>
      <c r="F17" s="586">
        <v>1</v>
      </c>
      <c r="G17" s="586">
        <v>5</v>
      </c>
      <c r="H17" s="586">
        <v>0</v>
      </c>
      <c r="I17" s="586">
        <v>2</v>
      </c>
      <c r="J17" s="360">
        <v>5</v>
      </c>
      <c r="K17" s="478">
        <f t="shared" si="0"/>
        <v>14</v>
      </c>
    </row>
    <row r="18" spans="1:13" x14ac:dyDescent="0.2">
      <c r="A18" s="157">
        <v>11</v>
      </c>
      <c r="B18" s="143" t="s">
        <v>22</v>
      </c>
      <c r="C18" s="80">
        <v>24</v>
      </c>
      <c r="D18" s="586">
        <v>3</v>
      </c>
      <c r="E18" s="586">
        <v>1</v>
      </c>
      <c r="F18" s="586">
        <v>7</v>
      </c>
      <c r="G18" s="586">
        <v>4</v>
      </c>
      <c r="H18" s="586">
        <v>0</v>
      </c>
      <c r="I18" s="586">
        <v>6</v>
      </c>
      <c r="J18" s="360">
        <v>3</v>
      </c>
      <c r="K18" s="478">
        <f t="shared" si="0"/>
        <v>24</v>
      </c>
    </row>
    <row r="19" spans="1:13" x14ac:dyDescent="0.2">
      <c r="A19" s="156">
        <v>12</v>
      </c>
      <c r="B19" s="141" t="s">
        <v>23</v>
      </c>
      <c r="C19" s="80">
        <v>6</v>
      </c>
      <c r="D19" s="586">
        <v>0</v>
      </c>
      <c r="E19" s="586">
        <v>0</v>
      </c>
      <c r="F19" s="586">
        <v>1</v>
      </c>
      <c r="G19" s="586">
        <v>3</v>
      </c>
      <c r="H19" s="586">
        <v>0</v>
      </c>
      <c r="I19" s="586">
        <v>2</v>
      </c>
      <c r="J19" s="360">
        <v>1</v>
      </c>
      <c r="K19" s="478">
        <f t="shared" si="0"/>
        <v>7</v>
      </c>
    </row>
    <row r="20" spans="1:13" x14ac:dyDescent="0.2">
      <c r="A20" s="156">
        <v>13</v>
      </c>
      <c r="B20" s="141" t="s">
        <v>24</v>
      </c>
      <c r="C20" s="80">
        <v>8</v>
      </c>
      <c r="D20" s="586">
        <v>2</v>
      </c>
      <c r="E20" s="586">
        <v>0</v>
      </c>
      <c r="F20" s="586">
        <v>0</v>
      </c>
      <c r="G20" s="586">
        <v>7</v>
      </c>
      <c r="H20" s="586">
        <v>0</v>
      </c>
      <c r="I20" s="586">
        <v>0</v>
      </c>
      <c r="J20" s="360">
        <v>4</v>
      </c>
      <c r="K20" s="478">
        <f t="shared" si="0"/>
        <v>13</v>
      </c>
    </row>
    <row r="21" spans="1:13" x14ac:dyDescent="0.2">
      <c r="A21" s="156">
        <v>14</v>
      </c>
      <c r="B21" s="141" t="s">
        <v>25</v>
      </c>
      <c r="C21" s="80">
        <v>8</v>
      </c>
      <c r="D21" s="586">
        <v>8</v>
      </c>
      <c r="E21" s="586">
        <v>0</v>
      </c>
      <c r="F21" s="586">
        <v>2</v>
      </c>
      <c r="G21" s="586">
        <v>0</v>
      </c>
      <c r="H21" s="586">
        <v>7</v>
      </c>
      <c r="I21" s="586">
        <v>3</v>
      </c>
      <c r="J21" s="360">
        <v>7</v>
      </c>
      <c r="K21" s="478">
        <f t="shared" si="0"/>
        <v>27</v>
      </c>
      <c r="L21" s="172"/>
    </row>
    <row r="22" spans="1:13" ht="15" thickBot="1" x14ac:dyDescent="0.25">
      <c r="A22" s="158">
        <v>15</v>
      </c>
      <c r="B22" s="144" t="s">
        <v>26</v>
      </c>
      <c r="C22" s="81">
        <v>14</v>
      </c>
      <c r="D22" s="588">
        <v>3</v>
      </c>
      <c r="E22" s="588">
        <v>0</v>
      </c>
      <c r="F22" s="588">
        <v>2</v>
      </c>
      <c r="G22" s="588">
        <v>4</v>
      </c>
      <c r="H22" s="588">
        <v>0</v>
      </c>
      <c r="I22" s="588">
        <v>4</v>
      </c>
      <c r="J22" s="361">
        <v>5</v>
      </c>
      <c r="K22" s="202">
        <f t="shared" si="0"/>
        <v>18</v>
      </c>
    </row>
    <row r="23" spans="1:13" s="160" customFormat="1" ht="15.75" thickBot="1" x14ac:dyDescent="0.3">
      <c r="A23" s="159"/>
      <c r="B23" s="277" t="s">
        <v>528</v>
      </c>
      <c r="C23" s="1218">
        <f>SUM(C8:C22)</f>
        <v>184</v>
      </c>
      <c r="D23" s="1219">
        <f t="shared" ref="D23:K23" si="1">SUM(D8:D22)</f>
        <v>34</v>
      </c>
      <c r="E23" s="899">
        <f t="shared" si="1"/>
        <v>4</v>
      </c>
      <c r="F23" s="899">
        <f t="shared" si="1"/>
        <v>24</v>
      </c>
      <c r="G23" s="899">
        <f t="shared" si="1"/>
        <v>44</v>
      </c>
      <c r="H23" s="899">
        <f t="shared" si="1"/>
        <v>7</v>
      </c>
      <c r="I23" s="899">
        <f t="shared" si="1"/>
        <v>27</v>
      </c>
      <c r="J23" s="904">
        <f t="shared" si="1"/>
        <v>64</v>
      </c>
      <c r="K23" s="892">
        <f t="shared" si="1"/>
        <v>204</v>
      </c>
      <c r="L23" s="196"/>
      <c r="M23" s="173"/>
    </row>
    <row r="24" spans="1:13" s="160" customFormat="1" ht="15" x14ac:dyDescent="0.25">
      <c r="A24" s="486"/>
      <c r="B24" s="1214" t="s">
        <v>493</v>
      </c>
      <c r="C24" s="313">
        <v>136</v>
      </c>
      <c r="D24" s="281">
        <v>29</v>
      </c>
      <c r="E24" s="168">
        <v>7</v>
      </c>
      <c r="F24" s="168">
        <v>17</v>
      </c>
      <c r="G24" s="168">
        <v>22</v>
      </c>
      <c r="H24" s="168">
        <v>0</v>
      </c>
      <c r="I24" s="168">
        <v>20</v>
      </c>
      <c r="J24" s="276">
        <v>30</v>
      </c>
      <c r="K24" s="282">
        <v>125</v>
      </c>
      <c r="L24" s="196"/>
      <c r="M24" s="173"/>
    </row>
    <row r="25" spans="1:13" x14ac:dyDescent="0.2">
      <c r="A25" s="241"/>
      <c r="B25" s="278" t="s">
        <v>441</v>
      </c>
      <c r="C25" s="313">
        <v>109</v>
      </c>
      <c r="D25" s="281">
        <v>27</v>
      </c>
      <c r="E25" s="168">
        <v>3</v>
      </c>
      <c r="F25" s="168">
        <v>18</v>
      </c>
      <c r="G25" s="168">
        <v>23</v>
      </c>
      <c r="H25" s="168">
        <v>0</v>
      </c>
      <c r="I25" s="168">
        <v>13</v>
      </c>
      <c r="J25" s="276">
        <v>43</v>
      </c>
      <c r="K25" s="282">
        <v>127</v>
      </c>
      <c r="L25" s="173"/>
      <c r="M25" s="173"/>
    </row>
    <row r="26" spans="1:13" x14ac:dyDescent="0.2">
      <c r="A26" s="241"/>
      <c r="B26" s="278" t="s">
        <v>359</v>
      </c>
      <c r="C26" s="313">
        <v>74</v>
      </c>
      <c r="D26" s="281">
        <v>17</v>
      </c>
      <c r="E26" s="168">
        <v>4</v>
      </c>
      <c r="F26" s="168">
        <v>14</v>
      </c>
      <c r="G26" s="168">
        <v>16</v>
      </c>
      <c r="H26" s="168">
        <v>0</v>
      </c>
      <c r="I26" s="168">
        <v>10</v>
      </c>
      <c r="J26" s="276">
        <v>22</v>
      </c>
      <c r="K26" s="282">
        <v>83</v>
      </c>
      <c r="M26" s="173"/>
    </row>
    <row r="27" spans="1:13" x14ac:dyDescent="0.2">
      <c r="A27" s="241"/>
      <c r="B27" s="278" t="s">
        <v>102</v>
      </c>
      <c r="C27" s="313">
        <v>106</v>
      </c>
      <c r="D27" s="281">
        <v>24</v>
      </c>
      <c r="E27" s="168">
        <v>4</v>
      </c>
      <c r="F27" s="168">
        <v>19</v>
      </c>
      <c r="G27" s="168">
        <v>44</v>
      </c>
      <c r="H27" s="168">
        <v>4</v>
      </c>
      <c r="I27" s="168">
        <v>17</v>
      </c>
      <c r="J27" s="276">
        <v>27</v>
      </c>
      <c r="K27" s="282">
        <v>139</v>
      </c>
      <c r="M27" s="173"/>
    </row>
    <row r="28" spans="1:13" x14ac:dyDescent="0.2">
      <c r="A28" s="241"/>
      <c r="B28" s="278" t="s">
        <v>103</v>
      </c>
      <c r="C28" s="313">
        <v>65</v>
      </c>
      <c r="D28" s="281">
        <v>17</v>
      </c>
      <c r="E28" s="168">
        <v>2</v>
      </c>
      <c r="F28" s="168">
        <v>7</v>
      </c>
      <c r="G28" s="168">
        <v>36</v>
      </c>
      <c r="H28" s="168">
        <v>0</v>
      </c>
      <c r="I28" s="168">
        <v>10</v>
      </c>
      <c r="J28" s="276">
        <v>21</v>
      </c>
      <c r="K28" s="282">
        <v>93</v>
      </c>
      <c r="M28" s="173"/>
    </row>
    <row r="29" spans="1:13" x14ac:dyDescent="0.2">
      <c r="A29" s="241"/>
      <c r="B29" s="278" t="s">
        <v>104</v>
      </c>
      <c r="C29" s="313">
        <v>87</v>
      </c>
      <c r="D29" s="281">
        <v>27</v>
      </c>
      <c r="E29" s="168">
        <v>16</v>
      </c>
      <c r="F29" s="168">
        <v>31</v>
      </c>
      <c r="G29" s="168">
        <v>32</v>
      </c>
      <c r="H29" s="168">
        <v>1</v>
      </c>
      <c r="I29" s="168">
        <v>10</v>
      </c>
      <c r="J29" s="276">
        <v>27</v>
      </c>
      <c r="K29" s="282">
        <v>144</v>
      </c>
      <c r="M29" s="173"/>
    </row>
    <row r="30" spans="1:13" s="160" customFormat="1" ht="15" x14ac:dyDescent="0.25">
      <c r="A30" s="487"/>
      <c r="B30" s="278" t="s">
        <v>105</v>
      </c>
      <c r="C30" s="313">
        <v>83</v>
      </c>
      <c r="D30" s="281">
        <v>27</v>
      </c>
      <c r="E30" s="168">
        <v>1</v>
      </c>
      <c r="F30" s="168">
        <v>19</v>
      </c>
      <c r="G30" s="168">
        <v>33</v>
      </c>
      <c r="H30" s="168">
        <v>2</v>
      </c>
      <c r="I30" s="168">
        <v>13</v>
      </c>
      <c r="J30" s="276">
        <v>18</v>
      </c>
      <c r="K30" s="282">
        <v>113</v>
      </c>
      <c r="M30" s="173"/>
    </row>
    <row r="31" spans="1:13" x14ac:dyDescent="0.2">
      <c r="A31" s="241"/>
      <c r="B31" s="278" t="s">
        <v>106</v>
      </c>
      <c r="C31" s="313">
        <v>71</v>
      </c>
      <c r="D31" s="281">
        <v>25</v>
      </c>
      <c r="E31" s="168">
        <v>2</v>
      </c>
      <c r="F31" s="168">
        <v>16</v>
      </c>
      <c r="G31" s="168">
        <v>31</v>
      </c>
      <c r="H31" s="168">
        <v>0</v>
      </c>
      <c r="I31" s="168">
        <v>15</v>
      </c>
      <c r="J31" s="276">
        <v>21</v>
      </c>
      <c r="K31" s="282">
        <v>110</v>
      </c>
      <c r="M31" s="173"/>
    </row>
    <row r="32" spans="1:13" x14ac:dyDescent="0.2">
      <c r="A32" s="241"/>
      <c r="B32" s="278" t="s">
        <v>107</v>
      </c>
      <c r="C32" s="313">
        <v>104</v>
      </c>
      <c r="D32" s="281">
        <v>21</v>
      </c>
      <c r="E32" s="168">
        <v>4</v>
      </c>
      <c r="F32" s="168">
        <v>13</v>
      </c>
      <c r="G32" s="168">
        <v>39</v>
      </c>
      <c r="H32" s="168">
        <v>4</v>
      </c>
      <c r="I32" s="168">
        <v>7</v>
      </c>
      <c r="J32" s="276">
        <v>18</v>
      </c>
      <c r="K32" s="282">
        <v>106</v>
      </c>
      <c r="M32" s="173"/>
    </row>
    <row r="33" spans="1:13" ht="15" thickBot="1" x14ac:dyDescent="0.25">
      <c r="A33" s="369"/>
      <c r="B33" s="370" t="s">
        <v>108</v>
      </c>
      <c r="C33" s="503">
        <v>75</v>
      </c>
      <c r="D33" s="326">
        <v>15</v>
      </c>
      <c r="E33" s="284">
        <v>5</v>
      </c>
      <c r="F33" s="284">
        <v>23</v>
      </c>
      <c r="G33" s="284">
        <v>41</v>
      </c>
      <c r="H33" s="284">
        <v>0</v>
      </c>
      <c r="I33" s="284">
        <v>16</v>
      </c>
      <c r="J33" s="371">
        <v>17</v>
      </c>
      <c r="K33" s="283">
        <v>117</v>
      </c>
      <c r="M33" s="173"/>
    </row>
    <row r="34" spans="1:13" x14ac:dyDescent="0.2">
      <c r="A34" s="241"/>
      <c r="B34" s="278" t="s">
        <v>109</v>
      </c>
      <c r="C34" s="313">
        <v>81</v>
      </c>
      <c r="D34" s="281">
        <v>15</v>
      </c>
      <c r="E34" s="168">
        <v>7</v>
      </c>
      <c r="F34" s="168">
        <v>10</v>
      </c>
      <c r="G34" s="168">
        <v>40</v>
      </c>
      <c r="H34" s="168">
        <v>7</v>
      </c>
      <c r="I34" s="168">
        <v>8</v>
      </c>
      <c r="J34" s="276">
        <v>21</v>
      </c>
      <c r="K34" s="282">
        <v>108</v>
      </c>
      <c r="M34" s="173"/>
    </row>
    <row r="35" spans="1:13" ht="15" thickBot="1" x14ac:dyDescent="0.25">
      <c r="A35" s="369"/>
      <c r="B35" s="370" t="s">
        <v>110</v>
      </c>
      <c r="C35" s="503">
        <v>145</v>
      </c>
      <c r="D35" s="326">
        <v>44</v>
      </c>
      <c r="E35" s="284">
        <v>5</v>
      </c>
      <c r="F35" s="284">
        <v>13</v>
      </c>
      <c r="G35" s="284">
        <v>72</v>
      </c>
      <c r="H35" s="284">
        <v>1</v>
      </c>
      <c r="I35" s="284">
        <v>22</v>
      </c>
      <c r="J35" s="371">
        <v>24</v>
      </c>
      <c r="K35" s="283">
        <v>181</v>
      </c>
      <c r="M35" s="173"/>
    </row>
    <row r="36" spans="1:13" x14ac:dyDescent="0.2">
      <c r="A36" s="132" t="s">
        <v>147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8D1D-5CAD-40CB-A363-6C59D8335BB6}">
  <sheetPr>
    <tabColor rgb="FFFF0000"/>
  </sheetPr>
  <dimension ref="A1:L29"/>
  <sheetViews>
    <sheetView showGridLines="0" zoomScale="120" zoomScaleNormal="120" workbookViewId="0">
      <selection activeCell="F40" sqref="F40"/>
    </sheetView>
  </sheetViews>
  <sheetFormatPr baseColWidth="10" defaultRowHeight="12.75" x14ac:dyDescent="0.2"/>
  <cols>
    <col min="2" max="2" width="26.28515625" customWidth="1"/>
    <col min="3" max="3" width="0" hidden="1" customWidth="1"/>
    <col min="5" max="5" width="0" hidden="1" customWidth="1"/>
    <col min="7" max="7" width="0" hidden="1" customWidth="1"/>
    <col min="9" max="9" width="0" hidden="1" customWidth="1"/>
  </cols>
  <sheetData>
    <row r="1" spans="1:12" ht="15" x14ac:dyDescent="0.25">
      <c r="A1" s="688" t="s">
        <v>100</v>
      </c>
      <c r="B1" s="688"/>
      <c r="C1" s="689"/>
      <c r="D1" s="689"/>
      <c r="E1" s="689"/>
      <c r="F1" s="689"/>
      <c r="G1" s="689"/>
      <c r="H1" s="689"/>
      <c r="I1" s="689"/>
      <c r="J1" s="689"/>
      <c r="K1" s="689"/>
      <c r="L1" s="689"/>
    </row>
    <row r="2" spans="1:12" ht="15" x14ac:dyDescent="0.25">
      <c r="A2" s="690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</row>
    <row r="3" spans="1:12" ht="15" x14ac:dyDescent="0.25">
      <c r="A3" s="690"/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</row>
    <row r="4" spans="1:12" ht="15" x14ac:dyDescent="0.25">
      <c r="A4" s="690" t="str">
        <f>A7</f>
        <v>Tabell 3-2-G  - Søknader og avslag på avlastningsplass i institusjon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</row>
    <row r="5" spans="1:12" ht="15" x14ac:dyDescent="0.25">
      <c r="A5" s="691">
        <f>A41</f>
        <v>0</v>
      </c>
      <c r="B5" s="689"/>
      <c r="C5" s="689"/>
      <c r="D5" s="689"/>
      <c r="E5" s="689"/>
      <c r="F5" s="689"/>
      <c r="G5" s="689"/>
      <c r="H5" s="689"/>
      <c r="I5" s="689"/>
      <c r="J5" s="689"/>
      <c r="K5" s="689"/>
      <c r="L5" s="689"/>
    </row>
    <row r="6" spans="1:12" ht="15" x14ac:dyDescent="0.25">
      <c r="A6" s="692"/>
      <c r="B6" s="689"/>
      <c r="C6" s="689"/>
      <c r="D6" s="689"/>
      <c r="E6" s="689"/>
      <c r="F6" s="689"/>
      <c r="G6" s="689"/>
      <c r="H6" s="689"/>
      <c r="I6" s="689"/>
      <c r="J6" s="689"/>
      <c r="K6" s="689"/>
      <c r="L6" s="689"/>
    </row>
    <row r="7" spans="1:12" ht="15" customHeight="1" thickBot="1" x14ac:dyDescent="0.25">
      <c r="A7" s="693" t="s">
        <v>461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</row>
    <row r="8" spans="1:12" ht="15" hidden="1" thickBot="1" x14ac:dyDescent="0.25">
      <c r="A8" s="997"/>
      <c r="B8" s="1556" t="s">
        <v>466</v>
      </c>
      <c r="C8" s="1556"/>
      <c r="D8" s="1556"/>
      <c r="E8" s="1556"/>
      <c r="F8" s="1556"/>
      <c r="G8" s="1556"/>
      <c r="H8" s="1556"/>
      <c r="I8" s="1556"/>
      <c r="J8" s="1556"/>
      <c r="K8" s="1556"/>
      <c r="L8" s="1557"/>
    </row>
    <row r="9" spans="1:12" ht="130.5" customHeight="1" thickBot="1" x14ac:dyDescent="0.25">
      <c r="A9" s="998" t="s">
        <v>51</v>
      </c>
      <c r="B9" s="999" t="s">
        <v>5</v>
      </c>
      <c r="C9" s="761" t="s">
        <v>462</v>
      </c>
      <c r="D9" s="761" t="s">
        <v>546</v>
      </c>
      <c r="E9" s="761" t="s">
        <v>463</v>
      </c>
      <c r="F9" s="761" t="s">
        <v>464</v>
      </c>
      <c r="G9" s="761" t="s">
        <v>116</v>
      </c>
      <c r="H9" s="761" t="s">
        <v>547</v>
      </c>
      <c r="I9" s="761" t="s">
        <v>117</v>
      </c>
      <c r="J9" s="761" t="s">
        <v>465</v>
      </c>
      <c r="K9" s="761" t="s">
        <v>119</v>
      </c>
      <c r="L9" s="1000" t="s">
        <v>120</v>
      </c>
    </row>
    <row r="10" spans="1:12" ht="15" x14ac:dyDescent="0.25">
      <c r="A10" s="711">
        <v>1</v>
      </c>
      <c r="B10" s="712" t="s">
        <v>11</v>
      </c>
      <c r="C10" s="1382">
        <v>8</v>
      </c>
      <c r="D10" s="1386">
        <f>C10+E10</f>
        <v>61</v>
      </c>
      <c r="E10" s="1383">
        <v>53</v>
      </c>
      <c r="F10" s="1383">
        <v>51</v>
      </c>
      <c r="G10" s="1383">
        <v>0</v>
      </c>
      <c r="H10" s="1386">
        <f>G10+I10</f>
        <v>3</v>
      </c>
      <c r="I10" s="1383">
        <v>3</v>
      </c>
      <c r="J10" s="1383">
        <v>2</v>
      </c>
      <c r="K10" s="1384">
        <v>5</v>
      </c>
      <c r="L10" s="1001">
        <f t="shared" ref="L10:L25" si="0">F10/(F10+J10)</f>
        <v>0.96226415094339623</v>
      </c>
    </row>
    <row r="11" spans="1:12" ht="15" x14ac:dyDescent="0.25">
      <c r="A11" s="708">
        <v>2</v>
      </c>
      <c r="B11" s="709" t="s">
        <v>12</v>
      </c>
      <c r="C11" s="1385">
        <v>0</v>
      </c>
      <c r="D11" s="1386">
        <f t="shared" ref="D11:D24" si="1">C11+E11</f>
        <v>25</v>
      </c>
      <c r="E11" s="1386">
        <v>25</v>
      </c>
      <c r="F11" s="1386">
        <v>25</v>
      </c>
      <c r="G11" s="1386">
        <v>0</v>
      </c>
      <c r="H11" s="1386">
        <f t="shared" ref="H11:H24" si="2">G11+I11</f>
        <v>1</v>
      </c>
      <c r="I11" s="1386">
        <v>1</v>
      </c>
      <c r="J11" s="1386">
        <v>1</v>
      </c>
      <c r="K11" s="1387">
        <v>-2</v>
      </c>
      <c r="L11" s="1002">
        <f t="shared" si="0"/>
        <v>0.96153846153846156</v>
      </c>
    </row>
    <row r="12" spans="1:12" ht="15" x14ac:dyDescent="0.25">
      <c r="A12" s="708">
        <v>3</v>
      </c>
      <c r="B12" s="709" t="s">
        <v>14</v>
      </c>
      <c r="C12" s="1385">
        <v>5</v>
      </c>
      <c r="D12" s="1386">
        <f t="shared" si="1"/>
        <v>72</v>
      </c>
      <c r="E12" s="1386">
        <v>67</v>
      </c>
      <c r="F12" s="1386">
        <v>52</v>
      </c>
      <c r="G12" s="1386">
        <v>2</v>
      </c>
      <c r="H12" s="1386">
        <f t="shared" si="2"/>
        <v>6</v>
      </c>
      <c r="I12" s="1386">
        <v>4</v>
      </c>
      <c r="J12" s="1386">
        <v>5</v>
      </c>
      <c r="K12" s="1387">
        <v>9</v>
      </c>
      <c r="L12" s="1002">
        <f t="shared" si="0"/>
        <v>0.91228070175438591</v>
      </c>
    </row>
    <row r="13" spans="1:12" ht="15" x14ac:dyDescent="0.25">
      <c r="A13" s="708">
        <v>4</v>
      </c>
      <c r="B13" s="709" t="s">
        <v>15</v>
      </c>
      <c r="C13" s="1385">
        <v>3</v>
      </c>
      <c r="D13" s="1386">
        <f t="shared" si="1"/>
        <v>11</v>
      </c>
      <c r="E13" s="1386">
        <v>8</v>
      </c>
      <c r="F13" s="1386">
        <v>9</v>
      </c>
      <c r="G13" s="1386">
        <v>1</v>
      </c>
      <c r="H13" s="1386">
        <f t="shared" si="2"/>
        <v>1</v>
      </c>
      <c r="I13" s="1386">
        <v>0</v>
      </c>
      <c r="J13" s="1386">
        <v>0</v>
      </c>
      <c r="K13" s="1387">
        <v>1</v>
      </c>
      <c r="L13" s="1002">
        <f t="shared" si="0"/>
        <v>1</v>
      </c>
    </row>
    <row r="14" spans="1:12" ht="15" x14ac:dyDescent="0.25">
      <c r="A14" s="708">
        <v>5</v>
      </c>
      <c r="B14" s="709" t="s">
        <v>16</v>
      </c>
      <c r="C14" s="1385">
        <v>11</v>
      </c>
      <c r="D14" s="1386">
        <f t="shared" si="1"/>
        <v>67</v>
      </c>
      <c r="E14" s="1386">
        <v>56</v>
      </c>
      <c r="F14" s="1386">
        <v>47</v>
      </c>
      <c r="G14" s="1386">
        <v>7</v>
      </c>
      <c r="H14" s="1386">
        <f t="shared" si="2"/>
        <v>17</v>
      </c>
      <c r="I14" s="1386">
        <v>10</v>
      </c>
      <c r="J14" s="1386">
        <v>4</v>
      </c>
      <c r="K14" s="1387">
        <v>-1</v>
      </c>
      <c r="L14" s="1002">
        <f t="shared" si="0"/>
        <v>0.92156862745098034</v>
      </c>
    </row>
    <row r="15" spans="1:12" ht="15" x14ac:dyDescent="0.25">
      <c r="A15" s="711">
        <v>6</v>
      </c>
      <c r="B15" s="712" t="s">
        <v>17</v>
      </c>
      <c r="C15" s="1385">
        <v>13</v>
      </c>
      <c r="D15" s="1386">
        <f t="shared" si="1"/>
        <v>141</v>
      </c>
      <c r="E15" s="1386">
        <v>128</v>
      </c>
      <c r="F15" s="1386">
        <v>137</v>
      </c>
      <c r="G15" s="1386">
        <v>0</v>
      </c>
      <c r="H15" s="1386">
        <f t="shared" si="2"/>
        <v>0</v>
      </c>
      <c r="I15" s="1386">
        <v>0</v>
      </c>
      <c r="J15" s="1386">
        <v>0</v>
      </c>
      <c r="K15" s="1387">
        <v>4</v>
      </c>
      <c r="L15" s="1002">
        <f t="shared" si="0"/>
        <v>1</v>
      </c>
    </row>
    <row r="16" spans="1:12" ht="15" x14ac:dyDescent="0.25">
      <c r="A16" s="711">
        <v>7</v>
      </c>
      <c r="B16" s="712" t="s">
        <v>18</v>
      </c>
      <c r="C16" s="1385">
        <v>2</v>
      </c>
      <c r="D16" s="1386">
        <f t="shared" si="1"/>
        <v>107</v>
      </c>
      <c r="E16" s="1386">
        <v>105</v>
      </c>
      <c r="F16" s="1386">
        <v>84</v>
      </c>
      <c r="G16" s="1386">
        <v>1</v>
      </c>
      <c r="H16" s="1386">
        <f t="shared" si="2"/>
        <v>10</v>
      </c>
      <c r="I16" s="1386">
        <v>9</v>
      </c>
      <c r="J16" s="1386">
        <v>7</v>
      </c>
      <c r="K16" s="1387">
        <v>6</v>
      </c>
      <c r="L16" s="1002">
        <f t="shared" si="0"/>
        <v>0.92307692307692313</v>
      </c>
    </row>
    <row r="17" spans="1:12" ht="15" x14ac:dyDescent="0.25">
      <c r="A17" s="708">
        <v>8</v>
      </c>
      <c r="B17" s="709" t="s">
        <v>19</v>
      </c>
      <c r="C17" s="1385">
        <v>6</v>
      </c>
      <c r="D17" s="1386">
        <f t="shared" si="1"/>
        <v>54</v>
      </c>
      <c r="E17" s="1386">
        <v>48</v>
      </c>
      <c r="F17" s="1386">
        <v>29</v>
      </c>
      <c r="G17" s="1386">
        <v>1</v>
      </c>
      <c r="H17" s="1386">
        <f t="shared" si="2"/>
        <v>9</v>
      </c>
      <c r="I17" s="1386">
        <v>8</v>
      </c>
      <c r="J17" s="1386">
        <v>9</v>
      </c>
      <c r="K17" s="1387">
        <v>7</v>
      </c>
      <c r="L17" s="1002">
        <f t="shared" si="0"/>
        <v>0.76315789473684215</v>
      </c>
    </row>
    <row r="18" spans="1:12" ht="15" x14ac:dyDescent="0.25">
      <c r="A18" s="708">
        <v>9</v>
      </c>
      <c r="B18" s="709" t="s">
        <v>20</v>
      </c>
      <c r="C18" s="1385">
        <v>3</v>
      </c>
      <c r="D18" s="1386">
        <f t="shared" si="1"/>
        <v>28</v>
      </c>
      <c r="E18" s="1386">
        <v>25</v>
      </c>
      <c r="F18" s="1386">
        <v>22</v>
      </c>
      <c r="G18" s="1386">
        <v>4</v>
      </c>
      <c r="H18" s="1386">
        <f t="shared" si="2"/>
        <v>4</v>
      </c>
      <c r="I18" s="1386">
        <v>0</v>
      </c>
      <c r="J18" s="1386">
        <v>0</v>
      </c>
      <c r="K18" s="1387">
        <v>2</v>
      </c>
      <c r="L18" s="1002">
        <f t="shared" si="0"/>
        <v>1</v>
      </c>
    </row>
    <row r="19" spans="1:12" ht="15" x14ac:dyDescent="0.25">
      <c r="A19" s="708">
        <v>10</v>
      </c>
      <c r="B19" s="709" t="s">
        <v>21</v>
      </c>
      <c r="C19" s="1385">
        <v>5</v>
      </c>
      <c r="D19" s="1386">
        <f t="shared" si="1"/>
        <v>58</v>
      </c>
      <c r="E19" s="1386">
        <v>53</v>
      </c>
      <c r="F19" s="1386">
        <v>42</v>
      </c>
      <c r="G19" s="1386">
        <v>2</v>
      </c>
      <c r="H19" s="1386">
        <f t="shared" si="2"/>
        <v>6</v>
      </c>
      <c r="I19" s="1386">
        <v>4</v>
      </c>
      <c r="J19" s="1386">
        <v>2</v>
      </c>
      <c r="K19" s="1387">
        <v>8</v>
      </c>
      <c r="L19" s="1002">
        <f t="shared" si="0"/>
        <v>0.95454545454545459</v>
      </c>
    </row>
    <row r="20" spans="1:12" ht="15" x14ac:dyDescent="0.25">
      <c r="A20" s="711">
        <v>11</v>
      </c>
      <c r="B20" s="712" t="s">
        <v>22</v>
      </c>
      <c r="C20" s="1385">
        <v>10</v>
      </c>
      <c r="D20" s="1386">
        <f t="shared" si="1"/>
        <v>50</v>
      </c>
      <c r="E20" s="1386">
        <v>40</v>
      </c>
      <c r="F20" s="1386">
        <v>27</v>
      </c>
      <c r="G20" s="1386">
        <v>3</v>
      </c>
      <c r="H20" s="1386">
        <f t="shared" si="2"/>
        <v>13</v>
      </c>
      <c r="I20" s="1386">
        <v>10</v>
      </c>
      <c r="J20" s="1386">
        <v>7</v>
      </c>
      <c r="K20" s="1387">
        <v>3</v>
      </c>
      <c r="L20" s="1002">
        <f t="shared" si="0"/>
        <v>0.79411764705882348</v>
      </c>
    </row>
    <row r="21" spans="1:12" ht="15" x14ac:dyDescent="0.25">
      <c r="A21" s="708">
        <v>12</v>
      </c>
      <c r="B21" s="709" t="s">
        <v>23</v>
      </c>
      <c r="C21" s="1385">
        <v>7</v>
      </c>
      <c r="D21" s="1386">
        <f t="shared" si="1"/>
        <v>72</v>
      </c>
      <c r="E21" s="1386">
        <v>65</v>
      </c>
      <c r="F21" s="1386">
        <v>53</v>
      </c>
      <c r="G21" s="1386">
        <v>4</v>
      </c>
      <c r="H21" s="1386">
        <f t="shared" si="2"/>
        <v>4</v>
      </c>
      <c r="I21" s="1386">
        <v>0</v>
      </c>
      <c r="J21" s="1386">
        <v>6</v>
      </c>
      <c r="K21" s="1387">
        <v>9</v>
      </c>
      <c r="L21" s="1002">
        <f t="shared" si="0"/>
        <v>0.89830508474576276</v>
      </c>
    </row>
    <row r="22" spans="1:12" ht="15" x14ac:dyDescent="0.25">
      <c r="A22" s="708">
        <v>13</v>
      </c>
      <c r="B22" s="709" t="s">
        <v>24</v>
      </c>
      <c r="C22" s="1385">
        <v>3</v>
      </c>
      <c r="D22" s="1386">
        <f t="shared" si="1"/>
        <v>89</v>
      </c>
      <c r="E22" s="1386">
        <v>86</v>
      </c>
      <c r="F22" s="1386">
        <v>68</v>
      </c>
      <c r="G22" s="1386">
        <v>6</v>
      </c>
      <c r="H22" s="1386">
        <f t="shared" si="2"/>
        <v>12</v>
      </c>
      <c r="I22" s="1386">
        <v>6</v>
      </c>
      <c r="J22" s="1386">
        <v>6</v>
      </c>
      <c r="K22" s="1387">
        <v>3</v>
      </c>
      <c r="L22" s="1002">
        <f t="shared" si="0"/>
        <v>0.91891891891891897</v>
      </c>
    </row>
    <row r="23" spans="1:12" ht="15" x14ac:dyDescent="0.25">
      <c r="A23" s="708">
        <v>14</v>
      </c>
      <c r="B23" s="709" t="s">
        <v>25</v>
      </c>
      <c r="C23" s="1385">
        <v>4</v>
      </c>
      <c r="D23" s="1386">
        <f t="shared" si="1"/>
        <v>78</v>
      </c>
      <c r="E23" s="1386">
        <v>74</v>
      </c>
      <c r="F23" s="1386">
        <v>54</v>
      </c>
      <c r="G23" s="1386">
        <v>5</v>
      </c>
      <c r="H23" s="1386">
        <f t="shared" si="2"/>
        <v>18</v>
      </c>
      <c r="I23" s="1386">
        <v>13</v>
      </c>
      <c r="J23" s="1386">
        <v>12</v>
      </c>
      <c r="K23" s="1387">
        <v>-6</v>
      </c>
      <c r="L23" s="1002">
        <f t="shared" si="0"/>
        <v>0.81818181818181823</v>
      </c>
    </row>
    <row r="24" spans="1:12" ht="15.75" thickBot="1" x14ac:dyDescent="0.3">
      <c r="A24" s="713">
        <v>15</v>
      </c>
      <c r="B24" s="714" t="s">
        <v>26</v>
      </c>
      <c r="C24" s="1388">
        <v>6</v>
      </c>
      <c r="D24" s="1386">
        <f t="shared" si="1"/>
        <v>49</v>
      </c>
      <c r="E24" s="1389">
        <v>43</v>
      </c>
      <c r="F24" s="1389">
        <v>40</v>
      </c>
      <c r="G24" s="1389">
        <v>1</v>
      </c>
      <c r="H24" s="1386">
        <f t="shared" si="2"/>
        <v>2</v>
      </c>
      <c r="I24" s="1389">
        <v>1</v>
      </c>
      <c r="J24" s="1389">
        <v>2</v>
      </c>
      <c r="K24" s="1390">
        <v>5</v>
      </c>
      <c r="L24" s="1003">
        <f t="shared" si="0"/>
        <v>0.95238095238095233</v>
      </c>
    </row>
    <row r="25" spans="1:12" ht="15" thickBot="1" x14ac:dyDescent="0.25">
      <c r="A25" s="1004"/>
      <c r="B25" s="1005" t="s">
        <v>528</v>
      </c>
      <c r="C25" s="1105">
        <f>SUM(C10:C24)</f>
        <v>86</v>
      </c>
      <c r="D25" s="1105">
        <f>SUM(D10:D24)</f>
        <v>962</v>
      </c>
      <c r="E25" s="1105">
        <f>SUM(E10:E24)</f>
        <v>876</v>
      </c>
      <c r="F25" s="1105">
        <f>SUM(F10:F24)</f>
        <v>740</v>
      </c>
      <c r="G25" s="1105">
        <f t="shared" ref="G25:K25" si="3">SUM(G10:G24)</f>
        <v>37</v>
      </c>
      <c r="H25" s="1105">
        <f>SUM(H10:H24)</f>
        <v>106</v>
      </c>
      <c r="I25" s="1105">
        <f t="shared" si="3"/>
        <v>69</v>
      </c>
      <c r="J25" s="1105">
        <f t="shared" si="3"/>
        <v>63</v>
      </c>
      <c r="K25" s="1105">
        <f t="shared" si="3"/>
        <v>53</v>
      </c>
      <c r="L25" s="1006">
        <f t="shared" si="0"/>
        <v>0.92154420921544211</v>
      </c>
    </row>
    <row r="26" spans="1:12" ht="15.75" thickBot="1" x14ac:dyDescent="0.3">
      <c r="A26" s="1004"/>
      <c r="B26" s="1102" t="s">
        <v>493</v>
      </c>
      <c r="C26" s="722">
        <v>70</v>
      </c>
      <c r="D26" s="722">
        <f>E26+C26</f>
        <v>909</v>
      </c>
      <c r="E26" s="722">
        <v>839</v>
      </c>
      <c r="F26" s="722">
        <v>750</v>
      </c>
      <c r="G26" s="722">
        <v>23</v>
      </c>
      <c r="H26" s="722">
        <f>G26+I26</f>
        <v>61</v>
      </c>
      <c r="I26" s="722">
        <v>38</v>
      </c>
      <c r="J26" s="722">
        <v>41</v>
      </c>
      <c r="K26" s="722">
        <v>57</v>
      </c>
      <c r="L26" s="1104">
        <v>0.94816687737041716</v>
      </c>
    </row>
    <row r="27" spans="1:12" ht="15.75" thickBot="1" x14ac:dyDescent="0.3">
      <c r="A27" s="1101"/>
      <c r="B27" s="1102" t="s">
        <v>441</v>
      </c>
      <c r="C27" s="1103">
        <v>71</v>
      </c>
      <c r="D27" s="722">
        <f>E27+C27</f>
        <v>605</v>
      </c>
      <c r="E27" s="1103">
        <v>534</v>
      </c>
      <c r="F27" s="1103">
        <v>462</v>
      </c>
      <c r="G27" s="1103">
        <v>15</v>
      </c>
      <c r="H27" s="722">
        <f>G27+I27</f>
        <v>51</v>
      </c>
      <c r="I27" s="1103">
        <v>36</v>
      </c>
      <c r="J27" s="1103">
        <v>24</v>
      </c>
      <c r="K27" s="1103">
        <v>68</v>
      </c>
      <c r="L27" s="1104">
        <v>0.95061728395061729</v>
      </c>
    </row>
    <row r="29" spans="1:12" x14ac:dyDescent="0.2">
      <c r="A29" t="s">
        <v>548</v>
      </c>
    </row>
  </sheetData>
  <mergeCells count="1">
    <mergeCell ref="B8:L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5d2e-6bd2-490f-8903-86eafe0953ab" xsi:nil="true"/>
    <lcf76f155ced4ddcb4097134ff3c332f xmlns="414196f9-be37-42b5-b931-62c8b6f9ca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1928030548B4A9689D6BA021764B9" ma:contentTypeVersion="19" ma:contentTypeDescription="Opprett et nytt dokument." ma:contentTypeScope="" ma:versionID="1f3f5f91071d4b8d1e471a48557d9406">
  <xsd:schema xmlns:xsd="http://www.w3.org/2001/XMLSchema" xmlns:xs="http://www.w3.org/2001/XMLSchema" xmlns:p="http://schemas.microsoft.com/office/2006/metadata/properties" xmlns:ns2="414196f9-be37-42b5-b931-62c8b6f9ca01" xmlns:ns3="c0575d2e-6bd2-490f-8903-86eafe0953ab" targetNamespace="http://schemas.microsoft.com/office/2006/metadata/properties" ma:root="true" ma:fieldsID="ff7b5d857d63aff20715657f7b251e03" ns2:_="" ns3:_="">
    <xsd:import namespace="414196f9-be37-42b5-b931-62c8b6f9ca01"/>
    <xsd:import namespace="c0575d2e-6bd2-490f-8903-86eafe095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196f9-be37-42b5-b931-62c8b6f9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5d2e-6bd2-490f-8903-86eafe0953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57be2c-d6e8-4ec8-9865-a120c5bef974}" ma:internalName="TaxCatchAll" ma:showField="CatchAllData" ma:web="c0575d2e-6bd2-490f-8903-86eafe095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CD37F-FC58-4FA6-93F6-085015498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7D254-C579-4355-9629-28E4C3E502BB}">
  <ds:schemaRefs>
    <ds:schemaRef ds:uri="http://purl.org/dc/elements/1.1/"/>
    <ds:schemaRef ds:uri="http://www.w3.org/XML/1998/namespace"/>
    <ds:schemaRef ds:uri="http://schemas.microsoft.com/office/2006/documentManagement/types"/>
    <ds:schemaRef ds:uri="414196f9-be37-42b5-b931-62c8b6f9ca01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0575d2e-6bd2-490f-8903-86eafe0953a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6D791A7-A46E-4450-900D-C2BA653EC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196f9-be37-42b5-b931-62c8b6f9ca01"/>
    <ds:schemaRef ds:uri="c0575d2e-6bd2-490f-8903-86eafe095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38</vt:i4>
      </vt:variant>
      <vt:variant>
        <vt:lpstr>Navngitte områder</vt:lpstr>
      </vt:variant>
      <vt:variant>
        <vt:i4>3</vt:i4>
      </vt:variant>
    </vt:vector>
  </HeadingPairs>
  <TitlesOfParts>
    <vt:vector size="41" baseType="lpstr">
      <vt:lpstr>Tab 1-16-A Fysioterapitilbud</vt:lpstr>
      <vt:lpstr>Tab 1-16-B Psykologer i byd.</vt:lpstr>
      <vt:lpstr>Tab_3_1_B-A1-A7-Alder-beboere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3-2 G Søkn-avs avlastning i ins</vt:lpstr>
      <vt:lpstr>Tab_3-3-B_oppholdsdøgn</vt:lpstr>
      <vt:lpstr>Tab_3-3-C_opphdøgn_type_opphol</vt:lpstr>
      <vt:lpstr>Tab_3-4-Egenbet__i_inst_-HMS</vt:lpstr>
      <vt:lpstr>Tab_3_5_-_hjemmetjenester</vt:lpstr>
      <vt:lpstr>Tab_3_5B_-_Ant__vedtakstimer</vt:lpstr>
      <vt:lpstr>3-5-C Hverdrehab,avkl-m,akt.tid</vt:lpstr>
      <vt:lpstr>Tab 3-7-saksb_tid-hjemmetjen</vt:lpstr>
      <vt:lpstr>Tab 3-7-B Klagesaker hj.tj.</vt:lpstr>
      <vt:lpstr>Tab 3-7-B Klagebeh helsetj i hj</vt:lpstr>
      <vt:lpstr>3-7-C Klagebeh pb daglige gj.m</vt:lpstr>
      <vt:lpstr>3-7-D Klagebehandling pb oppl</vt:lpstr>
      <vt:lpstr>3-7-E Klagebehandling BPA</vt:lpstr>
      <vt:lpstr>3-7 A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 3-9-D Venteliste Omsorg +</vt:lpstr>
      <vt:lpstr>Tab_3-10-personer_med_utv_h_</vt:lpstr>
      <vt:lpstr>Tab_3-11-boforhold_for_utv_h_</vt:lpstr>
      <vt:lpstr>Tab_3-12-akt__for_psyk_utv_h_</vt:lpstr>
      <vt:lpstr>Tab_3-14-eldresentre_m_v_</vt:lpstr>
      <vt:lpstr>Tab 3-14 C Org. av seniorv.tj.</vt:lpstr>
      <vt:lpstr>Ark1</vt:lpstr>
      <vt:lpstr>kriteriebefolkning</vt:lpstr>
      <vt:lpstr>Ark2</vt:lpstr>
      <vt:lpstr>kriteriebefolkning!Utskriftsområde</vt:lpstr>
      <vt:lpstr>'Tab_3-2-D-søkn_avsl_sykehj_pl'!Utskriftsområde</vt:lpstr>
      <vt:lpstr>'Tab_3-3-C_opphdøgn_type_opphol'!Utskriftsområde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2026-05-08T10:46:35Z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2022-01-05T10:57:04Z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8baf6f09-2c52-459b-bfa7-5846562cf476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0x0101004871928030548B4A9689D6BA021764B9</vt:lpwstr>
  </property>
  <property fmtid="{D5CDD505-2E9C-101B-9397-08002B2CF9AE}" pid="11" name="MediaServiceImageTags">
    <vt:lpwstr/>
  </property>
</Properties>
</file>