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tor_waage_byr_oslo_kommune_no/Documents/Dokumenter/Statistikk/rapportering/2025/3. Tertial/"/>
    </mc:Choice>
  </mc:AlternateContent>
  <xr:revisionPtr revIDLastSave="2" documentId="8_{8332A39B-50A7-44D0-B4EA-285DE953F4B5}" xr6:coauthVersionLast="47" xr6:coauthVersionMax="47" xr10:uidLastSave="{5AA8D8AD-93CA-47CB-9A4C-8B6105049DEC}"/>
  <bookViews>
    <workbookView xWindow="-38520" yWindow="-1200" windowWidth="38640" windowHeight="21120" tabRatio="866" firstSheet="1" activeTab="7" xr2:uid="{00000000-000D-0000-FFFF-FFFF00000000}"/>
  </bookViews>
  <sheets>
    <sheet name="Tabell_2_-_2_-_Meldinger" sheetId="3" r:id="rId1"/>
    <sheet name="Tabell_2_-_3_-_Undersøkelser" sheetId="4" r:id="rId2"/>
    <sheet name="Tab_2-4-1A-tiltak_i-utenf__hj_" sheetId="5" r:id="rId3"/>
    <sheet name="Tab_2-4-1B-barn_-hj_tiltak" sheetId="6" r:id="rId4"/>
    <sheet name="Tab 2-4-2 Barn under tilt. i bv" sheetId="21" r:id="rId5"/>
    <sheet name="Tabell_2-4-3-Barn_i_fosterhj" sheetId="12" r:id="rId6"/>
    <sheet name="Tabell_2_-_5_-_Tilsyn-fost_hj_" sheetId="13" state="hidden" r:id="rId7"/>
    <sheet name="Saker behandlet av Fylkesnemda" sheetId="22" r:id="rId8"/>
    <sheet name="kriteriebefolkning" sheetId="11" r:id="rId9"/>
  </sheets>
  <externalReferences>
    <externalReference r:id="rId10"/>
    <externalReference r:id="rId11"/>
  </externalReferences>
  <definedNames>
    <definedName name="tall1">'[1]MAL2T-2003B_XLS'!$G$7:$G$731</definedName>
    <definedName name="_xlnm.Print_Area" localSheetId="8">kriteriebefolkning!$A$1:$U$22</definedName>
    <definedName name="_xlnm.Print_Area" localSheetId="7">'Saker behandlet av Fylkesnemda'!$A$8:$J$35,'Saker behandlet av Fylkesnemda'!$A$39:$J$66,'Saker behandlet av Fylkesnemda'!$A$74:$J$101</definedName>
    <definedName name="_xlnm.Print_Area" localSheetId="4">'Tab 2-4-2 Barn under tilt. i bv'!$A$9:$P$37,'Tab 2-4-2 Barn under tilt. i bv'!$A$39:$P$64,'Tab 2-4-2 Barn under tilt. i bv'!$A$67:$P$92,'Tab 2-4-2 Barn under tilt. i bv'!$A$96:$P$121,'Tab 2-4-2 Barn under tilt. i bv'!$A$124:$P$149,'Tab 2-4-2 Barn under tilt. i bv'!$W$9:$AO$36</definedName>
    <definedName name="_xlnm.Print_Area" localSheetId="2">'Tab_2-4-1A-tiltak_i-utenf__hj_'!$A$8:$H$35,'Tab_2-4-1A-tiltak_i-utenf__hj_'!$J$8:$R$35</definedName>
    <definedName name="_xlnm.Print_Area" localSheetId="3">'Tab_2-4-1B-barn_-hj_tiltak'!$A$8:$I$36</definedName>
    <definedName name="_xlnm.Print_Area" localSheetId="0">'Tabell_2_-_2_-_Meldinger'!$A$5:$N$34</definedName>
    <definedName name="_xlnm.Print_Area" localSheetId="1">'Tabell_2_-_3_-_Undersøkelser'!$B$8:$O$35</definedName>
    <definedName name="_xlnm.Print_Area" localSheetId="5">'Tabell_2-4-3-Barn_i_fosterhj'!$A$6:$H$33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5" i="11" l="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 s="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B33" i="11" s="1"/>
  <c r="E33" i="11"/>
  <c r="D33" i="11"/>
  <c r="C33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 s="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B31" i="11" s="1"/>
  <c r="E31" i="11"/>
  <c r="D31" i="11"/>
  <c r="C31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 s="1"/>
  <c r="S29" i="11"/>
  <c r="S35" i="11" s="1"/>
  <c r="R29" i="11"/>
  <c r="Q29" i="11"/>
  <c r="Q35" i="11" s="1"/>
  <c r="P29" i="11"/>
  <c r="P35" i="11" s="1"/>
  <c r="O29" i="11"/>
  <c r="O35" i="11" s="1"/>
  <c r="N29" i="11"/>
  <c r="N35" i="11" s="1"/>
  <c r="M29" i="11"/>
  <c r="M35" i="11" s="1"/>
  <c r="L29" i="11"/>
  <c r="L35" i="11" s="1"/>
  <c r="K29" i="11"/>
  <c r="K35" i="11" s="1"/>
  <c r="J29" i="11"/>
  <c r="J35" i="11" s="1"/>
  <c r="I29" i="11"/>
  <c r="I35" i="11" s="1"/>
  <c r="H29" i="11"/>
  <c r="H35" i="11" s="1"/>
  <c r="G29" i="11"/>
  <c r="G35" i="11" s="1"/>
  <c r="F29" i="11"/>
  <c r="B29" i="11" s="1"/>
  <c r="E29" i="11"/>
  <c r="E35" i="11" s="1"/>
  <c r="D29" i="11"/>
  <c r="D35" i="11" s="1"/>
  <c r="C29" i="11"/>
  <c r="C35" i="11" s="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 s="1"/>
  <c r="B23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 s="1"/>
  <c r="AF19" i="11"/>
  <c r="AE19" i="11"/>
  <c r="AD19" i="11"/>
  <c r="AA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B19" i="11" s="1"/>
  <c r="D19" i="11"/>
  <c r="C19" i="11"/>
  <c r="AF18" i="11"/>
  <c r="AE18" i="11"/>
  <c r="AD18" i="11"/>
  <c r="AA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 s="1"/>
  <c r="AF17" i="11"/>
  <c r="AE17" i="11"/>
  <c r="AD17" i="11"/>
  <c r="AA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 s="1"/>
  <c r="AF16" i="11"/>
  <c r="AE16" i="11"/>
  <c r="AD16" i="11"/>
  <c r="AA16" i="11"/>
  <c r="S16" i="11"/>
  <c r="R16" i="11"/>
  <c r="Q16" i="11"/>
  <c r="P16" i="11"/>
  <c r="O16" i="11"/>
  <c r="N16" i="11"/>
  <c r="B16" i="11" s="1"/>
  <c r="M16" i="11"/>
  <c r="L16" i="11"/>
  <c r="K16" i="11"/>
  <c r="J16" i="11"/>
  <c r="I16" i="11"/>
  <c r="H16" i="11"/>
  <c r="G16" i="11"/>
  <c r="F16" i="11"/>
  <c r="E16" i="11"/>
  <c r="D16" i="11"/>
  <c r="C16" i="11"/>
  <c r="AF15" i="11"/>
  <c r="AE15" i="11"/>
  <c r="AD15" i="11"/>
  <c r="AA15" i="11"/>
  <c r="S15" i="11"/>
  <c r="R15" i="11"/>
  <c r="Q15" i="11"/>
  <c r="P15" i="11"/>
  <c r="O15" i="11"/>
  <c r="N15" i="11"/>
  <c r="M15" i="11"/>
  <c r="L15" i="11"/>
  <c r="B15" i="11" s="1"/>
  <c r="K15" i="11"/>
  <c r="J15" i="11"/>
  <c r="I15" i="11"/>
  <c r="H15" i="11"/>
  <c r="G15" i="11"/>
  <c r="F15" i="11"/>
  <c r="E15" i="11"/>
  <c r="D15" i="11"/>
  <c r="C15" i="11"/>
  <c r="AF14" i="11"/>
  <c r="AE14" i="11"/>
  <c r="AD14" i="11"/>
  <c r="AA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 s="1"/>
  <c r="AF13" i="11"/>
  <c r="AE13" i="11"/>
  <c r="AD13" i="11"/>
  <c r="AA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B13" i="11" s="1"/>
  <c r="C13" i="11"/>
  <c r="AF12" i="11"/>
  <c r="AF4" i="11" s="1"/>
  <c r="AE12" i="11"/>
  <c r="AD12" i="11"/>
  <c r="AA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 s="1"/>
  <c r="AF11" i="11"/>
  <c r="AE11" i="11"/>
  <c r="AD11" i="11"/>
  <c r="AA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 s="1"/>
  <c r="AF10" i="11"/>
  <c r="AE10" i="11"/>
  <c r="AD10" i="11"/>
  <c r="AA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F9" i="11"/>
  <c r="AE9" i="11"/>
  <c r="AD9" i="11"/>
  <c r="AA9" i="11"/>
  <c r="S9" i="11"/>
  <c r="R9" i="11"/>
  <c r="Q9" i="11"/>
  <c r="P9" i="11"/>
  <c r="O9" i="11"/>
  <c r="N9" i="11"/>
  <c r="M9" i="11"/>
  <c r="L9" i="11"/>
  <c r="B9" i="11" s="1"/>
  <c r="K9" i="11"/>
  <c r="J9" i="11"/>
  <c r="I9" i="11"/>
  <c r="H9" i="11"/>
  <c r="G9" i="11"/>
  <c r="F9" i="11"/>
  <c r="E9" i="11"/>
  <c r="D9" i="11"/>
  <c r="C9" i="11"/>
  <c r="AF8" i="11"/>
  <c r="AE8" i="11"/>
  <c r="AD8" i="11"/>
  <c r="AA8" i="11"/>
  <c r="S8" i="11"/>
  <c r="S4" i="11" s="1"/>
  <c r="R8" i="11"/>
  <c r="Q8" i="11"/>
  <c r="P8" i="11"/>
  <c r="O8" i="11"/>
  <c r="N8" i="11"/>
  <c r="N4" i="11" s="1"/>
  <c r="M8" i="11"/>
  <c r="L8" i="11"/>
  <c r="L4" i="11" s="1"/>
  <c r="K8" i="11"/>
  <c r="J8" i="11"/>
  <c r="J4" i="11" s="1"/>
  <c r="I8" i="11"/>
  <c r="H8" i="11"/>
  <c r="G8" i="11"/>
  <c r="G4" i="11" s="1"/>
  <c r="F8" i="11"/>
  <c r="E8" i="11"/>
  <c r="D8" i="11"/>
  <c r="C8" i="11"/>
  <c r="B8" i="11" s="1"/>
  <c r="AF7" i="11"/>
  <c r="AE7" i="11"/>
  <c r="AD7" i="11"/>
  <c r="AA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 s="1"/>
  <c r="AF6" i="11"/>
  <c r="AE6" i="11"/>
  <c r="AE4" i="11" s="1"/>
  <c r="AD6" i="11"/>
  <c r="AA6" i="11"/>
  <c r="S6" i="11"/>
  <c r="R6" i="11"/>
  <c r="Q6" i="11"/>
  <c r="P6" i="11"/>
  <c r="O6" i="11"/>
  <c r="N6" i="11"/>
  <c r="M6" i="11"/>
  <c r="L6" i="11"/>
  <c r="K6" i="11"/>
  <c r="K4" i="11" s="1"/>
  <c r="J6" i="11"/>
  <c r="I6" i="11"/>
  <c r="H6" i="11"/>
  <c r="G6" i="11"/>
  <c r="F6" i="11"/>
  <c r="E6" i="11"/>
  <c r="D6" i="11"/>
  <c r="C6" i="11"/>
  <c r="B6" i="11" s="1"/>
  <c r="AF5" i="11"/>
  <c r="AE5" i="11"/>
  <c r="AD5" i="11"/>
  <c r="AD4" i="11" s="1"/>
  <c r="AA5" i="11"/>
  <c r="S5" i="11"/>
  <c r="R5" i="11"/>
  <c r="R4" i="11" s="1"/>
  <c r="Q5" i="11"/>
  <c r="P5" i="11"/>
  <c r="P4" i="11" s="1"/>
  <c r="O5" i="11"/>
  <c r="O4" i="11" s="1"/>
  <c r="N5" i="11"/>
  <c r="M5" i="11"/>
  <c r="M4" i="11" s="1"/>
  <c r="L5" i="11"/>
  <c r="K5" i="11"/>
  <c r="J5" i="11"/>
  <c r="I5" i="11"/>
  <c r="H5" i="11"/>
  <c r="G5" i="11"/>
  <c r="F5" i="11"/>
  <c r="F4" i="11" s="1"/>
  <c r="E5" i="11"/>
  <c r="D5" i="11"/>
  <c r="D4" i="11" s="1"/>
  <c r="C5" i="11"/>
  <c r="B5" i="11" s="1"/>
  <c r="Z4" i="11"/>
  <c r="Y4" i="11"/>
  <c r="X4" i="11"/>
  <c r="W4" i="11"/>
  <c r="V4" i="11"/>
  <c r="U4" i="11"/>
  <c r="AA4" i="11" s="1"/>
  <c r="Q4" i="11"/>
  <c r="I4" i="11"/>
  <c r="H4" i="11"/>
  <c r="E4" i="11"/>
  <c r="B4" i="11" l="1"/>
  <c r="F35" i="11"/>
  <c r="B35" i="11" s="1"/>
  <c r="C4" i="11"/>
  <c r="F10" i="4" l="1"/>
  <c r="J10" i="4"/>
  <c r="L10" i="4"/>
  <c r="O10" i="4"/>
  <c r="F11" i="4"/>
  <c r="J11" i="4"/>
  <c r="L11" i="4"/>
  <c r="O11" i="4"/>
  <c r="H7" i="3"/>
  <c r="L7" i="3"/>
  <c r="H8" i="3"/>
  <c r="L8" i="3"/>
  <c r="H9" i="3"/>
  <c r="L9" i="3"/>
  <c r="H10" i="3"/>
  <c r="L10" i="3"/>
  <c r="H11" i="3"/>
  <c r="L11" i="3"/>
  <c r="H12" i="3"/>
  <c r="L12" i="3"/>
  <c r="H13" i="3"/>
  <c r="L13" i="3"/>
  <c r="H14" i="3"/>
  <c r="L14" i="3"/>
  <c r="H15" i="3"/>
  <c r="L15" i="3"/>
  <c r="H16" i="3"/>
  <c r="L16" i="3"/>
  <c r="H17" i="3"/>
  <c r="L17" i="3"/>
  <c r="H18" i="3"/>
  <c r="L18" i="3"/>
  <c r="H19" i="3"/>
  <c r="L19" i="3"/>
  <c r="H20" i="3"/>
  <c r="L20" i="3"/>
  <c r="H21" i="3"/>
  <c r="L21" i="3"/>
  <c r="L25" i="3"/>
  <c r="H25" i="3"/>
  <c r="L24" i="3"/>
  <c r="H24" i="3"/>
  <c r="K22" i="3"/>
  <c r="J22" i="3"/>
  <c r="I22" i="3"/>
  <c r="G22" i="3"/>
  <c r="F22" i="3"/>
  <c r="D22" i="3"/>
  <c r="C22" i="3"/>
  <c r="A3" i="3"/>
  <c r="V3" i="21"/>
  <c r="AQ35" i="21"/>
  <c r="L22" i="3" l="1"/>
  <c r="H22" i="3"/>
  <c r="E22" i="3"/>
  <c r="H10" i="5"/>
  <c r="Q10" i="5"/>
  <c r="I64" i="22" l="1"/>
  <c r="I65" i="22"/>
  <c r="I66" i="22"/>
  <c r="J24" i="13" l="1"/>
  <c r="I24" i="13"/>
  <c r="G24" i="13"/>
  <c r="F24" i="13"/>
  <c r="D24" i="13"/>
  <c r="C24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9" i="13"/>
  <c r="K24" i="13" l="1"/>
  <c r="H24" i="13"/>
  <c r="E24" i="13"/>
  <c r="P25" i="5" l="1"/>
  <c r="AQ12" i="21" l="1"/>
  <c r="AQ13" i="21"/>
  <c r="AQ14" i="21"/>
  <c r="AQ15" i="21"/>
  <c r="AQ16" i="21"/>
  <c r="AQ17" i="21"/>
  <c r="AQ18" i="21"/>
  <c r="AQ19" i="21"/>
  <c r="AQ20" i="21"/>
  <c r="AQ21" i="21"/>
  <c r="AQ22" i="21"/>
  <c r="AQ23" i="21"/>
  <c r="AQ24" i="21"/>
  <c r="AQ25" i="21"/>
  <c r="AQ11" i="21"/>
  <c r="AR11" i="21" s="1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33" i="5"/>
  <c r="Q34" i="5"/>
  <c r="Q35" i="5"/>
  <c r="Q25" i="5" l="1"/>
  <c r="H24" i="5" l="1"/>
  <c r="H12" i="5"/>
  <c r="H13" i="5"/>
  <c r="H14" i="5"/>
  <c r="H15" i="5"/>
  <c r="H16" i="5"/>
  <c r="H17" i="5"/>
  <c r="H18" i="5"/>
  <c r="H19" i="5"/>
  <c r="H20" i="5"/>
  <c r="H21" i="5"/>
  <c r="H22" i="5"/>
  <c r="H23" i="5"/>
  <c r="H11" i="5"/>
  <c r="AQ26" i="21" l="1"/>
  <c r="J92" i="22" l="1"/>
  <c r="J93" i="22" s="1"/>
  <c r="H92" i="22"/>
  <c r="H93" i="22" s="1"/>
  <c r="G92" i="22"/>
  <c r="G93" i="22" s="1"/>
  <c r="F92" i="22"/>
  <c r="F93" i="22" s="1"/>
  <c r="E92" i="22"/>
  <c r="E93" i="22" s="1"/>
  <c r="D92" i="22"/>
  <c r="D93" i="22" s="1"/>
  <c r="I93" i="22" s="1"/>
  <c r="C92" i="22"/>
  <c r="C93" i="22" s="1"/>
  <c r="J57" i="22"/>
  <c r="H57" i="22"/>
  <c r="G57" i="22"/>
  <c r="F57" i="22"/>
  <c r="E57" i="22"/>
  <c r="D57" i="22"/>
  <c r="C57" i="22"/>
  <c r="J26" i="22"/>
  <c r="J27" i="22" s="1"/>
  <c r="H26" i="22"/>
  <c r="H27" i="22" s="1"/>
  <c r="G26" i="22"/>
  <c r="G27" i="22" s="1"/>
  <c r="F26" i="22"/>
  <c r="F27" i="22" s="1"/>
  <c r="E26" i="22"/>
  <c r="E27" i="22" s="1"/>
  <c r="D26" i="22"/>
  <c r="D27" i="22" s="1"/>
  <c r="I27" i="22" s="1"/>
  <c r="C26" i="22"/>
  <c r="C27" i="22" s="1"/>
  <c r="I26" i="22" l="1"/>
  <c r="I92" i="22"/>
  <c r="I57" i="22"/>
  <c r="D23" i="12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E23" i="12" l="1"/>
  <c r="AR12" i="21"/>
  <c r="AR13" i="21"/>
  <c r="AR14" i="21"/>
  <c r="AR15" i="21"/>
  <c r="AR16" i="21"/>
  <c r="AR17" i="21"/>
  <c r="AR18" i="21"/>
  <c r="AR19" i="21"/>
  <c r="AR20" i="21"/>
  <c r="AR21" i="21"/>
  <c r="AR22" i="21"/>
  <c r="AR23" i="21"/>
  <c r="AR24" i="21"/>
  <c r="AR25" i="21"/>
  <c r="P141" i="21"/>
  <c r="O141" i="21"/>
  <c r="N141" i="21"/>
  <c r="M141" i="21"/>
  <c r="L141" i="21"/>
  <c r="K141" i="21"/>
  <c r="J141" i="21"/>
  <c r="I141" i="21"/>
  <c r="H141" i="21"/>
  <c r="G141" i="21"/>
  <c r="F141" i="21"/>
  <c r="E141" i="21"/>
  <c r="D141" i="21"/>
  <c r="C141" i="21"/>
  <c r="P113" i="21"/>
  <c r="O113" i="21"/>
  <c r="N113" i="21"/>
  <c r="M113" i="21"/>
  <c r="L113" i="21"/>
  <c r="K113" i="21"/>
  <c r="J113" i="21"/>
  <c r="I113" i="21"/>
  <c r="H113" i="21"/>
  <c r="G113" i="21"/>
  <c r="F113" i="21"/>
  <c r="E113" i="21"/>
  <c r="D113" i="21"/>
  <c r="C113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P56" i="21"/>
  <c r="Q56" i="21"/>
  <c r="R56" i="21"/>
  <c r="C56" i="21"/>
  <c r="Z26" i="21"/>
  <c r="AA26" i="21"/>
  <c r="AB26" i="21"/>
  <c r="AC26" i="21"/>
  <c r="AD26" i="21"/>
  <c r="AE26" i="21"/>
  <c r="AF26" i="21"/>
  <c r="AG26" i="21"/>
  <c r="AH26" i="21"/>
  <c r="AI26" i="21"/>
  <c r="AJ26" i="21"/>
  <c r="AK26" i="21"/>
  <c r="AL26" i="21"/>
  <c r="AM26" i="21"/>
  <c r="AN26" i="21"/>
  <c r="AO26" i="21"/>
  <c r="Y26" i="21"/>
  <c r="P125" i="21"/>
  <c r="M125" i="21"/>
  <c r="L125" i="21"/>
  <c r="I125" i="21"/>
  <c r="F125" i="21"/>
  <c r="D125" i="21"/>
  <c r="C125" i="21"/>
  <c r="P97" i="21"/>
  <c r="M97" i="21"/>
  <c r="L97" i="21"/>
  <c r="I97" i="21"/>
  <c r="F97" i="21"/>
  <c r="D97" i="21"/>
  <c r="C97" i="21"/>
  <c r="P68" i="21"/>
  <c r="M68" i="21"/>
  <c r="L68" i="21"/>
  <c r="I68" i="21"/>
  <c r="F68" i="21"/>
  <c r="D68" i="21"/>
  <c r="C68" i="21"/>
  <c r="P40" i="21"/>
  <c r="M40" i="21"/>
  <c r="L40" i="21"/>
  <c r="I40" i="21"/>
  <c r="F40" i="21"/>
  <c r="C40" i="21"/>
  <c r="D40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P11" i="21"/>
  <c r="O11" i="21"/>
  <c r="O26" i="21" s="1"/>
  <c r="N11" i="21"/>
  <c r="N26" i="21" s="1"/>
  <c r="M11" i="21"/>
  <c r="L11" i="21"/>
  <c r="K11" i="21"/>
  <c r="K26" i="21" s="1"/>
  <c r="J11" i="21"/>
  <c r="J26" i="21" s="1"/>
  <c r="I11" i="21"/>
  <c r="H11" i="21"/>
  <c r="H26" i="21" s="1"/>
  <c r="G11" i="21"/>
  <c r="G26" i="21" s="1"/>
  <c r="F11" i="21"/>
  <c r="E11" i="21"/>
  <c r="E26" i="21" s="1"/>
  <c r="D11" i="21"/>
  <c r="C11" i="21"/>
  <c r="AR26" i="21" l="1"/>
  <c r="L26" i="21"/>
  <c r="P26" i="21"/>
  <c r="D26" i="21"/>
  <c r="F26" i="21"/>
  <c r="I26" i="21"/>
  <c r="M26" i="21"/>
  <c r="C26" i="21"/>
  <c r="E25" i="4" l="1"/>
  <c r="G25" i="4"/>
  <c r="H25" i="4"/>
  <c r="I25" i="4"/>
  <c r="D25" i="4"/>
  <c r="F24" i="4"/>
  <c r="F12" i="4"/>
  <c r="F13" i="4"/>
  <c r="F14" i="4"/>
  <c r="F15" i="4"/>
  <c r="F16" i="4"/>
  <c r="F17" i="4"/>
  <c r="F18" i="4"/>
  <c r="F19" i="4"/>
  <c r="F20" i="4"/>
  <c r="F21" i="4"/>
  <c r="F22" i="4"/>
  <c r="F23" i="4"/>
  <c r="O25" i="4" l="1"/>
  <c r="F25" i="4"/>
  <c r="R25" i="5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M25" i="4" l="1"/>
  <c r="O13" i="4"/>
  <c r="O17" i="4"/>
  <c r="O21" i="4"/>
  <c r="N25" i="4"/>
  <c r="K25" i="4"/>
  <c r="L25" i="4" l="1"/>
  <c r="J25" i="4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L7" authorId="0" shapeId="0" xr:uid="{3EC4D1AB-3883-42CF-94CC-A1A2F8B87413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A9" authorId="0" shapeId="0" xr:uid="{00000000-0006-0000-04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E8" authorId="0" shapeId="0" xr:uid="{00000000-0006-0000-05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<sst xmlns="http://schemas.openxmlformats.org/spreadsheetml/2006/main" count="790" uniqueCount="200">
  <si>
    <t>Dette arket inneholder:</t>
  </si>
  <si>
    <t>Tabell 2 - 2 - Meldinger i barnevernet i perioden 01.01. -31.12</t>
  </si>
  <si>
    <t>Nr.</t>
  </si>
  <si>
    <t>Navn</t>
  </si>
  <si>
    <t>Antall meldinger mottatt i perioden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</si>
  <si>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</si>
  <si>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</si>
  <si>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</si>
  <si>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</si>
  <si>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</si>
  <si>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</si>
  <si>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</si>
  <si>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</si>
  <si>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</si>
  <si>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</si>
  <si>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</si>
  <si>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</si>
  <si>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</si>
  <si>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</si>
  <si>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</si>
  <si>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</si>
  <si>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</si>
  <si>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</si>
  <si>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</si>
  <si>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</si>
  <si>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</si>
  <si>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</si>
  <si>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</si>
  <si>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</si>
  <si>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</si>
  <si>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</si>
  <si>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</si>
  <si>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</si>
  <si>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</si>
  <si>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 xml:space="preserve"> </t>
  </si>
  <si>
    <t>SUM 2. tertial 2010</t>
  </si>
  <si>
    <t>SUM 1. tertial 2010</t>
  </si>
  <si>
    <t>Tabell 2 - 3 - B - Undersøkelsessaker i barnevernet i perioden 01.01. - 31.12.</t>
  </si>
  <si>
    <t>13. Sum avsl. unders. uten tiltak:</t>
  </si>
  <si>
    <t>- hvor mange av de avsl. sakene mere enn 3 mnd:</t>
  </si>
  <si>
    <t>Andel avsluttede under.søk-saker innen 3 mnd.   2)</t>
  </si>
  <si>
    <t>- hvor mange av de avsl. sakene mere enn 6 mnd:</t>
  </si>
  <si>
    <t>Andel avsluttede under.søk-saker innen 6 mnd.   2)</t>
  </si>
  <si>
    <t>16. Sum ikke-av-sluttede saker:</t>
  </si>
  <si>
    <t>18. Barn omfattet av unders.:</t>
  </si>
  <si>
    <t>Andel undersøkelser avsluttet med vedtak om tiltak</t>
  </si>
  <si>
    <r>
      <t>Tabell 2-4-1 - A1 - Barn og unge med tiltak i barnever</t>
    </r>
    <r>
      <rPr>
        <b/>
        <sz val="10"/>
        <rFont val="Arial"/>
        <family val="2"/>
      </rPr>
      <t>net pr. 31.12.</t>
    </r>
  </si>
  <si>
    <t>Tabell 2-4-1 - A2 - Barn og unge med tiltak i barnevernet i perioden 01.01 - 31.12.</t>
  </si>
  <si>
    <t>1. Antall barn og unge med tiltak som ikke er plasserings-tiltak</t>
  </si>
  <si>
    <t>herav i alderen 0 - 17 år</t>
  </si>
  <si>
    <t>2. Antall barn og unge med plasserings-tiltak</t>
  </si>
  <si>
    <t xml:space="preserve">Antall akutt-plassert </t>
  </si>
  <si>
    <t>SUM barn og unge med tiltak</t>
  </si>
  <si>
    <t xml:space="preserve"> Antall akutt-plassert </t>
  </si>
  <si>
    <t xml:space="preserve">Herav antall barn som har hatt både tiltak i hjemmet og plasserings-tiltak </t>
  </si>
  <si>
    <t>SUM pr 31.12.2021</t>
  </si>
  <si>
    <t>SUM pr 31.12.2020</t>
  </si>
  <si>
    <t>SUM pr 31.12.2019</t>
  </si>
  <si>
    <t>SUM pr 31.12.2018</t>
  </si>
  <si>
    <t>SUM pr 31.12.2017</t>
  </si>
  <si>
    <t>SUM pr 31.12.2016</t>
  </si>
  <si>
    <t>SUM pr 31.12.2015</t>
  </si>
  <si>
    <t>SUM pr 31.12.2014</t>
  </si>
  <si>
    <t>SUM pr 31.12.2013</t>
  </si>
  <si>
    <t>xxxx</t>
  </si>
  <si>
    <t>Tabell 2-4-1 - B1 - Barn med hjelpetiltak og omsorgstiltak, med gyldige planer ved periodeslutt pr. 31.12.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</si>
  <si>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</si>
  <si>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</si>
  <si>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</si>
  <si>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</si>
  <si>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</si>
  <si>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</si>
  <si>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 xml:space="preserve">      </t>
  </si>
  <si>
    <t>SUM pr 31.12. 2013</t>
  </si>
  <si>
    <t>Kun årsstatistikk</t>
  </si>
  <si>
    <t xml:space="preserve">Tabell 2-4-2 - A1 - Barn under tiltak i barnevernet etter alder og type tiltak  - sum alle aldre - pr. 31.12  </t>
  </si>
  <si>
    <t>Kontroll: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</si>
  <si>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</si>
  <si>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</si>
  <si>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>Tab 2-4-2</t>
  </si>
  <si>
    <t>Barn med tiltak i barne-vernet i alt</t>
  </si>
  <si>
    <t>Av disse med tiltak som ikke er plasserings-tiltak</t>
  </si>
  <si>
    <t>Herav inn-vandrer-barn</t>
  </si>
  <si>
    <t>Antall barn i foster-hjem</t>
  </si>
  <si>
    <t>Antall oppholds-døgn i foster-hjem totalt</t>
  </si>
  <si>
    <t>Antall barn i familie-hjem</t>
  </si>
  <si>
    <t>Antall oppholds-døgn i for-sterket foster-hjem totalt</t>
  </si>
  <si>
    <t>Antall barn i beredskaps-hjem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</si>
  <si>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</si>
  <si>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</si>
  <si>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</si>
  <si>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</si>
  <si>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</si>
  <si>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Antall oppholds-døgn i familiehjem totalt</t>
  </si>
  <si>
    <t>Antall oppholdsdøgn i bered-skaps-hjem totalt</t>
  </si>
  <si>
    <t>SUM barn og unge under tiltak</t>
  </si>
  <si>
    <t>avvik</t>
  </si>
  <si>
    <t>xxxx  1)</t>
  </si>
  <si>
    <t>Kilde: Bydelsstatistikk</t>
  </si>
  <si>
    <t xml:space="preserve">Tabell 2-4-2 - A2 - Barn med tiltak i barnevernet etter alder og type tiltak  - 0 - 5 år - pr. 31.12  </t>
  </si>
  <si>
    <t xml:space="preserve"> -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</si>
  <si>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</si>
  <si>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</si>
  <si>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</si>
  <si>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</si>
  <si>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</si>
  <si>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</si>
  <si>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</si>
  <si>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</si>
  <si>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</si>
  <si>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</si>
  <si>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Tabell 2 -5 - Tilsyns- og oppfølgingsbesøk for barn 0 - 17 år i fosterhjem i perioden 01.01 - 31.12.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</si>
  <si>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</si>
  <si>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</si>
  <si>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t>Gjennom-snittlig antall tilsyns-besøk pr. barn plassert av bydelens barnevern</t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</si>
  <si>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</si>
  <si>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</si>
  <si>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t>Gj.snittlig antall tilsyns-besøk pr. barn plassert av andre  barnevern</t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</si>
  <si>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</si>
  <si>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Gj.snittlig antall oppfølgings-besøk pr. barn 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</si>
  <si>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</si>
  <si>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</si>
  <si>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</si>
  <si>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</si>
  <si>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</si>
  <si>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</si>
  <si>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</si>
  <si>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</si>
  <si>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</si>
  <si>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</si>
  <si>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</si>
  <si>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</si>
  <si>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Justert befolkning i aldersgruppene 67 år og over</t>
  </si>
  <si>
    <t>0 år</t>
  </si>
  <si>
    <t>13-15 år</t>
  </si>
  <si>
    <t>16-17 år</t>
  </si>
  <si>
    <t>18-19 år</t>
  </si>
  <si>
    <t>67-74 år</t>
  </si>
  <si>
    <t>75-79 år</t>
  </si>
  <si>
    <t>80-84 år</t>
  </si>
  <si>
    <t>85-89 år</t>
  </si>
  <si>
    <t>90-94 år</t>
  </si>
  <si>
    <t>Oslo i alt</t>
  </si>
  <si>
    <t>SUM 2022</t>
  </si>
  <si>
    <t>Antall ubehandlede meldinger pr 31.12.2021</t>
  </si>
  <si>
    <t>1. Under-søkelses-saker opprettet i perioden</t>
  </si>
  <si>
    <t>2. Under-søkelses-saker overført fra tidligere periode:</t>
  </si>
  <si>
    <t xml:space="preserve">3. Sum under-søkelses-saker  </t>
  </si>
  <si>
    <t>7. Sum under-søkelses-saker avsl. med vedtak</t>
  </si>
  <si>
    <t>SUM pr 31.12.2022</t>
  </si>
  <si>
    <t>Antall meldinger henlagt fordi barnet allerede har aktive tiltak</t>
  </si>
  <si>
    <t>Antall meldinger henlagt fordi det allerede pågår en undersøkelse</t>
  </si>
  <si>
    <t>Antall meldinger mottatt som barnevernet ikke allerede jobber med</t>
  </si>
  <si>
    <t>Endret tabell fra og med  2022</t>
  </si>
  <si>
    <t>SUM 2025</t>
  </si>
  <si>
    <t>SUM pr 31.12.2025</t>
  </si>
  <si>
    <t>Kriteriebefolkningen i bydelene etter alder per 1.1.2025*</t>
  </si>
  <si>
    <t>Netto justering - institusjon m/ utenbys og Omsorg +</t>
  </si>
  <si>
    <t>I alt</t>
  </si>
  <si>
    <t>1-5 år</t>
  </si>
  <si>
    <t>6-12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</si>
  <si>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</si>
  <si>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</si>
  <si>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</si>
  <si>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</si>
  <si>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</si>
  <si>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95 år +</t>
  </si>
  <si>
    <t>SUM</t>
  </si>
  <si>
    <t>67-79</t>
  </si>
  <si>
    <t>80-89</t>
  </si>
  <si>
    <t>90+ år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</si>
  <si>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</si>
  <si>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</si>
  <si>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</si>
  <si>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</si>
  <si>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</si>
  <si>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</si>
  <si>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</si>
  <si>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</si>
  <si>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</si>
  <si>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</si>
  <si>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</si>
  <si>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</si>
  <si>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</si>
  <si>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</si>
  <si>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</si>
  <si>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</si>
  <si>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* Etter korreksjon for befolkning 67 år og over i institusjon og Omsorg+. Det er 48 utenbys beboere som bydelene er betalingsansvarlig for, jf. sum Netto justering - institusjon m/ utenbys og Omsorg +</t>
  </si>
  <si>
    <t>Blant utenbys beboere på institusjon er det 19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</si>
  <si>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Utenbys beboere 67+ år med adresse "uoppgitt Oslo"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</si>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</sst>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&quot; &quot;%"/>
    <numFmt numFmtId="165" formatCode="0&quot; &quot;%"/>
    <numFmt numFmtId="166" formatCode="#,##0;&quot;-&quot;#,##0"/>
    <numFmt numFmtId="167" formatCode="&quot; &quot;#,##0.00&quot; &quot;;&quot; (&quot;#,##0.00&quot;)&quot;;&quot; -&quot;00&quot; &quot;;&quot; &quot;@&quot; &quot;"/>
    <numFmt numFmtId="168" formatCode="&quot; &quot;#,##0&quot; &quot;;&quot; (&quot;#,##0&quot;)&quot;;&quot; -&quot;00&quot; &quot;;&quot; &quot;@&quot; &quot;"/>
    <numFmt numFmtId="169" formatCode="&quot; &quot;#,##0.0&quot; &quot;;&quot; (&quot;#,##0.0&quot;)&quot;;&quot; -&quot;00&quot; &quot;;&quot; &quot;@&quot; &quot;"/>
    <numFmt numFmtId="170" formatCode="_(* #,##0.00_);_(* \(#,##0.00\);_(* &quot;-&quot;??_);_(@_)"/>
    <numFmt numFmtId="171" formatCode="0%"/>
    <numFmt numFmtId="172" formatCode="0.0"/>
  </numFmts>
  <fonts count="4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sz val="9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Helv"/>
    </font>
    <font>
      <sz val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</fills>
  <borders count="1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28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165" fontId="5" fillId="0" borderId="0" applyFont="0" applyFill="0" applyBorder="0" applyAlignment="0" applyProtection="0"/>
    <xf numFmtId="0" fontId="6" fillId="0" borderId="0" applyNumberFormat="0" applyBorder="0" applyProtection="0"/>
    <xf numFmtId="166" fontId="5" fillId="0" borderId="0" applyFont="0" applyFill="0" applyBorder="0" applyAlignment="0" applyProtection="0"/>
    <xf numFmtId="0" fontId="4" fillId="0" borderId="0"/>
    <xf numFmtId="167" fontId="5" fillId="0" borderId="0" applyFont="0" applyFill="0" applyBorder="0" applyAlignment="0" applyProtection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20" fillId="0" borderId="0"/>
    <xf numFmtId="17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4" fillId="0" borderId="0"/>
    <xf numFmtId="9" fontId="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 applyFont="0" applyFill="0" applyBorder="0" applyAlignment="0" applyProtection="0"/>
    <xf numFmtId="0" fontId="12" fillId="0" borderId="0"/>
    <xf numFmtId="0" fontId="37" fillId="0" borderId="0"/>
    <xf numFmtId="0" fontId="37" fillId="0" borderId="0"/>
  </cellStyleXfs>
  <cellXfs count="579">
    <xf numFmtId="0" fontId="0" fillId="0" borderId="0" xfId="0"/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wrapText="1"/>
    </xf>
    <xf numFmtId="3" fontId="7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wrapText="1"/>
    </xf>
    <xf numFmtId="3" fontId="8" fillId="0" borderId="0" xfId="0" applyNumberFormat="1" applyFont="1"/>
    <xf numFmtId="3" fontId="11" fillId="0" borderId="0" xfId="0" applyNumberFormat="1" applyFont="1" applyAlignment="1">
      <alignment horizontal="left" vertical="center"/>
    </xf>
    <xf numFmtId="3" fontId="8" fillId="0" borderId="3" xfId="0" applyNumberFormat="1" applyFont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0" fontId="14" fillId="0" borderId="0" xfId="0" applyFont="1"/>
    <xf numFmtId="3" fontId="7" fillId="0" borderId="32" xfId="0" applyNumberFormat="1" applyFont="1" applyBorder="1"/>
    <xf numFmtId="3" fontId="8" fillId="0" borderId="28" xfId="0" applyNumberFormat="1" applyFont="1" applyBorder="1" applyAlignment="1">
      <alignment horizontal="center"/>
    </xf>
    <xf numFmtId="3" fontId="7" fillId="0" borderId="31" xfId="0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wrapText="1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wrapText="1"/>
    </xf>
    <xf numFmtId="0" fontId="15" fillId="0" borderId="0" xfId="0" applyFont="1"/>
    <xf numFmtId="0" fontId="15" fillId="0" borderId="28" xfId="0" applyFont="1" applyBorder="1" applyAlignment="1">
      <alignment horizontal="center"/>
    </xf>
    <xf numFmtId="0" fontId="15" fillId="0" borderId="13" xfId="0" applyFont="1" applyBorder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6" fillId="3" borderId="0" xfId="0" applyFont="1" applyFill="1"/>
    <xf numFmtId="0" fontId="16" fillId="4" borderId="0" xfId="0" applyFont="1" applyFill="1"/>
    <xf numFmtId="2" fontId="16" fillId="0" borderId="0" xfId="0" applyNumberFormat="1" applyFont="1"/>
    <xf numFmtId="0" fontId="15" fillId="0" borderId="12" xfId="0" applyFont="1" applyBorder="1"/>
    <xf numFmtId="2" fontId="15" fillId="0" borderId="0" xfId="0" applyNumberFormat="1" applyFont="1"/>
    <xf numFmtId="0" fontId="15" fillId="0" borderId="1" xfId="0" applyFont="1" applyBorder="1"/>
    <xf numFmtId="0" fontId="16" fillId="0" borderId="31" xfId="0" applyFont="1" applyBorder="1" applyAlignment="1">
      <alignment horizontal="center"/>
    </xf>
    <xf numFmtId="169" fontId="16" fillId="0" borderId="32" xfId="1" applyNumberFormat="1" applyFont="1" applyBorder="1"/>
    <xf numFmtId="0" fontId="16" fillId="0" borderId="33" xfId="0" applyFont="1" applyBorder="1" applyAlignment="1">
      <alignment horizontal="center"/>
    </xf>
    <xf numFmtId="169" fontId="16" fillId="0" borderId="35" xfId="1" applyNumberFormat="1" applyFont="1" applyBorder="1"/>
    <xf numFmtId="0" fontId="19" fillId="0" borderId="0" xfId="0" applyFont="1" applyAlignment="1">
      <alignment horizontal="left"/>
    </xf>
    <xf numFmtId="0" fontId="15" fillId="0" borderId="14" xfId="0" applyFont="1" applyBorder="1"/>
    <xf numFmtId="0" fontId="15" fillId="0" borderId="24" xfId="0" applyFont="1" applyBorder="1"/>
    <xf numFmtId="164" fontId="15" fillId="0" borderId="24" xfId="2" applyNumberFormat="1" applyFont="1" applyBorder="1"/>
    <xf numFmtId="0" fontId="15" fillId="0" borderId="16" xfId="0" applyFont="1" applyBorder="1"/>
    <xf numFmtId="0" fontId="15" fillId="0" borderId="15" xfId="0" applyFont="1" applyBorder="1"/>
    <xf numFmtId="0" fontId="15" fillId="0" borderId="17" xfId="0" applyFont="1" applyBorder="1"/>
    <xf numFmtId="164" fontId="15" fillId="0" borderId="17" xfId="2" applyNumberFormat="1" applyFont="1" applyBorder="1"/>
    <xf numFmtId="0" fontId="15" fillId="0" borderId="59" xfId="0" applyFont="1" applyBorder="1" applyAlignment="1">
      <alignment horizontal="center" wrapText="1"/>
    </xf>
    <xf numFmtId="1" fontId="16" fillId="0" borderId="27" xfId="0" applyNumberFormat="1" applyFont="1" applyBorder="1"/>
    <xf numFmtId="0" fontId="7" fillId="0" borderId="52" xfId="0" applyFont="1" applyBorder="1" applyAlignment="1">
      <alignment wrapText="1"/>
    </xf>
    <xf numFmtId="0" fontId="16" fillId="0" borderId="27" xfId="0" applyFont="1" applyBorder="1"/>
    <xf numFmtId="0" fontId="16" fillId="0" borderId="38" xfId="0" applyFont="1" applyBorder="1"/>
    <xf numFmtId="0" fontId="16" fillId="0" borderId="34" xfId="0" applyFont="1" applyBorder="1"/>
    <xf numFmtId="3" fontId="7" fillId="0" borderId="35" xfId="0" applyNumberFormat="1" applyFont="1" applyBorder="1"/>
    <xf numFmtId="0" fontId="15" fillId="0" borderId="57" xfId="0" applyFont="1" applyBorder="1" applyAlignment="1">
      <alignment horizontal="center" wrapText="1"/>
    </xf>
    <xf numFmtId="0" fontId="15" fillId="0" borderId="56" xfId="0" applyFont="1" applyBorder="1" applyAlignment="1">
      <alignment horizontal="center" wrapText="1"/>
    </xf>
    <xf numFmtId="0" fontId="15" fillId="0" borderId="12" xfId="0" applyFont="1" applyBorder="1" applyAlignment="1">
      <alignment horizontal="center"/>
    </xf>
    <xf numFmtId="0" fontId="15" fillId="0" borderId="58" xfId="0" applyFont="1" applyBorder="1" applyAlignment="1">
      <alignment horizontal="center" wrapText="1"/>
    </xf>
    <xf numFmtId="0" fontId="16" fillId="0" borderId="62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3" fontId="20" fillId="0" borderId="0" xfId="44" applyNumberFormat="1" applyFont="1" applyAlignment="1">
      <alignment horizontal="right"/>
    </xf>
    <xf numFmtId="3" fontId="7" fillId="0" borderId="67" xfId="0" applyNumberFormat="1" applyFont="1" applyBorder="1"/>
    <xf numFmtId="3" fontId="7" fillId="0" borderId="68" xfId="0" applyNumberFormat="1" applyFont="1" applyBorder="1"/>
    <xf numFmtId="0" fontId="7" fillId="0" borderId="53" xfId="0" applyFont="1" applyBorder="1" applyAlignment="1">
      <alignment wrapText="1"/>
    </xf>
    <xf numFmtId="3" fontId="7" fillId="0" borderId="33" xfId="0" applyNumberFormat="1" applyFont="1" applyBorder="1" applyAlignment="1">
      <alignment horizontal="center"/>
    </xf>
    <xf numFmtId="1" fontId="20" fillId="0" borderId="0" xfId="112" applyNumberFormat="1" applyFont="1"/>
    <xf numFmtId="1" fontId="20" fillId="0" borderId="0" xfId="44" applyNumberFormat="1" applyFont="1"/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/>
    <xf numFmtId="3" fontId="15" fillId="0" borderId="1" xfId="0" applyNumberFormat="1" applyFont="1" applyBorder="1" applyAlignment="1">
      <alignment horizontal="center" wrapText="1"/>
    </xf>
    <xf numFmtId="3" fontId="15" fillId="0" borderId="2" xfId="0" applyNumberFormat="1" applyFont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6" fillId="0" borderId="6" xfId="0" applyNumberFormat="1" applyFont="1" applyBorder="1" applyAlignment="1">
      <alignment horizontal="center"/>
    </xf>
    <xf numFmtId="3" fontId="16" fillId="0" borderId="7" xfId="0" applyNumberFormat="1" applyFont="1" applyBorder="1" applyAlignment="1">
      <alignment wrapText="1"/>
    </xf>
    <xf numFmtId="3" fontId="16" fillId="0" borderId="29" xfId="0" applyNumberFormat="1" applyFont="1" applyBorder="1"/>
    <xf numFmtId="3" fontId="16" fillId="0" borderId="8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wrapText="1"/>
    </xf>
    <xf numFmtId="3" fontId="16" fillId="0" borderId="31" xfId="0" applyNumberFormat="1" applyFont="1" applyBorder="1"/>
    <xf numFmtId="3" fontId="16" fillId="0" borderId="27" xfId="0" applyNumberFormat="1" applyFont="1" applyBorder="1"/>
    <xf numFmtId="3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wrapText="1"/>
    </xf>
    <xf numFmtId="3" fontId="16" fillId="0" borderId="33" xfId="0" applyNumberFormat="1" applyFont="1" applyBorder="1"/>
    <xf numFmtId="3" fontId="16" fillId="0" borderId="34" xfId="0" applyNumberFormat="1" applyFont="1" applyBorder="1"/>
    <xf numFmtId="3" fontId="15" fillId="0" borderId="0" xfId="0" applyNumberFormat="1" applyFont="1" applyAlignment="1">
      <alignment horizontal="left" vertical="center"/>
    </xf>
    <xf numFmtId="3" fontId="15" fillId="0" borderId="0" xfId="0" applyNumberFormat="1" applyFont="1"/>
    <xf numFmtId="3" fontId="15" fillId="0" borderId="20" xfId="0" applyNumberFormat="1" applyFont="1" applyBorder="1"/>
    <xf numFmtId="3" fontId="16" fillId="0" borderId="31" xfId="0" applyNumberFormat="1" applyFont="1" applyBorder="1" applyAlignment="1">
      <alignment horizontal="center"/>
    </xf>
    <xf numFmtId="3" fontId="16" fillId="0" borderId="33" xfId="0" applyNumberFormat="1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wrapText="1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wrapText="1"/>
    </xf>
    <xf numFmtId="0" fontId="27" fillId="0" borderId="0" xfId="19" applyFont="1" applyProtection="1">
      <protection locked="0"/>
    </xf>
    <xf numFmtId="3" fontId="27" fillId="0" borderId="0" xfId="44" applyNumberFormat="1" applyFont="1" applyAlignment="1">
      <alignment horizontal="right"/>
    </xf>
    <xf numFmtId="3" fontId="27" fillId="0" borderId="0" xfId="112" applyNumberFormat="1" applyFont="1" applyAlignment="1">
      <alignment horizontal="right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wrapText="1"/>
    </xf>
    <xf numFmtId="0" fontId="26" fillId="0" borderId="49" xfId="0" applyFont="1" applyBorder="1" applyAlignment="1">
      <alignment horizontal="center" wrapText="1"/>
    </xf>
    <xf numFmtId="3" fontId="16" fillId="3" borderId="0" xfId="0" applyNumberFormat="1" applyFont="1" applyFill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left"/>
    </xf>
    <xf numFmtId="3" fontId="16" fillId="5" borderId="0" xfId="0" applyNumberFormat="1" applyFont="1" applyFill="1" applyAlignment="1">
      <alignment horizontal="left"/>
    </xf>
    <xf numFmtId="3" fontId="16" fillId="5" borderId="0" xfId="0" applyNumberFormat="1" applyFont="1" applyFill="1"/>
    <xf numFmtId="3" fontId="16" fillId="5" borderId="0" xfId="0" applyNumberFormat="1" applyFont="1" applyFill="1" applyAlignment="1">
      <alignment horizontal="center"/>
    </xf>
    <xf numFmtId="3" fontId="15" fillId="0" borderId="0" xfId="0" applyNumberFormat="1" applyFont="1" applyAlignment="1">
      <alignment horizontal="center" wrapText="1"/>
    </xf>
    <xf numFmtId="3" fontId="15" fillId="0" borderId="18" xfId="0" applyNumberFormat="1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wrapText="1"/>
    </xf>
    <xf numFmtId="3" fontId="15" fillId="0" borderId="50" xfId="0" applyNumberFormat="1" applyFont="1" applyBorder="1" applyAlignment="1">
      <alignment horizontal="center" wrapText="1"/>
    </xf>
    <xf numFmtId="3" fontId="15" fillId="0" borderId="36" xfId="0" applyNumberFormat="1" applyFont="1" applyBorder="1" applyAlignment="1">
      <alignment horizontal="center" wrapText="1"/>
    </xf>
    <xf numFmtId="3" fontId="15" fillId="0" borderId="37" xfId="0" applyNumberFormat="1" applyFont="1" applyBorder="1" applyAlignment="1">
      <alignment horizontal="center" wrapText="1"/>
    </xf>
    <xf numFmtId="3" fontId="15" fillId="0" borderId="49" xfId="0" applyNumberFormat="1" applyFont="1" applyBorder="1" applyAlignment="1">
      <alignment horizontal="center" wrapText="1"/>
    </xf>
    <xf numFmtId="3" fontId="16" fillId="0" borderId="30" xfId="0" applyNumberFormat="1" applyFont="1" applyBorder="1"/>
    <xf numFmtId="3" fontId="16" fillId="0" borderId="44" xfId="0" applyNumberFormat="1" applyFont="1" applyBorder="1"/>
    <xf numFmtId="3" fontId="16" fillId="0" borderId="43" xfId="0" applyNumberFormat="1" applyFont="1" applyBorder="1" applyAlignment="1">
      <alignment horizontal="center"/>
    </xf>
    <xf numFmtId="3" fontId="16" fillId="0" borderId="32" xfId="0" applyNumberFormat="1" applyFont="1" applyBorder="1"/>
    <xf numFmtId="3" fontId="16" fillId="0" borderId="46" xfId="0" applyNumberFormat="1" applyFont="1" applyBorder="1"/>
    <xf numFmtId="3" fontId="16" fillId="0" borderId="45" xfId="0" applyNumberFormat="1" applyFont="1" applyBorder="1" applyAlignment="1">
      <alignment horizontal="center"/>
    </xf>
    <xf numFmtId="3" fontId="16" fillId="0" borderId="35" xfId="0" applyNumberFormat="1" applyFont="1" applyBorder="1"/>
    <xf numFmtId="3" fontId="16" fillId="0" borderId="48" xfId="0" applyNumberFormat="1" applyFont="1" applyBorder="1"/>
    <xf numFmtId="3" fontId="16" fillId="0" borderId="47" xfId="0" applyNumberFormat="1" applyFont="1" applyBorder="1" applyAlignment="1">
      <alignment horizontal="center"/>
    </xf>
    <xf numFmtId="3" fontId="15" fillId="0" borderId="19" xfId="0" applyNumberFormat="1" applyFont="1" applyBorder="1"/>
    <xf numFmtId="3" fontId="15" fillId="0" borderId="0" xfId="0" applyNumberFormat="1" applyFont="1" applyAlignment="1">
      <alignment horizontal="center"/>
    </xf>
    <xf numFmtId="3" fontId="16" fillId="0" borderId="19" xfId="0" applyNumberFormat="1" applyFont="1" applyBorder="1"/>
    <xf numFmtId="3" fontId="16" fillId="0" borderId="0" xfId="0" applyNumberFormat="1" applyFont="1" applyAlignment="1">
      <alignment horizontal="left" vertical="top"/>
    </xf>
    <xf numFmtId="3" fontId="16" fillId="0" borderId="15" xfId="0" applyNumberFormat="1" applyFont="1" applyBorder="1" applyAlignment="1">
      <alignment horizontal="center"/>
    </xf>
    <xf numFmtId="3" fontId="15" fillId="0" borderId="15" xfId="0" applyNumberFormat="1" applyFont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" fontId="16" fillId="0" borderId="31" xfId="0" applyNumberFormat="1" applyFont="1" applyBorder="1"/>
    <xf numFmtId="1" fontId="16" fillId="0" borderId="32" xfId="0" applyNumberFormat="1" applyFont="1" applyBorder="1"/>
    <xf numFmtId="0" fontId="16" fillId="3" borderId="0" xfId="7" applyFont="1" applyFill="1"/>
    <xf numFmtId="0" fontId="16" fillId="0" borderId="0" xfId="7" applyFont="1"/>
    <xf numFmtId="0" fontId="16" fillId="0" borderId="0" xfId="7" applyFont="1" applyAlignment="1">
      <alignment horizontal="left"/>
    </xf>
    <xf numFmtId="0" fontId="16" fillId="0" borderId="0" xfId="7" applyFont="1" applyAlignment="1">
      <alignment horizontal="center"/>
    </xf>
    <xf numFmtId="0" fontId="15" fillId="0" borderId="0" xfId="7" applyFont="1" applyAlignment="1">
      <alignment horizontal="left" vertical="center"/>
    </xf>
    <xf numFmtId="0" fontId="15" fillId="0" borderId="0" xfId="7" applyFont="1" applyAlignment="1">
      <alignment horizontal="center" wrapText="1"/>
    </xf>
    <xf numFmtId="0" fontId="15" fillId="0" borderId="39" xfId="7" applyFont="1" applyBorder="1" applyAlignment="1">
      <alignment horizontal="left" vertical="center"/>
    </xf>
    <xf numFmtId="0" fontId="15" fillId="0" borderId="41" xfId="7" applyFont="1" applyBorder="1" applyAlignment="1">
      <alignment horizontal="center" wrapText="1"/>
    </xf>
    <xf numFmtId="0" fontId="15" fillId="0" borderId="42" xfId="7" applyFont="1" applyBorder="1" applyAlignment="1">
      <alignment horizontal="left"/>
    </xf>
    <xf numFmtId="0" fontId="15" fillId="0" borderId="22" xfId="7" applyFont="1" applyBorder="1" applyAlignment="1">
      <alignment horizontal="center" wrapText="1"/>
    </xf>
    <xf numFmtId="0" fontId="15" fillId="0" borderId="1" xfId="7" applyFont="1" applyBorder="1" applyAlignment="1">
      <alignment horizontal="center" wrapText="1"/>
    </xf>
    <xf numFmtId="0" fontId="15" fillId="0" borderId="2" xfId="7" applyFont="1" applyBorder="1" applyAlignment="1">
      <alignment horizontal="center" wrapText="1"/>
    </xf>
    <xf numFmtId="0" fontId="15" fillId="0" borderId="36" xfId="7" applyFont="1" applyBorder="1" applyAlignment="1">
      <alignment horizontal="center" wrapText="1"/>
    </xf>
    <xf numFmtId="0" fontId="15" fillId="0" borderId="21" xfId="7" applyFont="1" applyBorder="1" applyAlignment="1">
      <alignment horizontal="center" wrapText="1"/>
    </xf>
    <xf numFmtId="0" fontId="15" fillId="0" borderId="49" xfId="7" applyFont="1" applyBorder="1" applyAlignment="1">
      <alignment horizontal="center" wrapText="1"/>
    </xf>
    <xf numFmtId="0" fontId="16" fillId="0" borderId="6" xfId="7" applyFont="1" applyBorder="1" applyAlignment="1">
      <alignment horizontal="center"/>
    </xf>
    <xf numFmtId="0" fontId="16" fillId="0" borderId="7" xfId="7" applyFont="1" applyBorder="1" applyAlignment="1">
      <alignment wrapText="1"/>
    </xf>
    <xf numFmtId="2" fontId="16" fillId="0" borderId="0" xfId="7" applyNumberFormat="1" applyFont="1"/>
    <xf numFmtId="0" fontId="16" fillId="0" borderId="8" xfId="7" applyFont="1" applyBorder="1" applyAlignment="1">
      <alignment horizontal="center"/>
    </xf>
    <xf numFmtId="0" fontId="16" fillId="0" borderId="9" xfId="7" applyFont="1" applyBorder="1" applyAlignment="1">
      <alignment wrapText="1"/>
    </xf>
    <xf numFmtId="0" fontId="16" fillId="0" borderId="72" xfId="7" applyFont="1" applyBorder="1"/>
    <xf numFmtId="0" fontId="16" fillId="0" borderId="27" xfId="7" applyFont="1" applyBorder="1"/>
    <xf numFmtId="0" fontId="16" fillId="0" borderId="32" xfId="7" applyFont="1" applyBorder="1"/>
    <xf numFmtId="0" fontId="16" fillId="0" borderId="10" xfId="7" applyFont="1" applyBorder="1" applyAlignment="1">
      <alignment horizontal="center"/>
    </xf>
    <xf numFmtId="0" fontId="16" fillId="0" borderId="11" xfId="7" applyFont="1" applyBorder="1" applyAlignment="1">
      <alignment wrapText="1"/>
    </xf>
    <xf numFmtId="0" fontId="16" fillId="0" borderId="73" xfId="7" applyFont="1" applyBorder="1"/>
    <xf numFmtId="0" fontId="16" fillId="0" borderId="34" xfId="7" applyFont="1" applyBorder="1"/>
    <xf numFmtId="0" fontId="16" fillId="0" borderId="35" xfId="7" applyFont="1" applyBorder="1"/>
    <xf numFmtId="0" fontId="15" fillId="0" borderId="0" xfId="7" applyFont="1"/>
    <xf numFmtId="2" fontId="15" fillId="0" borderId="0" xfId="7" applyNumberFormat="1" applyFont="1"/>
    <xf numFmtId="0" fontId="15" fillId="0" borderId="39" xfId="7" applyFont="1" applyBorder="1" applyAlignment="1">
      <alignment horizontal="left"/>
    </xf>
    <xf numFmtId="3" fontId="14" fillId="0" borderId="0" xfId="0" applyNumberFormat="1" applyFont="1"/>
    <xf numFmtId="0" fontId="26" fillId="0" borderId="85" xfId="0" applyFont="1" applyBorder="1" applyAlignment="1">
      <alignment horizontal="center" wrapText="1"/>
    </xf>
    <xf numFmtId="164" fontId="28" fillId="0" borderId="67" xfId="2" applyNumberFormat="1" applyFont="1" applyFill="1" applyBorder="1"/>
    <xf numFmtId="0" fontId="8" fillId="0" borderId="51" xfId="0" applyFont="1" applyBorder="1" applyAlignment="1">
      <alignment wrapText="1"/>
    </xf>
    <xf numFmtId="3" fontId="16" fillId="0" borderId="54" xfId="0" applyNumberFormat="1" applyFont="1" applyBorder="1" applyAlignment="1">
      <alignment horizontal="center"/>
    </xf>
    <xf numFmtId="1" fontId="28" fillId="0" borderId="25" xfId="0" applyNumberFormat="1" applyFont="1" applyBorder="1"/>
    <xf numFmtId="1" fontId="14" fillId="0" borderId="0" xfId="0" applyNumberFormat="1" applyFont="1"/>
    <xf numFmtId="0" fontId="13" fillId="0" borderId="0" xfId="0" applyFont="1"/>
    <xf numFmtId="3" fontId="7" fillId="0" borderId="54" xfId="0" applyNumberFormat="1" applyFont="1" applyBorder="1"/>
    <xf numFmtId="3" fontId="15" fillId="0" borderId="28" xfId="0" applyNumberFormat="1" applyFont="1" applyBorder="1" applyAlignment="1">
      <alignment horizontal="center"/>
    </xf>
    <xf numFmtId="3" fontId="15" fillId="0" borderId="29" xfId="0" applyNumberFormat="1" applyFont="1" applyBorder="1"/>
    <xf numFmtId="0" fontId="16" fillId="0" borderId="53" xfId="0" applyFont="1" applyBorder="1" applyAlignment="1">
      <alignment wrapText="1"/>
    </xf>
    <xf numFmtId="0" fontId="16" fillId="0" borderId="69" xfId="0" applyFont="1" applyBorder="1" applyAlignment="1">
      <alignment wrapText="1"/>
    </xf>
    <xf numFmtId="0" fontId="16" fillId="0" borderId="52" xfId="0" applyFont="1" applyBorder="1" applyAlignment="1">
      <alignment wrapText="1"/>
    </xf>
    <xf numFmtId="3" fontId="16" fillId="0" borderId="88" xfId="0" applyNumberFormat="1" applyFont="1" applyBorder="1"/>
    <xf numFmtId="3" fontId="16" fillId="0" borderId="54" xfId="0" applyNumberFormat="1" applyFont="1" applyBorder="1"/>
    <xf numFmtId="3" fontId="16" fillId="0" borderId="69" xfId="0" applyNumberFormat="1" applyFont="1" applyBorder="1"/>
    <xf numFmtId="164" fontId="16" fillId="0" borderId="81" xfId="2" applyNumberFormat="1" applyFont="1" applyBorder="1"/>
    <xf numFmtId="3" fontId="16" fillId="0" borderId="20" xfId="0" applyNumberFormat="1" applyFont="1" applyBorder="1"/>
    <xf numFmtId="3" fontId="16" fillId="0" borderId="17" xfId="0" applyNumberFormat="1" applyFont="1" applyBorder="1"/>
    <xf numFmtId="3" fontId="15" fillId="0" borderId="30" xfId="0" applyNumberFormat="1" applyFont="1" applyBorder="1"/>
    <xf numFmtId="3" fontId="15" fillId="0" borderId="51" xfId="0" applyNumberFormat="1" applyFont="1" applyBorder="1" applyAlignment="1">
      <alignment wrapText="1"/>
    </xf>
    <xf numFmtId="3" fontId="16" fillId="0" borderId="52" xfId="0" applyNumberFormat="1" applyFont="1" applyBorder="1" applyAlignment="1">
      <alignment wrapText="1"/>
    </xf>
    <xf numFmtId="3" fontId="16" fillId="0" borderId="53" xfId="0" applyNumberFormat="1" applyFont="1" applyBorder="1" applyAlignment="1">
      <alignment wrapText="1"/>
    </xf>
    <xf numFmtId="3" fontId="15" fillId="0" borderId="17" xfId="0" applyNumberFormat="1" applyFont="1" applyBorder="1"/>
    <xf numFmtId="3" fontId="16" fillId="0" borderId="84" xfId="0" applyNumberFormat="1" applyFont="1" applyBorder="1"/>
    <xf numFmtId="3" fontId="19" fillId="0" borderId="0" xfId="0" applyNumberFormat="1" applyFont="1"/>
    <xf numFmtId="3" fontId="16" fillId="0" borderId="25" xfId="0" applyNumberFormat="1" applyFont="1" applyBorder="1"/>
    <xf numFmtId="3" fontId="31" fillId="0" borderId="89" xfId="0" applyNumberFormat="1" applyFont="1" applyBorder="1"/>
    <xf numFmtId="1" fontId="28" fillId="0" borderId="31" xfId="0" applyNumberFormat="1" applyFont="1" applyBorder="1"/>
    <xf numFmtId="1" fontId="28" fillId="0" borderId="32" xfId="0" applyNumberFormat="1" applyFont="1" applyBorder="1"/>
    <xf numFmtId="3" fontId="16" fillId="0" borderId="82" xfId="0" applyNumberFormat="1" applyFont="1" applyBorder="1" applyAlignment="1">
      <alignment horizontal="center"/>
    </xf>
    <xf numFmtId="0" fontId="16" fillId="0" borderId="92" xfId="0" applyFont="1" applyBorder="1" applyAlignment="1">
      <alignment wrapText="1"/>
    </xf>
    <xf numFmtId="3" fontId="16" fillId="0" borderId="82" xfId="0" applyNumberFormat="1" applyFont="1" applyBorder="1"/>
    <xf numFmtId="3" fontId="16" fillId="0" borderId="92" xfId="0" applyNumberFormat="1" applyFont="1" applyBorder="1"/>
    <xf numFmtId="164" fontId="16" fillId="0" borderId="84" xfId="2" applyNumberFormat="1" applyFont="1" applyBorder="1"/>
    <xf numFmtId="3" fontId="16" fillId="0" borderId="93" xfId="0" applyNumberFormat="1" applyFont="1" applyBorder="1"/>
    <xf numFmtId="3" fontId="16" fillId="0" borderId="27" xfId="0" applyNumberFormat="1" applyFont="1" applyBorder="1" applyAlignment="1">
      <alignment wrapText="1"/>
    </xf>
    <xf numFmtId="3" fontId="15" fillId="0" borderId="29" xfId="0" applyNumberFormat="1" applyFont="1" applyBorder="1" applyAlignment="1">
      <alignment wrapText="1"/>
    </xf>
    <xf numFmtId="3" fontId="16" fillId="0" borderId="34" xfId="0" applyNumberFormat="1" applyFont="1" applyBorder="1" applyAlignment="1">
      <alignment wrapText="1"/>
    </xf>
    <xf numFmtId="3" fontId="16" fillId="0" borderId="74" xfId="0" applyNumberFormat="1" applyFont="1" applyBorder="1"/>
    <xf numFmtId="3" fontId="15" fillId="0" borderId="56" xfId="0" applyNumberFormat="1" applyFont="1" applyBorder="1" applyAlignment="1">
      <alignment horizontal="center" wrapText="1"/>
    </xf>
    <xf numFmtId="3" fontId="15" fillId="0" borderId="57" xfId="0" applyNumberFormat="1" applyFont="1" applyBorder="1" applyAlignment="1">
      <alignment horizontal="center" wrapText="1"/>
    </xf>
    <xf numFmtId="3" fontId="15" fillId="0" borderId="94" xfId="0" applyNumberFormat="1" applyFont="1" applyBorder="1" applyAlignment="1">
      <alignment horizontal="center" wrapText="1"/>
    </xf>
    <xf numFmtId="3" fontId="15" fillId="0" borderId="58" xfId="0" applyNumberFormat="1" applyFont="1" applyBorder="1" applyAlignment="1">
      <alignment horizontal="center" wrapText="1"/>
    </xf>
    <xf numFmtId="3" fontId="15" fillId="0" borderId="60" xfId="0" applyNumberFormat="1" applyFont="1" applyBorder="1" applyAlignment="1">
      <alignment horizontal="center" wrapText="1"/>
    </xf>
    <xf numFmtId="3" fontId="15" fillId="0" borderId="59" xfId="0" applyNumberFormat="1" applyFont="1" applyBorder="1" applyAlignment="1">
      <alignment horizontal="center" wrapText="1"/>
    </xf>
    <xf numFmtId="3" fontId="15" fillId="0" borderId="61" xfId="0" applyNumberFormat="1" applyFont="1" applyBorder="1" applyAlignment="1">
      <alignment horizontal="center" wrapText="1"/>
    </xf>
    <xf numFmtId="3" fontId="15" fillId="0" borderId="95" xfId="0" applyNumberFormat="1" applyFont="1" applyBorder="1" applyAlignment="1">
      <alignment horizontal="center" wrapText="1"/>
    </xf>
    <xf numFmtId="3" fontId="15" fillId="0" borderId="96" xfId="0" applyNumberFormat="1" applyFont="1" applyBorder="1" applyAlignment="1">
      <alignment horizontal="center" wrapText="1"/>
    </xf>
    <xf numFmtId="3" fontId="16" fillId="0" borderId="62" xfId="0" applyNumberFormat="1" applyFont="1" applyBorder="1" applyAlignment="1">
      <alignment horizontal="center"/>
    </xf>
    <xf numFmtId="3" fontId="16" fillId="0" borderId="63" xfId="0" applyNumberFormat="1" applyFont="1" applyBorder="1" applyAlignment="1">
      <alignment horizontal="center"/>
    </xf>
    <xf numFmtId="3" fontId="16" fillId="0" borderId="97" xfId="0" applyNumberFormat="1" applyFont="1" applyBorder="1" applyAlignment="1">
      <alignment horizontal="center"/>
    </xf>
    <xf numFmtId="3" fontId="15" fillId="0" borderId="98" xfId="0" applyNumberFormat="1" applyFont="1" applyBorder="1" applyAlignment="1">
      <alignment horizontal="center" wrapText="1"/>
    </xf>
    <xf numFmtId="3" fontId="16" fillId="0" borderId="64" xfId="0" applyNumberFormat="1" applyFont="1" applyBorder="1" applyAlignment="1">
      <alignment horizontal="center"/>
    </xf>
    <xf numFmtId="3" fontId="16" fillId="0" borderId="65" xfId="0" applyNumberFormat="1" applyFont="1" applyBorder="1" applyAlignment="1">
      <alignment wrapText="1"/>
    </xf>
    <xf numFmtId="3" fontId="7" fillId="0" borderId="70" xfId="0" applyNumberFormat="1" applyFont="1" applyBorder="1"/>
    <xf numFmtId="3" fontId="8" fillId="0" borderId="71" xfId="0" applyNumberFormat="1" applyFont="1" applyBorder="1"/>
    <xf numFmtId="3" fontId="7" fillId="0" borderId="81" xfId="0" applyNumberFormat="1" applyFont="1" applyBorder="1"/>
    <xf numFmtId="0" fontId="16" fillId="0" borderId="97" xfId="0" applyFont="1" applyBorder="1" applyAlignment="1">
      <alignment horizontal="center"/>
    </xf>
    <xf numFmtId="0" fontId="15" fillId="0" borderId="23" xfId="0" applyFont="1" applyBorder="1" applyAlignment="1">
      <alignment wrapText="1"/>
    </xf>
    <xf numFmtId="0" fontId="15" fillId="0" borderId="51" xfId="0" applyFont="1" applyBorder="1" applyAlignment="1">
      <alignment wrapText="1"/>
    </xf>
    <xf numFmtId="0" fontId="16" fillId="0" borderId="31" xfId="0" applyFont="1" applyBorder="1"/>
    <xf numFmtId="0" fontId="16" fillId="0" borderId="33" xfId="0" applyFont="1" applyBorder="1"/>
    <xf numFmtId="0" fontId="16" fillId="0" borderId="53" xfId="0" applyFont="1" applyBorder="1"/>
    <xf numFmtId="0" fontId="16" fillId="0" borderId="68" xfId="0" applyFont="1" applyBorder="1"/>
    <xf numFmtId="0" fontId="16" fillId="0" borderId="73" xfId="0" applyFont="1" applyBorder="1"/>
    <xf numFmtId="0" fontId="16" fillId="0" borderId="76" xfId="0" applyFont="1" applyBorder="1"/>
    <xf numFmtId="0" fontId="16" fillId="0" borderId="77" xfId="0" applyFont="1" applyBorder="1"/>
    <xf numFmtId="0" fontId="25" fillId="0" borderId="63" xfId="0" applyFont="1" applyBorder="1" applyAlignment="1">
      <alignment horizontal="center"/>
    </xf>
    <xf numFmtId="0" fontId="25" fillId="0" borderId="64" xfId="0" applyFont="1" applyBorder="1" applyAlignment="1">
      <alignment horizontal="center"/>
    </xf>
    <xf numFmtId="0" fontId="25" fillId="0" borderId="65" xfId="0" applyFont="1" applyBorder="1" applyAlignment="1">
      <alignment wrapText="1"/>
    </xf>
    <xf numFmtId="1" fontId="28" fillId="0" borderId="33" xfId="0" applyNumberFormat="1" applyFont="1" applyBorder="1"/>
    <xf numFmtId="1" fontId="28" fillId="0" borderId="35" xfId="0" applyNumberFormat="1" applyFont="1" applyBorder="1"/>
    <xf numFmtId="1" fontId="28" fillId="0" borderId="74" xfId="0" applyNumberFormat="1" applyFont="1" applyBorder="1"/>
    <xf numFmtId="164" fontId="28" fillId="0" borderId="68" xfId="2" applyNumberFormat="1" applyFont="1" applyFill="1" applyBorder="1"/>
    <xf numFmtId="168" fontId="16" fillId="0" borderId="31" xfId="0" applyNumberFormat="1" applyFont="1" applyBorder="1"/>
    <xf numFmtId="168" fontId="16" fillId="0" borderId="33" xfId="0" applyNumberFormat="1" applyFont="1" applyBorder="1"/>
    <xf numFmtId="0" fontId="15" fillId="0" borderId="28" xfId="7" applyFont="1" applyBorder="1" applyAlignment="1">
      <alignment horizontal="center"/>
    </xf>
    <xf numFmtId="0" fontId="16" fillId="0" borderId="33" xfId="7" applyFont="1" applyBorder="1" applyAlignment="1">
      <alignment horizontal="center"/>
    </xf>
    <xf numFmtId="0" fontId="15" fillId="0" borderId="51" xfId="7" applyFont="1" applyBorder="1" applyAlignment="1">
      <alignment wrapText="1"/>
    </xf>
    <xf numFmtId="0" fontId="16" fillId="0" borderId="53" xfId="7" applyFont="1" applyBorder="1" applyAlignment="1">
      <alignment wrapText="1"/>
    </xf>
    <xf numFmtId="0" fontId="16" fillId="0" borderId="33" xfId="7" applyFont="1" applyBorder="1"/>
    <xf numFmtId="3" fontId="16" fillId="0" borderId="55" xfId="0" applyNumberFormat="1" applyFont="1" applyBorder="1"/>
    <xf numFmtId="3" fontId="16" fillId="0" borderId="86" xfId="0" applyNumberFormat="1" applyFont="1" applyBorder="1"/>
    <xf numFmtId="3" fontId="16" fillId="0" borderId="87" xfId="0" applyNumberFormat="1" applyFont="1" applyBorder="1" applyAlignment="1">
      <alignment horizontal="center"/>
    </xf>
    <xf numFmtId="3" fontId="16" fillId="0" borderId="102" xfId="0" applyNumberFormat="1" applyFont="1" applyBorder="1" applyAlignment="1">
      <alignment wrapText="1"/>
    </xf>
    <xf numFmtId="0" fontId="33" fillId="0" borderId="0" xfId="0" applyFont="1" applyAlignment="1">
      <alignment horizontal="left" vertical="center"/>
    </xf>
    <xf numFmtId="3" fontId="16" fillId="0" borderId="38" xfId="0" applyNumberFormat="1" applyFont="1" applyBorder="1" applyAlignment="1">
      <alignment wrapText="1"/>
    </xf>
    <xf numFmtId="3" fontId="16" fillId="0" borderId="38" xfId="0" applyNumberFormat="1" applyFont="1" applyBorder="1"/>
    <xf numFmtId="3" fontId="16" fillId="0" borderId="69" xfId="0" applyNumberFormat="1" applyFont="1" applyBorder="1" applyAlignment="1">
      <alignment wrapText="1"/>
    </xf>
    <xf numFmtId="3" fontId="16" fillId="0" borderId="26" xfId="0" applyNumberFormat="1" applyFont="1" applyBorder="1"/>
    <xf numFmtId="3" fontId="17" fillId="0" borderId="90" xfId="0" applyNumberFormat="1" applyFont="1" applyBorder="1"/>
    <xf numFmtId="1" fontId="16" fillId="0" borderId="33" xfId="0" applyNumberFormat="1" applyFont="1" applyBorder="1"/>
    <xf numFmtId="1" fontId="16" fillId="0" borderId="35" xfId="0" applyNumberFormat="1" applyFont="1" applyBorder="1"/>
    <xf numFmtId="1" fontId="16" fillId="0" borderId="25" xfId="0" applyNumberFormat="1" applyFont="1" applyBorder="1"/>
    <xf numFmtId="1" fontId="16" fillId="0" borderId="34" xfId="0" applyNumberFormat="1" applyFont="1" applyBorder="1"/>
    <xf numFmtId="168" fontId="16" fillId="0" borderId="54" xfId="0" applyNumberFormat="1" applyFont="1" applyBorder="1"/>
    <xf numFmtId="169" fontId="16" fillId="0" borderId="55" xfId="1" applyNumberFormat="1" applyFont="1" applyBorder="1"/>
    <xf numFmtId="0" fontId="15" fillId="0" borderId="50" xfId="7" applyFont="1" applyBorder="1" applyAlignment="1">
      <alignment horizontal="center" wrapText="1"/>
    </xf>
    <xf numFmtId="0" fontId="15" fillId="0" borderId="54" xfId="7" applyFont="1" applyBorder="1"/>
    <xf numFmtId="0" fontId="15" fillId="0" borderId="38" xfId="7" applyFont="1" applyBorder="1"/>
    <xf numFmtId="0" fontId="15" fillId="0" borderId="55" xfId="7" applyFont="1" applyBorder="1"/>
    <xf numFmtId="0" fontId="16" fillId="0" borderId="31" xfId="7" applyFont="1" applyBorder="1"/>
    <xf numFmtId="0" fontId="15" fillId="0" borderId="81" xfId="7" applyFont="1" applyBorder="1"/>
    <xf numFmtId="0" fontId="15" fillId="0" borderId="40" xfId="7" applyFont="1" applyBorder="1" applyAlignment="1">
      <alignment horizontal="center" wrapText="1"/>
    </xf>
    <xf numFmtId="0" fontId="15" fillId="0" borderId="103" xfId="7" applyFont="1" applyBorder="1" applyAlignment="1">
      <alignment horizontal="center" wrapText="1"/>
    </xf>
    <xf numFmtId="0" fontId="15" fillId="0" borderId="96" xfId="7" applyFont="1" applyBorder="1" applyAlignment="1">
      <alignment horizontal="center" wrapText="1"/>
    </xf>
    <xf numFmtId="0" fontId="7" fillId="0" borderId="69" xfId="0" applyFont="1" applyBorder="1" applyAlignment="1">
      <alignment wrapText="1"/>
    </xf>
    <xf numFmtId="3" fontId="8" fillId="0" borderId="54" xfId="0" applyNumberFormat="1" applyFont="1" applyBorder="1"/>
    <xf numFmtId="164" fontId="15" fillId="0" borderId="30" xfId="2" applyNumberFormat="1" applyFont="1" applyBorder="1"/>
    <xf numFmtId="164" fontId="16" fillId="0" borderId="35" xfId="2" applyNumberFormat="1" applyFont="1" applyBorder="1"/>
    <xf numFmtId="0" fontId="26" fillId="0" borderId="0" xfId="0" applyFont="1"/>
    <xf numFmtId="0" fontId="26" fillId="0" borderId="87" xfId="0" applyFont="1" applyBorder="1" applyAlignment="1">
      <alignment horizontal="center"/>
    </xf>
    <xf numFmtId="0" fontId="26" fillId="0" borderId="102" xfId="0" applyFont="1" applyBorder="1" applyAlignment="1">
      <alignment wrapText="1"/>
    </xf>
    <xf numFmtId="3" fontId="8" fillId="0" borderId="70" xfId="0" applyNumberFormat="1" applyFont="1" applyBorder="1"/>
    <xf numFmtId="3" fontId="15" fillId="0" borderId="55" xfId="0" applyNumberFormat="1" applyFont="1" applyBorder="1"/>
    <xf numFmtId="3" fontId="15" fillId="0" borderId="38" xfId="0" applyNumberFormat="1" applyFont="1" applyBorder="1"/>
    <xf numFmtId="3" fontId="16" fillId="0" borderId="83" xfId="0" applyNumberFormat="1" applyFont="1" applyBorder="1"/>
    <xf numFmtId="0" fontId="16" fillId="0" borderId="88" xfId="0" applyFont="1" applyBorder="1"/>
    <xf numFmtId="0" fontId="16" fillId="0" borderId="54" xfId="0" applyFont="1" applyBorder="1"/>
    <xf numFmtId="172" fontId="16" fillId="0" borderId="55" xfId="0" applyNumberFormat="1" applyFont="1" applyBorder="1"/>
    <xf numFmtId="172" fontId="16" fillId="0" borderId="69" xfId="0" applyNumberFormat="1" applyFont="1" applyBorder="1"/>
    <xf numFmtId="172" fontId="15" fillId="0" borderId="51" xfId="0" applyNumberFormat="1" applyFont="1" applyBorder="1"/>
    <xf numFmtId="169" fontId="16" fillId="0" borderId="69" xfId="1" applyNumberFormat="1" applyFont="1" applyBorder="1"/>
    <xf numFmtId="169" fontId="16" fillId="0" borderId="52" xfId="1" applyNumberFormat="1" applyFont="1" applyBorder="1"/>
    <xf numFmtId="169" fontId="16" fillId="0" borderId="53" xfId="1" applyNumberFormat="1" applyFont="1" applyBorder="1"/>
    <xf numFmtId="172" fontId="15" fillId="0" borderId="30" xfId="0" applyNumberFormat="1" applyFont="1" applyBorder="1"/>
    <xf numFmtId="0" fontId="16" fillId="0" borderId="104" xfId="7" applyFont="1" applyBorder="1"/>
    <xf numFmtId="0" fontId="16" fillId="0" borderId="25" xfId="7" applyFont="1" applyBorder="1"/>
    <xf numFmtId="0" fontId="16" fillId="0" borderId="74" xfId="7" applyFont="1" applyBorder="1"/>
    <xf numFmtId="0" fontId="16" fillId="0" borderId="27" xfId="7" applyFont="1" applyBorder="1" applyAlignment="1">
      <alignment wrapText="1"/>
    </xf>
    <xf numFmtId="0" fontId="15" fillId="0" borderId="105" xfId="7" applyFont="1" applyBorder="1"/>
    <xf numFmtId="0" fontId="15" fillId="0" borderId="26" xfId="7" applyFont="1" applyBorder="1"/>
    <xf numFmtId="0" fontId="16" fillId="0" borderId="27" xfId="7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1" fontId="28" fillId="0" borderId="54" xfId="0" applyNumberFormat="1" applyFont="1" applyBorder="1"/>
    <xf numFmtId="1" fontId="28" fillId="0" borderId="55" xfId="0" applyNumberFormat="1" applyFont="1" applyBorder="1"/>
    <xf numFmtId="1" fontId="28" fillId="0" borderId="26" xfId="0" applyNumberFormat="1" applyFont="1" applyBorder="1"/>
    <xf numFmtId="1" fontId="26" fillId="0" borderId="54" xfId="0" applyNumberFormat="1" applyFont="1" applyBorder="1"/>
    <xf numFmtId="164" fontId="28" fillId="0" borderId="70" xfId="2" applyNumberFormat="1" applyFont="1" applyFill="1" applyBorder="1"/>
    <xf numFmtId="0" fontId="15" fillId="0" borderId="87" xfId="0" applyFont="1" applyBorder="1" applyAlignment="1">
      <alignment horizontal="center"/>
    </xf>
    <xf numFmtId="0" fontId="15" fillId="0" borderId="102" xfId="0" applyFont="1" applyBorder="1" applyAlignment="1">
      <alignment wrapText="1"/>
    </xf>
    <xf numFmtId="0" fontId="16" fillId="0" borderId="64" xfId="0" applyFont="1" applyBorder="1" applyAlignment="1">
      <alignment horizontal="center"/>
    </xf>
    <xf numFmtId="0" fontId="16" fillId="0" borderId="65" xfId="0" applyFont="1" applyBorder="1" applyAlignment="1">
      <alignment wrapText="1"/>
    </xf>
    <xf numFmtId="1" fontId="16" fillId="0" borderId="74" xfId="0" applyNumberFormat="1" applyFont="1" applyBorder="1"/>
    <xf numFmtId="0" fontId="15" fillId="0" borderId="100" xfId="0" applyFont="1" applyBorder="1" applyAlignment="1">
      <alignment horizontal="center" wrapText="1"/>
    </xf>
    <xf numFmtId="0" fontId="15" fillId="0" borderId="101" xfId="0" applyFont="1" applyBorder="1" applyAlignment="1">
      <alignment horizontal="center" wrapText="1"/>
    </xf>
    <xf numFmtId="0" fontId="16" fillId="0" borderId="106" xfId="0" applyFont="1" applyBorder="1" applyAlignment="1">
      <alignment horizontal="center" wrapText="1"/>
    </xf>
    <xf numFmtId="0" fontId="16" fillId="0" borderId="107" xfId="0" applyFont="1" applyBorder="1" applyAlignment="1">
      <alignment horizontal="center" wrapText="1"/>
    </xf>
    <xf numFmtId="0" fontId="25" fillId="0" borderId="108" xfId="0" applyFont="1" applyBorder="1" applyAlignment="1">
      <alignment horizontal="center"/>
    </xf>
    <xf numFmtId="0" fontId="25" fillId="0" borderId="109" xfId="0" applyFont="1" applyBorder="1" applyAlignment="1">
      <alignment wrapText="1"/>
    </xf>
    <xf numFmtId="1" fontId="28" fillId="0" borderId="91" xfId="0" applyNumberFormat="1" applyFont="1" applyBorder="1"/>
    <xf numFmtId="1" fontId="28" fillId="0" borderId="110" xfId="0" applyNumberFormat="1" applyFont="1" applyBorder="1"/>
    <xf numFmtId="1" fontId="28" fillId="0" borderId="0" xfId="0" applyNumberFormat="1" applyFont="1"/>
    <xf numFmtId="1" fontId="25" fillId="0" borderId="91" xfId="0" applyNumberFormat="1" applyFont="1" applyBorder="1"/>
    <xf numFmtId="164" fontId="28" fillId="0" borderId="111" xfId="2" applyNumberFormat="1" applyFont="1" applyFill="1" applyBorder="1"/>
    <xf numFmtId="1" fontId="32" fillId="0" borderId="54" xfId="0" applyNumberFormat="1" applyFont="1" applyBorder="1"/>
    <xf numFmtId="1" fontId="32" fillId="0" borderId="55" xfId="0" applyNumberFormat="1" applyFont="1" applyBorder="1"/>
    <xf numFmtId="1" fontId="32" fillId="0" borderId="26" xfId="0" applyNumberFormat="1" applyFont="1" applyBorder="1"/>
    <xf numFmtId="1" fontId="25" fillId="0" borderId="72" xfId="0" applyNumberFormat="1" applyFont="1" applyBorder="1"/>
    <xf numFmtId="1" fontId="25" fillId="0" borderId="73" xfId="0" applyNumberFormat="1" applyFont="1" applyBorder="1"/>
    <xf numFmtId="1" fontId="25" fillId="0" borderId="33" xfId="0" applyNumberFormat="1" applyFont="1" applyBorder="1"/>
    <xf numFmtId="1" fontId="25" fillId="0" borderId="54" xfId="0" applyNumberFormat="1" applyFont="1" applyBorder="1"/>
    <xf numFmtId="1" fontId="25" fillId="0" borderId="31" xfId="0" applyNumberFormat="1" applyFont="1" applyBorder="1"/>
    <xf numFmtId="0" fontId="16" fillId="0" borderId="69" xfId="0" applyFont="1" applyBorder="1"/>
    <xf numFmtId="0" fontId="16" fillId="0" borderId="81" xfId="0" applyFont="1" applyBorder="1"/>
    <xf numFmtId="0" fontId="16" fillId="0" borderId="70" xfId="0" applyFont="1" applyBorder="1"/>
    <xf numFmtId="164" fontId="16" fillId="0" borderId="55" xfId="2" applyNumberFormat="1" applyFont="1" applyBorder="1"/>
    <xf numFmtId="3" fontId="16" fillId="6" borderId="28" xfId="0" applyNumberFormat="1" applyFont="1" applyFill="1" applyBorder="1"/>
    <xf numFmtId="3" fontId="16" fillId="6" borderId="29" xfId="0" applyNumberFormat="1" applyFont="1" applyFill="1" applyBorder="1"/>
    <xf numFmtId="3" fontId="16" fillId="6" borderId="30" xfId="0" applyNumberFormat="1" applyFont="1" applyFill="1" applyBorder="1"/>
    <xf numFmtId="3" fontId="16" fillId="6" borderId="31" xfId="0" applyNumberFormat="1" applyFont="1" applyFill="1" applyBorder="1"/>
    <xf numFmtId="3" fontId="16" fillId="6" borderId="27" xfId="0" applyNumberFormat="1" applyFont="1" applyFill="1" applyBorder="1"/>
    <xf numFmtId="3" fontId="16" fillId="6" borderId="32" xfId="0" applyNumberFormat="1" applyFont="1" applyFill="1" applyBorder="1"/>
    <xf numFmtId="3" fontId="16" fillId="6" borderId="78" xfId="0" applyNumberFormat="1" applyFont="1" applyFill="1" applyBorder="1"/>
    <xf numFmtId="3" fontId="16" fillId="6" borderId="79" xfId="0" applyNumberFormat="1" applyFont="1" applyFill="1" applyBorder="1"/>
    <xf numFmtId="3" fontId="16" fillId="6" borderId="80" xfId="0" applyNumberFormat="1" applyFont="1" applyFill="1" applyBorder="1"/>
    <xf numFmtId="1" fontId="16" fillId="0" borderId="54" xfId="0" applyNumberFormat="1" applyFont="1" applyBorder="1"/>
    <xf numFmtId="1" fontId="16" fillId="0" borderId="55" xfId="0" applyNumberFormat="1" applyFont="1" applyBorder="1"/>
    <xf numFmtId="1" fontId="16" fillId="0" borderId="26" xfId="0" applyNumberFormat="1" applyFont="1" applyBorder="1"/>
    <xf numFmtId="1" fontId="16" fillId="0" borderId="38" xfId="0" applyNumberFormat="1" applyFont="1" applyBorder="1"/>
    <xf numFmtId="0" fontId="16" fillId="0" borderId="69" xfId="7" applyFont="1" applyBorder="1" applyAlignment="1">
      <alignment wrapText="1"/>
    </xf>
    <xf numFmtId="0" fontId="16" fillId="0" borderId="88" xfId="7" applyFont="1" applyBorder="1" applyAlignment="1">
      <alignment horizontal="center"/>
    </xf>
    <xf numFmtId="3" fontId="7" fillId="0" borderId="26" xfId="0" applyNumberFormat="1" applyFont="1" applyBorder="1"/>
    <xf numFmtId="3" fontId="7" fillId="0" borderId="25" xfId="0" applyNumberFormat="1" applyFont="1" applyBorder="1"/>
    <xf numFmtId="3" fontId="7" fillId="0" borderId="74" xfId="0" applyNumberFormat="1" applyFont="1" applyBorder="1"/>
    <xf numFmtId="3" fontId="7" fillId="0" borderId="72" xfId="0" applyNumberFormat="1" applyFont="1" applyBorder="1"/>
    <xf numFmtId="3" fontId="7" fillId="0" borderId="73" xfId="0" applyNumberFormat="1" applyFont="1" applyBorder="1"/>
    <xf numFmtId="0" fontId="26" fillId="0" borderId="112" xfId="0" applyFont="1" applyBorder="1" applyAlignment="1">
      <alignment horizontal="center" wrapText="1"/>
    </xf>
    <xf numFmtId="164" fontId="32" fillId="0" borderId="70" xfId="2" applyNumberFormat="1" applyFont="1" applyFill="1" applyBorder="1"/>
    <xf numFmtId="1" fontId="32" fillId="0" borderId="70" xfId="0" applyNumberFormat="1" applyFont="1" applyBorder="1"/>
    <xf numFmtId="1" fontId="28" fillId="0" borderId="67" xfId="0" applyNumberFormat="1" applyFont="1" applyBorder="1"/>
    <xf numFmtId="1" fontId="28" fillId="0" borderId="111" xfId="0" applyNumberFormat="1" applyFont="1" applyBorder="1"/>
    <xf numFmtId="1" fontId="28" fillId="0" borderId="68" xfId="0" applyNumberFormat="1" applyFont="1" applyBorder="1"/>
    <xf numFmtId="1" fontId="28" fillId="0" borderId="70" xfId="0" applyNumberFormat="1" applyFont="1" applyBorder="1"/>
    <xf numFmtId="1" fontId="26" fillId="0" borderId="81" xfId="0" applyNumberFormat="1" applyFont="1" applyBorder="1"/>
    <xf numFmtId="1" fontId="25" fillId="0" borderId="113" xfId="0" applyNumberFormat="1" applyFont="1" applyBorder="1"/>
    <xf numFmtId="1" fontId="25" fillId="0" borderId="81" xfId="0" applyNumberFormat="1" applyFont="1" applyBorder="1"/>
    <xf numFmtId="165" fontId="32" fillId="0" borderId="55" xfId="2" applyFont="1" applyFill="1" applyBorder="1"/>
    <xf numFmtId="165" fontId="28" fillId="0" borderId="32" xfId="2" applyFont="1" applyFill="1" applyBorder="1"/>
    <xf numFmtId="165" fontId="28" fillId="0" borderId="110" xfId="2" applyFont="1" applyFill="1" applyBorder="1"/>
    <xf numFmtId="165" fontId="28" fillId="0" borderId="35" xfId="2" applyFont="1" applyFill="1" applyBorder="1"/>
    <xf numFmtId="165" fontId="28" fillId="0" borderId="55" xfId="2" applyFont="1" applyFill="1" applyBorder="1"/>
    <xf numFmtId="3" fontId="8" fillId="0" borderId="55" xfId="0" applyNumberFormat="1" applyFont="1" applyBorder="1"/>
    <xf numFmtId="0" fontId="15" fillId="0" borderId="54" xfId="0" applyFont="1" applyBorder="1"/>
    <xf numFmtId="0" fontId="15" fillId="0" borderId="69" xfId="0" applyFont="1" applyBorder="1"/>
    <xf numFmtId="3" fontId="17" fillId="0" borderId="28" xfId="0" applyNumberFormat="1" applyFont="1" applyBorder="1" applyAlignment="1">
      <alignment horizontal="right"/>
    </xf>
    <xf numFmtId="3" fontId="17" fillId="0" borderId="30" xfId="0" applyNumberFormat="1" applyFont="1" applyBorder="1" applyAlignment="1">
      <alignment horizontal="right"/>
    </xf>
    <xf numFmtId="3" fontId="17" fillId="0" borderId="31" xfId="0" applyNumberFormat="1" applyFont="1" applyBorder="1" applyAlignment="1">
      <alignment horizontal="right"/>
    </xf>
    <xf numFmtId="3" fontId="17" fillId="0" borderId="32" xfId="0" applyNumberFormat="1" applyFont="1" applyBorder="1" applyAlignment="1">
      <alignment horizontal="right"/>
    </xf>
    <xf numFmtId="3" fontId="17" fillId="0" borderId="33" xfId="0" applyNumberFormat="1" applyFont="1" applyBorder="1" applyAlignment="1">
      <alignment horizontal="right"/>
    </xf>
    <xf numFmtId="3" fontId="17" fillId="0" borderId="35" xfId="0" applyNumberFormat="1" applyFont="1" applyBorder="1" applyAlignment="1">
      <alignment horizontal="right"/>
    </xf>
    <xf numFmtId="0" fontId="15" fillId="0" borderId="70" xfId="0" applyFont="1" applyBorder="1"/>
    <xf numFmtId="3" fontId="17" fillId="0" borderId="27" xfId="0" applyNumberFormat="1" applyFont="1" applyBorder="1" applyAlignment="1">
      <alignment horizontal="right"/>
    </xf>
    <xf numFmtId="3" fontId="17" fillId="0" borderId="71" xfId="0" applyNumberFormat="1" applyFont="1" applyBorder="1" applyAlignment="1">
      <alignment horizontal="right"/>
    </xf>
    <xf numFmtId="3" fontId="17" fillId="0" borderId="72" xfId="0" applyNumberFormat="1" applyFont="1" applyBorder="1" applyAlignment="1">
      <alignment horizontal="right"/>
    </xf>
    <xf numFmtId="3" fontId="17" fillId="0" borderId="73" xfId="0" applyNumberFormat="1" applyFont="1" applyBorder="1" applyAlignment="1">
      <alignment horizontal="right"/>
    </xf>
    <xf numFmtId="0" fontId="15" fillId="0" borderId="81" xfId="0" applyFont="1" applyBorder="1"/>
    <xf numFmtId="3" fontId="8" fillId="0" borderId="26" xfId="0" applyNumberFormat="1" applyFont="1" applyBorder="1"/>
    <xf numFmtId="3" fontId="13" fillId="2" borderId="66" xfId="0" applyNumberFormat="1" applyFont="1" applyFill="1" applyBorder="1" applyAlignment="1">
      <alignment horizontal="right"/>
    </xf>
    <xf numFmtId="3" fontId="13" fillId="2" borderId="67" xfId="0" applyNumberFormat="1" applyFont="1" applyFill="1" applyBorder="1" applyAlignment="1">
      <alignment horizontal="right"/>
    </xf>
    <xf numFmtId="3" fontId="13" fillId="2" borderId="114" xfId="0" applyNumberFormat="1" applyFont="1" applyFill="1" applyBorder="1" applyAlignment="1">
      <alignment horizontal="right"/>
    </xf>
    <xf numFmtId="164" fontId="16" fillId="0" borderId="66" xfId="2" applyNumberFormat="1" applyFont="1" applyBorder="1"/>
    <xf numFmtId="3" fontId="15" fillId="0" borderId="54" xfId="0" applyNumberFormat="1" applyFont="1" applyBorder="1"/>
    <xf numFmtId="3" fontId="15" fillId="0" borderId="88" xfId="0" applyNumberFormat="1" applyFont="1" applyBorder="1"/>
    <xf numFmtId="3" fontId="15" fillId="0" borderId="69" xfId="0" applyNumberFormat="1" applyFont="1" applyBorder="1"/>
    <xf numFmtId="3" fontId="15" fillId="0" borderId="26" xfId="0" applyNumberFormat="1" applyFont="1" applyBorder="1"/>
    <xf numFmtId="3" fontId="17" fillId="0" borderId="29" xfId="0" applyNumberFormat="1" applyFont="1" applyBorder="1" applyAlignment="1">
      <alignment horizontal="right"/>
    </xf>
    <xf numFmtId="3" fontId="17" fillId="0" borderId="34" xfId="0" applyNumberFormat="1" applyFont="1" applyBorder="1" applyAlignment="1">
      <alignment horizontal="right"/>
    </xf>
    <xf numFmtId="1" fontId="15" fillId="0" borderId="54" xfId="0" applyNumberFormat="1" applyFont="1" applyBorder="1"/>
    <xf numFmtId="1" fontId="15" fillId="0" borderId="55" xfId="0" applyNumberFormat="1" applyFont="1" applyBorder="1"/>
    <xf numFmtId="1" fontId="15" fillId="0" borderId="38" xfId="0" applyNumberFormat="1" applyFont="1" applyBorder="1"/>
    <xf numFmtId="168" fontId="15" fillId="0" borderId="54" xfId="0" applyNumberFormat="1" applyFont="1" applyBorder="1"/>
    <xf numFmtId="0" fontId="15" fillId="0" borderId="38" xfId="0" applyFont="1" applyBorder="1"/>
    <xf numFmtId="0" fontId="15" fillId="0" borderId="88" xfId="0" applyFont="1" applyBorder="1"/>
    <xf numFmtId="0" fontId="16" fillId="0" borderId="115" xfId="0" applyFont="1" applyBorder="1" applyAlignment="1">
      <alignment horizontal="center" wrapText="1"/>
    </xf>
    <xf numFmtId="172" fontId="16" fillId="0" borderId="66" xfId="0" applyNumberFormat="1" applyFont="1" applyBorder="1"/>
    <xf numFmtId="172" fontId="16" fillId="0" borderId="70" xfId="0" applyNumberFormat="1" applyFont="1" applyBorder="1"/>
    <xf numFmtId="172" fontId="16" fillId="0" borderId="99" xfId="0" applyNumberFormat="1" applyFont="1" applyBorder="1"/>
    <xf numFmtId="0" fontId="15" fillId="0" borderId="3" xfId="7" applyFont="1" applyBorder="1" applyAlignment="1">
      <alignment horizontal="center" wrapText="1"/>
    </xf>
    <xf numFmtId="0" fontId="15" fillId="0" borderId="18" xfId="7" applyFont="1" applyBorder="1" applyAlignment="1">
      <alignment horizontal="center" wrapText="1"/>
    </xf>
    <xf numFmtId="1" fontId="15" fillId="0" borderId="26" xfId="0" applyNumberFormat="1" applyFont="1" applyBorder="1"/>
    <xf numFmtId="1" fontId="16" fillId="0" borderId="30" xfId="0" applyNumberFormat="1" applyFont="1" applyBorder="1"/>
    <xf numFmtId="0" fontId="16" fillId="0" borderId="26" xfId="7" applyFont="1" applyBorder="1" applyAlignment="1">
      <alignment wrapText="1"/>
    </xf>
    <xf numFmtId="0" fontId="16" fillId="0" borderId="30" xfId="7" applyFont="1" applyBorder="1"/>
    <xf numFmtId="1" fontId="16" fillId="0" borderId="28" xfId="0" applyNumberFormat="1" applyFont="1" applyBorder="1"/>
    <xf numFmtId="1" fontId="16" fillId="0" borderId="29" xfId="0" applyNumberFormat="1" applyFont="1" applyBorder="1"/>
    <xf numFmtId="0" fontId="30" fillId="0" borderId="0" xfId="0" applyFont="1"/>
    <xf numFmtId="3" fontId="7" fillId="0" borderId="31" xfId="0" applyNumberFormat="1" applyFont="1" applyBorder="1"/>
    <xf numFmtId="3" fontId="7" fillId="0" borderId="33" xfId="0" applyNumberFormat="1" applyFont="1" applyBorder="1"/>
    <xf numFmtId="3" fontId="15" fillId="0" borderId="54" xfId="0" applyNumberFormat="1" applyFont="1" applyBorder="1" applyAlignment="1">
      <alignment horizontal="center"/>
    </xf>
    <xf numFmtId="3" fontId="15" fillId="0" borderId="38" xfId="0" applyNumberFormat="1" applyFont="1" applyBorder="1" applyAlignment="1">
      <alignment wrapText="1"/>
    </xf>
    <xf numFmtId="3" fontId="17" fillId="0" borderId="113" xfId="0" applyNumberFormat="1" applyFont="1" applyBorder="1"/>
    <xf numFmtId="3" fontId="16" fillId="0" borderId="116" xfId="0" applyNumberFormat="1" applyFont="1" applyBorder="1"/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center"/>
    </xf>
    <xf numFmtId="0" fontId="16" fillId="0" borderId="26" xfId="7" applyFont="1" applyBorder="1"/>
    <xf numFmtId="0" fontId="16" fillId="0" borderId="38" xfId="7" applyFont="1" applyBorder="1"/>
    <xf numFmtId="0" fontId="16" fillId="0" borderId="55" xfId="7" applyFont="1" applyBorder="1"/>
    <xf numFmtId="0" fontId="16" fillId="0" borderId="81" xfId="7" applyFont="1" applyBorder="1"/>
    <xf numFmtId="0" fontId="15" fillId="0" borderId="88" xfId="7" applyFont="1" applyBorder="1"/>
    <xf numFmtId="0" fontId="16" fillId="0" borderId="88" xfId="7" applyFont="1" applyBorder="1"/>
    <xf numFmtId="0" fontId="16" fillId="0" borderId="76" xfId="7" applyFont="1" applyBorder="1"/>
    <xf numFmtId="0" fontId="16" fillId="0" borderId="77" xfId="7" applyFont="1" applyBorder="1"/>
    <xf numFmtId="0" fontId="15" fillId="0" borderId="29" xfId="7" applyFont="1" applyBorder="1" applyAlignment="1">
      <alignment wrapText="1"/>
    </xf>
    <xf numFmtId="0" fontId="16" fillId="0" borderId="31" xfId="7" applyFont="1" applyBorder="1" applyAlignment="1">
      <alignment horizontal="center"/>
    </xf>
    <xf numFmtId="0" fontId="16" fillId="0" borderId="34" xfId="7" applyFont="1" applyBorder="1" applyAlignment="1">
      <alignment wrapText="1"/>
    </xf>
    <xf numFmtId="0" fontId="16" fillId="0" borderId="52" xfId="7" applyFont="1" applyBorder="1" applyAlignment="1">
      <alignment wrapText="1"/>
    </xf>
    <xf numFmtId="0" fontId="15" fillId="0" borderId="117" xfId="0" applyFont="1" applyBorder="1" applyAlignment="1">
      <alignment horizontal="center" wrapText="1"/>
    </xf>
    <xf numFmtId="0" fontId="15" fillId="0" borderId="118" xfId="0" applyFont="1" applyBorder="1" applyAlignment="1">
      <alignment horizontal="center" wrapText="1"/>
    </xf>
    <xf numFmtId="0" fontId="15" fillId="0" borderId="60" xfId="0" applyFont="1" applyBorder="1" applyAlignment="1">
      <alignment horizontal="center" wrapText="1"/>
    </xf>
    <xf numFmtId="0" fontId="15" fillId="0" borderId="119" xfId="0" applyFont="1" applyBorder="1" applyAlignment="1">
      <alignment horizontal="center" wrapText="1"/>
    </xf>
    <xf numFmtId="3" fontId="20" fillId="0" borderId="0" xfId="112" applyNumberFormat="1" applyFont="1" applyAlignment="1">
      <alignment horizontal="right"/>
    </xf>
    <xf numFmtId="164" fontId="16" fillId="0" borderId="67" xfId="2" applyNumberFormat="1" applyFont="1" applyBorder="1"/>
    <xf numFmtId="3" fontId="20" fillId="0" borderId="0" xfId="223" applyNumberFormat="1" applyFont="1" applyAlignment="1">
      <alignment horizontal="right"/>
    </xf>
    <xf numFmtId="0" fontId="20" fillId="0" borderId="0" xfId="19" applyFont="1" applyProtection="1">
      <protection locked="0"/>
    </xf>
    <xf numFmtId="164" fontId="16" fillId="0" borderId="68" xfId="2" applyNumberFormat="1" applyFont="1" applyBorder="1"/>
    <xf numFmtId="0" fontId="15" fillId="0" borderId="120" xfId="0" applyFont="1" applyBorder="1"/>
    <xf numFmtId="0" fontId="15" fillId="0" borderId="41" xfId="0" applyFont="1" applyBorder="1"/>
    <xf numFmtId="0" fontId="16" fillId="0" borderId="0" xfId="0" applyFont="1" applyAlignment="1">
      <alignment horizontal="left" vertical="top"/>
    </xf>
    <xf numFmtId="0" fontId="15" fillId="0" borderId="54" xfId="0" applyFont="1" applyBorder="1" applyAlignment="1">
      <alignment horizontal="center"/>
    </xf>
    <xf numFmtId="0" fontId="15" fillId="0" borderId="61" xfId="0" applyFont="1" applyBorder="1" applyAlignment="1">
      <alignment horizontal="center" wrapText="1"/>
    </xf>
    <xf numFmtId="3" fontId="35" fillId="0" borderId="27" xfId="0" applyNumberFormat="1" applyFont="1" applyBorder="1" applyAlignment="1">
      <alignment horizontal="right"/>
    </xf>
    <xf numFmtId="3" fontId="35" fillId="0" borderId="28" xfId="0" applyNumberFormat="1" applyFont="1" applyBorder="1" applyAlignment="1">
      <alignment horizontal="right"/>
    </xf>
    <xf numFmtId="3" fontId="35" fillId="0" borderId="31" xfId="0" applyNumberFormat="1" applyFont="1" applyBorder="1" applyAlignment="1">
      <alignment horizontal="right"/>
    </xf>
    <xf numFmtId="3" fontId="35" fillId="0" borderId="33" xfId="0" applyNumberFormat="1" applyFont="1" applyBorder="1" applyAlignment="1">
      <alignment horizontal="right"/>
    </xf>
    <xf numFmtId="3" fontId="35" fillId="0" borderId="51" xfId="0" applyNumberFormat="1" applyFont="1" applyBorder="1" applyAlignment="1">
      <alignment horizontal="right"/>
    </xf>
    <xf numFmtId="3" fontId="35" fillId="0" borderId="52" xfId="0" applyNumberFormat="1" applyFont="1" applyBorder="1" applyAlignment="1">
      <alignment horizontal="right"/>
    </xf>
    <xf numFmtId="3" fontId="35" fillId="0" borderId="53" xfId="0" applyNumberFormat="1" applyFont="1" applyBorder="1" applyAlignment="1">
      <alignment horizontal="right"/>
    </xf>
    <xf numFmtId="0" fontId="35" fillId="0" borderId="75" xfId="19" applyFont="1" applyBorder="1" applyProtection="1">
      <protection locked="0"/>
    </xf>
    <xf numFmtId="0" fontId="35" fillId="0" borderId="76" xfId="19" applyFont="1" applyBorder="1" applyProtection="1">
      <protection locked="0"/>
    </xf>
    <xf numFmtId="0" fontId="35" fillId="0" borderId="77" xfId="19" applyFont="1" applyBorder="1" applyProtection="1">
      <protection locked="0"/>
    </xf>
    <xf numFmtId="0" fontId="36" fillId="0" borderId="71" xfId="19" applyFont="1" applyBorder="1" applyProtection="1">
      <protection locked="0"/>
    </xf>
    <xf numFmtId="0" fontId="36" fillId="0" borderId="72" xfId="19" applyFont="1" applyBorder="1" applyProtection="1">
      <protection locked="0"/>
    </xf>
    <xf numFmtId="0" fontId="36" fillId="0" borderId="73" xfId="19" applyFont="1" applyBorder="1" applyProtection="1">
      <protection locked="0"/>
    </xf>
    <xf numFmtId="0" fontId="35" fillId="0" borderId="51" xfId="19" applyFont="1" applyBorder="1" applyProtection="1">
      <protection locked="0"/>
    </xf>
    <xf numFmtId="0" fontId="35" fillId="0" borderId="52" xfId="19" applyFont="1" applyBorder="1" applyProtection="1">
      <protection locked="0"/>
    </xf>
    <xf numFmtId="0" fontId="35" fillId="0" borderId="53" xfId="19" applyFont="1" applyBorder="1" applyProtection="1">
      <protection locked="0"/>
    </xf>
    <xf numFmtId="3" fontId="35" fillId="0" borderId="75" xfId="0" applyNumberFormat="1" applyFont="1" applyBorder="1" applyAlignment="1">
      <alignment horizontal="right"/>
    </xf>
    <xf numFmtId="3" fontId="35" fillId="0" borderId="76" xfId="0" applyNumberFormat="1" applyFont="1" applyBorder="1" applyAlignment="1">
      <alignment horizontal="right"/>
    </xf>
    <xf numFmtId="3" fontId="35" fillId="0" borderId="77" xfId="0" applyNumberFormat="1" applyFont="1" applyBorder="1" applyAlignment="1">
      <alignment horizontal="right"/>
    </xf>
    <xf numFmtId="3" fontId="35" fillId="0" borderId="71" xfId="0" applyNumberFormat="1" applyFont="1" applyBorder="1" applyAlignment="1">
      <alignment horizontal="right"/>
    </xf>
    <xf numFmtId="3" fontId="35" fillId="0" borderId="72" xfId="0" applyNumberFormat="1" applyFont="1" applyBorder="1" applyAlignment="1">
      <alignment horizontal="right"/>
    </xf>
    <xf numFmtId="3" fontId="35" fillId="0" borderId="73" xfId="0" applyNumberFormat="1" applyFont="1" applyBorder="1" applyAlignment="1">
      <alignment horizontal="right"/>
    </xf>
    <xf numFmtId="0" fontId="26" fillId="0" borderId="62" xfId="0" applyFont="1" applyBorder="1" applyAlignment="1">
      <alignment horizontal="center"/>
    </xf>
    <xf numFmtId="165" fontId="28" fillId="0" borderId="66" xfId="2" applyFont="1" applyBorder="1"/>
    <xf numFmtId="165" fontId="28" fillId="0" borderId="67" xfId="2" applyFont="1" applyBorder="1"/>
    <xf numFmtId="165" fontId="28" fillId="0" borderId="68" xfId="2" applyFont="1" applyBorder="1"/>
    <xf numFmtId="1" fontId="17" fillId="0" borderId="29" xfId="0" applyNumberFormat="1" applyFont="1" applyBorder="1"/>
    <xf numFmtId="165" fontId="16" fillId="0" borderId="29" xfId="2" applyFont="1" applyBorder="1"/>
    <xf numFmtId="165" fontId="17" fillId="0" borderId="29" xfId="2" applyFont="1" applyFill="1" applyBorder="1"/>
    <xf numFmtId="1" fontId="17" fillId="0" borderId="27" xfId="0" applyNumberFormat="1" applyFont="1" applyBorder="1"/>
    <xf numFmtId="165" fontId="16" fillId="0" borderId="27" xfId="2" applyFont="1" applyBorder="1"/>
    <xf numFmtId="165" fontId="17" fillId="0" borderId="27" xfId="2" applyFont="1" applyFill="1" applyBorder="1"/>
    <xf numFmtId="1" fontId="17" fillId="0" borderId="34" xfId="0" applyNumberFormat="1" applyFont="1" applyBorder="1"/>
    <xf numFmtId="165" fontId="16" fillId="0" borderId="34" xfId="2" applyFont="1" applyBorder="1"/>
    <xf numFmtId="165" fontId="17" fillId="0" borderId="34" xfId="2" applyFont="1" applyFill="1" applyBorder="1"/>
    <xf numFmtId="3" fontId="8" fillId="0" borderId="81" xfId="0" applyNumberFormat="1" applyFont="1" applyBorder="1"/>
    <xf numFmtId="3" fontId="7" fillId="0" borderId="27" xfId="0" applyNumberFormat="1" applyFont="1" applyBorder="1"/>
    <xf numFmtId="3" fontId="7" fillId="0" borderId="28" xfId="0" applyNumberFormat="1" applyFont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4" xfId="0" applyNumberFormat="1" applyFont="1" applyBorder="1"/>
    <xf numFmtId="3" fontId="13" fillId="0" borderId="27" xfId="0" applyNumberFormat="1" applyFont="1" applyBorder="1" applyAlignment="1">
      <alignment horizontal="right"/>
    </xf>
    <xf numFmtId="1" fontId="13" fillId="0" borderId="27" xfId="0" applyNumberFormat="1" applyFont="1" applyBorder="1"/>
    <xf numFmtId="3" fontId="13" fillId="0" borderId="28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1" fontId="13" fillId="0" borderId="29" xfId="0" applyNumberFormat="1" applyFont="1" applyBorder="1"/>
    <xf numFmtId="3" fontId="13" fillId="0" borderId="30" xfId="0" applyNumberFormat="1" applyFont="1" applyBorder="1" applyAlignment="1">
      <alignment horizontal="right"/>
    </xf>
    <xf numFmtId="3" fontId="13" fillId="0" borderId="31" xfId="0" applyNumberFormat="1" applyFont="1" applyBorder="1" applyAlignment="1">
      <alignment horizontal="right"/>
    </xf>
    <xf numFmtId="3" fontId="13" fillId="0" borderId="32" xfId="0" applyNumberFormat="1" applyFont="1" applyBorder="1" applyAlignment="1">
      <alignment horizontal="right"/>
    </xf>
    <xf numFmtId="3" fontId="13" fillId="0" borderId="33" xfId="0" applyNumberFormat="1" applyFont="1" applyBorder="1" applyAlignment="1">
      <alignment horizontal="right"/>
    </xf>
    <xf numFmtId="3" fontId="13" fillId="0" borderId="34" xfId="0" applyNumberFormat="1" applyFont="1" applyBorder="1" applyAlignment="1">
      <alignment horizontal="right"/>
    </xf>
    <xf numFmtId="1" fontId="13" fillId="0" borderId="34" xfId="0" applyNumberFormat="1" applyFont="1" applyBorder="1"/>
    <xf numFmtId="3" fontId="13" fillId="0" borderId="35" xfId="0" applyNumberFormat="1" applyFont="1" applyBorder="1" applyAlignment="1">
      <alignment horizontal="right"/>
    </xf>
    <xf numFmtId="164" fontId="15" fillId="0" borderId="81" xfId="2" applyNumberFormat="1" applyFont="1" applyBorder="1"/>
    <xf numFmtId="165" fontId="35" fillId="0" borderId="27" xfId="2" applyFont="1" applyBorder="1" applyAlignment="1">
      <alignment horizontal="right"/>
    </xf>
    <xf numFmtId="0" fontId="35" fillId="0" borderId="27" xfId="0" applyFont="1" applyBorder="1" applyAlignment="1">
      <alignment horizontal="right"/>
    </xf>
    <xf numFmtId="0" fontId="16" fillId="0" borderId="28" xfId="0" applyFont="1" applyBorder="1"/>
    <xf numFmtId="0" fontId="16" fillId="0" borderId="29" xfId="0" applyFont="1" applyBorder="1"/>
    <xf numFmtId="165" fontId="16" fillId="0" borderId="30" xfId="2" applyFont="1" applyBorder="1"/>
    <xf numFmtId="165" fontId="16" fillId="0" borderId="32" xfId="2" applyFont="1" applyBorder="1"/>
    <xf numFmtId="165" fontId="16" fillId="0" borderId="35" xfId="2" applyFont="1" applyBorder="1"/>
    <xf numFmtId="0" fontId="16" fillId="0" borderId="30" xfId="0" applyFont="1" applyBorder="1"/>
    <xf numFmtId="0" fontId="16" fillId="0" borderId="32" xfId="0" applyFont="1" applyBorder="1"/>
    <xf numFmtId="0" fontId="16" fillId="0" borderId="35" xfId="0" applyFont="1" applyBorder="1"/>
    <xf numFmtId="0" fontId="15" fillId="0" borderId="62" xfId="0" applyFont="1" applyBorder="1" applyAlignment="1">
      <alignment horizontal="center"/>
    </xf>
    <xf numFmtId="0" fontId="15" fillId="0" borderId="88" xfId="7" applyFont="1" applyBorder="1" applyAlignment="1">
      <alignment horizontal="center"/>
    </xf>
    <xf numFmtId="0" fontId="16" fillId="0" borderId="54" xfId="7" applyFont="1" applyBorder="1"/>
    <xf numFmtId="0" fontId="16" fillId="0" borderId="70" xfId="7" applyFont="1" applyBorder="1"/>
    <xf numFmtId="0" fontId="15" fillId="0" borderId="54" xfId="7" applyFont="1" applyBorder="1" applyAlignment="1">
      <alignment horizontal="center"/>
    </xf>
    <xf numFmtId="0" fontId="16" fillId="0" borderId="29" xfId="7" applyFont="1" applyBorder="1" applyAlignment="1">
      <alignment wrapText="1"/>
    </xf>
    <xf numFmtId="0" fontId="16" fillId="0" borderId="51" xfId="7" applyFont="1" applyBorder="1" applyAlignment="1">
      <alignment wrapText="1"/>
    </xf>
    <xf numFmtId="0" fontId="16" fillId="0" borderId="105" xfId="7" applyFont="1" applyBorder="1"/>
    <xf numFmtId="0" fontId="29" fillId="0" borderId="0" xfId="225" applyFont="1"/>
    <xf numFmtId="0" fontId="29" fillId="7" borderId="0" xfId="225" applyFont="1" applyFill="1"/>
    <xf numFmtId="0" fontId="14" fillId="7" borderId="0" xfId="225" applyFont="1" applyFill="1" applyAlignment="1">
      <alignment horizontal="center"/>
    </xf>
    <xf numFmtId="0" fontId="13" fillId="0" borderId="0" xfId="226" applyFont="1"/>
    <xf numFmtId="3" fontId="13" fillId="0" borderId="0" xfId="226" applyNumberFormat="1" applyFont="1"/>
    <xf numFmtId="0" fontId="29" fillId="0" borderId="0" xfId="0" applyFont="1"/>
    <xf numFmtId="1" fontId="30" fillId="0" borderId="121" xfId="226" applyNumberFormat="1" applyFont="1" applyBorder="1" applyAlignment="1">
      <alignment vertical="center"/>
    </xf>
    <xf numFmtId="1" fontId="30" fillId="8" borderId="25" xfId="225" applyNumberFormat="1" applyFont="1" applyFill="1" applyBorder="1" applyAlignment="1">
      <alignment horizontal="right" vertical="center"/>
    </xf>
    <xf numFmtId="1" fontId="30" fillId="0" borderId="25" xfId="225" applyNumberFormat="1" applyFont="1" applyBorder="1" applyAlignment="1">
      <alignment horizontal="right" vertical="center"/>
    </xf>
    <xf numFmtId="0" fontId="30" fillId="0" borderId="26" xfId="226" applyFont="1" applyBorder="1" applyAlignment="1">
      <alignment vertical="center"/>
    </xf>
    <xf numFmtId="3" fontId="30" fillId="8" borderId="25" xfId="13" applyNumberFormat="1" applyFont="1" applyFill="1" applyBorder="1" applyAlignment="1">
      <alignment horizontal="right" vertical="center"/>
    </xf>
    <xf numFmtId="3" fontId="30" fillId="0" borderId="25" xfId="13" applyNumberFormat="1" applyFont="1" applyBorder="1" applyAlignment="1">
      <alignment horizontal="right" vertical="center"/>
    </xf>
    <xf numFmtId="0" fontId="30" fillId="0" borderId="0" xfId="227" applyFont="1"/>
    <xf numFmtId="3" fontId="30" fillId="8" borderId="0" xfId="13" applyNumberFormat="1" applyFont="1" applyFill="1" applyBorder="1" applyAlignment="1"/>
    <xf numFmtId="3" fontId="13" fillId="0" borderId="0" xfId="13" applyNumberFormat="1" applyFont="1" applyBorder="1" applyAlignment="1">
      <alignment horizontal="right"/>
    </xf>
    <xf numFmtId="3" fontId="13" fillId="7" borderId="0" xfId="13" applyNumberFormat="1" applyFont="1" applyFill="1" applyBorder="1" applyAlignment="1">
      <alignment horizontal="right"/>
    </xf>
    <xf numFmtId="0" fontId="30" fillId="0" borderId="26" xfId="0" applyFont="1" applyBorder="1"/>
    <xf numFmtId="1" fontId="30" fillId="0" borderId="0" xfId="225" applyNumberFormat="1" applyFont="1" applyAlignment="1">
      <alignment horizontal="right" vertical="center"/>
    </xf>
    <xf numFmtId="0" fontId="30" fillId="0" borderId="26" xfId="227" applyFont="1" applyBorder="1"/>
    <xf numFmtId="3" fontId="30" fillId="8" borderId="26" xfId="13" applyNumberFormat="1" applyFont="1" applyFill="1" applyBorder="1" applyAlignment="1"/>
    <xf numFmtId="3" fontId="13" fillId="0" borderId="26" xfId="13" applyNumberFormat="1" applyFont="1" applyBorder="1" applyAlignment="1">
      <alignment horizontal="right"/>
    </xf>
    <xf numFmtId="3" fontId="34" fillId="0" borderId="26" xfId="13" applyNumberFormat="1" applyFont="1" applyBorder="1" applyAlignment="1">
      <alignment horizontal="right"/>
    </xf>
    <xf numFmtId="0" fontId="38" fillId="0" borderId="0" xfId="0" applyFont="1"/>
    <xf numFmtId="0" fontId="39" fillId="0" borderId="0" xfId="0" applyFont="1"/>
    <xf numFmtId="3" fontId="13" fillId="0" borderId="0" xfId="13" applyNumberFormat="1" applyFont="1" applyFill="1" applyBorder="1" applyAlignment="1">
      <alignment horizontal="right"/>
    </xf>
    <xf numFmtId="0" fontId="14" fillId="0" borderId="25" xfId="0" applyFont="1" applyBorder="1" applyAlignment="1">
      <alignment wrapText="1"/>
    </xf>
    <xf numFmtId="3" fontId="14" fillId="0" borderId="25" xfId="0" applyNumberFormat="1" applyFont="1" applyBorder="1"/>
    <xf numFmtId="3" fontId="13" fillId="0" borderId="25" xfId="13" applyNumberFormat="1" applyFont="1" applyFill="1" applyBorder="1" applyAlignment="1">
      <alignment horizontal="right"/>
    </xf>
    <xf numFmtId="3" fontId="14" fillId="0" borderId="27" xfId="0" applyNumberFormat="1" applyFont="1" applyBorder="1"/>
    <xf numFmtId="1" fontId="30" fillId="0" borderId="27" xfId="225" applyNumberFormat="1" applyFont="1" applyBorder="1" applyAlignment="1">
      <alignment horizontal="right" vertical="center"/>
    </xf>
    <xf numFmtId="3" fontId="29" fillId="0" borderId="27" xfId="0" applyNumberFormat="1" applyFont="1" applyBorder="1"/>
    <xf numFmtId="3" fontId="29" fillId="7" borderId="27" xfId="0" applyNumberFormat="1" applyFont="1" applyFill="1" applyBorder="1"/>
    <xf numFmtId="3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horizontal="left" vertical="center" wrapText="1"/>
    </xf>
    <xf numFmtId="0" fontId="15" fillId="0" borderId="5" xfId="7" applyFont="1" applyBorder="1" applyAlignment="1">
      <alignment horizontal="center" wrapText="1"/>
    </xf>
    <xf numFmtId="0" fontId="15" fillId="0" borderId="18" xfId="7" applyFont="1" applyBorder="1" applyAlignment="1">
      <alignment horizontal="center" wrapText="1"/>
    </xf>
  </cellXfs>
  <cellStyles count="228">
    <cellStyle name="Hyperkobling 2" xfId="37" xr:uid="{00000000-0005-0000-0000-000000000000}"/>
    <cellStyle name="Komma" xfId="1" builtinId="3" customBuiltin="1"/>
    <cellStyle name="Komma 2" xfId="13" xr:uid="{00000000-0005-0000-0000-000002000000}"/>
    <cellStyle name="Komma 3" xfId="18" xr:uid="{00000000-0005-0000-0000-000003000000}"/>
    <cellStyle name="Normal" xfId="0" builtinId="0" customBuiltin="1"/>
    <cellStyle name="Normal 10" xfId="44" xr:uid="{00000000-0005-0000-0000-000005000000}"/>
    <cellStyle name="Normal 10 2" xfId="112" xr:uid="{00000000-0005-0000-0000-000006000000}"/>
    <cellStyle name="Normal 10 3" xfId="120" xr:uid="{00000000-0005-0000-0000-000007000000}"/>
    <cellStyle name="Normal 10 3 2" xfId="53" xr:uid="{00000000-0005-0000-0000-000008000000}"/>
    <cellStyle name="Normal 10 3 2 2" xfId="223" xr:uid="{00000000-0005-0000-0000-000009000000}"/>
    <cellStyle name="Normal 10 4" xfId="88" xr:uid="{00000000-0005-0000-0000-00000A000000}"/>
    <cellStyle name="Normal 10 4 2" xfId="188" xr:uid="{00000000-0005-0000-0000-00000B000000}"/>
    <cellStyle name="Normal 10 5" xfId="54" xr:uid="{00000000-0005-0000-0000-00000C000000}"/>
    <cellStyle name="Normal 11" xfId="9" xr:uid="{00000000-0005-0000-0000-00000D000000}"/>
    <cellStyle name="Normal 11 2" xfId="82" xr:uid="{00000000-0005-0000-0000-00000E000000}"/>
    <cellStyle name="Normal 11 3" xfId="70" xr:uid="{00000000-0005-0000-0000-00000F000000}"/>
    <cellStyle name="Normal 12" xfId="52" xr:uid="{00000000-0005-0000-0000-000010000000}"/>
    <cellStyle name="Normal 13" xfId="160" xr:uid="{00000000-0005-0000-0000-000011000000}"/>
    <cellStyle name="Normal 2" xfId="3" xr:uid="{00000000-0005-0000-0000-000012000000}"/>
    <cellStyle name="Normal 2 2" xfId="38" xr:uid="{00000000-0005-0000-0000-000013000000}"/>
    <cellStyle name="Normal 2 2 2" xfId="95" xr:uid="{00000000-0005-0000-0000-000014000000}"/>
    <cellStyle name="Normal 2 2 3" xfId="72" xr:uid="{00000000-0005-0000-0000-000015000000}"/>
    <cellStyle name="Normal 2 2 4" xfId="175" xr:uid="{00000000-0005-0000-0000-000016000000}"/>
    <cellStyle name="Normal 2 3" xfId="15" xr:uid="{00000000-0005-0000-0000-000017000000}"/>
    <cellStyle name="Normal 2 3 2" xfId="94" xr:uid="{00000000-0005-0000-0000-000018000000}"/>
    <cellStyle name="Normal 2 4" xfId="102" xr:uid="{00000000-0005-0000-0000-000019000000}"/>
    <cellStyle name="Normal 3" xfId="7" xr:uid="{00000000-0005-0000-0000-00001A000000}"/>
    <cellStyle name="Normal 3 2" xfId="19" xr:uid="{00000000-0005-0000-0000-00001B000000}"/>
    <cellStyle name="Normal 3 2 2" xfId="104" xr:uid="{00000000-0005-0000-0000-00001C000000}"/>
    <cellStyle name="Normal 3 2 3" xfId="84" xr:uid="{00000000-0005-0000-0000-00001D000000}"/>
    <cellStyle name="Normal 3 2 3 2" xfId="185" xr:uid="{00000000-0005-0000-0000-00001E000000}"/>
    <cellStyle name="Normal 3 3" xfId="10" xr:uid="{00000000-0005-0000-0000-00001F000000}"/>
    <cellStyle name="Normal 3 3 2" xfId="92" xr:uid="{00000000-0005-0000-0000-000020000000}"/>
    <cellStyle name="Normal 3 4" xfId="51" xr:uid="{00000000-0005-0000-0000-000021000000}"/>
    <cellStyle name="Normal 3 4 2" xfId="101" xr:uid="{00000000-0005-0000-0000-000022000000}"/>
    <cellStyle name="Normal 3 4 3" xfId="152" xr:uid="{00000000-0005-0000-0000-000023000000}"/>
    <cellStyle name="Normal 3 5" xfId="113" xr:uid="{00000000-0005-0000-0000-000024000000}"/>
    <cellStyle name="Normal 3 5 2" xfId="153" xr:uid="{00000000-0005-0000-0000-000025000000}"/>
    <cellStyle name="Normal 3 5 2 2" xfId="216" xr:uid="{00000000-0005-0000-0000-000026000000}"/>
    <cellStyle name="Normal 3 6" xfId="81" xr:uid="{00000000-0005-0000-0000-000027000000}"/>
    <cellStyle name="Normal 3 6 2" xfId="183" xr:uid="{00000000-0005-0000-0000-000028000000}"/>
    <cellStyle name="Normal 3 7" xfId="157" xr:uid="{00000000-0005-0000-0000-000029000000}"/>
    <cellStyle name="Normal 4" xfId="20" xr:uid="{00000000-0005-0000-0000-00002A000000}"/>
    <cellStyle name="Normal 4 10" xfId="55" xr:uid="{00000000-0005-0000-0000-00002B000000}"/>
    <cellStyle name="Normal 4 11" xfId="161" xr:uid="{00000000-0005-0000-0000-00002C000000}"/>
    <cellStyle name="Normal 4 2" xfId="22" xr:uid="{00000000-0005-0000-0000-00002D000000}"/>
    <cellStyle name="Normal 4 2 2" xfId="30" xr:uid="{00000000-0005-0000-0000-00002E000000}"/>
    <cellStyle name="Normal 4 2 2 2" xfId="139" xr:uid="{00000000-0005-0000-0000-00002F000000}"/>
    <cellStyle name="Normal 4 2 2 2 2" xfId="210" xr:uid="{00000000-0005-0000-0000-000030000000}"/>
    <cellStyle name="Normal 4 2 2 3" xfId="64" xr:uid="{00000000-0005-0000-0000-000031000000}"/>
    <cellStyle name="Normal 4 2 2 4" xfId="169" xr:uid="{00000000-0005-0000-0000-000032000000}"/>
    <cellStyle name="Normal 4 2 3" xfId="34" xr:uid="{00000000-0005-0000-0000-000033000000}"/>
    <cellStyle name="Normal 4 2 3 2" xfId="68" xr:uid="{00000000-0005-0000-0000-000034000000}"/>
    <cellStyle name="Normal 4 2 3 3" xfId="173" xr:uid="{00000000-0005-0000-0000-000035000000}"/>
    <cellStyle name="Normal 4 2 4" xfId="124" xr:uid="{00000000-0005-0000-0000-000036000000}"/>
    <cellStyle name="Normal 4 2 4 2" xfId="195" xr:uid="{00000000-0005-0000-0000-000037000000}"/>
    <cellStyle name="Normal 4 2 5" xfId="135" xr:uid="{00000000-0005-0000-0000-000038000000}"/>
    <cellStyle name="Normal 4 2 5 2" xfId="206" xr:uid="{00000000-0005-0000-0000-000039000000}"/>
    <cellStyle name="Normal 4 2 6" xfId="143" xr:uid="{00000000-0005-0000-0000-00003A000000}"/>
    <cellStyle name="Normal 4 2 6 2" xfId="214" xr:uid="{00000000-0005-0000-0000-00003B000000}"/>
    <cellStyle name="Normal 4 2 7" xfId="129" xr:uid="{00000000-0005-0000-0000-00003C000000}"/>
    <cellStyle name="Normal 4 2 7 2" xfId="200" xr:uid="{00000000-0005-0000-0000-00003D000000}"/>
    <cellStyle name="Normal 4 2 8" xfId="57" xr:uid="{00000000-0005-0000-0000-00003E000000}"/>
    <cellStyle name="Normal 4 2 9" xfId="163" xr:uid="{00000000-0005-0000-0000-00003F000000}"/>
    <cellStyle name="Normal 4 2_MAL2T-2014A.XLS" xfId="145" xr:uid="{00000000-0005-0000-0000-000040000000}"/>
    <cellStyle name="Normal 4 3" xfId="25" xr:uid="{00000000-0005-0000-0000-000041000000}"/>
    <cellStyle name="Normal 4 3 2" xfId="47" xr:uid="{00000000-0005-0000-0000-000042000000}"/>
    <cellStyle name="Normal 4 3 2 2" xfId="137" xr:uid="{00000000-0005-0000-0000-000043000000}"/>
    <cellStyle name="Normal 4 3 2 2 2" xfId="208" xr:uid="{00000000-0005-0000-0000-000044000000}"/>
    <cellStyle name="Normal 4 3 2 3" xfId="76" xr:uid="{00000000-0005-0000-0000-000045000000}"/>
    <cellStyle name="Normal 4 3 2 4" xfId="178" xr:uid="{00000000-0005-0000-0000-000046000000}"/>
    <cellStyle name="Normal 4 3 3" xfId="121" xr:uid="{00000000-0005-0000-0000-000047000000}"/>
    <cellStyle name="Normal 4 3 3 2" xfId="192" xr:uid="{00000000-0005-0000-0000-000048000000}"/>
    <cellStyle name="Normal 4 3 4" xfId="126" xr:uid="{00000000-0005-0000-0000-000049000000}"/>
    <cellStyle name="Normal 4 3 4 2" xfId="197" xr:uid="{00000000-0005-0000-0000-00004A000000}"/>
    <cellStyle name="Normal 4 3 5" xfId="132" xr:uid="{00000000-0005-0000-0000-00004B000000}"/>
    <cellStyle name="Normal 4 3 5 2" xfId="203" xr:uid="{00000000-0005-0000-0000-00004C000000}"/>
    <cellStyle name="Normal 4 3 6" xfId="60" xr:uid="{00000000-0005-0000-0000-00004D000000}"/>
    <cellStyle name="Normal 4 3 7" xfId="166" xr:uid="{00000000-0005-0000-0000-00004E000000}"/>
    <cellStyle name="Normal 4 3_MAL2T-2014A.XLS" xfId="146" xr:uid="{00000000-0005-0000-0000-00004F000000}"/>
    <cellStyle name="Normal 4 4" xfId="26" xr:uid="{00000000-0005-0000-0000-000050000000}"/>
    <cellStyle name="Normal 4 4 2" xfId="49" xr:uid="{00000000-0005-0000-0000-000051000000}"/>
    <cellStyle name="Normal 4 4 2 2" xfId="78" xr:uid="{00000000-0005-0000-0000-000052000000}"/>
    <cellStyle name="Normal 4 4 2 3" xfId="180" xr:uid="{00000000-0005-0000-0000-000053000000}"/>
    <cellStyle name="Normal 4 4 3" xfId="61" xr:uid="{00000000-0005-0000-0000-000054000000}"/>
    <cellStyle name="Normal 4 4 4" xfId="167" xr:uid="{00000000-0005-0000-0000-000055000000}"/>
    <cellStyle name="Normal 4 5" xfId="32" xr:uid="{00000000-0005-0000-0000-000056000000}"/>
    <cellStyle name="Normal 4 5 2" xfId="66" xr:uid="{00000000-0005-0000-0000-000057000000}"/>
    <cellStyle name="Normal 4 5 3" xfId="171" xr:uid="{00000000-0005-0000-0000-000058000000}"/>
    <cellStyle name="Normal 4 6" xfId="122" xr:uid="{00000000-0005-0000-0000-000059000000}"/>
    <cellStyle name="Normal 4 6 2" xfId="193" xr:uid="{00000000-0005-0000-0000-00005A000000}"/>
    <cellStyle name="Normal 4 7" xfId="133" xr:uid="{00000000-0005-0000-0000-00005B000000}"/>
    <cellStyle name="Normal 4 7 2" xfId="204" xr:uid="{00000000-0005-0000-0000-00005C000000}"/>
    <cellStyle name="Normal 4 8" xfId="141" xr:uid="{00000000-0005-0000-0000-00005D000000}"/>
    <cellStyle name="Normal 4 8 2" xfId="212" xr:uid="{00000000-0005-0000-0000-00005E000000}"/>
    <cellStyle name="Normal 4 9" xfId="127" xr:uid="{00000000-0005-0000-0000-00005F000000}"/>
    <cellStyle name="Normal 4 9 2" xfId="198" xr:uid="{00000000-0005-0000-0000-000060000000}"/>
    <cellStyle name="Normal 4_MAL1K-2014A.XLS" xfId="39" xr:uid="{00000000-0005-0000-0000-000061000000}"/>
    <cellStyle name="Normal 5" xfId="16" xr:uid="{00000000-0005-0000-0000-000062000000}"/>
    <cellStyle name="Normal 5 2" xfId="29" xr:uid="{00000000-0005-0000-0000-000063000000}"/>
    <cellStyle name="Normal 5 2 2" xfId="107" xr:uid="{00000000-0005-0000-0000-000064000000}"/>
    <cellStyle name="Normal 5 2 3" xfId="115" xr:uid="{00000000-0005-0000-0000-000065000000}"/>
    <cellStyle name="Normal 5 2 3 2" xfId="159" xr:uid="{00000000-0005-0000-0000-000066000000}"/>
    <cellStyle name="Normal 5 2 3 2 2" xfId="218" xr:uid="{00000000-0005-0000-0000-000067000000}"/>
    <cellStyle name="Normal 5 2 4" xfId="83" xr:uid="{00000000-0005-0000-0000-000068000000}"/>
    <cellStyle name="Normal 5 2 4 2" xfId="184" xr:uid="{00000000-0005-0000-0000-000069000000}"/>
    <cellStyle name="Normal 5 2 5" xfId="63" xr:uid="{00000000-0005-0000-0000-00006A000000}"/>
    <cellStyle name="Normal 5 3" xfId="36" xr:uid="{00000000-0005-0000-0000-00006B000000}"/>
    <cellStyle name="Normal 5 4" xfId="45" xr:uid="{00000000-0005-0000-0000-00006C000000}"/>
    <cellStyle name="Normal 5 4 2" xfId="74" xr:uid="{00000000-0005-0000-0000-00006D000000}"/>
    <cellStyle name="Normal 5 4 3" xfId="176" xr:uid="{00000000-0005-0000-0000-00006E000000}"/>
    <cellStyle name="Normal 5 5" xfId="103" xr:uid="{00000000-0005-0000-0000-00006F000000}"/>
    <cellStyle name="Normal 5 6" xfId="114" xr:uid="{00000000-0005-0000-0000-000070000000}"/>
    <cellStyle name="Normal 5 6 2" xfId="147" xr:uid="{00000000-0005-0000-0000-000071000000}"/>
    <cellStyle name="Normal 5 6 2 2" xfId="217" xr:uid="{00000000-0005-0000-0000-000072000000}"/>
    <cellStyle name="Normal 5 7" xfId="158" xr:uid="{00000000-0005-0000-0000-000073000000}"/>
    <cellStyle name="Normal 6" xfId="40" xr:uid="{00000000-0005-0000-0000-000074000000}"/>
    <cellStyle name="Normal 6 2" xfId="87" xr:uid="{00000000-0005-0000-0000-000075000000}"/>
    <cellStyle name="Normal 6 2 2" xfId="187" xr:uid="{00000000-0005-0000-0000-000076000000}"/>
    <cellStyle name="Normal 6 3" xfId="108" xr:uid="{00000000-0005-0000-0000-000077000000}"/>
    <cellStyle name="Normal 6 4" xfId="116" xr:uid="{00000000-0005-0000-0000-000078000000}"/>
    <cellStyle name="Normal 6 4 2" xfId="149" xr:uid="{00000000-0005-0000-0000-000079000000}"/>
    <cellStyle name="Normal 6 4 2 2" xfId="219" xr:uid="{00000000-0005-0000-0000-00007A000000}"/>
    <cellStyle name="Normal 6 5" xfId="80" xr:uid="{00000000-0005-0000-0000-00007B000000}"/>
    <cellStyle name="Normal 6 5 2" xfId="182" xr:uid="{00000000-0005-0000-0000-00007C000000}"/>
    <cellStyle name="Normal 6 6" xfId="151" xr:uid="{00000000-0005-0000-0000-00007D000000}"/>
    <cellStyle name="Normal 7" xfId="42" xr:uid="{00000000-0005-0000-0000-00007E000000}"/>
    <cellStyle name="Normal 7 2" xfId="110" xr:uid="{00000000-0005-0000-0000-00007F000000}"/>
    <cellStyle name="Normal 7 3" xfId="118" xr:uid="{00000000-0005-0000-0000-000080000000}"/>
    <cellStyle name="Normal 7 3 2" xfId="156" xr:uid="{00000000-0005-0000-0000-000081000000}"/>
    <cellStyle name="Normal 7 3 2 2" xfId="221" xr:uid="{00000000-0005-0000-0000-000082000000}"/>
    <cellStyle name="Normal 7 4" xfId="85" xr:uid="{00000000-0005-0000-0000-000083000000}"/>
    <cellStyle name="Normal 7 4 2" xfId="186" xr:uid="{00000000-0005-0000-0000-000084000000}"/>
    <cellStyle name="Normal 7 5" xfId="154" xr:uid="{00000000-0005-0000-0000-000085000000}"/>
    <cellStyle name="Normal 8" xfId="43" xr:uid="{00000000-0005-0000-0000-000086000000}"/>
    <cellStyle name="Normal 8 2" xfId="100" xr:uid="{00000000-0005-0000-0000-000087000000}"/>
    <cellStyle name="Normal 8 3" xfId="98" xr:uid="{00000000-0005-0000-0000-000088000000}"/>
    <cellStyle name="Normal 8 4" xfId="111" xr:uid="{00000000-0005-0000-0000-000089000000}"/>
    <cellStyle name="Normal 8 5" xfId="119" xr:uid="{00000000-0005-0000-0000-00008A000000}"/>
    <cellStyle name="Normal 8 5 2" xfId="150" xr:uid="{00000000-0005-0000-0000-00008B000000}"/>
    <cellStyle name="Normal 8 5 2 2" xfId="222" xr:uid="{00000000-0005-0000-0000-00008C000000}"/>
    <cellStyle name="Normal 8 6" xfId="90" xr:uid="{00000000-0005-0000-0000-00008D000000}"/>
    <cellStyle name="Normal 8 7" xfId="155" xr:uid="{00000000-0005-0000-0000-00008E000000}"/>
    <cellStyle name="Normal 9" xfId="41" xr:uid="{00000000-0005-0000-0000-00008F000000}"/>
    <cellStyle name="Normal 9 2" xfId="109" xr:uid="{00000000-0005-0000-0000-000090000000}"/>
    <cellStyle name="Normal 9 3" xfId="117" xr:uid="{00000000-0005-0000-0000-000091000000}"/>
    <cellStyle name="Normal 9 3 2" xfId="71" xr:uid="{00000000-0005-0000-0000-000092000000}"/>
    <cellStyle name="Normal 9 3 2 2" xfId="220" xr:uid="{00000000-0005-0000-0000-000093000000}"/>
    <cellStyle name="Normal 9 4" xfId="89" xr:uid="{00000000-0005-0000-0000-000094000000}"/>
    <cellStyle name="Normal 9 4 2" xfId="189" xr:uid="{00000000-0005-0000-0000-000095000000}"/>
    <cellStyle name="Normal 9 5" xfId="73" xr:uid="{00000000-0005-0000-0000-000096000000}"/>
    <cellStyle name="Normal_IN9813 2" xfId="227" xr:uid="{8197C0B9-DD52-45A9-A2D8-FCB5BF2BAF6F}"/>
    <cellStyle name="Normal_IN9828" xfId="225" xr:uid="{F24B8720-ADCD-4D35-AFE2-BF752A724FEB}"/>
    <cellStyle name="Normal_SO02ny 2" xfId="226" xr:uid="{06454D5D-8A67-4BAA-9103-6FB31FBBB68E}"/>
    <cellStyle name="Prosent" xfId="2" builtinId="5" customBuiltin="1"/>
    <cellStyle name="Prosent 13" xfId="224" xr:uid="{00000000-0005-0000-0000-000098000000}"/>
    <cellStyle name="Prosent 2" xfId="4" xr:uid="{00000000-0005-0000-0000-000099000000}"/>
    <cellStyle name="Prosent 2 2" xfId="23" xr:uid="{00000000-0005-0000-0000-00009A000000}"/>
    <cellStyle name="Prosent 2 2 2" xfId="31" xr:uid="{00000000-0005-0000-0000-00009B000000}"/>
    <cellStyle name="Prosent 2 2 2 2" xfId="140" xr:uid="{00000000-0005-0000-0000-00009C000000}"/>
    <cellStyle name="Prosent 2 2 2 2 2" xfId="211" xr:uid="{00000000-0005-0000-0000-00009D000000}"/>
    <cellStyle name="Prosent 2 2 2 3" xfId="65" xr:uid="{00000000-0005-0000-0000-00009E000000}"/>
    <cellStyle name="Prosent 2 2 2 4" xfId="170" xr:uid="{00000000-0005-0000-0000-00009F000000}"/>
    <cellStyle name="Prosent 2 2 3" xfId="35" xr:uid="{00000000-0005-0000-0000-0000A0000000}"/>
    <cellStyle name="Prosent 2 2 3 2" xfId="69" xr:uid="{00000000-0005-0000-0000-0000A1000000}"/>
    <cellStyle name="Prosent 2 2 3 3" xfId="174" xr:uid="{00000000-0005-0000-0000-0000A2000000}"/>
    <cellStyle name="Prosent 2 2 4" xfId="105" xr:uid="{00000000-0005-0000-0000-0000A3000000}"/>
    <cellStyle name="Prosent 2 2 4 2" xfId="190" xr:uid="{00000000-0005-0000-0000-0000A4000000}"/>
    <cellStyle name="Prosent 2 2 5" xfId="91" xr:uid="{00000000-0005-0000-0000-0000A5000000}"/>
    <cellStyle name="Prosent 2 2 5 2" xfId="136" xr:uid="{00000000-0005-0000-0000-0000A6000000}"/>
    <cellStyle name="Prosent 2 2 5 2 2" xfId="207" xr:uid="{00000000-0005-0000-0000-0000A7000000}"/>
    <cellStyle name="Prosent 2 2 6" xfId="144" xr:uid="{00000000-0005-0000-0000-0000A8000000}"/>
    <cellStyle name="Prosent 2 2 6 2" xfId="215" xr:uid="{00000000-0005-0000-0000-0000A9000000}"/>
    <cellStyle name="Prosent 2 2 7" xfId="130" xr:uid="{00000000-0005-0000-0000-0000AA000000}"/>
    <cellStyle name="Prosent 2 2 7 2" xfId="201" xr:uid="{00000000-0005-0000-0000-0000AB000000}"/>
    <cellStyle name="Prosent 2 2 8" xfId="58" xr:uid="{00000000-0005-0000-0000-0000AC000000}"/>
    <cellStyle name="Prosent 2 2 9" xfId="164" xr:uid="{00000000-0005-0000-0000-0000AD000000}"/>
    <cellStyle name="Prosent 2 3" xfId="24" xr:uid="{00000000-0005-0000-0000-0000AE000000}"/>
    <cellStyle name="Prosent 2 3 2" xfId="48" xr:uid="{00000000-0005-0000-0000-0000AF000000}"/>
    <cellStyle name="Prosent 2 3 2 2" xfId="138" xr:uid="{00000000-0005-0000-0000-0000B0000000}"/>
    <cellStyle name="Prosent 2 3 2 2 2" xfId="209" xr:uid="{00000000-0005-0000-0000-0000B1000000}"/>
    <cellStyle name="Prosent 2 3 2 3" xfId="77" xr:uid="{00000000-0005-0000-0000-0000B2000000}"/>
    <cellStyle name="Prosent 2 3 2 4" xfId="179" xr:uid="{00000000-0005-0000-0000-0000B3000000}"/>
    <cellStyle name="Prosent 2 3 3" xfId="106" xr:uid="{00000000-0005-0000-0000-0000B4000000}"/>
    <cellStyle name="Prosent 2 3 3 2" xfId="191" xr:uid="{00000000-0005-0000-0000-0000B5000000}"/>
    <cellStyle name="Prosent 2 3 4" xfId="93" xr:uid="{00000000-0005-0000-0000-0000B6000000}"/>
    <cellStyle name="Prosent 2 3 4 2" xfId="125" xr:uid="{00000000-0005-0000-0000-0000B7000000}"/>
    <cellStyle name="Prosent 2 3 4 2 2" xfId="196" xr:uid="{00000000-0005-0000-0000-0000B8000000}"/>
    <cellStyle name="Prosent 2 3 5" xfId="131" xr:uid="{00000000-0005-0000-0000-0000B9000000}"/>
    <cellStyle name="Prosent 2 3 5 2" xfId="202" xr:uid="{00000000-0005-0000-0000-0000BA000000}"/>
    <cellStyle name="Prosent 2 3 6" xfId="59" xr:uid="{00000000-0005-0000-0000-0000BB000000}"/>
    <cellStyle name="Prosent 2 3 7" xfId="165" xr:uid="{00000000-0005-0000-0000-0000BC000000}"/>
    <cellStyle name="Prosent 2 4" xfId="21" xr:uid="{00000000-0005-0000-0000-0000BD000000}"/>
    <cellStyle name="Prosent 2 4 2" xfId="50" xr:uid="{00000000-0005-0000-0000-0000BE000000}"/>
    <cellStyle name="Prosent 2 4 2 2" xfId="79" xr:uid="{00000000-0005-0000-0000-0000BF000000}"/>
    <cellStyle name="Prosent 2 4 2 3" xfId="181" xr:uid="{00000000-0005-0000-0000-0000C0000000}"/>
    <cellStyle name="Prosent 2 4 3" xfId="56" xr:uid="{00000000-0005-0000-0000-0000C1000000}"/>
    <cellStyle name="Prosent 2 4 4" xfId="162" xr:uid="{00000000-0005-0000-0000-0000C2000000}"/>
    <cellStyle name="Prosent 2 5" xfId="28" xr:uid="{00000000-0005-0000-0000-0000C3000000}"/>
    <cellStyle name="Prosent 2 5 2" xfId="33" xr:uid="{00000000-0005-0000-0000-0000C4000000}"/>
    <cellStyle name="Prosent 2 5 2 2" xfId="67" xr:uid="{00000000-0005-0000-0000-0000C5000000}"/>
    <cellStyle name="Prosent 2 5 2 3" xfId="172" xr:uid="{00000000-0005-0000-0000-0000C6000000}"/>
    <cellStyle name="Prosent 2 6" xfId="14" xr:uid="{00000000-0005-0000-0000-0000C7000000}"/>
    <cellStyle name="Prosent 2 6 2" xfId="123" xr:uid="{00000000-0005-0000-0000-0000C8000000}"/>
    <cellStyle name="Prosent 2 6 3" xfId="194" xr:uid="{00000000-0005-0000-0000-0000C9000000}"/>
    <cellStyle name="Prosent 2 7" xfId="134" xr:uid="{00000000-0005-0000-0000-0000CA000000}"/>
    <cellStyle name="Prosent 2 7 2" xfId="205" xr:uid="{00000000-0005-0000-0000-0000CB000000}"/>
    <cellStyle name="Prosent 2 8" xfId="142" xr:uid="{00000000-0005-0000-0000-0000CC000000}"/>
    <cellStyle name="Prosent 2 8 2" xfId="213" xr:uid="{00000000-0005-0000-0000-0000CD000000}"/>
    <cellStyle name="Prosent 2 9" xfId="128" xr:uid="{00000000-0005-0000-0000-0000CE000000}"/>
    <cellStyle name="Prosent 2 9 2" xfId="199" xr:uid="{00000000-0005-0000-0000-0000CF000000}"/>
    <cellStyle name="Prosent 3" xfId="11" xr:uid="{00000000-0005-0000-0000-0000D0000000}"/>
    <cellStyle name="Prosent 3 2" xfId="46" xr:uid="{00000000-0005-0000-0000-0000D1000000}"/>
    <cellStyle name="Prosent 3 2 2" xfId="75" xr:uid="{00000000-0005-0000-0000-0000D2000000}"/>
    <cellStyle name="Prosent 3 2 3" xfId="177" xr:uid="{00000000-0005-0000-0000-0000D3000000}"/>
    <cellStyle name="Prosent 4" xfId="17" xr:uid="{00000000-0005-0000-0000-0000D4000000}"/>
    <cellStyle name="Prosent 5" xfId="27" xr:uid="{00000000-0005-0000-0000-0000D5000000}"/>
    <cellStyle name="Prosent 5 2" xfId="148" xr:uid="{00000000-0005-0000-0000-0000D6000000}"/>
    <cellStyle name="Prosent 6" xfId="62" xr:uid="{00000000-0005-0000-0000-0000D7000000}"/>
    <cellStyle name="Prosent 7" xfId="168" xr:uid="{00000000-0005-0000-0000-0000D8000000}"/>
    <cellStyle name="Svein" xfId="5" xr:uid="{00000000-0005-0000-0000-0000D9000000}"/>
    <cellStyle name="Svein 2" xfId="12" xr:uid="{00000000-0005-0000-0000-0000DA000000}"/>
    <cellStyle name="Svein 3" xfId="96" xr:uid="{00000000-0005-0000-0000-0000DB000000}"/>
    <cellStyle name="Tusen[0]" xfId="6" xr:uid="{00000000-0005-0000-0000-0000DC000000}"/>
    <cellStyle name="Tusenskille 2" xfId="86" xr:uid="{00000000-0005-0000-0000-0000DD000000}"/>
    <cellStyle name="Tusenskille 2 2" xfId="99" xr:uid="{00000000-0005-0000-0000-0000DE000000}"/>
    <cellStyle name="Tusenskille 2 3" xfId="97" xr:uid="{00000000-0005-0000-0000-0000DF000000}"/>
    <cellStyle name="Tusenskille 3" xfId="8" xr:uid="{00000000-0005-0000-0000-0000E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95253</xdr:rowOff>
    </xdr:from>
    <xdr:ext cx="2965454" cy="257175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  <a:ext uri="{147F2762-F138-4A5C-976F-8EAC2B608ADB}">
              <a16:predDERef xmlns:a16="http://schemas.microsoft.com/office/drawing/2014/main" pred="{00000000-0008-0000-0800-000002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  <a:ext uri="{147F2762-F138-4A5C-976F-8EAC2B608ADB}">
              <a16:predDERef xmlns:a16="http://schemas.microsoft.com/office/drawing/2014/main" pred="{00000000-0008-0000-08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  <a:ext uri="{147F2762-F138-4A5C-976F-8EAC2B608ADB}">
              <a16:predDERef xmlns:a16="http://schemas.microsoft.com/office/drawing/2014/main" pred="{00000000-0008-0000-08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800-000007000000}"/>
            </a:ext>
            <a:ext uri="{147F2762-F138-4A5C-976F-8EAC2B608ADB}">
              <a16:predDERef xmlns:a16="http://schemas.microsoft.com/office/drawing/2014/main" pred="{00000000-0008-0000-0800-000006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800-000008000000}"/>
            </a:ext>
            <a:ext uri="{147F2762-F138-4A5C-976F-8EAC2B608ADB}">
              <a16:predDERef xmlns:a16="http://schemas.microsoft.com/office/drawing/2014/main" pred="{00000000-0008-0000-0800-000007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800-000009000000}"/>
            </a:ext>
            <a:ext uri="{147F2762-F138-4A5C-976F-8EAC2B608ADB}">
              <a16:predDERef xmlns:a16="http://schemas.microsoft.com/office/drawing/2014/main" pred="{00000000-0008-0000-0800-000008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800-00000C000000}"/>
            </a:ext>
            <a:ext uri="{147F2762-F138-4A5C-976F-8EAC2B608ADB}">
              <a16:predDERef xmlns:a16="http://schemas.microsoft.com/office/drawing/2014/main" pred="{00000000-0008-0000-0800-00000B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800-00000D000000}"/>
            </a:ext>
            <a:ext uri="{147F2762-F138-4A5C-976F-8EAC2B608ADB}">
              <a16:predDERef xmlns:a16="http://schemas.microsoft.com/office/drawing/2014/main" pred="{00000000-0008-0000-0800-00000C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800-00000E000000}"/>
            </a:ext>
            <a:ext uri="{147F2762-F138-4A5C-976F-8EAC2B608ADB}">
              <a16:predDERef xmlns:a16="http://schemas.microsoft.com/office/drawing/2014/main" pred="{00000000-0008-0000-0800-00000D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800-000011000000}"/>
            </a:ext>
            <a:ext uri="{147F2762-F138-4A5C-976F-8EAC2B608ADB}">
              <a16:predDERef xmlns:a16="http://schemas.microsoft.com/office/drawing/2014/main" pred="{00000000-0008-0000-0800-000010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800-000012000000}"/>
            </a:ext>
            <a:ext uri="{147F2762-F138-4A5C-976F-8EAC2B608ADB}">
              <a16:predDERef xmlns:a16="http://schemas.microsoft.com/office/drawing/2014/main" pred="{00000000-0008-0000-0800-000011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800-000013000000}"/>
            </a:ext>
            <a:ext uri="{147F2762-F138-4A5C-976F-8EAC2B608ADB}">
              <a16:predDERef xmlns:a16="http://schemas.microsoft.com/office/drawing/2014/main" pred="{00000000-0008-0000-0800-000012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800-000015000000}"/>
            </a:ext>
            <a:ext uri="{147F2762-F138-4A5C-976F-8EAC2B608ADB}">
              <a16:predDERef xmlns:a16="http://schemas.microsoft.com/office/drawing/2014/main" pre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800-000016000000}"/>
            </a:ext>
            <a:ext uri="{147F2762-F138-4A5C-976F-8EAC2B608ADB}">
              <a16:predDERef xmlns:a16="http://schemas.microsoft.com/office/drawing/2014/main" pre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800-000017000000}"/>
            </a:ext>
            <a:ext uri="{147F2762-F138-4A5C-976F-8EAC2B608ADB}">
              <a16:predDERef xmlns:a16="http://schemas.microsoft.com/office/drawing/2014/main" pre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800-000019000000}"/>
            </a:ext>
            <a:ext uri="{147F2762-F138-4A5C-976F-8EAC2B608ADB}">
              <a16:predDERef xmlns:a16="http://schemas.microsoft.com/office/drawing/2014/main" pred="{00000000-0008-0000-0800-000018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800-00001A000000}"/>
            </a:ext>
            <a:ext uri="{147F2762-F138-4A5C-976F-8EAC2B608ADB}">
              <a16:predDERef xmlns:a16="http://schemas.microsoft.com/office/drawing/2014/main" pred="{00000000-0008-0000-0800-000019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800-00001B000000}"/>
            </a:ext>
            <a:ext uri="{147F2762-F138-4A5C-976F-8EAC2B608ADB}">
              <a16:predDERef xmlns:a16="http://schemas.microsoft.com/office/drawing/2014/main" pred="{00000000-0008-0000-0800-00001A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800-00001E000000}"/>
            </a:ext>
            <a:ext uri="{147F2762-F138-4A5C-976F-8EAC2B608ADB}">
              <a16:predDERef xmlns:a16="http://schemas.microsoft.com/office/drawing/2014/main" pre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  <a:ext uri="{147F2762-F138-4A5C-976F-8EAC2B608ADB}">
              <a16:predDERef xmlns:a16="http://schemas.microsoft.com/office/drawing/2014/main" pre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800-000020000000}"/>
            </a:ext>
            <a:ext uri="{147F2762-F138-4A5C-976F-8EAC2B608ADB}">
              <a16:predDERef xmlns:a16="http://schemas.microsoft.com/office/drawing/2014/main" pre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800-000023000000}"/>
            </a:ext>
            <a:ext uri="{147F2762-F138-4A5C-976F-8EAC2B608ADB}">
              <a16:predDERef xmlns:a16="http://schemas.microsoft.com/office/drawing/2014/main" pred="{00000000-0008-0000-0800-00002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800-000024000000}"/>
            </a:ext>
            <a:ext uri="{147F2762-F138-4A5C-976F-8EAC2B608ADB}">
              <a16:predDERef xmlns:a16="http://schemas.microsoft.com/office/drawing/2014/main" pred="{00000000-0008-0000-0800-00002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800-000025000000}"/>
            </a:ext>
            <a:ext uri="{147F2762-F138-4A5C-976F-8EAC2B608ADB}">
              <a16:predDERef xmlns:a16="http://schemas.microsoft.com/office/drawing/2014/main" pred="{00000000-0008-0000-0800-00002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800-000028000000}"/>
            </a:ext>
            <a:ext uri="{147F2762-F138-4A5C-976F-8EAC2B608ADB}">
              <a16:predDERef xmlns:a16="http://schemas.microsoft.com/office/drawing/2014/main" pred="{00000000-0008-0000-0800-000027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  <a:ext uri="{147F2762-F138-4A5C-976F-8EAC2B608ADB}">
              <a16:predDERef xmlns:a16="http://schemas.microsoft.com/office/drawing/2014/main" pred="{00000000-0008-0000-0800-00002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800-00002A000000}"/>
            </a:ext>
            <a:ext uri="{147F2762-F138-4A5C-976F-8EAC2B608ADB}">
              <a16:predDERef xmlns:a16="http://schemas.microsoft.com/office/drawing/2014/main" pred="{00000000-0008-0000-0800-00002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800-00002C000000}"/>
            </a:ext>
            <a:ext uri="{147F2762-F138-4A5C-976F-8EAC2B608ADB}">
              <a16:predDERef xmlns:a16="http://schemas.microsoft.com/office/drawing/2014/main" pre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800-00002D000000}"/>
            </a:ext>
            <a:ext uri="{147F2762-F138-4A5C-976F-8EAC2B608ADB}">
              <a16:predDERef xmlns:a16="http://schemas.microsoft.com/office/drawing/2014/main" pre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800-00002E000000}"/>
            </a:ext>
            <a:ext uri="{147F2762-F138-4A5C-976F-8EAC2B608ADB}">
              <a16:predDERef xmlns:a16="http://schemas.microsoft.com/office/drawing/2014/main" pre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800-000030000000}"/>
            </a:ext>
            <a:ext uri="{147F2762-F138-4A5C-976F-8EAC2B608ADB}">
              <a16:predDERef xmlns:a16="http://schemas.microsoft.com/office/drawing/2014/main" pred="{00000000-0008-0000-0800-00002F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800-000031000000}"/>
            </a:ext>
            <a:ext uri="{147F2762-F138-4A5C-976F-8EAC2B608ADB}">
              <a16:predDERef xmlns:a16="http://schemas.microsoft.com/office/drawing/2014/main" pred="{00000000-0008-0000-0800-000030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800-000032000000}"/>
            </a:ext>
            <a:ext uri="{147F2762-F138-4A5C-976F-8EAC2B608ADB}">
              <a16:predDERef xmlns:a16="http://schemas.microsoft.com/office/drawing/2014/main" pred="{00000000-0008-0000-0800-000031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800-000035000000}"/>
            </a:ext>
            <a:ext uri="{147F2762-F138-4A5C-976F-8EAC2B608ADB}">
              <a16:predDERef xmlns:a16="http://schemas.microsoft.com/office/drawing/2014/main" pre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800-000036000000}"/>
            </a:ext>
            <a:ext uri="{147F2762-F138-4A5C-976F-8EAC2B608ADB}">
              <a16:predDERef xmlns:a16="http://schemas.microsoft.com/office/drawing/2014/main" pre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800-000037000000}"/>
            </a:ext>
            <a:ext uri="{147F2762-F138-4A5C-976F-8EAC2B608ADB}">
              <a16:predDERef xmlns:a16="http://schemas.microsoft.com/office/drawing/2014/main" pre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800-00003A000000}"/>
            </a:ext>
            <a:ext uri="{147F2762-F138-4A5C-976F-8EAC2B608ADB}">
              <a16:predDERef xmlns:a16="http://schemas.microsoft.com/office/drawing/2014/main" pre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0800-00003B000000}"/>
            </a:ext>
            <a:ext uri="{147F2762-F138-4A5C-976F-8EAC2B608ADB}">
              <a16:predDERef xmlns:a16="http://schemas.microsoft.com/office/drawing/2014/main" pre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800-00003C000000}"/>
            </a:ext>
            <a:ext uri="{147F2762-F138-4A5C-976F-8EAC2B608ADB}">
              <a16:predDERef xmlns:a16="http://schemas.microsoft.com/office/drawing/2014/main" pre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800-00003D000000}"/>
            </a:ext>
            <a:ext uri="{147F2762-F138-4A5C-976F-8EAC2B608ADB}">
              <a16:predDERef xmlns:a16="http://schemas.microsoft.com/office/drawing/2014/main" pre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800-00003E000000}"/>
            </a:ext>
            <a:ext uri="{147F2762-F138-4A5C-976F-8EAC2B608ADB}">
              <a16:predDERef xmlns:a16="http://schemas.microsoft.com/office/drawing/2014/main" pre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800-00003F000000}"/>
            </a:ext>
            <a:ext uri="{147F2762-F138-4A5C-976F-8EAC2B608ADB}">
              <a16:predDERef xmlns:a16="http://schemas.microsoft.com/office/drawing/2014/main" pre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800-000040000000}"/>
            </a:ext>
            <a:ext uri="{147F2762-F138-4A5C-976F-8EAC2B608ADB}">
              <a16:predDERef xmlns:a16="http://schemas.microsoft.com/office/drawing/2014/main" pre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800-000041000000}"/>
            </a:ext>
            <a:ext uri="{147F2762-F138-4A5C-976F-8EAC2B608ADB}">
              <a16:predDERef xmlns:a16="http://schemas.microsoft.com/office/drawing/2014/main" pre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800-000042000000}"/>
            </a:ext>
            <a:ext uri="{147F2762-F138-4A5C-976F-8EAC2B608ADB}">
              <a16:predDERef xmlns:a16="http://schemas.microsoft.com/office/drawing/2014/main" pre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800-000043000000}"/>
            </a:ext>
            <a:ext uri="{147F2762-F138-4A5C-976F-8EAC2B608ADB}">
              <a16:predDERef xmlns:a16="http://schemas.microsoft.com/office/drawing/2014/main" pre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800-000044000000}"/>
            </a:ext>
            <a:ext uri="{147F2762-F138-4A5C-976F-8EAC2B608ADB}">
              <a16:predDERef xmlns:a16="http://schemas.microsoft.com/office/drawing/2014/main" pre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800-000045000000}"/>
            </a:ext>
            <a:ext uri="{147F2762-F138-4A5C-976F-8EAC2B608ADB}">
              <a16:predDERef xmlns:a16="http://schemas.microsoft.com/office/drawing/2014/main" pre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800-000047000000}"/>
            </a:ext>
            <a:ext uri="{147F2762-F138-4A5C-976F-8EAC2B608ADB}">
              <a16:predDERef xmlns:a16="http://schemas.microsoft.com/office/drawing/2014/main" pred="{00000000-0008-0000-0800-00004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800-000048000000}"/>
            </a:ext>
            <a:ext uri="{147F2762-F138-4A5C-976F-8EAC2B608ADB}">
              <a16:predDERef xmlns:a16="http://schemas.microsoft.com/office/drawing/2014/main" pred="{00000000-0008-0000-0800-00004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800-000049000000}"/>
            </a:ext>
            <a:ext uri="{147F2762-F138-4A5C-976F-8EAC2B608ADB}">
              <a16:predDERef xmlns:a16="http://schemas.microsoft.com/office/drawing/2014/main" pred="{00000000-0008-0000-0800-00004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800-00004C000000}"/>
            </a:ext>
            <a:ext uri="{147F2762-F138-4A5C-976F-8EAC2B608ADB}">
              <a16:predDERef xmlns:a16="http://schemas.microsoft.com/office/drawing/2014/main" pred="{00000000-0008-0000-0800-00004B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00000000-0008-0000-0800-00004D000000}"/>
            </a:ext>
            <a:ext uri="{147F2762-F138-4A5C-976F-8EAC2B608ADB}">
              <a16:predDERef xmlns:a16="http://schemas.microsoft.com/office/drawing/2014/main" pred="{00000000-0008-0000-0800-00004C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800-00004E000000}"/>
            </a:ext>
            <a:ext uri="{147F2762-F138-4A5C-976F-8EAC2B608ADB}">
              <a16:predDERef xmlns:a16="http://schemas.microsoft.com/office/drawing/2014/main" pred="{00000000-0008-0000-0800-00004D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800-000050000000}"/>
            </a:ext>
            <a:ext uri="{147F2762-F138-4A5C-976F-8EAC2B608ADB}">
              <a16:predDERef xmlns:a16="http://schemas.microsoft.com/office/drawing/2014/main" pre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800-000051000000}"/>
            </a:ext>
            <a:ext uri="{147F2762-F138-4A5C-976F-8EAC2B608ADB}">
              <a16:predDERef xmlns:a16="http://schemas.microsoft.com/office/drawing/2014/main" pre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800-000052000000}"/>
            </a:ext>
            <a:ext uri="{147F2762-F138-4A5C-976F-8EAC2B608ADB}">
              <a16:predDERef xmlns:a16="http://schemas.microsoft.com/office/drawing/2014/main" pre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800-000054000000}"/>
            </a:ext>
            <a:ext uri="{147F2762-F138-4A5C-976F-8EAC2B608ADB}">
              <a16:predDERef xmlns:a16="http://schemas.microsoft.com/office/drawing/2014/main" pred="{00000000-0008-0000-0800-000053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0800-000055000000}"/>
            </a:ext>
            <a:ext uri="{147F2762-F138-4A5C-976F-8EAC2B608ADB}">
              <a16:predDERef xmlns:a16="http://schemas.microsoft.com/office/drawing/2014/main" pred="{00000000-0008-0000-0800-000054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800-000056000000}"/>
            </a:ext>
            <a:ext uri="{147F2762-F138-4A5C-976F-8EAC2B608ADB}">
              <a16:predDERef xmlns:a16="http://schemas.microsoft.com/office/drawing/2014/main" pred="{00000000-0008-0000-0800-00005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800-000059000000}"/>
            </a:ext>
            <a:ext uri="{147F2762-F138-4A5C-976F-8EAC2B608ADB}">
              <a16:predDERef xmlns:a16="http://schemas.microsoft.com/office/drawing/2014/main" pre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800-00005A000000}"/>
            </a:ext>
            <a:ext uri="{147F2762-F138-4A5C-976F-8EAC2B608ADB}">
              <a16:predDERef xmlns:a16="http://schemas.microsoft.com/office/drawing/2014/main" pre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800-00005B000000}"/>
            </a:ext>
            <a:ext uri="{147F2762-F138-4A5C-976F-8EAC2B608ADB}">
              <a16:predDERef xmlns:a16="http://schemas.microsoft.com/office/drawing/2014/main" pre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800-00005E000000}"/>
            </a:ext>
            <a:ext uri="{147F2762-F138-4A5C-976F-8EAC2B608ADB}">
              <a16:predDERef xmlns:a16="http://schemas.microsoft.com/office/drawing/2014/main" pre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0800-00005F000000}"/>
            </a:ext>
            <a:ext uri="{147F2762-F138-4A5C-976F-8EAC2B608ADB}">
              <a16:predDERef xmlns:a16="http://schemas.microsoft.com/office/drawing/2014/main" pre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800-000060000000}"/>
            </a:ext>
            <a:ext uri="{147F2762-F138-4A5C-976F-8EAC2B608ADB}">
              <a16:predDERef xmlns:a16="http://schemas.microsoft.com/office/drawing/2014/main" pre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800-000061000000}"/>
            </a:ext>
            <a:ext uri="{147F2762-F138-4A5C-976F-8EAC2B608ADB}">
              <a16:predDERef xmlns:a16="http://schemas.microsoft.com/office/drawing/2014/main" pre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800-000062000000}"/>
            </a:ext>
            <a:ext uri="{147F2762-F138-4A5C-976F-8EAC2B608ADB}">
              <a16:predDERef xmlns:a16="http://schemas.microsoft.com/office/drawing/2014/main" pre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800-000063000000}"/>
            </a:ext>
            <a:ext uri="{147F2762-F138-4A5C-976F-8EAC2B608ADB}">
              <a16:predDERef xmlns:a16="http://schemas.microsoft.com/office/drawing/2014/main" pre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800-000064000000}"/>
            </a:ext>
            <a:ext uri="{147F2762-F138-4A5C-976F-8EAC2B608ADB}">
              <a16:predDERef xmlns:a16="http://schemas.microsoft.com/office/drawing/2014/main" pre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0800-000065000000}"/>
            </a:ext>
            <a:ext uri="{147F2762-F138-4A5C-976F-8EAC2B608ADB}">
              <a16:predDERef xmlns:a16="http://schemas.microsoft.com/office/drawing/2014/main" pre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800-000066000000}"/>
            </a:ext>
            <a:ext uri="{147F2762-F138-4A5C-976F-8EAC2B608ADB}">
              <a16:predDERef xmlns:a16="http://schemas.microsoft.com/office/drawing/2014/main" pre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800-000067000000}"/>
            </a:ext>
            <a:ext uri="{147F2762-F138-4A5C-976F-8EAC2B608ADB}">
              <a16:predDERef xmlns:a16="http://schemas.microsoft.com/office/drawing/2014/main" pre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00000000-0008-0000-0800-000068000000}"/>
            </a:ext>
            <a:ext uri="{147F2762-F138-4A5C-976F-8EAC2B608ADB}">
              <a16:predDERef xmlns:a16="http://schemas.microsoft.com/office/drawing/2014/main" pre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800-000069000000}"/>
            </a:ext>
            <a:ext uri="{147F2762-F138-4A5C-976F-8EAC2B608ADB}">
              <a16:predDERef xmlns:a16="http://schemas.microsoft.com/office/drawing/2014/main" pre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800-00006B000000}"/>
            </a:ext>
            <a:ext uri="{147F2762-F138-4A5C-976F-8EAC2B608ADB}">
              <a16:predDERef xmlns:a16="http://schemas.microsoft.com/office/drawing/2014/main" pre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800-00006C000000}"/>
            </a:ext>
            <a:ext uri="{147F2762-F138-4A5C-976F-8EAC2B608ADB}">
              <a16:predDERef xmlns:a16="http://schemas.microsoft.com/office/drawing/2014/main" pre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800-00006D000000}"/>
            </a:ext>
            <a:ext uri="{147F2762-F138-4A5C-976F-8EAC2B608ADB}">
              <a16:predDERef xmlns:a16="http://schemas.microsoft.com/office/drawing/2014/main" pre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800-00006E000000}"/>
            </a:ext>
            <a:ext uri="{147F2762-F138-4A5C-976F-8EAC2B608ADB}">
              <a16:predDERef xmlns:a16="http://schemas.microsoft.com/office/drawing/2014/main" pre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0800-00006F000000}"/>
            </a:ext>
            <a:ext uri="{147F2762-F138-4A5C-976F-8EAC2B608ADB}">
              <a16:predDERef xmlns:a16="http://schemas.microsoft.com/office/drawing/2014/main" pre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800-000070000000}"/>
            </a:ext>
            <a:ext uri="{147F2762-F138-4A5C-976F-8EAC2B608ADB}">
              <a16:predDERef xmlns:a16="http://schemas.microsoft.com/office/drawing/2014/main" pre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800-000071000000}"/>
            </a:ext>
            <a:ext uri="{147F2762-F138-4A5C-976F-8EAC2B608ADB}">
              <a16:predDERef xmlns:a16="http://schemas.microsoft.com/office/drawing/2014/main" pre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800-000072000000}"/>
            </a:ext>
            <a:ext uri="{147F2762-F138-4A5C-976F-8EAC2B608ADB}">
              <a16:predDERef xmlns:a16="http://schemas.microsoft.com/office/drawing/2014/main" pre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800-000073000000}"/>
            </a:ext>
            <a:ext uri="{147F2762-F138-4A5C-976F-8EAC2B608ADB}">
              <a16:predDERef xmlns:a16="http://schemas.microsoft.com/office/drawing/2014/main" pre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800-000074000000}"/>
            </a:ext>
            <a:ext uri="{147F2762-F138-4A5C-976F-8EAC2B608ADB}">
              <a16:predDERef xmlns:a16="http://schemas.microsoft.com/office/drawing/2014/main" pre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00000000-0008-0000-0800-000075000000}"/>
            </a:ext>
            <a:ext uri="{147F2762-F138-4A5C-976F-8EAC2B608ADB}">
              <a16:predDERef xmlns:a16="http://schemas.microsoft.com/office/drawing/2014/main" pre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800-000076000000}"/>
            </a:ext>
            <a:ext uri="{147F2762-F138-4A5C-976F-8EAC2B608ADB}">
              <a16:predDERef xmlns:a16="http://schemas.microsoft.com/office/drawing/2014/main" pre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800-000078000000}"/>
            </a:ext>
            <a:ext uri="{147F2762-F138-4A5C-976F-8EAC2B608ADB}">
              <a16:predDERef xmlns:a16="http://schemas.microsoft.com/office/drawing/2014/main" pre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0800-000079000000}"/>
            </a:ext>
            <a:ext uri="{147F2762-F138-4A5C-976F-8EAC2B608ADB}">
              <a16:predDERef xmlns:a16="http://schemas.microsoft.com/office/drawing/2014/main" pre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800-00007A000000}"/>
            </a:ext>
            <a:ext uri="{147F2762-F138-4A5C-976F-8EAC2B608ADB}">
              <a16:predDERef xmlns:a16="http://schemas.microsoft.com/office/drawing/2014/main" pre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800-00007B000000}"/>
            </a:ext>
            <a:ext uri="{147F2762-F138-4A5C-976F-8EAC2B608ADB}">
              <a16:predDERef xmlns:a16="http://schemas.microsoft.com/office/drawing/2014/main" pre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800-00007C000000}"/>
            </a:ext>
            <a:ext uri="{147F2762-F138-4A5C-976F-8EAC2B608ADB}">
              <a16:predDERef xmlns:a16="http://schemas.microsoft.com/office/drawing/2014/main" pre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800-00007D000000}"/>
            </a:ext>
            <a:ext uri="{147F2762-F138-4A5C-976F-8EAC2B608ADB}">
              <a16:predDERef xmlns:a16="http://schemas.microsoft.com/office/drawing/2014/main" pre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800-00007E000000}"/>
            </a:ext>
            <a:ext uri="{147F2762-F138-4A5C-976F-8EAC2B608ADB}">
              <a16:predDERef xmlns:a16="http://schemas.microsoft.com/office/drawing/2014/main" pred="{00000000-0008-0000-0800-00007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800-00007F000000}"/>
            </a:ext>
            <a:ext uri="{147F2762-F138-4A5C-976F-8EAC2B608ADB}">
              <a16:predDERef xmlns:a16="http://schemas.microsoft.com/office/drawing/2014/main" pred="{00000000-0008-0000-08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800-000080000000}"/>
            </a:ext>
            <a:ext uri="{147F2762-F138-4A5C-976F-8EAC2B608ADB}">
              <a16:predDERef xmlns:a16="http://schemas.microsoft.com/office/drawing/2014/main" pred="{00000000-0008-0000-08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800-000081000000}"/>
            </a:ext>
            <a:ext uri="{147F2762-F138-4A5C-976F-8EAC2B608ADB}">
              <a16:predDERef xmlns:a16="http://schemas.microsoft.com/office/drawing/2014/main" pred="{00000000-0008-0000-08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800-000082000000}"/>
            </a:ext>
            <a:ext uri="{147F2762-F138-4A5C-976F-8EAC2B608ADB}">
              <a16:predDERef xmlns:a16="http://schemas.microsoft.com/office/drawing/2014/main" pred="{00000000-0008-0000-0800-000081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800-000083000000}"/>
            </a:ext>
            <a:ext uri="{147F2762-F138-4A5C-976F-8EAC2B608ADB}">
              <a16:predDERef xmlns:a16="http://schemas.microsoft.com/office/drawing/2014/main" pred="{00000000-0008-0000-08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800-00008B000000}"/>
            </a:ext>
            <a:ext uri="{147F2762-F138-4A5C-976F-8EAC2B608ADB}">
              <a16:predDERef xmlns:a16="http://schemas.microsoft.com/office/drawing/2014/main" pred="{00000000-0008-0000-0800-00008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800-00008C000000}"/>
            </a:ext>
            <a:ext uri="{147F2762-F138-4A5C-976F-8EAC2B608ADB}">
              <a16:predDERef xmlns:a16="http://schemas.microsoft.com/office/drawing/2014/main" pred="{00000000-0008-0000-0800-00008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800-00008D000000}"/>
            </a:ext>
            <a:ext uri="{147F2762-F138-4A5C-976F-8EAC2B608ADB}">
              <a16:predDERef xmlns:a16="http://schemas.microsoft.com/office/drawing/2014/main" pred="{00000000-0008-0000-0800-00008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800-00008E000000}"/>
            </a:ext>
            <a:ext uri="{147F2762-F138-4A5C-976F-8EAC2B608ADB}">
              <a16:predDERef xmlns:a16="http://schemas.microsoft.com/office/drawing/2014/main" pred="{00000000-0008-0000-0800-00008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800-00008F000000}"/>
            </a:ext>
            <a:ext uri="{147F2762-F138-4A5C-976F-8EAC2B608ADB}">
              <a16:predDERef xmlns:a16="http://schemas.microsoft.com/office/drawing/2014/main" pred="{00000000-0008-0000-08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800-000090000000}"/>
            </a:ext>
            <a:ext uri="{147F2762-F138-4A5C-976F-8EAC2B608ADB}">
              <a16:predDERef xmlns:a16="http://schemas.microsoft.com/office/drawing/2014/main" pred="{00000000-0008-0000-08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800-000091000000}"/>
            </a:ext>
            <a:ext uri="{147F2762-F138-4A5C-976F-8EAC2B608ADB}">
              <a16:predDERef xmlns:a16="http://schemas.microsoft.com/office/drawing/2014/main" pred="{00000000-0008-0000-08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800-000092000000}"/>
            </a:ext>
            <a:ext uri="{147F2762-F138-4A5C-976F-8EAC2B608ADB}">
              <a16:predDERef xmlns:a16="http://schemas.microsoft.com/office/drawing/2014/main" pred="{00000000-0008-0000-0800-00009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800-000093000000}"/>
            </a:ext>
            <a:ext uri="{147F2762-F138-4A5C-976F-8EAC2B608ADB}">
              <a16:predDERef xmlns:a16="http://schemas.microsoft.com/office/drawing/2014/main" pred="{00000000-0008-0000-08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800-000094000000}"/>
            </a:ext>
            <a:ext uri="{147F2762-F138-4A5C-976F-8EAC2B608ADB}">
              <a16:predDERef xmlns:a16="http://schemas.microsoft.com/office/drawing/2014/main" pred="{00000000-0008-0000-0800-000093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800-000095000000}"/>
            </a:ext>
            <a:ext uri="{147F2762-F138-4A5C-976F-8EAC2B608ADB}">
              <a16:predDERef xmlns:a16="http://schemas.microsoft.com/office/drawing/2014/main" pred="{00000000-0008-0000-0800-000094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800-000096000000}"/>
            </a:ext>
            <a:ext uri="{147F2762-F138-4A5C-976F-8EAC2B608ADB}">
              <a16:predDERef xmlns:a16="http://schemas.microsoft.com/office/drawing/2014/main" pred="{00000000-0008-0000-0800-000095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800-000098000000}"/>
            </a:ext>
            <a:ext uri="{147F2762-F138-4A5C-976F-8EAC2B608ADB}">
              <a16:predDERef xmlns:a16="http://schemas.microsoft.com/office/drawing/2014/main" pred="{00000000-0008-0000-0800-00009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800-000099000000}"/>
            </a:ext>
            <a:ext uri="{147F2762-F138-4A5C-976F-8EAC2B608ADB}">
              <a16:predDERef xmlns:a16="http://schemas.microsoft.com/office/drawing/2014/main" pred="{00000000-0008-0000-0800-00009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800-00009A000000}"/>
            </a:ext>
            <a:ext uri="{147F2762-F138-4A5C-976F-8EAC2B608ADB}">
              <a16:predDERef xmlns:a16="http://schemas.microsoft.com/office/drawing/2014/main" pred="{00000000-0008-0000-0800-00009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800-00009B000000}"/>
            </a:ext>
            <a:ext uri="{147F2762-F138-4A5C-976F-8EAC2B608ADB}">
              <a16:predDERef xmlns:a16="http://schemas.microsoft.com/office/drawing/2014/main" pred="{00000000-0008-0000-0800-00009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800-00009C000000}"/>
            </a:ext>
            <a:ext uri="{147F2762-F138-4A5C-976F-8EAC2B608ADB}">
              <a16:predDERef xmlns:a16="http://schemas.microsoft.com/office/drawing/2014/main" pred="{00000000-0008-0000-0800-00009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800-00009D000000}"/>
            </a:ext>
            <a:ext uri="{147F2762-F138-4A5C-976F-8EAC2B608ADB}">
              <a16:predDERef xmlns:a16="http://schemas.microsoft.com/office/drawing/2014/main" pred="{00000000-0008-0000-08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800-00009F000000}"/>
            </a:ext>
            <a:ext uri="{147F2762-F138-4A5C-976F-8EAC2B608ADB}">
              <a16:predDERef xmlns:a16="http://schemas.microsoft.com/office/drawing/2014/main" pred="{00000000-0008-0000-0800-00009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0000000-0008-0000-0800-0000A0000000}"/>
            </a:ext>
            <a:ext uri="{147F2762-F138-4A5C-976F-8EAC2B608ADB}">
              <a16:predDERef xmlns:a16="http://schemas.microsoft.com/office/drawing/2014/main" pred="{00000000-0008-0000-0800-00009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0800-0000A1000000}"/>
            </a:ext>
            <a:ext uri="{147F2762-F138-4A5C-976F-8EAC2B608ADB}">
              <a16:predDERef xmlns:a16="http://schemas.microsoft.com/office/drawing/2014/main" pred="{00000000-0008-0000-08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800-0000A2000000}"/>
            </a:ext>
            <a:ext uri="{147F2762-F138-4A5C-976F-8EAC2B608ADB}">
              <a16:predDERef xmlns:a16="http://schemas.microsoft.com/office/drawing/2014/main" pred="{00000000-0008-0000-0800-0000A1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800-0000A3000000}"/>
            </a:ext>
            <a:ext uri="{147F2762-F138-4A5C-976F-8EAC2B608ADB}">
              <a16:predDERef xmlns:a16="http://schemas.microsoft.com/office/drawing/2014/main" pred="{00000000-0008-0000-0800-0000A2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800-0000A4000000}"/>
            </a:ext>
            <a:ext uri="{147F2762-F138-4A5C-976F-8EAC2B608ADB}">
              <a16:predDERef xmlns:a16="http://schemas.microsoft.com/office/drawing/2014/main" pred="{00000000-0008-0000-0800-0000A3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800-0000A5000000}"/>
            </a:ext>
            <a:ext uri="{147F2762-F138-4A5C-976F-8EAC2B608ADB}">
              <a16:predDERef xmlns:a16="http://schemas.microsoft.com/office/drawing/2014/main" pred="{00000000-0008-0000-0800-0000A4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00000000-0008-0000-0800-0000A6000000}"/>
            </a:ext>
            <a:ext uri="{147F2762-F138-4A5C-976F-8EAC2B608ADB}">
              <a16:predDERef xmlns:a16="http://schemas.microsoft.com/office/drawing/2014/main" pred="{00000000-0008-0000-0800-0000A5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00000000-0008-0000-0800-0000A7000000}"/>
            </a:ext>
            <a:ext uri="{147F2762-F138-4A5C-976F-8EAC2B608ADB}">
              <a16:predDERef xmlns:a16="http://schemas.microsoft.com/office/drawing/2014/main" pred="{00000000-0008-0000-0800-0000A6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800-0000A8000000}"/>
            </a:ext>
            <a:ext uri="{147F2762-F138-4A5C-976F-8EAC2B608ADB}">
              <a16:predDERef xmlns:a16="http://schemas.microsoft.com/office/drawing/2014/main" pred="{00000000-0008-0000-0800-0000A7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800-0000A9000000}"/>
            </a:ext>
            <a:ext uri="{147F2762-F138-4A5C-976F-8EAC2B608ADB}">
              <a16:predDERef xmlns:a16="http://schemas.microsoft.com/office/drawing/2014/main" pred="{00000000-0008-0000-0800-0000A8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0800-0000AA000000}"/>
            </a:ext>
            <a:ext uri="{147F2762-F138-4A5C-976F-8EAC2B608ADB}">
              <a16:predDERef xmlns:a16="http://schemas.microsoft.com/office/drawing/2014/main" pred="{00000000-0008-0000-0800-0000A9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800-0000AC000000}"/>
            </a:ext>
            <a:ext uri="{147F2762-F138-4A5C-976F-8EAC2B608ADB}">
              <a16:predDERef xmlns:a16="http://schemas.microsoft.com/office/drawing/2014/main" pred="{00000000-0008-0000-0800-0000A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800-0000AD000000}"/>
            </a:ext>
            <a:ext uri="{147F2762-F138-4A5C-976F-8EAC2B608ADB}">
              <a16:predDERef xmlns:a16="http://schemas.microsoft.com/office/drawing/2014/main" pred="{00000000-0008-0000-0800-0000A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800-0000AE000000}"/>
            </a:ext>
            <a:ext uri="{147F2762-F138-4A5C-976F-8EAC2B608ADB}">
              <a16:predDERef xmlns:a16="http://schemas.microsoft.com/office/drawing/2014/main" pred="{00000000-0008-0000-0800-0000A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800-0000AF000000}"/>
            </a:ext>
            <a:ext uri="{147F2762-F138-4A5C-976F-8EAC2B608ADB}">
              <a16:predDERef xmlns:a16="http://schemas.microsoft.com/office/drawing/2014/main" pred="{00000000-0008-0000-0800-0000A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00000000-0008-0000-0800-0000B0000000}"/>
            </a:ext>
            <a:ext uri="{147F2762-F138-4A5C-976F-8EAC2B608ADB}">
              <a16:predDERef xmlns:a16="http://schemas.microsoft.com/office/drawing/2014/main" pred="{00000000-0008-0000-0800-0000A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00000000-0008-0000-0800-0000B1000000}"/>
            </a:ext>
            <a:ext uri="{147F2762-F138-4A5C-976F-8EAC2B608ADB}">
              <a16:predDERef xmlns:a16="http://schemas.microsoft.com/office/drawing/2014/main" pred="{00000000-0008-0000-0800-0000B0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800-0000B2000000}"/>
            </a:ext>
            <a:ext uri="{147F2762-F138-4A5C-976F-8EAC2B608ADB}">
              <a16:predDERef xmlns:a16="http://schemas.microsoft.com/office/drawing/2014/main" pred="{00000000-0008-0000-0800-0000B1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800-0000B3000000}"/>
            </a:ext>
            <a:ext uri="{147F2762-F138-4A5C-976F-8EAC2B608ADB}">
              <a16:predDERef xmlns:a16="http://schemas.microsoft.com/office/drawing/2014/main" pred="{00000000-0008-0000-0800-0000B2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0800-0000B4000000}"/>
            </a:ext>
            <a:ext uri="{147F2762-F138-4A5C-976F-8EAC2B608ADB}">
              <a16:predDERef xmlns:a16="http://schemas.microsoft.com/office/drawing/2014/main" pred="{00000000-0008-0000-0800-0000B3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800-0000B5000000}"/>
            </a:ext>
            <a:ext uri="{147F2762-F138-4A5C-976F-8EAC2B608ADB}">
              <a16:predDERef xmlns:a16="http://schemas.microsoft.com/office/drawing/2014/main" pred="{00000000-0008-0000-0800-0000B4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00000000-0008-0000-0800-0000B6000000}"/>
            </a:ext>
            <a:ext uri="{147F2762-F138-4A5C-976F-8EAC2B608ADB}">
              <a16:predDERef xmlns:a16="http://schemas.microsoft.com/office/drawing/2014/main" pred="{00000000-0008-0000-0800-0000B5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800-0000B7000000}"/>
            </a:ext>
            <a:ext uri="{147F2762-F138-4A5C-976F-8EAC2B608ADB}">
              <a16:predDERef xmlns:a16="http://schemas.microsoft.com/office/drawing/2014/main" pred="{00000000-0008-0000-0800-0000B6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C9539AED-4892-4E2A-A7A6-CACDBDE0A3CD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9B240342-D5D1-406D-99F3-89786015CBB4}"/>
            </a:ext>
          </a:extLst>
        </xdr:cNvPr>
        <xdr:cNvSpPr/>
      </xdr:nvSpPr>
      <xdr:spPr>
        <a:xfrm>
          <a:off x="0" y="39814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6" name="Text Box 3">
          <a:extLst>
            <a:ext uri="{FF2B5EF4-FFF2-40B4-BE49-F238E27FC236}">
              <a16:creationId xmlns:a16="http://schemas.microsoft.com/office/drawing/2014/main" id="{6FA3B700-B28E-43AE-B8E9-816096DE1E46}"/>
            </a:ext>
          </a:extLst>
        </xdr:cNvPr>
        <xdr:cNvSpPr/>
      </xdr:nvSpPr>
      <xdr:spPr>
        <a:xfrm>
          <a:off x="0" y="39814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51B8B6E5-81E0-49E6-8592-6247FA843C81}"/>
            </a:ext>
          </a:extLst>
        </xdr:cNvPr>
        <xdr:cNvSpPr/>
      </xdr:nvSpPr>
      <xdr:spPr>
        <a:xfrm>
          <a:off x="0" y="39814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62C9BAE4-EAC3-4A29-8EC0-A50A9BE18E7D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C62EA949-A131-4D34-AE92-452863768B9F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14485E0-1F7F-4B7B-B87D-E1F9FFD1AED4}"/>
            </a:ext>
          </a:extLst>
        </xdr:cNvPr>
        <xdr:cNvSpPr/>
      </xdr:nvSpPr>
      <xdr:spPr>
        <a:xfrm>
          <a:off x="0" y="39814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EDD8D792-7B54-4992-9F13-EDBD2EED0BCE}"/>
            </a:ext>
          </a:extLst>
        </xdr:cNvPr>
        <xdr:cNvSpPr/>
      </xdr:nvSpPr>
      <xdr:spPr>
        <a:xfrm>
          <a:off x="0" y="39814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8F8D0609-DDB1-4AF3-A078-59C0AB17BC26}"/>
            </a:ext>
          </a:extLst>
        </xdr:cNvPr>
        <xdr:cNvSpPr/>
      </xdr:nvSpPr>
      <xdr:spPr>
        <a:xfrm>
          <a:off x="0" y="39814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A34F0F62-80BF-48E1-92A8-D875663EF8DF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B670B9FB-0E0E-433A-8E48-C28CBD6FD69D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434BBA80-7957-488A-A9EC-3CFEC1517912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257175</xdr:rowOff>
    </xdr:to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B3288946-48DC-499B-AD0C-24EE57E8CC50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E555B88F-8D19-47CF-B71C-86352F335898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D0083DB9-D596-4375-A063-DF102F1EE403}"/>
            </a:ext>
          </a:extLst>
        </xdr:cNvPr>
        <xdr:cNvSpPr/>
      </xdr:nvSpPr>
      <xdr:spPr>
        <a:xfrm>
          <a:off x="0" y="39814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39C54B83-8531-4F72-A913-CDA3BF9C1472}"/>
            </a:ext>
          </a:extLst>
        </xdr:cNvPr>
        <xdr:cNvSpPr/>
      </xdr:nvSpPr>
      <xdr:spPr>
        <a:xfrm>
          <a:off x="0" y="39814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9C7672DE-54A2-4A89-B310-D63484FBD021}"/>
            </a:ext>
          </a:extLst>
        </xdr:cNvPr>
        <xdr:cNvSpPr/>
      </xdr:nvSpPr>
      <xdr:spPr>
        <a:xfrm>
          <a:off x="0" y="39814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AD982FBC-2677-4B37-A454-80139E3BA193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E7B388BB-94B5-42CE-B4A3-BA3F0D750F03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6DD397B9-E255-46DE-A3A9-113B9DBE9F74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69C2EF9A-33A0-403C-9A67-1729B6B0157C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DA0D1E8F-C05B-4E24-85EB-A956EFBC0BB0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44F5203-20AF-4BDF-9564-E37880746B26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26E12718-18BD-43DA-BEA4-EF24283243BA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B036965-2E44-4EC2-974D-4F2053A094AC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D7BE60C1-3080-4A5E-82C9-2B15CEDE540F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31285F49-1416-446D-8C30-466BC826A62A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FA2A4341-41F9-4174-B435-9D4330526C10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2B04059E-D326-46CA-9F0E-FD75E7039EAC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31354899-0534-48F2-A958-BE90B44480A7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79882584-AC9E-4407-84DA-5745BBE64B96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7911EBA6-8610-42E5-A00E-0F8D965AA079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C3E7BCF8-6A81-4581-BC6B-2E5B5E6AFDA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AE13DD20-3A59-42E2-91FA-EDD882152197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18" name="Text Box 3">
          <a:extLst>
            <a:ext uri="{FF2B5EF4-FFF2-40B4-BE49-F238E27FC236}">
              <a16:creationId xmlns:a16="http://schemas.microsoft.com/office/drawing/2014/main" id="{414F365B-DE0F-4245-8A40-09EC592C8B4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D681E2A6-6925-42BE-BA24-DE6AADBA844F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3C2F7E9E-5268-45A5-88EC-DBFF800978B5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2C6F7849-6DE7-4E1F-A431-BDC6C82991D4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22" name="Text Box 3">
          <a:extLst>
            <a:ext uri="{FF2B5EF4-FFF2-40B4-BE49-F238E27FC236}">
              <a16:creationId xmlns:a16="http://schemas.microsoft.com/office/drawing/2014/main" id="{90535E52-C013-4AF9-8038-93D4ED74297E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9B27CCEA-807F-413C-B7CE-5C1DC3BD7703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5FC3E56E-1FD6-489D-9BB9-76960196CC94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E4CEBAAB-2AE7-47E0-8081-3BFE96473A3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CB77C06C-1A5B-450E-97C5-F83FB105EDE0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516476E6-9222-454A-8EB5-4FCA1C709746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96B46248-919B-450E-B574-4DD237D71D5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3ABD3D25-63A9-4830-BD19-30E3FA6CD6F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9D2422E2-F7FF-4B9D-9606-E976B89D9063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62A4A5AF-E7C9-4987-9522-EFEAB2098C8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844B1026-0F69-484A-81B5-9025D6AA6335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64DAF006-71D3-485F-839C-C49E276556ED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6A90A199-E679-4E13-9994-E24F0F3A0947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105E2BC6-EBEC-4930-ABE5-4CC2C6643FA0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8EE773DB-E5E6-46D1-8BFB-FD06D3D0B99C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8683EFC1-91C5-4A31-A039-191B59F25852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4BF37DEB-3C7E-41CA-A17F-22B373C7E376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12882F06-96DB-438D-B5EC-08ABA0B8EEE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5DCB6952-3B95-48F8-8DF3-CBA1D220ED7C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7C654F5A-584E-4584-8DEC-510137BE090A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B6A33BBA-B315-43FA-9B21-F8D51422EC33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F26FD686-0911-42B1-86A2-C9FAAABE96C5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44" name="Text Box 3">
          <a:extLst>
            <a:ext uri="{FF2B5EF4-FFF2-40B4-BE49-F238E27FC236}">
              <a16:creationId xmlns:a16="http://schemas.microsoft.com/office/drawing/2014/main" id="{6B44EF91-CBCB-4769-AA8E-C3EB5E60E4E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88F09F46-4EA2-467D-AAC0-46241C5624B6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4B8CAFF1-6A59-4F19-A575-3D14E5CFE4F1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6AA67140-C61C-4F3B-8B20-3FE48BDA04A9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8" name="Text Box 3">
          <a:extLst>
            <a:ext uri="{FF2B5EF4-FFF2-40B4-BE49-F238E27FC236}">
              <a16:creationId xmlns:a16="http://schemas.microsoft.com/office/drawing/2014/main" id="{9AE56188-E97D-408B-8D6E-3A15C8BA188F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7A8A1510-3654-4940-8889-8BF2F45F875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E6DD1D0D-0148-4579-8827-E4064470D18C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B890A876-DBF3-4BA6-939A-FC56EAF6887B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65B169BB-4910-4677-8FA1-3E213C7063F9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7FB02F86-4891-42A8-92ED-8B3E27275586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54" name="Text Box 3">
          <a:extLst>
            <a:ext uri="{FF2B5EF4-FFF2-40B4-BE49-F238E27FC236}">
              <a16:creationId xmlns:a16="http://schemas.microsoft.com/office/drawing/2014/main" id="{0FC48A3B-70CC-4E1A-80B2-1A24772D528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739515B5-D902-4C61-AE28-ADD0DA554F8C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D84DF82A-45D5-4ABA-BCBA-AB5B9F5F82F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8B8271C1-5D77-4B12-9C8A-D70D5C4E96C7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162832</xdr:rowOff>
    </xdr:to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4F4A34DF-E740-428B-B4A8-58A91C4B068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16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7CB66CC2-DC77-42EA-8155-FE75FFFA0D14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60" name="Text Box 3">
          <a:extLst>
            <a:ext uri="{FF2B5EF4-FFF2-40B4-BE49-F238E27FC236}">
              <a16:creationId xmlns:a16="http://schemas.microsoft.com/office/drawing/2014/main" id="{5ECAAB65-9645-4475-8B63-15CA4F6C30F7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9B7582B-5D30-44F0-B228-B29A8E40114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221C2108-54C9-4393-AC7E-0F82CB041539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910D0A9B-B1D0-42BB-B711-2B1E836D10C0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CA53B511-1BA1-44F5-968B-2C212310347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ECFF8388-FA99-45C9-911E-9396B097A676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84C866A3-EF51-442E-BF47-EB07B20181C4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B5A69A76-3F02-4768-AC8C-EB1DDB4FF3C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359E59B3-B71F-4FED-B6B7-672A3CB262F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6EA054D-C2DB-498C-B0C4-AF9B57E0F469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70" name="Text Box 3">
          <a:extLst>
            <a:ext uri="{FF2B5EF4-FFF2-40B4-BE49-F238E27FC236}">
              <a16:creationId xmlns:a16="http://schemas.microsoft.com/office/drawing/2014/main" id="{85DBFCD0-DE93-4F39-90C5-3A393FE7207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65AA6EAD-2B3E-4A72-BE8F-9C34D8268B53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F35FECC4-4772-44A2-B7B7-3A809FB0ABEF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A0C7CAE0-7485-4D36-BA35-9B8359F25BD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74" name="Text Box 3">
          <a:extLst>
            <a:ext uri="{FF2B5EF4-FFF2-40B4-BE49-F238E27FC236}">
              <a16:creationId xmlns:a16="http://schemas.microsoft.com/office/drawing/2014/main" id="{81A13D24-1B21-4935-AB42-F9E518D54667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DCD184B8-C250-459B-B6FD-1048E8B0025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1A3DD4E0-D5BD-44DB-8580-93E20F0D5B14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A1D531BD-75E7-4555-9D00-079169B4A9A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3F11CF38-111A-4D9E-82DB-38280D8C21A3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18D7F524-8ED2-4205-9E3C-297CD9B197A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80" name="Text Box 3">
          <a:extLst>
            <a:ext uri="{FF2B5EF4-FFF2-40B4-BE49-F238E27FC236}">
              <a16:creationId xmlns:a16="http://schemas.microsoft.com/office/drawing/2014/main" id="{743C16A7-FCC7-4E5C-89A5-478E1F370AD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D766F3B6-BE52-4A91-AC18-466911333B0F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11632C07-2B40-4C75-9B02-F82E1183866F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2624D8C9-B218-4076-B6A8-B1631A8C7882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64AC39BC-640D-416A-BCB3-38423FC3A129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D25354AB-F2BA-4B31-A8D4-7245CE64967D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217BFE93-4E51-4F36-8585-FE8A7F256AC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31E7F35F-8F75-4AD2-B11C-F21FF6E27502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id="{8253F1EA-1D0B-4F55-8291-BF6FB651238E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84C97C51-69C0-431F-B1D5-0D121BD362E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16CBB083-3A9F-43D9-AA3B-86F37F6124CC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200932</xdr:rowOff>
    </xdr:to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C74CD043-4AEF-4AED-80C2-43A68296F6E4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C0A9A725-8B9E-42DD-8C49-B4E430A9BD0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AA5EEF06-7D1E-4A85-8CF0-CFA0F757F96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920F03D8-7221-41E2-A3F2-185DB0F83C06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C925EAB3-CBBA-4213-8978-782A59E863BA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96" name="Text Box 3">
          <a:extLst>
            <a:ext uri="{FF2B5EF4-FFF2-40B4-BE49-F238E27FC236}">
              <a16:creationId xmlns:a16="http://schemas.microsoft.com/office/drawing/2014/main" id="{46075BE1-5EE2-4411-9FB5-D4FC3D8024A0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C172A654-72A4-4784-AA95-BC500664D003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266700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C7878865-CA15-4E05-8A8A-2AE2FF0C9FF7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175F4363-0366-4635-A684-FD0687773FCA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300" name="Text Box 3">
          <a:extLst>
            <a:ext uri="{FF2B5EF4-FFF2-40B4-BE49-F238E27FC236}">
              <a16:creationId xmlns:a16="http://schemas.microsoft.com/office/drawing/2014/main" id="{13A2EBED-B11C-4D67-AA66-C86D79FE533F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6DEC062C-19F8-41EF-9144-42042714DB7C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B5C90C68-20CE-4C00-B9D2-94A7DA503E9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C1D55255-40AF-4379-8D3D-DFBD11531B7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320675</xdr:rowOff>
    </xdr:to>
    <xdr:sp macro="" textlink="">
      <xdr:nvSpPr>
        <xdr:cNvPr id="304" name="Text Box 4">
          <a:extLst>
            <a:ext uri="{FF2B5EF4-FFF2-40B4-BE49-F238E27FC236}">
              <a16:creationId xmlns:a16="http://schemas.microsoft.com/office/drawing/2014/main" id="{3ECF981F-7593-4A21-A2CC-0A2A936A1B2D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72466C85-437F-4025-ACDC-E445A5688550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06" name="Text Box 3">
          <a:extLst>
            <a:ext uri="{FF2B5EF4-FFF2-40B4-BE49-F238E27FC236}">
              <a16:creationId xmlns:a16="http://schemas.microsoft.com/office/drawing/2014/main" id="{8FCE6FED-2C74-4DF0-934E-A1B842E0BE1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9AC667F1-695B-437B-91BB-6EDE6E43CEBC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14C0E294-9C6E-4BE1-8D0C-5C977C40D331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2B37EF3D-964C-4314-B888-0AFC382BE5FB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200025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4FAFBBBA-FE99-4195-8ABD-D14A2323EFAA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104775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FB84D305-D606-4036-A842-DC8B45BD368C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20A46D98-6A18-4BF5-9097-C6A690728F92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238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9FD84F13-C1BF-4C42-AD07-F559CA4761D7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238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D93B24C2-8727-4FC7-9678-DDFFD26C9A2C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238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C1B34256-95EA-4C1B-9663-5E4D450069AA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238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E376ABC1-AE52-40FD-B69A-1A73F24D16F4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238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20</xdr:row>
      <xdr:rowOff>10160</xdr:rowOff>
    </xdr:to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415EDC29-D15A-47B7-B180-15C070D6C540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238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E00AA9DD-F819-46CF-8CA5-07E5CD9A70D7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907208BA-654C-4624-A409-6C1A71DBC5A0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605582BC-159C-443B-98A6-0136B86C3C91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E56392E5-ABCD-4868-B9D5-C0DD9E970C26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22" name="Text Box 3">
          <a:extLst>
            <a:ext uri="{FF2B5EF4-FFF2-40B4-BE49-F238E27FC236}">
              <a16:creationId xmlns:a16="http://schemas.microsoft.com/office/drawing/2014/main" id="{658F7F81-AAED-4B7B-AF3A-87CDC9D85A78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244ECFF1-AD31-4B0B-A1A0-A463FCE356CB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D5C49E82-82FC-4AB5-8E8D-AAAEF4D5F038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125918C6-3BF7-482F-8BAF-A982809F933D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326" name="Text Box 3">
          <a:extLst>
            <a:ext uri="{FF2B5EF4-FFF2-40B4-BE49-F238E27FC236}">
              <a16:creationId xmlns:a16="http://schemas.microsoft.com/office/drawing/2014/main" id="{C4CBB142-B865-4B63-8DF5-99D4953B04CA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9C45FA18-5780-4FEF-9526-99AA2E995DDE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C963F989-559A-411A-BC64-727F3E2F41C7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DE6F03F2-996B-4788-AF71-683BABCFF0CD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149225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7A7A670B-C44B-4E41-901A-9C26215AA928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940EC967-323E-408E-B6FA-7192379A404A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974858B9-DCCA-438B-AA26-32B45868D36D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F02C6F2-8C39-4111-9B8D-9E3D50E64698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6EE78C60-D693-438B-9AA6-4BA967EB75BC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38D671FF-3773-464E-AB6B-10A0926CEC0E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148590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BEE9C436-46EE-4BFD-B05D-5914C0DA1A63}"/>
            </a:ext>
          </a:extLst>
        </xdr:cNvPr>
        <xdr:cNvSpPr txBox="1">
          <a:spLocks noChangeArrowheads="1"/>
        </xdr:cNvSpPr>
      </xdr:nvSpPr>
      <xdr:spPr bwMode="auto">
        <a:xfrm>
          <a:off x="0" y="3409950"/>
          <a:ext cx="76200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7C430B71-ADDA-4835-8DC2-3A3F9EC65BA8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A61F1C79-8CDB-4ED3-9DB5-01C3C4E72927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C8117527-68D7-40A5-972C-00FAE0EFD0DE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326667EB-9806-4F68-97C7-51C56742582F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422BA1F2-0437-4E56-9FC0-513D384CC2CE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342" name="Text Box 3">
          <a:extLst>
            <a:ext uri="{FF2B5EF4-FFF2-40B4-BE49-F238E27FC236}">
              <a16:creationId xmlns:a16="http://schemas.microsoft.com/office/drawing/2014/main" id="{F200B4D4-D6F0-4BCD-B446-3846E2D00BA4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13970</xdr:rowOff>
    </xdr:to>
    <xdr:sp macro="" textlink="">
      <xdr:nvSpPr>
        <xdr:cNvPr id="343" name="Text Box 4">
          <a:extLst>
            <a:ext uri="{FF2B5EF4-FFF2-40B4-BE49-F238E27FC236}">
              <a16:creationId xmlns:a16="http://schemas.microsoft.com/office/drawing/2014/main" id="{2A3B9631-8AF8-4F13-B7E2-B380E67CB4E8}"/>
            </a:ext>
          </a:extLst>
        </xdr:cNvPr>
        <xdr:cNvSpPr txBox="1">
          <a:spLocks noChangeArrowheads="1"/>
        </xdr:cNvSpPr>
      </xdr:nvSpPr>
      <xdr:spPr bwMode="auto">
        <a:xfrm>
          <a:off x="0" y="3981450"/>
          <a:ext cx="7620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6E2D0F64-0C32-4763-BEEC-C8012D5026D7}"/>
            </a:ext>
          </a:extLst>
        </xdr:cNvPr>
        <xdr:cNvSpPr txBox="1">
          <a:spLocks noChangeArrowheads="1"/>
        </xdr:cNvSpPr>
      </xdr:nvSpPr>
      <xdr:spPr bwMode="auto">
        <a:xfrm>
          <a:off x="0" y="430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2B23533B-3BC8-4F8E-AADD-9F4C7392B948}"/>
            </a:ext>
          </a:extLst>
        </xdr:cNvPr>
        <xdr:cNvSpPr txBox="1">
          <a:spLocks noChangeArrowheads="1"/>
        </xdr:cNvSpPr>
      </xdr:nvSpPr>
      <xdr:spPr bwMode="auto">
        <a:xfrm>
          <a:off x="0" y="430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33F019FE-3CEB-4C72-923A-00B7BDEACC8C}"/>
            </a:ext>
          </a:extLst>
        </xdr:cNvPr>
        <xdr:cNvSpPr txBox="1">
          <a:spLocks noChangeArrowheads="1"/>
        </xdr:cNvSpPr>
      </xdr:nvSpPr>
      <xdr:spPr bwMode="auto">
        <a:xfrm>
          <a:off x="0" y="430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C26023F8-3C2D-4363-91B7-DF02542F5F8D}"/>
            </a:ext>
          </a:extLst>
        </xdr:cNvPr>
        <xdr:cNvSpPr txBox="1">
          <a:spLocks noChangeArrowheads="1"/>
        </xdr:cNvSpPr>
      </xdr:nvSpPr>
      <xdr:spPr bwMode="auto">
        <a:xfrm>
          <a:off x="0" y="479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8" name="Text Box 3">
          <a:extLst>
            <a:ext uri="{FF2B5EF4-FFF2-40B4-BE49-F238E27FC236}">
              <a16:creationId xmlns:a16="http://schemas.microsoft.com/office/drawing/2014/main" id="{DB0A5BE3-FC3F-460F-8C52-0E48E2A1F934}"/>
            </a:ext>
          </a:extLst>
        </xdr:cNvPr>
        <xdr:cNvSpPr txBox="1">
          <a:spLocks noChangeArrowheads="1"/>
        </xdr:cNvSpPr>
      </xdr:nvSpPr>
      <xdr:spPr bwMode="auto">
        <a:xfrm>
          <a:off x="0" y="479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9" name="Text Box 4">
          <a:extLst>
            <a:ext uri="{FF2B5EF4-FFF2-40B4-BE49-F238E27FC236}">
              <a16:creationId xmlns:a16="http://schemas.microsoft.com/office/drawing/2014/main" id="{2D43E94A-9304-4A69-AEFB-699B3E429383}"/>
            </a:ext>
          </a:extLst>
        </xdr:cNvPr>
        <xdr:cNvSpPr txBox="1">
          <a:spLocks noChangeArrowheads="1"/>
        </xdr:cNvSpPr>
      </xdr:nvSpPr>
      <xdr:spPr bwMode="auto">
        <a:xfrm>
          <a:off x="0" y="479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YR23722\AppData\Local\Microsoft\Windows\INetCache\Content.Outlook\EQR78CML\Kriteriebef2025-Med%20tilleggsinfo.xlsx" TargetMode="External"/><Relationship Id="rId1" Type="http://schemas.openxmlformats.org/officeDocument/2006/relationships/externalLinkPath" Target="file:///C:\Users\BYR23722\AppData\Local\Microsoft\Windows\INetCache\Content.Outlook\EQR78CML\Kriteriebef2025-Med%20tilleggs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ØR korreksjon befolkning 67+"/>
      <sheetName val=" ETTER korreksjon befolkn 67+"/>
    </sheetNames>
    <sheetDataSet>
      <sheetData sheetId="0" refreshError="1">
        <row r="5">
          <cell r="C5">
            <v>968</v>
          </cell>
          <cell r="D5">
            <v>3367</v>
          </cell>
          <cell r="E5">
            <v>3357</v>
          </cell>
          <cell r="F5">
            <v>1392</v>
          </cell>
          <cell r="G5">
            <v>869</v>
          </cell>
          <cell r="H5">
            <v>890</v>
          </cell>
          <cell r="I5">
            <v>3462</v>
          </cell>
          <cell r="J5">
            <v>8804</v>
          </cell>
          <cell r="K5">
            <v>17504</v>
          </cell>
          <cell r="L5">
            <v>9623</v>
          </cell>
          <cell r="M5">
            <v>9815</v>
          </cell>
          <cell r="N5">
            <v>2573</v>
          </cell>
          <cell r="O5">
            <v>1061</v>
          </cell>
          <cell r="P5">
            <v>515</v>
          </cell>
          <cell r="Q5">
            <v>214</v>
          </cell>
          <cell r="R5">
            <v>88</v>
          </cell>
          <cell r="S5">
            <v>52</v>
          </cell>
        </row>
        <row r="6">
          <cell r="C6">
            <v>1010</v>
          </cell>
          <cell r="D6">
            <v>3124</v>
          </cell>
          <cell r="E6">
            <v>2843</v>
          </cell>
          <cell r="F6">
            <v>1130</v>
          </cell>
          <cell r="G6">
            <v>701</v>
          </cell>
          <cell r="H6">
            <v>839</v>
          </cell>
          <cell r="I6">
            <v>5170</v>
          </cell>
          <cell r="J6">
            <v>11433</v>
          </cell>
          <cell r="K6">
            <v>18682</v>
          </cell>
          <cell r="L6">
            <v>8820</v>
          </cell>
          <cell r="M6">
            <v>8685</v>
          </cell>
          <cell r="N6">
            <v>2161</v>
          </cell>
          <cell r="O6">
            <v>913</v>
          </cell>
          <cell r="P6">
            <v>531</v>
          </cell>
          <cell r="Q6">
            <v>212</v>
          </cell>
          <cell r="R6">
            <v>95</v>
          </cell>
          <cell r="S6">
            <v>55</v>
          </cell>
        </row>
        <row r="7">
          <cell r="C7">
            <v>745</v>
          </cell>
          <cell r="D7">
            <v>2251</v>
          </cell>
          <cell r="E7">
            <v>2098</v>
          </cell>
          <cell r="F7">
            <v>752</v>
          </cell>
          <cell r="G7">
            <v>454</v>
          </cell>
          <cell r="H7">
            <v>495</v>
          </cell>
          <cell r="I7">
            <v>3298</v>
          </cell>
          <cell r="J7">
            <v>8542</v>
          </cell>
          <cell r="K7">
            <v>13307</v>
          </cell>
          <cell r="L7">
            <v>5940</v>
          </cell>
          <cell r="M7">
            <v>6269</v>
          </cell>
          <cell r="N7">
            <v>1893</v>
          </cell>
          <cell r="O7">
            <v>901</v>
          </cell>
          <cell r="P7">
            <v>504</v>
          </cell>
          <cell r="Q7">
            <v>212</v>
          </cell>
          <cell r="R7">
            <v>101</v>
          </cell>
          <cell r="S7">
            <v>39</v>
          </cell>
        </row>
        <row r="8">
          <cell r="C8">
            <v>474</v>
          </cell>
          <cell r="D8">
            <v>1369</v>
          </cell>
          <cell r="E8">
            <v>1470</v>
          </cell>
          <cell r="F8">
            <v>601</v>
          </cell>
          <cell r="G8">
            <v>436</v>
          </cell>
          <cell r="H8">
            <v>501</v>
          </cell>
          <cell r="I8">
            <v>4161</v>
          </cell>
          <cell r="J8">
            <v>8231</v>
          </cell>
          <cell r="K8">
            <v>10320</v>
          </cell>
          <cell r="L8">
            <v>4722</v>
          </cell>
          <cell r="M8">
            <v>5821</v>
          </cell>
          <cell r="N8">
            <v>1545</v>
          </cell>
          <cell r="O8">
            <v>798</v>
          </cell>
          <cell r="P8">
            <v>474</v>
          </cell>
          <cell r="Q8">
            <v>263</v>
          </cell>
          <cell r="R8">
            <v>117</v>
          </cell>
          <cell r="S8">
            <v>59</v>
          </cell>
        </row>
        <row r="9">
          <cell r="C9">
            <v>578</v>
          </cell>
          <cell r="D9">
            <v>1741</v>
          </cell>
          <cell r="E9">
            <v>2227</v>
          </cell>
          <cell r="F9">
            <v>1014</v>
          </cell>
          <cell r="G9">
            <v>766</v>
          </cell>
          <cell r="H9">
            <v>884</v>
          </cell>
          <cell r="I9">
            <v>5019</v>
          </cell>
          <cell r="J9">
            <v>10015</v>
          </cell>
          <cell r="K9">
            <v>12060</v>
          </cell>
          <cell r="L9">
            <v>6624</v>
          </cell>
          <cell r="M9">
            <v>11164</v>
          </cell>
          <cell r="N9">
            <v>3635</v>
          </cell>
          <cell r="O9">
            <v>2213</v>
          </cell>
          <cell r="P9">
            <v>1431</v>
          </cell>
          <cell r="Q9">
            <v>745</v>
          </cell>
          <cell r="R9">
            <v>302</v>
          </cell>
          <cell r="S9">
            <v>115</v>
          </cell>
        </row>
        <row r="10">
          <cell r="C10">
            <v>439</v>
          </cell>
          <cell r="D10">
            <v>1939</v>
          </cell>
          <cell r="E10">
            <v>2683</v>
          </cell>
          <cell r="F10">
            <v>1251</v>
          </cell>
          <cell r="G10">
            <v>825</v>
          </cell>
          <cell r="H10">
            <v>821</v>
          </cell>
          <cell r="I10">
            <v>1692</v>
          </cell>
          <cell r="J10">
            <v>2080</v>
          </cell>
          <cell r="K10">
            <v>5263</v>
          </cell>
          <cell r="L10">
            <v>4828</v>
          </cell>
          <cell r="M10">
            <v>7208</v>
          </cell>
          <cell r="N10">
            <v>2768</v>
          </cell>
          <cell r="O10">
            <v>1776</v>
          </cell>
          <cell r="P10">
            <v>1140</v>
          </cell>
          <cell r="Q10">
            <v>607</v>
          </cell>
          <cell r="R10">
            <v>232</v>
          </cell>
          <cell r="S10">
            <v>116</v>
          </cell>
        </row>
        <row r="11">
          <cell r="C11">
            <v>619</v>
          </cell>
          <cell r="D11">
            <v>3318</v>
          </cell>
          <cell r="E11">
            <v>4810</v>
          </cell>
          <cell r="F11">
            <v>2092</v>
          </cell>
          <cell r="G11">
            <v>1462</v>
          </cell>
          <cell r="H11">
            <v>1290</v>
          </cell>
          <cell r="I11">
            <v>2690</v>
          </cell>
          <cell r="J11">
            <v>2709</v>
          </cell>
          <cell r="K11">
            <v>7270</v>
          </cell>
          <cell r="L11">
            <v>7579</v>
          </cell>
          <cell r="M11">
            <v>10290</v>
          </cell>
          <cell r="N11">
            <v>3765</v>
          </cell>
          <cell r="O11">
            <v>2315</v>
          </cell>
          <cell r="P11">
            <v>1419</v>
          </cell>
          <cell r="Q11">
            <v>807</v>
          </cell>
          <cell r="R11">
            <v>394</v>
          </cell>
          <cell r="S11">
            <v>133</v>
          </cell>
        </row>
        <row r="12">
          <cell r="C12">
            <v>597</v>
          </cell>
          <cell r="D12">
            <v>3111</v>
          </cell>
          <cell r="E12">
            <v>4679</v>
          </cell>
          <cell r="F12">
            <v>2134</v>
          </cell>
          <cell r="G12">
            <v>1355</v>
          </cell>
          <cell r="H12">
            <v>1429</v>
          </cell>
          <cell r="I12">
            <v>4718</v>
          </cell>
          <cell r="J12">
            <v>4403</v>
          </cell>
          <cell r="K12">
            <v>8068</v>
          </cell>
          <cell r="L12">
            <v>7445</v>
          </cell>
          <cell r="M12">
            <v>10783</v>
          </cell>
          <cell r="N12">
            <v>3306</v>
          </cell>
          <cell r="O12">
            <v>1772</v>
          </cell>
          <cell r="P12">
            <v>1078</v>
          </cell>
          <cell r="Q12">
            <v>635</v>
          </cell>
          <cell r="R12">
            <v>357</v>
          </cell>
          <cell r="S12">
            <v>117</v>
          </cell>
        </row>
        <row r="13">
          <cell r="C13">
            <v>568</v>
          </cell>
          <cell r="D13">
            <v>2327</v>
          </cell>
          <cell r="E13">
            <v>3114</v>
          </cell>
          <cell r="F13">
            <v>1356</v>
          </cell>
          <cell r="G13">
            <v>884</v>
          </cell>
          <cell r="H13">
            <v>866</v>
          </cell>
          <cell r="I13">
            <v>2186</v>
          </cell>
          <cell r="J13">
            <v>3018</v>
          </cell>
          <cell r="K13">
            <v>7304</v>
          </cell>
          <cell r="L13">
            <v>5561</v>
          </cell>
          <cell r="M13">
            <v>6356</v>
          </cell>
          <cell r="N13">
            <v>1681</v>
          </cell>
          <cell r="O13">
            <v>821</v>
          </cell>
          <cell r="P13">
            <v>502</v>
          </cell>
          <cell r="Q13">
            <v>299</v>
          </cell>
          <cell r="R13">
            <v>151</v>
          </cell>
          <cell r="S13">
            <v>59</v>
          </cell>
        </row>
        <row r="14">
          <cell r="C14">
            <v>288</v>
          </cell>
          <cell r="D14">
            <v>1463</v>
          </cell>
          <cell r="E14">
            <v>2238</v>
          </cell>
          <cell r="F14">
            <v>940</v>
          </cell>
          <cell r="G14">
            <v>681</v>
          </cell>
          <cell r="H14">
            <v>679</v>
          </cell>
          <cell r="I14">
            <v>1575</v>
          </cell>
          <cell r="J14">
            <v>1834</v>
          </cell>
          <cell r="K14">
            <v>4712</v>
          </cell>
          <cell r="L14">
            <v>4216</v>
          </cell>
          <cell r="M14">
            <v>6132</v>
          </cell>
          <cell r="N14">
            <v>1679</v>
          </cell>
          <cell r="O14">
            <v>788</v>
          </cell>
          <cell r="P14">
            <v>524</v>
          </cell>
          <cell r="Q14">
            <v>280</v>
          </cell>
          <cell r="R14">
            <v>149</v>
          </cell>
          <cell r="S14">
            <v>56</v>
          </cell>
        </row>
        <row r="15">
          <cell r="C15">
            <v>352</v>
          </cell>
          <cell r="D15">
            <v>2010</v>
          </cell>
          <cell r="E15">
            <v>2955</v>
          </cell>
          <cell r="F15">
            <v>1327</v>
          </cell>
          <cell r="G15">
            <v>995</v>
          </cell>
          <cell r="H15">
            <v>967</v>
          </cell>
          <cell r="I15">
            <v>2358</v>
          </cell>
          <cell r="J15">
            <v>2168</v>
          </cell>
          <cell r="K15">
            <v>4909</v>
          </cell>
          <cell r="L15">
            <v>4841</v>
          </cell>
          <cell r="M15">
            <v>7220</v>
          </cell>
          <cell r="N15">
            <v>1932</v>
          </cell>
          <cell r="O15">
            <v>1118</v>
          </cell>
          <cell r="P15">
            <v>830</v>
          </cell>
          <cell r="Q15">
            <v>394</v>
          </cell>
          <cell r="R15">
            <v>159</v>
          </cell>
          <cell r="S15">
            <v>42</v>
          </cell>
        </row>
        <row r="16">
          <cell r="C16">
            <v>560</v>
          </cell>
          <cell r="D16">
            <v>2751</v>
          </cell>
          <cell r="E16">
            <v>4082</v>
          </cell>
          <cell r="F16">
            <v>1870</v>
          </cell>
          <cell r="G16">
            <v>1284</v>
          </cell>
          <cell r="H16">
            <v>1151</v>
          </cell>
          <cell r="I16">
            <v>2802</v>
          </cell>
          <cell r="J16">
            <v>3495</v>
          </cell>
          <cell r="K16">
            <v>8650</v>
          </cell>
          <cell r="L16">
            <v>7446</v>
          </cell>
          <cell r="M16">
            <v>9919</v>
          </cell>
          <cell r="N16">
            <v>3094</v>
          </cell>
          <cell r="O16">
            <v>1689</v>
          </cell>
          <cell r="P16">
            <v>1029</v>
          </cell>
          <cell r="Q16">
            <v>524</v>
          </cell>
          <cell r="R16">
            <v>247</v>
          </cell>
          <cell r="S16">
            <v>85</v>
          </cell>
        </row>
        <row r="17">
          <cell r="C17">
            <v>571</v>
          </cell>
          <cell r="D17">
            <v>2929</v>
          </cell>
          <cell r="E17">
            <v>4542</v>
          </cell>
          <cell r="F17">
            <v>2076</v>
          </cell>
          <cell r="G17">
            <v>1256</v>
          </cell>
          <cell r="H17">
            <v>1174</v>
          </cell>
          <cell r="I17">
            <v>2364</v>
          </cell>
          <cell r="J17">
            <v>2836</v>
          </cell>
          <cell r="K17">
            <v>8445</v>
          </cell>
          <cell r="L17">
            <v>7929</v>
          </cell>
          <cell r="M17">
            <v>11039</v>
          </cell>
          <cell r="N17">
            <v>3176</v>
          </cell>
          <cell r="O17">
            <v>1548</v>
          </cell>
          <cell r="P17">
            <v>1012</v>
          </cell>
          <cell r="Q17">
            <v>742</v>
          </cell>
          <cell r="R17">
            <v>454</v>
          </cell>
          <cell r="S17">
            <v>141</v>
          </cell>
        </row>
        <row r="18">
          <cell r="C18">
            <v>604</v>
          </cell>
          <cell r="D18">
            <v>3120</v>
          </cell>
          <cell r="E18">
            <v>4719</v>
          </cell>
          <cell r="F18">
            <v>2115</v>
          </cell>
          <cell r="G18">
            <v>1439</v>
          </cell>
          <cell r="H18">
            <v>1347</v>
          </cell>
          <cell r="I18">
            <v>2793</v>
          </cell>
          <cell r="J18">
            <v>2939</v>
          </cell>
          <cell r="K18">
            <v>7650</v>
          </cell>
          <cell r="L18">
            <v>8161</v>
          </cell>
          <cell r="M18">
            <v>11598</v>
          </cell>
          <cell r="N18">
            <v>3663</v>
          </cell>
          <cell r="O18">
            <v>2125</v>
          </cell>
          <cell r="P18">
            <v>1320</v>
          </cell>
          <cell r="Q18">
            <v>750</v>
          </cell>
          <cell r="R18">
            <v>385</v>
          </cell>
          <cell r="S18">
            <v>155</v>
          </cell>
        </row>
        <row r="19">
          <cell r="C19">
            <v>434</v>
          </cell>
          <cell r="D19">
            <v>2268</v>
          </cell>
          <cell r="E19">
            <v>3574</v>
          </cell>
          <cell r="F19">
            <v>1721</v>
          </cell>
          <cell r="G19">
            <v>1193</v>
          </cell>
          <cell r="H19">
            <v>1165</v>
          </cell>
          <cell r="I19">
            <v>2483</v>
          </cell>
          <cell r="J19">
            <v>2304</v>
          </cell>
          <cell r="K19">
            <v>5575</v>
          </cell>
          <cell r="L19">
            <v>5638</v>
          </cell>
          <cell r="M19">
            <v>8315</v>
          </cell>
          <cell r="N19">
            <v>2633</v>
          </cell>
          <cell r="O19">
            <v>1096</v>
          </cell>
          <cell r="P19">
            <v>595</v>
          </cell>
          <cell r="Q19">
            <v>237</v>
          </cell>
          <cell r="R19">
            <v>89</v>
          </cell>
          <cell r="S19">
            <v>28</v>
          </cell>
        </row>
        <row r="20">
          <cell r="C20">
            <v>4</v>
          </cell>
          <cell r="D20">
            <v>88</v>
          </cell>
          <cell r="E20">
            <v>206</v>
          </cell>
          <cell r="F20">
            <v>79</v>
          </cell>
          <cell r="G20">
            <v>40</v>
          </cell>
          <cell r="H20">
            <v>39</v>
          </cell>
          <cell r="I20">
            <v>106</v>
          </cell>
          <cell r="J20">
            <v>168</v>
          </cell>
          <cell r="K20">
            <v>432</v>
          </cell>
          <cell r="L20">
            <v>398</v>
          </cell>
          <cell r="M20">
            <v>377</v>
          </cell>
          <cell r="N20">
            <v>46</v>
          </cell>
          <cell r="O20">
            <v>15</v>
          </cell>
          <cell r="P20">
            <v>7</v>
          </cell>
          <cell r="Q20">
            <v>6</v>
          </cell>
          <cell r="R20">
            <v>1</v>
          </cell>
          <cell r="S20">
            <v>0</v>
          </cell>
        </row>
        <row r="26">
          <cell r="C26">
            <v>2</v>
          </cell>
          <cell r="D26">
            <v>12</v>
          </cell>
          <cell r="E26">
            <v>14</v>
          </cell>
          <cell r="F26">
            <v>4</v>
          </cell>
          <cell r="G26">
            <v>3</v>
          </cell>
          <cell r="H26">
            <v>20</v>
          </cell>
          <cell r="I26">
            <v>286</v>
          </cell>
          <cell r="J26">
            <v>413</v>
          </cell>
          <cell r="K26">
            <v>397</v>
          </cell>
          <cell r="L26">
            <v>190</v>
          </cell>
          <cell r="M26">
            <v>142</v>
          </cell>
          <cell r="N26">
            <v>19</v>
          </cell>
          <cell r="O26">
            <v>8</v>
          </cell>
          <cell r="P26">
            <v>5</v>
          </cell>
          <cell r="Q26">
            <v>2</v>
          </cell>
          <cell r="R26">
            <v>3</v>
          </cell>
          <cell r="S26">
            <v>2</v>
          </cell>
        </row>
        <row r="29">
          <cell r="C29">
            <v>1</v>
          </cell>
          <cell r="D29">
            <v>28</v>
          </cell>
          <cell r="E29">
            <v>39</v>
          </cell>
          <cell r="F29">
            <v>32</v>
          </cell>
          <cell r="G29">
            <v>25</v>
          </cell>
          <cell r="H29">
            <v>18</v>
          </cell>
          <cell r="I29">
            <v>39</v>
          </cell>
          <cell r="J29">
            <v>20</v>
          </cell>
          <cell r="K29">
            <v>77</v>
          </cell>
          <cell r="L29">
            <v>105</v>
          </cell>
          <cell r="M29">
            <v>207</v>
          </cell>
          <cell r="N29">
            <v>55</v>
          </cell>
          <cell r="O29">
            <v>32</v>
          </cell>
          <cell r="P29">
            <v>17</v>
          </cell>
          <cell r="Q29">
            <v>9</v>
          </cell>
          <cell r="R29">
            <v>4</v>
          </cell>
          <cell r="S29">
            <v>0</v>
          </cell>
        </row>
        <row r="30">
          <cell r="C30">
            <v>3</v>
          </cell>
          <cell r="D30">
            <v>35</v>
          </cell>
          <cell r="E30">
            <v>83</v>
          </cell>
          <cell r="F30">
            <v>38</v>
          </cell>
          <cell r="G30">
            <v>15</v>
          </cell>
          <cell r="H30">
            <v>21</v>
          </cell>
          <cell r="I30">
            <v>39</v>
          </cell>
          <cell r="J30">
            <v>31</v>
          </cell>
          <cell r="K30">
            <v>95</v>
          </cell>
          <cell r="L30">
            <v>140</v>
          </cell>
          <cell r="M30">
            <v>260</v>
          </cell>
          <cell r="N30">
            <v>85</v>
          </cell>
          <cell r="O30">
            <v>21</v>
          </cell>
          <cell r="P30">
            <v>10</v>
          </cell>
          <cell r="Q30">
            <v>7</v>
          </cell>
          <cell r="R30">
            <v>3</v>
          </cell>
          <cell r="S30">
            <v>1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1</v>
          </cell>
          <cell r="M31">
            <v>2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1</v>
          </cell>
          <cell r="M32">
            <v>2</v>
          </cell>
          <cell r="N32">
            <v>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</v>
          </cell>
          <cell r="I33">
            <v>1</v>
          </cell>
          <cell r="J33">
            <v>2</v>
          </cell>
          <cell r="K33">
            <v>1</v>
          </cell>
          <cell r="L33">
            <v>0</v>
          </cell>
          <cell r="M33">
            <v>8</v>
          </cell>
          <cell r="N33">
            <v>4</v>
          </cell>
          <cell r="O33">
            <v>0</v>
          </cell>
          <cell r="P33">
            <v>4</v>
          </cell>
          <cell r="Q33">
            <v>1</v>
          </cell>
          <cell r="R33">
            <v>0</v>
          </cell>
          <cell r="S33">
            <v>0</v>
          </cell>
        </row>
        <row r="34">
          <cell r="C34">
            <v>0</v>
          </cell>
          <cell r="D34">
            <v>2</v>
          </cell>
          <cell r="E34">
            <v>3</v>
          </cell>
          <cell r="F34">
            <v>2</v>
          </cell>
          <cell r="G34">
            <v>0</v>
          </cell>
          <cell r="H34">
            <v>0</v>
          </cell>
          <cell r="I34">
            <v>2</v>
          </cell>
          <cell r="J34">
            <v>2</v>
          </cell>
          <cell r="K34">
            <v>10</v>
          </cell>
          <cell r="L34">
            <v>9</v>
          </cell>
          <cell r="M34">
            <v>12</v>
          </cell>
          <cell r="N34">
            <v>5</v>
          </cell>
          <cell r="O34">
            <v>5</v>
          </cell>
          <cell r="P34">
            <v>1</v>
          </cell>
          <cell r="Q34">
            <v>0</v>
          </cell>
          <cell r="R34">
            <v>0</v>
          </cell>
          <cell r="S34">
            <v>0</v>
          </cell>
        </row>
      </sheetData>
      <sheetData sheetId="1" refreshError="1">
        <row r="5">
          <cell r="U5">
            <v>6</v>
          </cell>
          <cell r="V5">
            <v>8</v>
          </cell>
          <cell r="W5">
            <v>-1</v>
          </cell>
          <cell r="X5">
            <v>0</v>
          </cell>
          <cell r="Y5">
            <v>-3</v>
          </cell>
          <cell r="Z5">
            <v>1</v>
          </cell>
        </row>
        <row r="6">
          <cell r="U6">
            <v>-10</v>
          </cell>
          <cell r="V6">
            <v>-13</v>
          </cell>
          <cell r="W6">
            <v>-8</v>
          </cell>
          <cell r="X6">
            <v>-13</v>
          </cell>
          <cell r="Y6">
            <v>-10</v>
          </cell>
          <cell r="Z6">
            <v>-2</v>
          </cell>
        </row>
        <row r="7">
          <cell r="U7">
            <v>-1</v>
          </cell>
          <cell r="V7">
            <v>3</v>
          </cell>
          <cell r="W7">
            <v>-6</v>
          </cell>
          <cell r="X7">
            <v>-3</v>
          </cell>
          <cell r="Y7">
            <v>-12</v>
          </cell>
          <cell r="Z7">
            <v>-8</v>
          </cell>
        </row>
        <row r="8">
          <cell r="U8">
            <v>-14</v>
          </cell>
          <cell r="V8">
            <v>-12</v>
          </cell>
          <cell r="W8">
            <v>-14</v>
          </cell>
          <cell r="X8">
            <v>-6</v>
          </cell>
          <cell r="Y8">
            <v>-9</v>
          </cell>
          <cell r="Z8">
            <v>-14</v>
          </cell>
        </row>
        <row r="9">
          <cell r="U9">
            <v>8</v>
          </cell>
          <cell r="V9">
            <v>3</v>
          </cell>
          <cell r="W9">
            <v>11</v>
          </cell>
          <cell r="X9">
            <v>17</v>
          </cell>
          <cell r="Y9">
            <v>2</v>
          </cell>
          <cell r="Z9">
            <v>3</v>
          </cell>
        </row>
        <row r="10">
          <cell r="U10">
            <v>5</v>
          </cell>
          <cell r="V10">
            <v>8</v>
          </cell>
          <cell r="W10">
            <v>1</v>
          </cell>
          <cell r="X10">
            <v>6</v>
          </cell>
          <cell r="Y10">
            <v>10</v>
          </cell>
          <cell r="Z10">
            <v>1</v>
          </cell>
        </row>
        <row r="11">
          <cell r="U11">
            <v>5</v>
          </cell>
          <cell r="V11">
            <v>-6</v>
          </cell>
          <cell r="W11">
            <v>10</v>
          </cell>
          <cell r="X11">
            <v>0</v>
          </cell>
          <cell r="Y11">
            <v>9</v>
          </cell>
          <cell r="Z11">
            <v>5</v>
          </cell>
        </row>
        <row r="12">
          <cell r="U12">
            <v>-6</v>
          </cell>
          <cell r="V12">
            <v>-8</v>
          </cell>
          <cell r="W12">
            <v>-3</v>
          </cell>
          <cell r="X12">
            <v>-3</v>
          </cell>
          <cell r="Y12">
            <v>-16</v>
          </cell>
          <cell r="Z12">
            <v>-4</v>
          </cell>
        </row>
        <row r="13">
          <cell r="U13">
            <v>3</v>
          </cell>
          <cell r="V13">
            <v>4</v>
          </cell>
          <cell r="W13">
            <v>2</v>
          </cell>
          <cell r="X13">
            <v>4</v>
          </cell>
          <cell r="Y13">
            <v>4</v>
          </cell>
          <cell r="Z13">
            <v>6</v>
          </cell>
        </row>
        <row r="14">
          <cell r="U14">
            <v>11</v>
          </cell>
          <cell r="V14">
            <v>6</v>
          </cell>
          <cell r="W14">
            <v>6</v>
          </cell>
          <cell r="X14">
            <v>5</v>
          </cell>
          <cell r="Y14">
            <v>1</v>
          </cell>
          <cell r="Z14">
            <v>6</v>
          </cell>
        </row>
        <row r="15">
          <cell r="U15">
            <v>-7</v>
          </cell>
          <cell r="V15">
            <v>-9</v>
          </cell>
          <cell r="W15">
            <v>-7</v>
          </cell>
          <cell r="X15">
            <v>2</v>
          </cell>
          <cell r="Y15">
            <v>0</v>
          </cell>
          <cell r="Z15">
            <v>0</v>
          </cell>
        </row>
        <row r="16">
          <cell r="U16">
            <v>2</v>
          </cell>
          <cell r="V16">
            <v>3</v>
          </cell>
          <cell r="W16">
            <v>-5</v>
          </cell>
          <cell r="X16">
            <v>-3</v>
          </cell>
          <cell r="Y16">
            <v>-5</v>
          </cell>
          <cell r="Z16">
            <v>-5</v>
          </cell>
        </row>
        <row r="17">
          <cell r="U17">
            <v>1</v>
          </cell>
          <cell r="V17">
            <v>6</v>
          </cell>
          <cell r="W17">
            <v>5</v>
          </cell>
          <cell r="X17">
            <v>12</v>
          </cell>
          <cell r="Y17">
            <v>23</v>
          </cell>
          <cell r="Z17">
            <v>12</v>
          </cell>
        </row>
        <row r="18">
          <cell r="U18">
            <v>7</v>
          </cell>
          <cell r="V18">
            <v>15</v>
          </cell>
          <cell r="W18">
            <v>15</v>
          </cell>
          <cell r="X18">
            <v>-6</v>
          </cell>
          <cell r="Y18">
            <v>0</v>
          </cell>
          <cell r="Z18">
            <v>-1</v>
          </cell>
        </row>
        <row r="19">
          <cell r="U19">
            <v>5</v>
          </cell>
          <cell r="V19">
            <v>4</v>
          </cell>
          <cell r="W19">
            <v>2</v>
          </cell>
          <cell r="X19">
            <v>-2</v>
          </cell>
          <cell r="Y19">
            <v>7</v>
          </cell>
          <cell r="Z19">
            <v>2</v>
          </cell>
        </row>
        <row r="23">
          <cell r="N23">
            <v>10</v>
          </cell>
          <cell r="O23">
            <v>3</v>
          </cell>
          <cell r="P23">
            <v>3</v>
          </cell>
          <cell r="Q23">
            <v>2</v>
          </cell>
          <cell r="R23">
            <v>1</v>
          </cell>
          <cell r="S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3"/>
  <dimension ref="A1:X34"/>
  <sheetViews>
    <sheetView showGridLines="0" topLeftCell="A4" zoomScaleNormal="100" workbookViewId="0">
      <selection activeCell="P10" sqref="P10"/>
    </sheetView>
  </sheetViews>
  <sheetFormatPr baseColWidth="10" defaultColWidth="11.42578125" defaultRowHeight="14.25" x14ac:dyDescent="0.2"/>
  <cols>
    <col min="1" max="1" width="4.85546875" style="23" customWidth="1"/>
    <col min="2" max="2" width="24.140625" style="22" customWidth="1"/>
    <col min="3" max="3" width="12.7109375" style="22" customWidth="1"/>
    <col min="4" max="4" width="14" style="22" customWidth="1"/>
    <col min="5" max="8" width="11" style="22" customWidth="1"/>
    <col min="9" max="10" width="11.140625" style="22" customWidth="1"/>
    <col min="11" max="11" width="14.140625" style="22" customWidth="1"/>
    <col min="12" max="12" width="11" style="22" customWidth="1"/>
    <col min="13" max="16384" width="11.42578125" style="22"/>
  </cols>
  <sheetData>
    <row r="1" spans="1:24" x14ac:dyDescent="0.2">
      <c r="A1" s="24" t="s">
        <v>0</v>
      </c>
    </row>
    <row r="2" spans="1:24" x14ac:dyDescent="0.2">
      <c r="A2" s="53"/>
    </row>
    <row r="3" spans="1:24" x14ac:dyDescent="0.2">
      <c r="A3" s="24" t="str">
        <f>A5</f>
        <v>Tabell 2 - 2 - Meldinger i barnevernet i perioden 01.01. -31.12</v>
      </c>
    </row>
    <row r="5" spans="1:24" s="25" customFormat="1" ht="26.25" customHeight="1" thickBot="1" x14ac:dyDescent="0.3">
      <c r="A5" s="26" t="s">
        <v>1</v>
      </c>
    </row>
    <row r="6" spans="1:24" s="25" customFormat="1" ht="119.25" customHeight="1" thickBot="1" x14ac:dyDescent="0.3">
      <c r="A6" s="69" t="s">
        <v>2</v>
      </c>
      <c r="B6" s="68" t="s">
        <v>3</v>
      </c>
      <c r="C6" s="71" t="s">
        <v>4</v>
      </c>
      <c r="D6" s="61" t="s">
        <v>144</v>
      </c>
      <c r="E6" s="459" t="s">
        <v>5</v>
      </c>
      <c r="F6" s="457" t="s">
        <v>150</v>
      </c>
      <c r="G6" s="458" t="s">
        <v>151</v>
      </c>
      <c r="H6" s="458" t="s">
        <v>152</v>
      </c>
      <c r="I6" s="470" t="s">
        <v>6</v>
      </c>
      <c r="J6" s="457" t="s">
        <v>8</v>
      </c>
      <c r="K6" s="61" t="s">
        <v>9</v>
      </c>
      <c r="L6" s="460" t="s">
        <v>7</v>
      </c>
    </row>
    <row r="7" spans="1:24" ht="15" x14ac:dyDescent="0.25">
      <c r="A7" s="72">
        <v>1</v>
      </c>
      <c r="B7" s="33" t="s">
        <v>10</v>
      </c>
      <c r="C7" s="472">
        <v>859</v>
      </c>
      <c r="D7" s="475">
        <v>2</v>
      </c>
      <c r="E7" s="481">
        <v>861</v>
      </c>
      <c r="F7" s="478">
        <v>154</v>
      </c>
      <c r="G7" s="484">
        <v>189</v>
      </c>
      <c r="H7" s="403">
        <f>C7-F7-G7</f>
        <v>516</v>
      </c>
      <c r="I7" s="487">
        <v>93</v>
      </c>
      <c r="J7" s="475">
        <v>425</v>
      </c>
      <c r="K7" s="490">
        <v>0</v>
      </c>
      <c r="L7" s="411">
        <f>(I7/(I7+J7))</f>
        <v>0.17953667953667954</v>
      </c>
      <c r="M7" s="75"/>
      <c r="N7" s="461"/>
      <c r="O7" s="75"/>
      <c r="P7" s="461"/>
      <c r="Q7" s="75"/>
      <c r="R7" s="75"/>
      <c r="S7" s="75"/>
      <c r="T7" s="75"/>
      <c r="U7" s="75"/>
      <c r="V7" s="461"/>
      <c r="W7" s="75"/>
    </row>
    <row r="8" spans="1:24" ht="15" x14ac:dyDescent="0.25">
      <c r="A8" s="74">
        <v>2</v>
      </c>
      <c r="B8" s="35" t="s">
        <v>11</v>
      </c>
      <c r="C8" s="473">
        <v>657</v>
      </c>
      <c r="D8" s="476">
        <v>0</v>
      </c>
      <c r="E8" s="482">
        <v>657</v>
      </c>
      <c r="F8" s="479">
        <v>120</v>
      </c>
      <c r="G8" s="485">
        <v>117</v>
      </c>
      <c r="H8" s="404">
        <f t="shared" ref="H8:H25" si="0">C8-F8-G8</f>
        <v>420</v>
      </c>
      <c r="I8" s="488">
        <v>160</v>
      </c>
      <c r="J8" s="476">
        <v>258</v>
      </c>
      <c r="K8" s="491">
        <v>2</v>
      </c>
      <c r="L8" s="462">
        <f t="shared" ref="L8:L25" si="1">(I8/(I8+J8))</f>
        <v>0.38277511961722488</v>
      </c>
      <c r="M8" s="463"/>
      <c r="N8" s="461"/>
      <c r="O8" s="463"/>
      <c r="P8" s="461"/>
      <c r="Q8" s="463"/>
      <c r="R8" s="463"/>
      <c r="S8" s="463"/>
      <c r="T8" s="463"/>
      <c r="U8" s="463"/>
      <c r="V8" s="461"/>
      <c r="W8" s="463"/>
      <c r="X8" s="464"/>
    </row>
    <row r="9" spans="1:24" ht="15" x14ac:dyDescent="0.25">
      <c r="A9" s="74">
        <v>3</v>
      </c>
      <c r="B9" s="35" t="s">
        <v>12</v>
      </c>
      <c r="C9" s="473">
        <v>462</v>
      </c>
      <c r="D9" s="476">
        <v>0</v>
      </c>
      <c r="E9" s="482">
        <v>462</v>
      </c>
      <c r="F9" s="479">
        <v>97</v>
      </c>
      <c r="G9" s="485">
        <v>112</v>
      </c>
      <c r="H9" s="404">
        <f t="shared" si="0"/>
        <v>253</v>
      </c>
      <c r="I9" s="488">
        <v>78</v>
      </c>
      <c r="J9" s="476">
        <v>175</v>
      </c>
      <c r="K9" s="491">
        <v>0</v>
      </c>
      <c r="L9" s="462">
        <f t="shared" si="1"/>
        <v>0.30830039525691699</v>
      </c>
      <c r="M9" s="463"/>
      <c r="N9" s="461"/>
      <c r="O9" s="463"/>
      <c r="P9" s="461"/>
      <c r="Q9" s="463"/>
      <c r="R9" s="463"/>
      <c r="S9" s="463"/>
      <c r="T9" s="463"/>
      <c r="U9" s="463"/>
      <c r="V9" s="461"/>
      <c r="W9" s="463"/>
    </row>
    <row r="10" spans="1:24" ht="15" x14ac:dyDescent="0.25">
      <c r="A10" s="74">
        <v>4</v>
      </c>
      <c r="B10" s="35" t="s">
        <v>13</v>
      </c>
      <c r="C10" s="473">
        <v>370</v>
      </c>
      <c r="D10" s="476">
        <v>6</v>
      </c>
      <c r="E10" s="482">
        <v>376</v>
      </c>
      <c r="F10" s="479">
        <v>62</v>
      </c>
      <c r="G10" s="485">
        <v>87</v>
      </c>
      <c r="H10" s="404">
        <f t="shared" si="0"/>
        <v>221</v>
      </c>
      <c r="I10" s="488">
        <v>62</v>
      </c>
      <c r="J10" s="476">
        <v>162</v>
      </c>
      <c r="K10" s="491">
        <v>3</v>
      </c>
      <c r="L10" s="462">
        <f t="shared" si="1"/>
        <v>0.2767857142857143</v>
      </c>
      <c r="M10" s="463"/>
      <c r="N10" s="461"/>
      <c r="O10" s="463"/>
      <c r="P10" s="461"/>
      <c r="Q10" s="463"/>
      <c r="R10" s="463"/>
      <c r="S10" s="463"/>
      <c r="T10" s="463"/>
      <c r="U10" s="463"/>
      <c r="V10" s="461"/>
      <c r="W10" s="463"/>
    </row>
    <row r="11" spans="1:24" ht="15" x14ac:dyDescent="0.25">
      <c r="A11" s="74">
        <v>5</v>
      </c>
      <c r="B11" s="35" t="s">
        <v>14</v>
      </c>
      <c r="C11" s="473">
        <v>516</v>
      </c>
      <c r="D11" s="476">
        <v>2</v>
      </c>
      <c r="E11" s="482">
        <v>518</v>
      </c>
      <c r="F11" s="479">
        <v>112</v>
      </c>
      <c r="G11" s="485">
        <v>97</v>
      </c>
      <c r="H11" s="404">
        <f t="shared" si="0"/>
        <v>307</v>
      </c>
      <c r="I11" s="488">
        <v>82</v>
      </c>
      <c r="J11" s="476">
        <v>227</v>
      </c>
      <c r="K11" s="491">
        <v>0</v>
      </c>
      <c r="L11" s="462">
        <f t="shared" si="1"/>
        <v>0.26537216828478966</v>
      </c>
    </row>
    <row r="12" spans="1:24" ht="15" x14ac:dyDescent="0.25">
      <c r="A12" s="74">
        <v>6</v>
      </c>
      <c r="B12" s="35" t="s">
        <v>15</v>
      </c>
      <c r="C12" s="473">
        <v>362</v>
      </c>
      <c r="D12" s="476">
        <v>2</v>
      </c>
      <c r="E12" s="482">
        <v>364</v>
      </c>
      <c r="F12" s="479">
        <v>111</v>
      </c>
      <c r="G12" s="485">
        <v>75</v>
      </c>
      <c r="H12" s="404">
        <f t="shared" si="0"/>
        <v>176</v>
      </c>
      <c r="I12" s="488">
        <v>26</v>
      </c>
      <c r="J12" s="476">
        <v>152</v>
      </c>
      <c r="K12" s="491">
        <v>0</v>
      </c>
      <c r="L12" s="462">
        <f t="shared" si="1"/>
        <v>0.14606741573033707</v>
      </c>
    </row>
    <row r="13" spans="1:24" ht="15" x14ac:dyDescent="0.25">
      <c r="A13" s="74">
        <v>7</v>
      </c>
      <c r="B13" s="35" t="s">
        <v>16</v>
      </c>
      <c r="C13" s="473">
        <v>379</v>
      </c>
      <c r="D13" s="476">
        <v>2</v>
      </c>
      <c r="E13" s="482">
        <v>381</v>
      </c>
      <c r="F13" s="479">
        <v>38</v>
      </c>
      <c r="G13" s="485">
        <v>94</v>
      </c>
      <c r="H13" s="404">
        <f t="shared" si="0"/>
        <v>247</v>
      </c>
      <c r="I13" s="488">
        <v>43</v>
      </c>
      <c r="J13" s="476">
        <v>201</v>
      </c>
      <c r="K13" s="491">
        <v>5</v>
      </c>
      <c r="L13" s="462">
        <f t="shared" si="1"/>
        <v>0.17622950819672131</v>
      </c>
    </row>
    <row r="14" spans="1:24" ht="15" x14ac:dyDescent="0.25">
      <c r="A14" s="74">
        <v>8</v>
      </c>
      <c r="B14" s="35" t="s">
        <v>17</v>
      </c>
      <c r="C14" s="473">
        <v>400</v>
      </c>
      <c r="D14" s="476">
        <v>1</v>
      </c>
      <c r="E14" s="482">
        <v>401</v>
      </c>
      <c r="F14" s="479">
        <v>52</v>
      </c>
      <c r="G14" s="485">
        <v>93</v>
      </c>
      <c r="H14" s="404">
        <f t="shared" si="0"/>
        <v>255</v>
      </c>
      <c r="I14" s="488">
        <v>80</v>
      </c>
      <c r="J14" s="476">
        <v>175</v>
      </c>
      <c r="K14" s="491">
        <v>1</v>
      </c>
      <c r="L14" s="462">
        <f t="shared" si="1"/>
        <v>0.31372549019607843</v>
      </c>
    </row>
    <row r="15" spans="1:24" ht="15" x14ac:dyDescent="0.25">
      <c r="A15" s="74">
        <v>9</v>
      </c>
      <c r="B15" s="35" t="s">
        <v>18</v>
      </c>
      <c r="C15" s="473">
        <v>698</v>
      </c>
      <c r="D15" s="476">
        <v>4</v>
      </c>
      <c r="E15" s="482">
        <v>702</v>
      </c>
      <c r="F15" s="479">
        <v>147</v>
      </c>
      <c r="G15" s="485">
        <v>122</v>
      </c>
      <c r="H15" s="404">
        <f t="shared" si="0"/>
        <v>429</v>
      </c>
      <c r="I15" s="488">
        <v>64</v>
      </c>
      <c r="J15" s="476">
        <v>359</v>
      </c>
      <c r="K15" s="491">
        <v>10</v>
      </c>
      <c r="L15" s="462">
        <f t="shared" si="1"/>
        <v>0.15130023640661938</v>
      </c>
    </row>
    <row r="16" spans="1:24" ht="15" x14ac:dyDescent="0.25">
      <c r="A16" s="74">
        <v>10</v>
      </c>
      <c r="B16" s="35" t="s">
        <v>19</v>
      </c>
      <c r="C16" s="473">
        <v>593</v>
      </c>
      <c r="D16" s="476">
        <v>0</v>
      </c>
      <c r="E16" s="482">
        <v>593</v>
      </c>
      <c r="F16" s="479">
        <v>118</v>
      </c>
      <c r="G16" s="485">
        <v>113</v>
      </c>
      <c r="H16" s="404">
        <f t="shared" si="0"/>
        <v>362</v>
      </c>
      <c r="I16" s="488">
        <v>66</v>
      </c>
      <c r="J16" s="476">
        <v>296</v>
      </c>
      <c r="K16" s="491">
        <v>0</v>
      </c>
      <c r="L16" s="462">
        <f t="shared" si="1"/>
        <v>0.18232044198895028</v>
      </c>
    </row>
    <row r="17" spans="1:12" ht="15" x14ac:dyDescent="0.25">
      <c r="A17" s="74">
        <v>11</v>
      </c>
      <c r="B17" s="35" t="s">
        <v>20</v>
      </c>
      <c r="C17" s="473">
        <v>733</v>
      </c>
      <c r="D17" s="476">
        <v>3</v>
      </c>
      <c r="E17" s="482">
        <v>736</v>
      </c>
      <c r="F17" s="479">
        <v>151</v>
      </c>
      <c r="G17" s="485">
        <v>131</v>
      </c>
      <c r="H17" s="404">
        <f t="shared" si="0"/>
        <v>451</v>
      </c>
      <c r="I17" s="488">
        <v>120</v>
      </c>
      <c r="J17" s="476">
        <v>334</v>
      </c>
      <c r="K17" s="491">
        <v>0</v>
      </c>
      <c r="L17" s="462">
        <f t="shared" si="1"/>
        <v>0.26431718061674009</v>
      </c>
    </row>
    <row r="18" spans="1:12" ht="15" x14ac:dyDescent="0.25">
      <c r="A18" s="74">
        <v>12</v>
      </c>
      <c r="B18" s="35" t="s">
        <v>21</v>
      </c>
      <c r="C18" s="473">
        <v>1109</v>
      </c>
      <c r="D18" s="476">
        <v>0</v>
      </c>
      <c r="E18" s="482">
        <v>1109</v>
      </c>
      <c r="F18" s="479">
        <v>171</v>
      </c>
      <c r="G18" s="485">
        <v>227</v>
      </c>
      <c r="H18" s="404">
        <f t="shared" si="0"/>
        <v>711</v>
      </c>
      <c r="I18" s="488">
        <v>100</v>
      </c>
      <c r="J18" s="476">
        <v>608</v>
      </c>
      <c r="K18" s="491">
        <v>3</v>
      </c>
      <c r="L18" s="462">
        <f t="shared" si="1"/>
        <v>0.14124293785310735</v>
      </c>
    </row>
    <row r="19" spans="1:12" ht="15" x14ac:dyDescent="0.25">
      <c r="A19" s="74">
        <v>13</v>
      </c>
      <c r="B19" s="35" t="s">
        <v>22</v>
      </c>
      <c r="C19" s="473">
        <v>636</v>
      </c>
      <c r="D19" s="476">
        <v>1</v>
      </c>
      <c r="E19" s="482">
        <v>637</v>
      </c>
      <c r="F19" s="479">
        <v>157</v>
      </c>
      <c r="G19" s="485">
        <v>104</v>
      </c>
      <c r="H19" s="404">
        <f t="shared" si="0"/>
        <v>375</v>
      </c>
      <c r="I19" s="488">
        <v>84</v>
      </c>
      <c r="J19" s="476">
        <v>292</v>
      </c>
      <c r="K19" s="491">
        <v>0</v>
      </c>
      <c r="L19" s="462">
        <f t="shared" si="1"/>
        <v>0.22340425531914893</v>
      </c>
    </row>
    <row r="20" spans="1:12" ht="14.25" customHeight="1" x14ac:dyDescent="0.25">
      <c r="A20" s="74">
        <v>14</v>
      </c>
      <c r="B20" s="35" t="s">
        <v>23</v>
      </c>
      <c r="C20" s="473">
        <v>463</v>
      </c>
      <c r="D20" s="476">
        <v>2</v>
      </c>
      <c r="E20" s="482">
        <v>465</v>
      </c>
      <c r="F20" s="479">
        <v>54</v>
      </c>
      <c r="G20" s="485">
        <v>82</v>
      </c>
      <c r="H20" s="404">
        <f t="shared" si="0"/>
        <v>327</v>
      </c>
      <c r="I20" s="488">
        <v>59</v>
      </c>
      <c r="J20" s="476">
        <v>266</v>
      </c>
      <c r="K20" s="491">
        <v>4</v>
      </c>
      <c r="L20" s="462">
        <f t="shared" si="1"/>
        <v>0.18153846153846154</v>
      </c>
    </row>
    <row r="21" spans="1:12" ht="15.75" customHeight="1" thickBot="1" x14ac:dyDescent="0.3">
      <c r="A21" s="247">
        <v>15</v>
      </c>
      <c r="B21" s="37" t="s">
        <v>24</v>
      </c>
      <c r="C21" s="474">
        <v>1068</v>
      </c>
      <c r="D21" s="477">
        <v>6</v>
      </c>
      <c r="E21" s="483">
        <v>1074</v>
      </c>
      <c r="F21" s="480">
        <v>214</v>
      </c>
      <c r="G21" s="486">
        <v>264</v>
      </c>
      <c r="H21" s="405">
        <f t="shared" si="0"/>
        <v>590</v>
      </c>
      <c r="I21" s="489">
        <v>109</v>
      </c>
      <c r="J21" s="477">
        <v>475</v>
      </c>
      <c r="K21" s="492">
        <v>12</v>
      </c>
      <c r="L21" s="465">
        <f t="shared" si="1"/>
        <v>0.18664383561643835</v>
      </c>
    </row>
    <row r="22" spans="1:12" s="38" customFormat="1" ht="15" x14ac:dyDescent="0.25">
      <c r="A22" s="39"/>
      <c r="B22" s="249" t="s">
        <v>154</v>
      </c>
      <c r="C22" s="393">
        <f>SUM(C7:C21)</f>
        <v>9305</v>
      </c>
      <c r="D22" s="394">
        <f>SUM(D7:D21)</f>
        <v>31</v>
      </c>
      <c r="E22" s="406">
        <f>SUM(E7:E21)</f>
        <v>9336</v>
      </c>
      <c r="F22" s="406">
        <f t="shared" ref="F22:H22" si="2">SUM(F7:F21)</f>
        <v>1758</v>
      </c>
      <c r="G22" s="406">
        <f t="shared" si="2"/>
        <v>1907</v>
      </c>
      <c r="H22" s="406">
        <f t="shared" si="2"/>
        <v>5640</v>
      </c>
      <c r="I22" s="401">
        <f>SUM(I7:I21)</f>
        <v>1226</v>
      </c>
      <c r="J22" s="401">
        <f>SUM(J7:J21)</f>
        <v>4405</v>
      </c>
      <c r="K22" s="406">
        <f>SUM(K7:K21)</f>
        <v>40</v>
      </c>
      <c r="L22" s="298">
        <f t="shared" si="1"/>
        <v>0.21772331735038181</v>
      </c>
    </row>
    <row r="23" spans="1:12" s="38" customFormat="1" ht="15" x14ac:dyDescent="0.25">
      <c r="A23" s="469"/>
      <c r="B23" s="200" t="s">
        <v>143</v>
      </c>
      <c r="C23" s="308">
        <v>8646</v>
      </c>
      <c r="D23" s="353">
        <v>33</v>
      </c>
      <c r="E23" s="354">
        <v>8679</v>
      </c>
      <c r="F23" s="355">
        <v>1581</v>
      </c>
      <c r="G23" s="355">
        <v>1681</v>
      </c>
      <c r="H23" s="355">
        <v>5384</v>
      </c>
      <c r="I23" s="355">
        <v>764</v>
      </c>
      <c r="J23" s="355">
        <v>4618</v>
      </c>
      <c r="K23" s="354">
        <v>35</v>
      </c>
      <c r="L23" s="356">
        <v>0.14195466369379414</v>
      </c>
    </row>
    <row r="24" spans="1:12" x14ac:dyDescent="0.2">
      <c r="A24" s="73"/>
      <c r="B24" s="200" t="s">
        <v>25</v>
      </c>
      <c r="C24" s="308">
        <v>9453</v>
      </c>
      <c r="D24" s="353">
        <v>50</v>
      </c>
      <c r="E24" s="354">
        <v>9503</v>
      </c>
      <c r="F24" s="355">
        <v>1838</v>
      </c>
      <c r="G24" s="355">
        <v>1749</v>
      </c>
      <c r="H24" s="355">
        <f t="shared" si="0"/>
        <v>5866</v>
      </c>
      <c r="I24" s="355">
        <v>939</v>
      </c>
      <c r="J24" s="355">
        <v>4945</v>
      </c>
      <c r="K24" s="354">
        <v>32</v>
      </c>
      <c r="L24" s="356">
        <f t="shared" si="1"/>
        <v>0.1595853161114888</v>
      </c>
    </row>
    <row r="25" spans="1:12" ht="15" thickBot="1" x14ac:dyDescent="0.25">
      <c r="A25" s="51"/>
      <c r="B25" s="199" t="s">
        <v>26</v>
      </c>
      <c r="C25" s="251">
        <v>10231</v>
      </c>
      <c r="D25" s="252">
        <v>33</v>
      </c>
      <c r="E25" s="254">
        <v>10264</v>
      </c>
      <c r="F25" s="253">
        <v>2005</v>
      </c>
      <c r="G25" s="253">
        <v>1903</v>
      </c>
      <c r="H25" s="253">
        <f t="shared" si="0"/>
        <v>6323</v>
      </c>
      <c r="I25" s="253">
        <v>902</v>
      </c>
      <c r="J25" s="253">
        <v>5404</v>
      </c>
      <c r="K25" s="254">
        <v>50</v>
      </c>
      <c r="L25" s="299">
        <f t="shared" si="1"/>
        <v>0.14303837614969869</v>
      </c>
    </row>
    <row r="26" spans="1:12" s="38" customFormat="1" ht="15.75" hidden="1" thickBot="1" x14ac:dyDescent="0.3">
      <c r="A26" s="70"/>
      <c r="B26" s="248" t="s">
        <v>35</v>
      </c>
      <c r="C26" s="46">
        <v>1508</v>
      </c>
      <c r="D26" s="40">
        <v>20</v>
      </c>
      <c r="E26" s="54">
        <v>1528</v>
      </c>
      <c r="F26" s="466"/>
      <c r="G26" s="466"/>
      <c r="H26" s="466"/>
      <c r="I26" s="55">
        <v>292</v>
      </c>
      <c r="J26" s="55"/>
      <c r="K26" s="40">
        <v>30</v>
      </c>
      <c r="L26" s="56">
        <v>0.19109947643979058</v>
      </c>
    </row>
    <row r="27" spans="1:12" s="38" customFormat="1" ht="15.75" hidden="1" thickBot="1" x14ac:dyDescent="0.3">
      <c r="A27" s="41"/>
      <c r="B27" s="42" t="s">
        <v>36</v>
      </c>
      <c r="C27" s="48">
        <v>1606</v>
      </c>
      <c r="D27" s="57">
        <v>6</v>
      </c>
      <c r="E27" s="58">
        <v>1612</v>
      </c>
      <c r="F27" s="467"/>
      <c r="G27" s="467"/>
      <c r="H27" s="467"/>
      <c r="I27" s="59">
        <v>316</v>
      </c>
      <c r="J27" s="59"/>
      <c r="K27" s="57">
        <v>17</v>
      </c>
      <c r="L27" s="60">
        <v>0.19602977667493796</v>
      </c>
    </row>
    <row r="28" spans="1:12" x14ac:dyDescent="0.2">
      <c r="A28" s="468" t="s">
        <v>153</v>
      </c>
    </row>
    <row r="33" ht="14.25" hidden="1" customHeight="1" thickBot="1" x14ac:dyDescent="0.25"/>
    <row r="34" ht="14.25" hidden="1" customHeight="1" x14ac:dyDescent="0.2"/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4"/>
  <dimension ref="A1:AF43"/>
  <sheetViews>
    <sheetView showGridLines="0" topLeftCell="A9" zoomScaleNormal="100" workbookViewId="0">
      <selection activeCell="N24" sqref="D10:N24"/>
    </sheetView>
  </sheetViews>
  <sheetFormatPr baseColWidth="10" defaultColWidth="11.42578125" defaultRowHeight="15" x14ac:dyDescent="0.2"/>
  <cols>
    <col min="1" max="1" width="4.85546875" style="105" customWidth="1"/>
    <col min="2" max="2" width="5.5703125" style="104" customWidth="1"/>
    <col min="3" max="3" width="23.42578125" style="104" customWidth="1"/>
    <col min="4" max="4" width="12.5703125" style="104" customWidth="1"/>
    <col min="5" max="5" width="11.28515625" style="104" customWidth="1"/>
    <col min="6" max="6" width="10.7109375" style="104" customWidth="1"/>
    <col min="7" max="7" width="11.42578125" style="104" customWidth="1"/>
    <col min="8" max="8" width="10.42578125" style="104" customWidth="1"/>
    <col min="9" max="9" width="11.42578125" style="104" customWidth="1"/>
    <col min="10" max="12" width="13.140625" style="104" customWidth="1"/>
    <col min="13" max="13" width="10.42578125" style="104" customWidth="1"/>
    <col min="14" max="14" width="11.140625" style="104" customWidth="1"/>
    <col min="15" max="15" width="15.140625" style="104" customWidth="1"/>
    <col min="16" max="16" width="4.85546875" style="105" customWidth="1"/>
    <col min="17" max="17" width="10.42578125" style="104" customWidth="1"/>
    <col min="18" max="16384" width="11.42578125" style="104"/>
  </cols>
  <sheetData>
    <row r="1" spans="1:32" x14ac:dyDescent="0.2">
      <c r="A1" s="104"/>
    </row>
    <row r="2" spans="1:32" x14ac:dyDescent="0.2">
      <c r="A2" s="106" t="s">
        <v>0</v>
      </c>
    </row>
    <row r="3" spans="1:32" x14ac:dyDescent="0.2">
      <c r="A3" s="106"/>
    </row>
    <row r="4" spans="1:32" x14ac:dyDescent="0.2">
      <c r="A4" s="106"/>
    </row>
    <row r="5" spans="1:32" x14ac:dyDescent="0.2">
      <c r="A5" s="106" t="str">
        <f>B8</f>
        <v>Tabell 2 - 3 - B - Undersøkelsessaker i barnevernet i perioden 01.01. - 31.12.</v>
      </c>
    </row>
    <row r="6" spans="1:32" x14ac:dyDescent="0.2">
      <c r="A6" s="106"/>
    </row>
    <row r="8" spans="1:32" s="107" customFormat="1" ht="26.25" customHeight="1" thickBot="1" x14ac:dyDescent="0.3">
      <c r="B8" s="275" t="s">
        <v>37</v>
      </c>
    </row>
    <row r="9" spans="1:32" s="107" customFormat="1" ht="128.1" customHeight="1" thickBot="1" x14ac:dyDescent="0.3">
      <c r="B9" s="108" t="s">
        <v>2</v>
      </c>
      <c r="C9" s="109" t="s">
        <v>3</v>
      </c>
      <c r="D9" s="110" t="s">
        <v>145</v>
      </c>
      <c r="E9" s="111" t="s">
        <v>146</v>
      </c>
      <c r="F9" s="111" t="s">
        <v>147</v>
      </c>
      <c r="G9" s="112" t="s">
        <v>148</v>
      </c>
      <c r="H9" s="112" t="s">
        <v>38</v>
      </c>
      <c r="I9" s="113" t="s">
        <v>39</v>
      </c>
      <c r="J9" s="114" t="s">
        <v>40</v>
      </c>
      <c r="K9" s="114" t="s">
        <v>41</v>
      </c>
      <c r="L9" s="124" t="s">
        <v>42</v>
      </c>
      <c r="M9" s="377" t="s">
        <v>43</v>
      </c>
      <c r="N9" s="189" t="s">
        <v>44</v>
      </c>
      <c r="O9" s="113" t="s">
        <v>45</v>
      </c>
    </row>
    <row r="10" spans="1:32" ht="15" customHeight="1" x14ac:dyDescent="0.2">
      <c r="A10" s="104"/>
      <c r="B10" s="115">
        <v>1</v>
      </c>
      <c r="C10" s="116" t="s">
        <v>10</v>
      </c>
      <c r="D10" s="395">
        <v>425</v>
      </c>
      <c r="E10" s="416">
        <v>112</v>
      </c>
      <c r="F10" s="497">
        <f>D10+E10</f>
        <v>537</v>
      </c>
      <c r="G10" s="416">
        <v>131</v>
      </c>
      <c r="H10" s="416">
        <v>301</v>
      </c>
      <c r="I10" s="416">
        <v>6</v>
      </c>
      <c r="J10" s="498">
        <f>1-I10/(H10+G10)</f>
        <v>0.98611111111111116</v>
      </c>
      <c r="K10" s="416">
        <v>0</v>
      </c>
      <c r="L10" s="499">
        <f>1-K10/(H10+G10)</f>
        <v>1</v>
      </c>
      <c r="M10" s="416">
        <v>105</v>
      </c>
      <c r="N10" s="396">
        <v>504</v>
      </c>
      <c r="O10" s="494">
        <f>G10/(G10+H10)</f>
        <v>0.30324074074074076</v>
      </c>
      <c r="P10" s="104"/>
      <c r="Q10" s="104" t="s">
        <v>34</v>
      </c>
    </row>
    <row r="11" spans="1:32" ht="15.75" customHeight="1" x14ac:dyDescent="0.25">
      <c r="A11" s="104"/>
      <c r="B11" s="117">
        <v>2</v>
      </c>
      <c r="C11" s="118" t="s">
        <v>11</v>
      </c>
      <c r="D11" s="397">
        <v>258</v>
      </c>
      <c r="E11" s="402">
        <v>79</v>
      </c>
      <c r="F11" s="500">
        <f t="shared" ref="F11:F24" si="0">D11+E11</f>
        <v>337</v>
      </c>
      <c r="G11" s="402">
        <v>97</v>
      </c>
      <c r="H11" s="402">
        <v>194</v>
      </c>
      <c r="I11" s="402">
        <v>11</v>
      </c>
      <c r="J11" s="501">
        <f t="shared" ref="J11:J25" si="1">1-I11/(H11+G11)</f>
        <v>0.96219931271477666</v>
      </c>
      <c r="K11" s="402">
        <v>0</v>
      </c>
      <c r="L11" s="502">
        <f t="shared" ref="L11:L24" si="2">1-K11/(H11+G11)</f>
        <v>1</v>
      </c>
      <c r="M11" s="402">
        <v>46</v>
      </c>
      <c r="N11" s="398">
        <v>315</v>
      </c>
      <c r="O11" s="495">
        <f t="shared" ref="O11:O25" si="3">G11/(G11+H11)</f>
        <v>0.33333333333333331</v>
      </c>
      <c r="P11" s="104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15.75" x14ac:dyDescent="0.25">
      <c r="A12" s="104"/>
      <c r="B12" s="117">
        <v>3</v>
      </c>
      <c r="C12" s="118" t="s">
        <v>12</v>
      </c>
      <c r="D12" s="397">
        <v>175</v>
      </c>
      <c r="E12" s="402">
        <v>53</v>
      </c>
      <c r="F12" s="500">
        <f t="shared" si="0"/>
        <v>228</v>
      </c>
      <c r="G12" s="402">
        <v>64</v>
      </c>
      <c r="H12" s="402">
        <v>135</v>
      </c>
      <c r="I12" s="402">
        <v>13</v>
      </c>
      <c r="J12" s="501">
        <f t="shared" si="1"/>
        <v>0.9346733668341709</v>
      </c>
      <c r="K12" s="402">
        <v>0</v>
      </c>
      <c r="L12" s="502">
        <f t="shared" si="2"/>
        <v>1</v>
      </c>
      <c r="M12" s="402">
        <v>29</v>
      </c>
      <c r="N12" s="398">
        <v>206</v>
      </c>
      <c r="O12" s="495">
        <f t="shared" si="3"/>
        <v>0.32160804020100503</v>
      </c>
      <c r="P12" s="104"/>
      <c r="R12" s="120"/>
      <c r="S12" s="121"/>
      <c r="T12" s="120"/>
      <c r="U12" s="120"/>
      <c r="V12" s="120"/>
      <c r="W12" s="121"/>
      <c r="X12" s="120"/>
      <c r="Y12" s="121"/>
      <c r="Z12" s="120"/>
      <c r="AA12" s="120"/>
      <c r="AB12" s="120"/>
      <c r="AC12" s="120"/>
      <c r="AD12" s="120"/>
      <c r="AE12" s="121"/>
      <c r="AF12" s="120"/>
    </row>
    <row r="13" spans="1:32" x14ac:dyDescent="0.2">
      <c r="A13" s="104"/>
      <c r="B13" s="117">
        <v>4</v>
      </c>
      <c r="C13" s="118" t="s">
        <v>13</v>
      </c>
      <c r="D13" s="397">
        <v>162</v>
      </c>
      <c r="E13" s="402">
        <v>44</v>
      </c>
      <c r="F13" s="500">
        <f t="shared" si="0"/>
        <v>206</v>
      </c>
      <c r="G13" s="402">
        <v>52</v>
      </c>
      <c r="H13" s="402">
        <v>107</v>
      </c>
      <c r="I13" s="402">
        <v>16</v>
      </c>
      <c r="J13" s="501">
        <f t="shared" si="1"/>
        <v>0.89937106918238996</v>
      </c>
      <c r="K13" s="402">
        <v>3</v>
      </c>
      <c r="L13" s="502">
        <f t="shared" si="2"/>
        <v>0.98113207547169812</v>
      </c>
      <c r="M13" s="402">
        <v>48</v>
      </c>
      <c r="N13" s="398">
        <v>193</v>
      </c>
      <c r="O13" s="495">
        <f t="shared" si="3"/>
        <v>0.32704402515723269</v>
      </c>
      <c r="P13" s="104"/>
    </row>
    <row r="14" spans="1:32" x14ac:dyDescent="0.2">
      <c r="A14" s="104"/>
      <c r="B14" s="117">
        <v>5</v>
      </c>
      <c r="C14" s="118" t="s">
        <v>14</v>
      </c>
      <c r="D14" s="397">
        <v>227</v>
      </c>
      <c r="E14" s="402">
        <v>57</v>
      </c>
      <c r="F14" s="500">
        <f t="shared" si="0"/>
        <v>284</v>
      </c>
      <c r="G14" s="402">
        <v>77</v>
      </c>
      <c r="H14" s="402">
        <v>158</v>
      </c>
      <c r="I14" s="402">
        <v>10</v>
      </c>
      <c r="J14" s="501">
        <f t="shared" si="1"/>
        <v>0.95744680851063835</v>
      </c>
      <c r="K14" s="402">
        <v>1</v>
      </c>
      <c r="L14" s="502">
        <f t="shared" si="2"/>
        <v>0.99574468085106382</v>
      </c>
      <c r="M14" s="402">
        <v>49</v>
      </c>
      <c r="N14" s="398">
        <v>265</v>
      </c>
      <c r="O14" s="495">
        <f t="shared" si="3"/>
        <v>0.32765957446808508</v>
      </c>
      <c r="P14" s="104"/>
    </row>
    <row r="15" spans="1:32" ht="20.25" customHeight="1" x14ac:dyDescent="0.2">
      <c r="A15" s="104"/>
      <c r="B15" s="117">
        <v>6</v>
      </c>
      <c r="C15" s="118" t="s">
        <v>15</v>
      </c>
      <c r="D15" s="397">
        <v>152</v>
      </c>
      <c r="E15" s="402">
        <v>36</v>
      </c>
      <c r="F15" s="500">
        <f t="shared" si="0"/>
        <v>188</v>
      </c>
      <c r="G15" s="402">
        <v>41</v>
      </c>
      <c r="H15" s="402">
        <v>115</v>
      </c>
      <c r="I15" s="402">
        <v>15</v>
      </c>
      <c r="J15" s="501">
        <f t="shared" si="1"/>
        <v>0.90384615384615385</v>
      </c>
      <c r="K15" s="402">
        <v>0</v>
      </c>
      <c r="L15" s="502">
        <f t="shared" si="2"/>
        <v>1</v>
      </c>
      <c r="M15" s="402">
        <v>31</v>
      </c>
      <c r="N15" s="398">
        <v>178</v>
      </c>
      <c r="O15" s="495">
        <f t="shared" si="3"/>
        <v>0.26282051282051283</v>
      </c>
      <c r="P15" s="104"/>
    </row>
    <row r="16" spans="1:32" x14ac:dyDescent="0.2">
      <c r="A16" s="104"/>
      <c r="B16" s="117">
        <v>7</v>
      </c>
      <c r="C16" s="118" t="s">
        <v>16</v>
      </c>
      <c r="D16" s="397">
        <v>201</v>
      </c>
      <c r="E16" s="402">
        <v>37</v>
      </c>
      <c r="F16" s="500">
        <f t="shared" si="0"/>
        <v>238</v>
      </c>
      <c r="G16" s="402">
        <v>74</v>
      </c>
      <c r="H16" s="402">
        <v>109</v>
      </c>
      <c r="I16" s="402">
        <v>5</v>
      </c>
      <c r="J16" s="501">
        <f t="shared" si="1"/>
        <v>0.97267759562841527</v>
      </c>
      <c r="K16" s="402">
        <v>0</v>
      </c>
      <c r="L16" s="502">
        <f t="shared" si="2"/>
        <v>1</v>
      </c>
      <c r="M16" s="402">
        <v>55</v>
      </c>
      <c r="N16" s="398">
        <v>224</v>
      </c>
      <c r="O16" s="495">
        <f t="shared" si="3"/>
        <v>0.40437158469945356</v>
      </c>
      <c r="P16" s="104"/>
    </row>
    <row r="17" spans="1:16" s="104" customFormat="1" x14ac:dyDescent="0.2">
      <c r="B17" s="117">
        <v>8</v>
      </c>
      <c r="C17" s="118" t="s">
        <v>17</v>
      </c>
      <c r="D17" s="397">
        <v>175</v>
      </c>
      <c r="E17" s="402">
        <v>40</v>
      </c>
      <c r="F17" s="500">
        <f t="shared" si="0"/>
        <v>215</v>
      </c>
      <c r="G17" s="402">
        <v>26</v>
      </c>
      <c r="H17" s="402">
        <v>135</v>
      </c>
      <c r="I17" s="402">
        <v>3</v>
      </c>
      <c r="J17" s="501">
        <f t="shared" si="1"/>
        <v>0.98136645962732916</v>
      </c>
      <c r="K17" s="402">
        <v>0</v>
      </c>
      <c r="L17" s="502">
        <f t="shared" si="2"/>
        <v>1</v>
      </c>
      <c r="M17" s="402">
        <v>54</v>
      </c>
      <c r="N17" s="398">
        <v>201</v>
      </c>
      <c r="O17" s="495">
        <f t="shared" si="3"/>
        <v>0.16149068322981366</v>
      </c>
    </row>
    <row r="18" spans="1:16" s="104" customFormat="1" x14ac:dyDescent="0.2">
      <c r="B18" s="117">
        <v>9</v>
      </c>
      <c r="C18" s="118" t="s">
        <v>18</v>
      </c>
      <c r="D18" s="397">
        <v>359</v>
      </c>
      <c r="E18" s="402">
        <v>73</v>
      </c>
      <c r="F18" s="500">
        <f t="shared" si="0"/>
        <v>432</v>
      </c>
      <c r="G18" s="402">
        <v>126</v>
      </c>
      <c r="H18" s="402">
        <v>205</v>
      </c>
      <c r="I18" s="402">
        <v>19</v>
      </c>
      <c r="J18" s="501">
        <f t="shared" si="1"/>
        <v>0.94259818731117828</v>
      </c>
      <c r="K18" s="402">
        <v>0</v>
      </c>
      <c r="L18" s="502">
        <f t="shared" si="2"/>
        <v>1</v>
      </c>
      <c r="M18" s="402">
        <v>101</v>
      </c>
      <c r="N18" s="398">
        <v>402</v>
      </c>
      <c r="O18" s="495">
        <f t="shared" si="3"/>
        <v>0.38066465256797583</v>
      </c>
    </row>
    <row r="19" spans="1:16" s="104" customFormat="1" x14ac:dyDescent="0.2">
      <c r="B19" s="117">
        <v>10</v>
      </c>
      <c r="C19" s="118" t="s">
        <v>19</v>
      </c>
      <c r="D19" s="397">
        <v>296</v>
      </c>
      <c r="E19" s="402">
        <v>80</v>
      </c>
      <c r="F19" s="500">
        <f t="shared" si="0"/>
        <v>376</v>
      </c>
      <c r="G19" s="402">
        <v>101</v>
      </c>
      <c r="H19" s="402">
        <v>207</v>
      </c>
      <c r="I19" s="402">
        <v>5</v>
      </c>
      <c r="J19" s="501">
        <f t="shared" si="1"/>
        <v>0.98376623376623373</v>
      </c>
      <c r="K19" s="402">
        <v>0</v>
      </c>
      <c r="L19" s="502">
        <f t="shared" si="2"/>
        <v>1</v>
      </c>
      <c r="M19" s="402">
        <v>68</v>
      </c>
      <c r="N19" s="398">
        <v>360</v>
      </c>
      <c r="O19" s="495">
        <f t="shared" si="3"/>
        <v>0.32792207792207795</v>
      </c>
    </row>
    <row r="20" spans="1:16" s="104" customFormat="1" ht="20.25" customHeight="1" x14ac:dyDescent="0.2">
      <c r="B20" s="117">
        <v>11</v>
      </c>
      <c r="C20" s="118" t="s">
        <v>20</v>
      </c>
      <c r="D20" s="397">
        <v>334</v>
      </c>
      <c r="E20" s="402">
        <v>93</v>
      </c>
      <c r="F20" s="500">
        <f t="shared" si="0"/>
        <v>427</v>
      </c>
      <c r="G20" s="402">
        <v>97</v>
      </c>
      <c r="H20" s="402">
        <v>226</v>
      </c>
      <c r="I20" s="402">
        <v>15</v>
      </c>
      <c r="J20" s="501">
        <f t="shared" si="1"/>
        <v>0.95356037151702788</v>
      </c>
      <c r="K20" s="402">
        <v>2</v>
      </c>
      <c r="L20" s="502">
        <f t="shared" si="2"/>
        <v>0.99380804953560375</v>
      </c>
      <c r="M20" s="402">
        <v>87</v>
      </c>
      <c r="N20" s="398">
        <v>390</v>
      </c>
      <c r="O20" s="495">
        <f t="shared" si="3"/>
        <v>0.30030959752321984</v>
      </c>
    </row>
    <row r="21" spans="1:16" s="104" customFormat="1" x14ac:dyDescent="0.2">
      <c r="B21" s="117">
        <v>12</v>
      </c>
      <c r="C21" s="118" t="s">
        <v>21</v>
      </c>
      <c r="D21" s="397">
        <v>608</v>
      </c>
      <c r="E21" s="402">
        <v>115</v>
      </c>
      <c r="F21" s="500">
        <f t="shared" si="0"/>
        <v>723</v>
      </c>
      <c r="G21" s="402">
        <v>121</v>
      </c>
      <c r="H21" s="402">
        <v>469</v>
      </c>
      <c r="I21" s="402">
        <v>4</v>
      </c>
      <c r="J21" s="501">
        <f t="shared" si="1"/>
        <v>0.99322033898305084</v>
      </c>
      <c r="K21" s="402">
        <v>0</v>
      </c>
      <c r="L21" s="502">
        <f t="shared" si="2"/>
        <v>1</v>
      </c>
      <c r="M21" s="402">
        <v>133</v>
      </c>
      <c r="N21" s="398">
        <v>660</v>
      </c>
      <c r="O21" s="495">
        <f t="shared" si="3"/>
        <v>0.20508474576271185</v>
      </c>
    </row>
    <row r="22" spans="1:16" s="104" customFormat="1" x14ac:dyDescent="0.2">
      <c r="B22" s="117">
        <v>13</v>
      </c>
      <c r="C22" s="118" t="s">
        <v>22</v>
      </c>
      <c r="D22" s="397">
        <v>292</v>
      </c>
      <c r="E22" s="402">
        <v>66</v>
      </c>
      <c r="F22" s="500">
        <f t="shared" si="0"/>
        <v>358</v>
      </c>
      <c r="G22" s="402">
        <v>58</v>
      </c>
      <c r="H22" s="402">
        <v>237</v>
      </c>
      <c r="I22" s="402">
        <v>4</v>
      </c>
      <c r="J22" s="501">
        <f t="shared" si="1"/>
        <v>0.98644067796610169</v>
      </c>
      <c r="K22" s="402">
        <v>0</v>
      </c>
      <c r="L22" s="502">
        <f t="shared" si="2"/>
        <v>1</v>
      </c>
      <c r="M22" s="402">
        <v>63</v>
      </c>
      <c r="N22" s="398">
        <v>339</v>
      </c>
      <c r="O22" s="495">
        <f t="shared" si="3"/>
        <v>0.19661016949152543</v>
      </c>
    </row>
    <row r="23" spans="1:16" s="104" customFormat="1" x14ac:dyDescent="0.2">
      <c r="B23" s="117">
        <v>14</v>
      </c>
      <c r="C23" s="118" t="s">
        <v>23</v>
      </c>
      <c r="D23" s="397">
        <v>266</v>
      </c>
      <c r="E23" s="402">
        <v>62</v>
      </c>
      <c r="F23" s="500">
        <f t="shared" si="0"/>
        <v>328</v>
      </c>
      <c r="G23" s="402">
        <v>74</v>
      </c>
      <c r="H23" s="402">
        <v>181</v>
      </c>
      <c r="I23" s="402">
        <v>9</v>
      </c>
      <c r="J23" s="501">
        <f t="shared" si="1"/>
        <v>0.96470588235294119</v>
      </c>
      <c r="K23" s="402">
        <v>0</v>
      </c>
      <c r="L23" s="502">
        <f t="shared" si="2"/>
        <v>1</v>
      </c>
      <c r="M23" s="402">
        <v>73</v>
      </c>
      <c r="N23" s="398">
        <v>311</v>
      </c>
      <c r="O23" s="495">
        <f t="shared" si="3"/>
        <v>0.29019607843137257</v>
      </c>
    </row>
    <row r="24" spans="1:16" s="104" customFormat="1" ht="30.75" thickBot="1" x14ac:dyDescent="0.25">
      <c r="B24" s="122">
        <v>15</v>
      </c>
      <c r="C24" s="123" t="s">
        <v>24</v>
      </c>
      <c r="D24" s="399">
        <v>475</v>
      </c>
      <c r="E24" s="417">
        <v>106</v>
      </c>
      <c r="F24" s="503">
        <f t="shared" si="0"/>
        <v>581</v>
      </c>
      <c r="G24" s="417">
        <v>117</v>
      </c>
      <c r="H24" s="417">
        <v>288</v>
      </c>
      <c r="I24" s="417">
        <v>59</v>
      </c>
      <c r="J24" s="504">
        <f t="shared" si="1"/>
        <v>0.85432098765432096</v>
      </c>
      <c r="K24" s="417">
        <v>28</v>
      </c>
      <c r="L24" s="505">
        <f t="shared" si="2"/>
        <v>0.93086419753086425</v>
      </c>
      <c r="M24" s="417">
        <v>168</v>
      </c>
      <c r="N24" s="400">
        <v>552</v>
      </c>
      <c r="O24" s="496">
        <f t="shared" si="3"/>
        <v>0.28888888888888886</v>
      </c>
    </row>
    <row r="25" spans="1:16" s="300" customFormat="1" ht="20.25" customHeight="1" x14ac:dyDescent="0.25">
      <c r="B25" s="301"/>
      <c r="C25" s="302" t="s">
        <v>154</v>
      </c>
      <c r="D25" s="345">
        <f t="shared" ref="D25:I25" si="4">SUM(D10:D24)</f>
        <v>4405</v>
      </c>
      <c r="E25" s="346">
        <f t="shared" si="4"/>
        <v>1053</v>
      </c>
      <c r="F25" s="347">
        <f t="shared" si="4"/>
        <v>5458</v>
      </c>
      <c r="G25" s="327">
        <f t="shared" si="4"/>
        <v>1256</v>
      </c>
      <c r="H25" s="384">
        <f t="shared" si="4"/>
        <v>3067</v>
      </c>
      <c r="I25" s="379">
        <f t="shared" si="4"/>
        <v>194</v>
      </c>
      <c r="J25" s="387">
        <f t="shared" si="1"/>
        <v>0.95512375665047422</v>
      </c>
      <c r="K25" s="346">
        <f>SUM(K10:K24)</f>
        <v>34</v>
      </c>
      <c r="L25" s="387">
        <f>1-K25/(H25+G25)</f>
        <v>0.99213509137173261</v>
      </c>
      <c r="M25" s="346">
        <f>SUM(M10:M24)</f>
        <v>1110</v>
      </c>
      <c r="N25" s="346">
        <f>SUM(N10:N24)</f>
        <v>5100</v>
      </c>
      <c r="O25" s="378">
        <f t="shared" si="3"/>
        <v>0.2905389775618783</v>
      </c>
    </row>
    <row r="26" spans="1:16" s="300" customFormat="1" ht="20.25" customHeight="1" x14ac:dyDescent="0.25">
      <c r="B26" s="493"/>
      <c r="C26" s="116" t="s">
        <v>143</v>
      </c>
      <c r="D26" s="324">
        <v>4618</v>
      </c>
      <c r="E26" s="325">
        <v>1133</v>
      </c>
      <c r="F26" s="326">
        <v>5751</v>
      </c>
      <c r="G26" s="351">
        <v>1492</v>
      </c>
      <c r="H26" s="386">
        <v>3168</v>
      </c>
      <c r="I26" s="383">
        <v>83</v>
      </c>
      <c r="J26" s="391">
        <v>0.98218884120171679</v>
      </c>
      <c r="K26" s="325">
        <v>5</v>
      </c>
      <c r="L26" s="391">
        <v>0.99892703862660948</v>
      </c>
      <c r="M26" s="325">
        <v>1091</v>
      </c>
      <c r="N26" s="325">
        <v>5368</v>
      </c>
      <c r="O26" s="328">
        <v>0.32017167381974249</v>
      </c>
    </row>
    <row r="27" spans="1:16" ht="20.25" customHeight="1" x14ac:dyDescent="0.2">
      <c r="A27" s="104"/>
      <c r="B27" s="323"/>
      <c r="C27" s="116" t="s">
        <v>25</v>
      </c>
      <c r="D27" s="324">
        <v>4945</v>
      </c>
      <c r="E27" s="325">
        <v>1279</v>
      </c>
      <c r="F27" s="326">
        <v>6224</v>
      </c>
      <c r="G27" s="351">
        <v>1578</v>
      </c>
      <c r="H27" s="386">
        <v>3503</v>
      </c>
      <c r="I27" s="383">
        <v>70</v>
      </c>
      <c r="J27" s="391">
        <v>0.98622318441251722</v>
      </c>
      <c r="K27" s="325">
        <v>4</v>
      </c>
      <c r="L27" s="391">
        <v>0.99921275339500093</v>
      </c>
      <c r="M27" s="325">
        <v>1143</v>
      </c>
      <c r="N27" s="325">
        <v>5848</v>
      </c>
      <c r="O27" s="328">
        <v>0.31056878567211177</v>
      </c>
      <c r="P27" s="104"/>
    </row>
    <row r="28" spans="1:16" ht="20.25" customHeight="1" x14ac:dyDescent="0.2">
      <c r="A28" s="104"/>
      <c r="B28" s="323"/>
      <c r="C28" s="116" t="s">
        <v>26</v>
      </c>
      <c r="D28" s="324">
        <v>5404</v>
      </c>
      <c r="E28" s="325">
        <v>1332</v>
      </c>
      <c r="F28" s="326">
        <v>6736</v>
      </c>
      <c r="G28" s="351">
        <v>1872</v>
      </c>
      <c r="H28" s="386">
        <v>3571</v>
      </c>
      <c r="I28" s="383">
        <v>244</v>
      </c>
      <c r="J28" s="391">
        <v>0.95517178026823446</v>
      </c>
      <c r="K28" s="325">
        <v>10</v>
      </c>
      <c r="L28" s="391">
        <v>0.99816277787984564</v>
      </c>
      <c r="M28" s="325">
        <v>1293</v>
      </c>
      <c r="N28" s="325">
        <v>6303</v>
      </c>
      <c r="O28" s="328">
        <v>0.34392798089288995</v>
      </c>
      <c r="P28" s="104"/>
    </row>
    <row r="29" spans="1:16" ht="20.25" customHeight="1" x14ac:dyDescent="0.2">
      <c r="A29" s="104"/>
      <c r="B29" s="257"/>
      <c r="C29" s="118" t="s">
        <v>27</v>
      </c>
      <c r="D29" s="217">
        <v>5618</v>
      </c>
      <c r="E29" s="218">
        <v>1337</v>
      </c>
      <c r="F29" s="193">
        <v>6955</v>
      </c>
      <c r="G29" s="352">
        <v>1849</v>
      </c>
      <c r="H29" s="348">
        <v>3757</v>
      </c>
      <c r="I29" s="380">
        <v>191</v>
      </c>
      <c r="J29" s="388">
        <v>0.96592936139850161</v>
      </c>
      <c r="K29" s="218">
        <v>35</v>
      </c>
      <c r="L29" s="388">
        <v>0.99375668926150551</v>
      </c>
      <c r="M29" s="218">
        <v>1344</v>
      </c>
      <c r="N29" s="218">
        <v>6504</v>
      </c>
      <c r="O29" s="190">
        <v>0.32982518729932214</v>
      </c>
      <c r="P29" s="104"/>
    </row>
    <row r="30" spans="1:16" ht="20.25" customHeight="1" x14ac:dyDescent="0.2">
      <c r="A30" s="104"/>
      <c r="B30" s="257"/>
      <c r="C30" s="118" t="s">
        <v>28</v>
      </c>
      <c r="D30" s="217">
        <v>5887</v>
      </c>
      <c r="E30" s="218">
        <v>1628</v>
      </c>
      <c r="F30" s="193">
        <v>7515</v>
      </c>
      <c r="G30" s="352">
        <v>2062</v>
      </c>
      <c r="H30" s="348">
        <v>4139</v>
      </c>
      <c r="I30" s="380">
        <v>310</v>
      </c>
      <c r="J30" s="388">
        <v>0.95000806321561038</v>
      </c>
      <c r="K30" s="218">
        <v>36</v>
      </c>
      <c r="L30" s="388">
        <v>0.99419448476052252</v>
      </c>
      <c r="M30" s="218">
        <v>1314</v>
      </c>
      <c r="N30" s="218">
        <v>7002</v>
      </c>
      <c r="O30" s="190">
        <v>0.33252701177229477</v>
      </c>
      <c r="P30" s="104"/>
    </row>
    <row r="31" spans="1:16" ht="20.25" customHeight="1" x14ac:dyDescent="0.2">
      <c r="A31" s="104"/>
      <c r="B31" s="338"/>
      <c r="C31" s="339" t="s">
        <v>29</v>
      </c>
      <c r="D31" s="340">
        <v>6188</v>
      </c>
      <c r="E31" s="341">
        <v>1543</v>
      </c>
      <c r="F31" s="342">
        <v>7731</v>
      </c>
      <c r="G31" s="343">
        <v>2001</v>
      </c>
      <c r="H31" s="385">
        <v>4097</v>
      </c>
      <c r="I31" s="381">
        <v>232</v>
      </c>
      <c r="J31" s="389">
        <v>0.96195473925877339</v>
      </c>
      <c r="K31" s="341">
        <v>7</v>
      </c>
      <c r="L31" s="389">
        <v>0.99885208265004921</v>
      </c>
      <c r="M31" s="341">
        <v>1633</v>
      </c>
      <c r="N31" s="341">
        <v>7240</v>
      </c>
      <c r="O31" s="344">
        <v>0.32814037389307971</v>
      </c>
      <c r="P31" s="104"/>
    </row>
    <row r="32" spans="1:16" ht="20.25" customHeight="1" thickBot="1" x14ac:dyDescent="0.25">
      <c r="A32" s="104"/>
      <c r="B32" s="258"/>
      <c r="C32" s="259" t="s">
        <v>30</v>
      </c>
      <c r="D32" s="260">
        <v>6197</v>
      </c>
      <c r="E32" s="261">
        <v>1365</v>
      </c>
      <c r="F32" s="262">
        <v>7562</v>
      </c>
      <c r="G32" s="350">
        <v>2123</v>
      </c>
      <c r="H32" s="349">
        <v>3868</v>
      </c>
      <c r="I32" s="382">
        <v>252</v>
      </c>
      <c r="J32" s="390">
        <v>0.95793690535803711</v>
      </c>
      <c r="K32" s="261">
        <v>12</v>
      </c>
      <c r="L32" s="390">
        <v>0.99799699549323984</v>
      </c>
      <c r="M32" s="261">
        <v>1571</v>
      </c>
      <c r="N32" s="261">
        <v>7005</v>
      </c>
      <c r="O32" s="263">
        <v>0.35436488065431482</v>
      </c>
      <c r="P32" s="104"/>
    </row>
    <row r="33" spans="1:23" ht="20.25" customHeight="1" x14ac:dyDescent="0.2">
      <c r="A33" s="104"/>
      <c r="B33" s="323"/>
      <c r="C33" s="116" t="s">
        <v>31</v>
      </c>
      <c r="D33" s="324">
        <v>5429</v>
      </c>
      <c r="E33" s="325">
        <v>1336</v>
      </c>
      <c r="F33" s="326">
        <v>6765</v>
      </c>
      <c r="G33" s="351">
        <v>1810</v>
      </c>
      <c r="H33" s="386">
        <v>3592</v>
      </c>
      <c r="I33" s="383">
        <v>445</v>
      </c>
      <c r="J33" s="391">
        <v>0.91762310255460944</v>
      </c>
      <c r="K33" s="325">
        <v>6</v>
      </c>
      <c r="L33" s="391">
        <v>0.99888930025916323</v>
      </c>
      <c r="M33" s="325">
        <v>1363</v>
      </c>
      <c r="N33" s="325">
        <v>6289</v>
      </c>
      <c r="O33" s="328">
        <v>0.33506108848574601</v>
      </c>
      <c r="P33" s="104"/>
      <c r="W33" s="104" t="s">
        <v>34</v>
      </c>
    </row>
    <row r="34" spans="1:23" ht="20.25" customHeight="1" x14ac:dyDescent="0.2">
      <c r="A34" s="104"/>
      <c r="B34" s="257"/>
      <c r="C34" s="118" t="s">
        <v>32</v>
      </c>
      <c r="D34" s="217">
        <v>4722</v>
      </c>
      <c r="E34" s="218">
        <v>1008</v>
      </c>
      <c r="F34" s="193">
        <v>5730</v>
      </c>
      <c r="G34" s="352">
        <v>1665</v>
      </c>
      <c r="H34" s="348">
        <v>2725</v>
      </c>
      <c r="I34" s="380">
        <v>200</v>
      </c>
      <c r="J34" s="388">
        <v>0.95444191343963558</v>
      </c>
      <c r="K34" s="218">
        <v>10</v>
      </c>
      <c r="L34" s="388">
        <v>0.99772209567198178</v>
      </c>
      <c r="M34" s="218">
        <v>1337</v>
      </c>
      <c r="N34" s="218">
        <v>5366</v>
      </c>
      <c r="O34" s="190">
        <v>0.37927107061503418</v>
      </c>
      <c r="P34" s="104"/>
    </row>
    <row r="35" spans="1:23" ht="20.25" customHeight="1" thickBot="1" x14ac:dyDescent="0.25">
      <c r="A35" s="104"/>
      <c r="B35" s="258"/>
      <c r="C35" s="259" t="s">
        <v>33</v>
      </c>
      <c r="D35" s="260">
        <v>4585</v>
      </c>
      <c r="E35" s="261">
        <v>1047</v>
      </c>
      <c r="F35" s="262">
        <v>5632</v>
      </c>
      <c r="G35" s="350">
        <v>1807</v>
      </c>
      <c r="H35" s="349">
        <v>2757</v>
      </c>
      <c r="I35" s="382">
        <v>213</v>
      </c>
      <c r="J35" s="390">
        <v>0.95333041191936896</v>
      </c>
      <c r="K35" s="261">
        <v>16</v>
      </c>
      <c r="L35" s="390">
        <v>0.99649430324276955</v>
      </c>
      <c r="M35" s="261">
        <v>1066</v>
      </c>
      <c r="N35" s="261">
        <v>5196</v>
      </c>
      <c r="O35" s="263">
        <v>0.39592462751971952</v>
      </c>
      <c r="P35" s="104"/>
    </row>
    <row r="36" spans="1:23" x14ac:dyDescent="0.2">
      <c r="A36" s="106"/>
      <c r="B36" s="106"/>
    </row>
    <row r="37" spans="1:23" x14ac:dyDescent="0.2">
      <c r="A37" s="104"/>
      <c r="P37" s="104"/>
    </row>
    <row r="38" spans="1:23" x14ac:dyDescent="0.2">
      <c r="A38" s="104"/>
      <c r="S38" s="104" t="s">
        <v>34</v>
      </c>
    </row>
    <row r="39" spans="1:23" x14ac:dyDescent="0.2">
      <c r="A39" s="104"/>
    </row>
    <row r="42" spans="1:23" x14ac:dyDescent="0.2">
      <c r="A42" s="104"/>
      <c r="M42" s="104" t="s">
        <v>34</v>
      </c>
    </row>
    <row r="43" spans="1:23" x14ac:dyDescent="0.2">
      <c r="A43" s="104"/>
      <c r="D43" s="104" t="s">
        <v>34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/>
  <dimension ref="A1:AH49"/>
  <sheetViews>
    <sheetView showGridLines="0" topLeftCell="E4" zoomScale="110" zoomScaleNormal="110" workbookViewId="0">
      <selection activeCell="Q10" sqref="Q10"/>
    </sheetView>
  </sheetViews>
  <sheetFormatPr baseColWidth="10" defaultColWidth="11.42578125" defaultRowHeight="12" x14ac:dyDescent="0.2"/>
  <cols>
    <col min="1" max="1" width="4.85546875" style="2" customWidth="1"/>
    <col min="2" max="2" width="22" style="1" bestFit="1" customWidth="1"/>
    <col min="3" max="3" width="10.7109375" style="1" customWidth="1"/>
    <col min="4" max="4" width="8" style="1" customWidth="1"/>
    <col min="5" max="5" width="12.7109375" style="1" customWidth="1"/>
    <col min="6" max="6" width="8.5703125" style="1" customWidth="1"/>
    <col min="7" max="7" width="8.85546875" style="1" customWidth="1"/>
    <col min="8" max="8" width="9" style="1" customWidth="1"/>
    <col min="9" max="9" width="11.42578125" style="1" customWidth="1"/>
    <col min="10" max="10" width="4.85546875" style="2" customWidth="1"/>
    <col min="11" max="11" width="22" style="1" bestFit="1" customWidth="1"/>
    <col min="12" max="12" width="10.42578125" style="1" customWidth="1"/>
    <col min="13" max="13" width="9.28515625" style="1" customWidth="1"/>
    <col min="14" max="14" width="10.85546875" style="1" customWidth="1"/>
    <col min="15" max="15" width="9" style="1" customWidth="1"/>
    <col min="16" max="16" width="8.85546875" style="1" customWidth="1"/>
    <col min="17" max="17" width="8" style="1" customWidth="1"/>
    <col min="18" max="18" width="11.140625" style="1" customWidth="1"/>
    <col min="19" max="19" width="11.42578125" style="1" customWidth="1"/>
    <col min="20" max="16384" width="11.42578125" style="1"/>
  </cols>
  <sheetData>
    <row r="1" spans="1:34" x14ac:dyDescent="0.2">
      <c r="A1" s="3" t="s">
        <v>0</v>
      </c>
      <c r="J1" s="3"/>
    </row>
    <row r="3" spans="1:34" x14ac:dyDescent="0.2">
      <c r="A3" s="3" t="str">
        <f>A8</f>
        <v>Tabell 2-4-1 - A1 - Barn og unge med tiltak i barnevernet pr. 31.12.</v>
      </c>
      <c r="J3" s="3"/>
    </row>
    <row r="4" spans="1:34" x14ac:dyDescent="0.2">
      <c r="A4" s="3" t="str">
        <f>J8</f>
        <v>Tabell 2-4-1 - A2 - Barn og unge med tiltak i barnevernet i perioden 01.01 - 31.12.</v>
      </c>
      <c r="J4" s="3"/>
    </row>
    <row r="5" spans="1:34" x14ac:dyDescent="0.2">
      <c r="A5" s="3"/>
      <c r="J5" s="3"/>
    </row>
    <row r="6" spans="1:34" x14ac:dyDescent="0.2">
      <c r="A6" s="3"/>
      <c r="J6" s="3"/>
    </row>
    <row r="8" spans="1:34" s="4" customFormat="1" ht="13.5" thickBot="1" x14ac:dyDescent="0.25">
      <c r="A8" s="15" t="s">
        <v>46</v>
      </c>
      <c r="J8" s="15" t="s">
        <v>47</v>
      </c>
    </row>
    <row r="9" spans="1:34" s="4" customFormat="1" ht="90" customHeight="1" thickBot="1" x14ac:dyDescent="0.25">
      <c r="A9" s="5" t="s">
        <v>2</v>
      </c>
      <c r="B9" s="6" t="s">
        <v>3</v>
      </c>
      <c r="C9" s="16" t="s">
        <v>48</v>
      </c>
      <c r="D9" s="7" t="s">
        <v>49</v>
      </c>
      <c r="E9" s="16" t="s">
        <v>50</v>
      </c>
      <c r="F9" s="7" t="s">
        <v>49</v>
      </c>
      <c r="G9" s="16" t="s">
        <v>51</v>
      </c>
      <c r="H9" s="17" t="s">
        <v>52</v>
      </c>
      <c r="J9" s="5" t="s">
        <v>2</v>
      </c>
      <c r="K9" s="6" t="s">
        <v>3</v>
      </c>
      <c r="L9" s="16" t="s">
        <v>48</v>
      </c>
      <c r="M9" s="7" t="s">
        <v>49</v>
      </c>
      <c r="N9" s="16" t="s">
        <v>50</v>
      </c>
      <c r="O9" s="7" t="s">
        <v>49</v>
      </c>
      <c r="P9" s="7" t="s">
        <v>53</v>
      </c>
      <c r="Q9" s="17" t="s">
        <v>52</v>
      </c>
      <c r="R9" s="17" t="s">
        <v>54</v>
      </c>
      <c r="U9" s="4" t="s">
        <v>34</v>
      </c>
    </row>
    <row r="10" spans="1:34" ht="12.75" x14ac:dyDescent="0.2">
      <c r="A10" s="8">
        <v>1</v>
      </c>
      <c r="B10" s="9" t="s">
        <v>10</v>
      </c>
      <c r="C10" s="508">
        <v>167</v>
      </c>
      <c r="D10" s="509">
        <v>136</v>
      </c>
      <c r="E10" s="509">
        <v>113</v>
      </c>
      <c r="F10" s="509">
        <v>82</v>
      </c>
      <c r="G10" s="510">
        <v>0</v>
      </c>
      <c r="H10" s="408">
        <f>C10+E10</f>
        <v>280</v>
      </c>
      <c r="J10" s="8">
        <v>1</v>
      </c>
      <c r="K10" s="9" t="s">
        <v>10</v>
      </c>
      <c r="L10" s="514">
        <v>332</v>
      </c>
      <c r="M10" s="515">
        <v>276</v>
      </c>
      <c r="N10" s="515">
        <v>147</v>
      </c>
      <c r="O10" s="515">
        <v>105</v>
      </c>
      <c r="P10" s="515">
        <v>17</v>
      </c>
      <c r="Q10" s="516">
        <f>L10+N10-R10</f>
        <v>459</v>
      </c>
      <c r="R10" s="517">
        <v>20</v>
      </c>
      <c r="T10" s="81"/>
      <c r="U10" s="80"/>
      <c r="V10" s="81"/>
      <c r="W10" s="81"/>
      <c r="X10" s="81"/>
      <c r="Y10" s="80"/>
      <c r="Z10" s="81"/>
      <c r="AA10" s="80"/>
      <c r="AB10" s="81"/>
      <c r="AC10" s="81"/>
      <c r="AD10" s="81"/>
      <c r="AE10" s="81"/>
      <c r="AF10" s="81"/>
      <c r="AG10" s="80"/>
      <c r="AH10" s="81"/>
    </row>
    <row r="11" spans="1:34" ht="12.75" x14ac:dyDescent="0.2">
      <c r="A11" s="10">
        <v>2</v>
      </c>
      <c r="B11" s="11" t="s">
        <v>11</v>
      </c>
      <c r="C11" s="437">
        <v>113</v>
      </c>
      <c r="D11" s="507">
        <v>102</v>
      </c>
      <c r="E11" s="507">
        <v>90</v>
      </c>
      <c r="F11" s="507">
        <v>62</v>
      </c>
      <c r="G11" s="19">
        <v>0</v>
      </c>
      <c r="H11" s="409">
        <f>C11+E11</f>
        <v>203</v>
      </c>
      <c r="J11" s="10">
        <v>2</v>
      </c>
      <c r="K11" s="11" t="s">
        <v>11</v>
      </c>
      <c r="L11" s="518">
        <v>234</v>
      </c>
      <c r="M11" s="512">
        <v>215</v>
      </c>
      <c r="N11" s="512">
        <v>108</v>
      </c>
      <c r="O11" s="512">
        <v>81</v>
      </c>
      <c r="P11" s="512">
        <v>11</v>
      </c>
      <c r="Q11" s="513">
        <f t="shared" ref="Q11:Q24" si="0">L11+N11-R11</f>
        <v>334</v>
      </c>
      <c r="R11" s="519">
        <v>8</v>
      </c>
      <c r="T11" s="81"/>
      <c r="U11" s="80"/>
      <c r="V11" s="81"/>
      <c r="W11" s="81"/>
      <c r="X11" s="81"/>
      <c r="Y11" s="80"/>
      <c r="Z11" s="81"/>
      <c r="AA11" s="80"/>
      <c r="AB11" s="81"/>
      <c r="AC11" s="81"/>
      <c r="AD11" s="81"/>
      <c r="AE11" s="81"/>
      <c r="AF11" s="81"/>
      <c r="AG11" s="80"/>
      <c r="AH11" s="81"/>
    </row>
    <row r="12" spans="1:34" ht="12.75" x14ac:dyDescent="0.2">
      <c r="A12" s="10">
        <v>3</v>
      </c>
      <c r="B12" s="11" t="s">
        <v>12</v>
      </c>
      <c r="C12" s="437">
        <v>74</v>
      </c>
      <c r="D12" s="507">
        <v>58</v>
      </c>
      <c r="E12" s="507">
        <v>77</v>
      </c>
      <c r="F12" s="507">
        <v>59</v>
      </c>
      <c r="G12" s="19">
        <v>0</v>
      </c>
      <c r="H12" s="409">
        <f t="shared" ref="H12:H23" si="1">C12+E12</f>
        <v>151</v>
      </c>
      <c r="J12" s="10">
        <v>3</v>
      </c>
      <c r="K12" s="11" t="s">
        <v>12</v>
      </c>
      <c r="L12" s="518">
        <v>132</v>
      </c>
      <c r="M12" s="512">
        <v>109</v>
      </c>
      <c r="N12" s="512">
        <v>97</v>
      </c>
      <c r="O12" s="512">
        <v>75</v>
      </c>
      <c r="P12" s="512">
        <v>13</v>
      </c>
      <c r="Q12" s="513">
        <f t="shared" si="0"/>
        <v>211</v>
      </c>
      <c r="R12" s="519">
        <v>18</v>
      </c>
      <c r="T12" s="81"/>
      <c r="U12" s="80"/>
      <c r="V12" s="81"/>
      <c r="W12" s="81"/>
      <c r="X12" s="81"/>
      <c r="Y12" s="80"/>
      <c r="Z12" s="81"/>
      <c r="AA12" s="80"/>
      <c r="AB12" s="81"/>
      <c r="AC12" s="81"/>
      <c r="AD12" s="81"/>
      <c r="AE12" s="81"/>
      <c r="AF12" s="81"/>
      <c r="AG12" s="80"/>
      <c r="AH12" s="81"/>
    </row>
    <row r="13" spans="1:34" ht="12.75" x14ac:dyDescent="0.2">
      <c r="A13" s="10">
        <v>4</v>
      </c>
      <c r="B13" s="11" t="s">
        <v>13</v>
      </c>
      <c r="C13" s="437">
        <v>39</v>
      </c>
      <c r="D13" s="507">
        <v>34</v>
      </c>
      <c r="E13" s="507">
        <v>51</v>
      </c>
      <c r="F13" s="507">
        <v>30</v>
      </c>
      <c r="G13" s="19">
        <v>2</v>
      </c>
      <c r="H13" s="409">
        <f t="shared" si="1"/>
        <v>90</v>
      </c>
      <c r="J13" s="10">
        <v>4</v>
      </c>
      <c r="K13" s="11" t="s">
        <v>13</v>
      </c>
      <c r="L13" s="518">
        <v>81</v>
      </c>
      <c r="M13" s="512">
        <v>76</v>
      </c>
      <c r="N13" s="512">
        <v>71</v>
      </c>
      <c r="O13" s="512">
        <v>42</v>
      </c>
      <c r="P13" s="512">
        <v>3</v>
      </c>
      <c r="Q13" s="513">
        <f t="shared" si="0"/>
        <v>140</v>
      </c>
      <c r="R13" s="519">
        <v>12</v>
      </c>
      <c r="T13" s="81"/>
      <c r="U13" s="80"/>
      <c r="V13" s="81"/>
      <c r="W13" s="81"/>
      <c r="X13" s="81"/>
      <c r="Y13" s="80"/>
      <c r="Z13" s="81"/>
      <c r="AA13" s="80"/>
      <c r="AB13" s="81"/>
      <c r="AC13" s="81"/>
      <c r="AD13" s="81"/>
      <c r="AE13" s="81"/>
      <c r="AF13" s="81"/>
      <c r="AG13" s="80"/>
      <c r="AH13" s="81"/>
    </row>
    <row r="14" spans="1:34" x14ac:dyDescent="0.2">
      <c r="A14" s="10">
        <v>5</v>
      </c>
      <c r="B14" s="11" t="s">
        <v>14</v>
      </c>
      <c r="C14" s="437">
        <v>78</v>
      </c>
      <c r="D14" s="507">
        <v>70</v>
      </c>
      <c r="E14" s="507">
        <v>54</v>
      </c>
      <c r="F14" s="507">
        <v>32</v>
      </c>
      <c r="G14" s="19">
        <v>0</v>
      </c>
      <c r="H14" s="409">
        <f t="shared" si="1"/>
        <v>132</v>
      </c>
      <c r="J14" s="10">
        <v>5</v>
      </c>
      <c r="K14" s="11" t="s">
        <v>14</v>
      </c>
      <c r="L14" s="518">
        <v>141</v>
      </c>
      <c r="M14" s="512">
        <v>122</v>
      </c>
      <c r="N14" s="512">
        <v>63</v>
      </c>
      <c r="O14" s="512">
        <v>43</v>
      </c>
      <c r="P14" s="512">
        <v>5</v>
      </c>
      <c r="Q14" s="513">
        <f t="shared" si="0"/>
        <v>197</v>
      </c>
      <c r="R14" s="519">
        <v>7</v>
      </c>
    </row>
    <row r="15" spans="1:34" x14ac:dyDescent="0.2">
      <c r="A15" s="10">
        <v>6</v>
      </c>
      <c r="B15" s="11" t="s">
        <v>15</v>
      </c>
      <c r="C15" s="437">
        <v>76</v>
      </c>
      <c r="D15" s="507">
        <v>65</v>
      </c>
      <c r="E15" s="507">
        <v>20</v>
      </c>
      <c r="F15" s="507">
        <v>15</v>
      </c>
      <c r="G15" s="19">
        <v>0</v>
      </c>
      <c r="H15" s="409">
        <f t="shared" si="1"/>
        <v>96</v>
      </c>
      <c r="J15" s="10">
        <v>6</v>
      </c>
      <c r="K15" s="11" t="s">
        <v>15</v>
      </c>
      <c r="L15" s="518">
        <v>112</v>
      </c>
      <c r="M15" s="512">
        <v>96</v>
      </c>
      <c r="N15" s="512">
        <v>25</v>
      </c>
      <c r="O15" s="512">
        <v>17</v>
      </c>
      <c r="P15" s="512">
        <v>6</v>
      </c>
      <c r="Q15" s="513">
        <f t="shared" si="0"/>
        <v>130</v>
      </c>
      <c r="R15" s="519">
        <v>7</v>
      </c>
    </row>
    <row r="16" spans="1:34" x14ac:dyDescent="0.2">
      <c r="A16" s="10">
        <v>7</v>
      </c>
      <c r="B16" s="11" t="s">
        <v>16</v>
      </c>
      <c r="C16" s="437">
        <v>47</v>
      </c>
      <c r="D16" s="507">
        <v>47</v>
      </c>
      <c r="E16" s="507">
        <v>43</v>
      </c>
      <c r="F16" s="507">
        <v>22</v>
      </c>
      <c r="G16" s="19">
        <v>0</v>
      </c>
      <c r="H16" s="409">
        <f t="shared" si="1"/>
        <v>90</v>
      </c>
      <c r="J16" s="10">
        <v>7</v>
      </c>
      <c r="K16" s="11" t="s">
        <v>16</v>
      </c>
      <c r="L16" s="518">
        <v>100</v>
      </c>
      <c r="M16" s="512">
        <v>98</v>
      </c>
      <c r="N16" s="512">
        <v>51</v>
      </c>
      <c r="O16" s="512">
        <v>26</v>
      </c>
      <c r="P16" s="512">
        <v>4</v>
      </c>
      <c r="Q16" s="513">
        <f t="shared" si="0"/>
        <v>147</v>
      </c>
      <c r="R16" s="519">
        <v>4</v>
      </c>
      <c r="V16" s="1" t="s">
        <v>34</v>
      </c>
    </row>
    <row r="17" spans="1:21" x14ac:dyDescent="0.2">
      <c r="A17" s="10">
        <v>8</v>
      </c>
      <c r="B17" s="11" t="s">
        <v>17</v>
      </c>
      <c r="C17" s="437">
        <v>38</v>
      </c>
      <c r="D17" s="507">
        <v>33</v>
      </c>
      <c r="E17" s="507">
        <v>30</v>
      </c>
      <c r="F17" s="507">
        <v>17</v>
      </c>
      <c r="G17" s="19">
        <v>0</v>
      </c>
      <c r="H17" s="409">
        <f t="shared" si="1"/>
        <v>68</v>
      </c>
      <c r="J17" s="10">
        <v>8</v>
      </c>
      <c r="K17" s="11" t="s">
        <v>17</v>
      </c>
      <c r="L17" s="518">
        <v>91</v>
      </c>
      <c r="M17" s="512">
        <v>81</v>
      </c>
      <c r="N17" s="512">
        <v>51</v>
      </c>
      <c r="O17" s="512">
        <v>25</v>
      </c>
      <c r="P17" s="512">
        <v>6</v>
      </c>
      <c r="Q17" s="513">
        <f t="shared" si="0"/>
        <v>133</v>
      </c>
      <c r="R17" s="519">
        <v>9</v>
      </c>
    </row>
    <row r="18" spans="1:21" x14ac:dyDescent="0.2">
      <c r="A18" s="10">
        <v>9</v>
      </c>
      <c r="B18" s="11" t="s">
        <v>18</v>
      </c>
      <c r="C18" s="437">
        <v>150</v>
      </c>
      <c r="D18" s="507">
        <v>140</v>
      </c>
      <c r="E18" s="507">
        <v>64</v>
      </c>
      <c r="F18" s="507">
        <v>37</v>
      </c>
      <c r="G18" s="19">
        <v>0</v>
      </c>
      <c r="H18" s="409">
        <f t="shared" si="1"/>
        <v>214</v>
      </c>
      <c r="J18" s="10">
        <v>9</v>
      </c>
      <c r="K18" s="11" t="s">
        <v>18</v>
      </c>
      <c r="L18" s="518">
        <v>268</v>
      </c>
      <c r="M18" s="512">
        <v>250</v>
      </c>
      <c r="N18" s="512">
        <v>85</v>
      </c>
      <c r="O18" s="512">
        <v>55</v>
      </c>
      <c r="P18" s="512">
        <v>10</v>
      </c>
      <c r="Q18" s="513">
        <f t="shared" si="0"/>
        <v>343</v>
      </c>
      <c r="R18" s="519">
        <v>10</v>
      </c>
    </row>
    <row r="19" spans="1:21" x14ac:dyDescent="0.2">
      <c r="A19" s="10">
        <v>10</v>
      </c>
      <c r="B19" s="11" t="s">
        <v>19</v>
      </c>
      <c r="C19" s="437">
        <v>105</v>
      </c>
      <c r="D19" s="507">
        <v>100</v>
      </c>
      <c r="E19" s="507">
        <v>48</v>
      </c>
      <c r="F19" s="507">
        <v>34</v>
      </c>
      <c r="G19" s="19">
        <v>0</v>
      </c>
      <c r="H19" s="409">
        <f t="shared" si="1"/>
        <v>153</v>
      </c>
      <c r="J19" s="10">
        <v>10</v>
      </c>
      <c r="K19" s="11" t="s">
        <v>19</v>
      </c>
      <c r="L19" s="518">
        <v>225</v>
      </c>
      <c r="M19" s="512">
        <v>203</v>
      </c>
      <c r="N19" s="512">
        <v>76</v>
      </c>
      <c r="O19" s="512">
        <v>60</v>
      </c>
      <c r="P19" s="512">
        <v>9</v>
      </c>
      <c r="Q19" s="513">
        <f t="shared" si="0"/>
        <v>281</v>
      </c>
      <c r="R19" s="519">
        <v>20</v>
      </c>
      <c r="U19" s="1" t="s">
        <v>34</v>
      </c>
    </row>
    <row r="20" spans="1:21" x14ac:dyDescent="0.2">
      <c r="A20" s="10">
        <v>11</v>
      </c>
      <c r="B20" s="11" t="s">
        <v>20</v>
      </c>
      <c r="C20" s="437">
        <v>116</v>
      </c>
      <c r="D20" s="507">
        <v>103</v>
      </c>
      <c r="E20" s="507">
        <v>86</v>
      </c>
      <c r="F20" s="507">
        <v>56</v>
      </c>
      <c r="G20" s="19">
        <v>0</v>
      </c>
      <c r="H20" s="409">
        <f t="shared" si="1"/>
        <v>202</v>
      </c>
      <c r="J20" s="10">
        <v>11</v>
      </c>
      <c r="K20" s="11" t="s">
        <v>20</v>
      </c>
      <c r="L20" s="518">
        <v>226</v>
      </c>
      <c r="M20" s="512">
        <v>208</v>
      </c>
      <c r="N20" s="512">
        <v>108</v>
      </c>
      <c r="O20" s="512">
        <v>81</v>
      </c>
      <c r="P20" s="512">
        <v>17</v>
      </c>
      <c r="Q20" s="513">
        <f t="shared" si="0"/>
        <v>315</v>
      </c>
      <c r="R20" s="519">
        <v>19</v>
      </c>
    </row>
    <row r="21" spans="1:21" x14ac:dyDescent="0.2">
      <c r="A21" s="10">
        <v>12</v>
      </c>
      <c r="B21" s="11" t="s">
        <v>21</v>
      </c>
      <c r="C21" s="437">
        <v>102</v>
      </c>
      <c r="D21" s="507">
        <v>90</v>
      </c>
      <c r="E21" s="507">
        <v>105</v>
      </c>
      <c r="F21" s="507">
        <v>62</v>
      </c>
      <c r="G21" s="19">
        <v>0</v>
      </c>
      <c r="H21" s="409">
        <f t="shared" si="1"/>
        <v>207</v>
      </c>
      <c r="J21" s="10">
        <v>12</v>
      </c>
      <c r="K21" s="11" t="s">
        <v>21</v>
      </c>
      <c r="L21" s="518">
        <v>261</v>
      </c>
      <c r="M21" s="512">
        <v>243</v>
      </c>
      <c r="N21" s="512">
        <v>132</v>
      </c>
      <c r="O21" s="512">
        <v>81</v>
      </c>
      <c r="P21" s="512">
        <v>11</v>
      </c>
      <c r="Q21" s="513">
        <f t="shared" si="0"/>
        <v>376</v>
      </c>
      <c r="R21" s="519">
        <v>17</v>
      </c>
    </row>
    <row r="22" spans="1:21" x14ac:dyDescent="0.2">
      <c r="A22" s="10">
        <v>13</v>
      </c>
      <c r="B22" s="11" t="s">
        <v>22</v>
      </c>
      <c r="C22" s="437">
        <v>189</v>
      </c>
      <c r="D22" s="507">
        <v>164</v>
      </c>
      <c r="E22" s="507">
        <v>144</v>
      </c>
      <c r="F22" s="507">
        <v>81</v>
      </c>
      <c r="G22" s="19">
        <v>10</v>
      </c>
      <c r="H22" s="409">
        <f t="shared" si="1"/>
        <v>333</v>
      </c>
      <c r="J22" s="10">
        <v>13</v>
      </c>
      <c r="K22" s="11" t="s">
        <v>22</v>
      </c>
      <c r="L22" s="518">
        <v>189</v>
      </c>
      <c r="M22" s="512">
        <v>164</v>
      </c>
      <c r="N22" s="512">
        <v>144</v>
      </c>
      <c r="O22" s="512">
        <v>81</v>
      </c>
      <c r="P22" s="512">
        <v>10</v>
      </c>
      <c r="Q22" s="513">
        <f t="shared" si="0"/>
        <v>311</v>
      </c>
      <c r="R22" s="519">
        <v>22</v>
      </c>
    </row>
    <row r="23" spans="1:21" x14ac:dyDescent="0.2">
      <c r="A23" s="10">
        <v>14</v>
      </c>
      <c r="B23" s="11" t="s">
        <v>23</v>
      </c>
      <c r="C23" s="437">
        <v>78</v>
      </c>
      <c r="D23" s="507">
        <v>66</v>
      </c>
      <c r="E23" s="507">
        <v>57</v>
      </c>
      <c r="F23" s="507">
        <v>40</v>
      </c>
      <c r="G23" s="19">
        <v>0</v>
      </c>
      <c r="H23" s="409">
        <f t="shared" si="1"/>
        <v>135</v>
      </c>
      <c r="J23" s="10">
        <v>14</v>
      </c>
      <c r="K23" s="11" t="s">
        <v>23</v>
      </c>
      <c r="L23" s="518">
        <v>183</v>
      </c>
      <c r="M23" s="512">
        <v>167</v>
      </c>
      <c r="N23" s="512">
        <v>63</v>
      </c>
      <c r="O23" s="512">
        <v>47</v>
      </c>
      <c r="P23" s="512">
        <v>9</v>
      </c>
      <c r="Q23" s="513">
        <f t="shared" si="0"/>
        <v>236</v>
      </c>
      <c r="R23" s="519">
        <v>10</v>
      </c>
    </row>
    <row r="24" spans="1:21" ht="12.75" thickBot="1" x14ac:dyDescent="0.25">
      <c r="A24" s="12">
        <v>15</v>
      </c>
      <c r="B24" s="13" t="s">
        <v>24</v>
      </c>
      <c r="C24" s="438">
        <v>171</v>
      </c>
      <c r="D24" s="511">
        <v>137</v>
      </c>
      <c r="E24" s="511">
        <v>125</v>
      </c>
      <c r="F24" s="511">
        <v>85</v>
      </c>
      <c r="G24" s="67">
        <v>0</v>
      </c>
      <c r="H24" s="410">
        <f>C24+E24</f>
        <v>296</v>
      </c>
      <c r="J24" s="12">
        <v>15</v>
      </c>
      <c r="K24" s="13" t="s">
        <v>24</v>
      </c>
      <c r="L24" s="520">
        <v>317</v>
      </c>
      <c r="M24" s="521">
        <v>259</v>
      </c>
      <c r="N24" s="521">
        <v>164</v>
      </c>
      <c r="O24" s="521">
        <v>105</v>
      </c>
      <c r="P24" s="521">
        <v>29</v>
      </c>
      <c r="Q24" s="522">
        <f t="shared" si="0"/>
        <v>449</v>
      </c>
      <c r="R24" s="523">
        <v>32</v>
      </c>
    </row>
    <row r="25" spans="1:21" s="14" customFormat="1" x14ac:dyDescent="0.2">
      <c r="A25" s="20"/>
      <c r="B25" s="191" t="s">
        <v>155</v>
      </c>
      <c r="C25" s="297">
        <f t="shared" ref="C25:H25" si="2">SUM(C10:C24)</f>
        <v>1543</v>
      </c>
      <c r="D25" s="392">
        <f t="shared" si="2"/>
        <v>1345</v>
      </c>
      <c r="E25" s="297">
        <f t="shared" si="2"/>
        <v>1107</v>
      </c>
      <c r="F25" s="392">
        <f t="shared" si="2"/>
        <v>714</v>
      </c>
      <c r="G25" s="407">
        <f t="shared" si="2"/>
        <v>12</v>
      </c>
      <c r="H25" s="245">
        <f t="shared" si="2"/>
        <v>2650</v>
      </c>
      <c r="I25" s="1"/>
      <c r="J25" s="20"/>
      <c r="K25" s="191" t="s">
        <v>154</v>
      </c>
      <c r="L25" s="297">
        <f t="shared" ref="L25:R25" si="3">SUM(L10:L24)</f>
        <v>2892</v>
      </c>
      <c r="M25" s="392">
        <f t="shared" si="3"/>
        <v>2567</v>
      </c>
      <c r="N25" s="297">
        <f t="shared" si="3"/>
        <v>1385</v>
      </c>
      <c r="O25" s="392">
        <f t="shared" si="3"/>
        <v>924</v>
      </c>
      <c r="P25" s="407">
        <f t="shared" si="3"/>
        <v>160</v>
      </c>
      <c r="Q25" s="506">
        <f t="shared" si="3"/>
        <v>4062</v>
      </c>
      <c r="R25" s="303">
        <f t="shared" si="3"/>
        <v>215</v>
      </c>
    </row>
    <row r="26" spans="1:21" s="14" customFormat="1" x14ac:dyDescent="0.2">
      <c r="A26" s="82"/>
      <c r="B26" s="296" t="s">
        <v>149</v>
      </c>
      <c r="C26" s="196">
        <v>1943</v>
      </c>
      <c r="D26" s="83">
        <v>1777</v>
      </c>
      <c r="E26" s="196">
        <v>1263</v>
      </c>
      <c r="F26" s="83">
        <v>834</v>
      </c>
      <c r="G26" s="372">
        <v>31</v>
      </c>
      <c r="H26" s="246">
        <v>3206</v>
      </c>
      <c r="I26" s="1"/>
      <c r="J26" s="82"/>
      <c r="K26" s="296" t="s">
        <v>143</v>
      </c>
      <c r="L26" s="196">
        <v>3614</v>
      </c>
      <c r="M26" s="83">
        <v>3059</v>
      </c>
      <c r="N26" s="196">
        <v>1572</v>
      </c>
      <c r="O26" s="83">
        <v>965</v>
      </c>
      <c r="P26" s="372">
        <v>161</v>
      </c>
      <c r="Q26" s="246">
        <v>4929</v>
      </c>
      <c r="R26" s="244">
        <v>257</v>
      </c>
    </row>
    <row r="27" spans="1:21" x14ac:dyDescent="0.2">
      <c r="A27" s="82"/>
      <c r="B27" s="296" t="s">
        <v>55</v>
      </c>
      <c r="C27" s="196">
        <v>2096</v>
      </c>
      <c r="D27" s="83">
        <v>1894</v>
      </c>
      <c r="E27" s="196">
        <v>1302</v>
      </c>
      <c r="F27" s="83">
        <v>882</v>
      </c>
      <c r="G27" s="372">
        <v>17</v>
      </c>
      <c r="H27" s="246">
        <v>3398</v>
      </c>
      <c r="J27" s="82"/>
      <c r="K27" s="296" t="s">
        <v>25</v>
      </c>
      <c r="L27" s="196">
        <v>3978</v>
      </c>
      <c r="M27" s="83">
        <v>3581</v>
      </c>
      <c r="N27" s="196">
        <v>1655</v>
      </c>
      <c r="O27" s="83">
        <v>1065</v>
      </c>
      <c r="P27" s="372">
        <v>212</v>
      </c>
      <c r="Q27" s="246">
        <v>5340</v>
      </c>
      <c r="R27" s="244">
        <v>293</v>
      </c>
    </row>
    <row r="28" spans="1:21" x14ac:dyDescent="0.2">
      <c r="A28" s="82"/>
      <c r="B28" s="296" t="s">
        <v>56</v>
      </c>
      <c r="C28" s="196">
        <v>2309</v>
      </c>
      <c r="D28" s="83">
        <v>2143</v>
      </c>
      <c r="E28" s="196">
        <v>1357</v>
      </c>
      <c r="F28" s="83">
        <v>925</v>
      </c>
      <c r="G28" s="372">
        <v>24</v>
      </c>
      <c r="H28" s="246">
        <v>3666</v>
      </c>
      <c r="J28" s="82"/>
      <c r="K28" s="296" t="s">
        <v>26</v>
      </c>
      <c r="L28" s="196">
        <v>4271</v>
      </c>
      <c r="M28" s="83">
        <v>3797</v>
      </c>
      <c r="N28" s="196">
        <v>1681</v>
      </c>
      <c r="O28" s="83">
        <v>1060</v>
      </c>
      <c r="P28" s="372">
        <v>192</v>
      </c>
      <c r="Q28" s="246">
        <v>5663</v>
      </c>
      <c r="R28" s="244">
        <v>289</v>
      </c>
    </row>
    <row r="29" spans="1:21" x14ac:dyDescent="0.2">
      <c r="A29" s="82"/>
      <c r="B29" s="296" t="s">
        <v>57</v>
      </c>
      <c r="C29" s="196">
        <v>2326</v>
      </c>
      <c r="D29" s="83">
        <v>2178</v>
      </c>
      <c r="E29" s="196">
        <v>1384</v>
      </c>
      <c r="F29" s="83">
        <v>963</v>
      </c>
      <c r="G29" s="372">
        <v>39</v>
      </c>
      <c r="H29" s="246">
        <v>3710</v>
      </c>
      <c r="J29" s="82"/>
      <c r="K29" s="296" t="s">
        <v>27</v>
      </c>
      <c r="L29" s="196">
        <v>4383</v>
      </c>
      <c r="M29" s="83">
        <v>4025</v>
      </c>
      <c r="N29" s="196">
        <v>1691</v>
      </c>
      <c r="O29" s="83">
        <v>1106</v>
      </c>
      <c r="P29" s="372">
        <v>177</v>
      </c>
      <c r="Q29" s="246">
        <v>5798</v>
      </c>
      <c r="R29" s="244">
        <v>276</v>
      </c>
    </row>
    <row r="30" spans="1:21" x14ac:dyDescent="0.2">
      <c r="A30" s="82"/>
      <c r="B30" s="296" t="s">
        <v>58</v>
      </c>
      <c r="C30" s="196">
        <v>2514</v>
      </c>
      <c r="D30" s="83">
        <v>2385</v>
      </c>
      <c r="E30" s="196">
        <v>1408</v>
      </c>
      <c r="F30" s="83">
        <v>985</v>
      </c>
      <c r="G30" s="372">
        <v>26</v>
      </c>
      <c r="H30" s="246">
        <v>3922</v>
      </c>
      <c r="J30" s="82"/>
      <c r="K30" s="296" t="s">
        <v>28</v>
      </c>
      <c r="L30" s="196">
        <v>4515</v>
      </c>
      <c r="M30" s="83">
        <v>4208</v>
      </c>
      <c r="N30" s="196">
        <v>1779</v>
      </c>
      <c r="O30" s="83">
        <v>1175</v>
      </c>
      <c r="P30" s="372">
        <v>218</v>
      </c>
      <c r="Q30" s="246">
        <v>6023</v>
      </c>
      <c r="R30" s="244">
        <v>271</v>
      </c>
    </row>
    <row r="31" spans="1:21" x14ac:dyDescent="0.2">
      <c r="A31" s="82"/>
      <c r="B31" s="296" t="s">
        <v>59</v>
      </c>
      <c r="C31" s="196">
        <v>2526</v>
      </c>
      <c r="D31" s="83">
        <v>2381</v>
      </c>
      <c r="E31" s="196">
        <v>1438</v>
      </c>
      <c r="F31" s="83">
        <v>1028</v>
      </c>
      <c r="G31" s="372">
        <v>36</v>
      </c>
      <c r="H31" s="246">
        <v>3964</v>
      </c>
      <c r="J31" s="82"/>
      <c r="K31" s="296" t="s">
        <v>29</v>
      </c>
      <c r="L31" s="196">
        <v>4490</v>
      </c>
      <c r="M31" s="83">
        <v>4187</v>
      </c>
      <c r="N31" s="196">
        <v>1820</v>
      </c>
      <c r="O31" s="83">
        <v>1232</v>
      </c>
      <c r="P31" s="372">
        <v>285</v>
      </c>
      <c r="Q31" s="246">
        <v>5978</v>
      </c>
      <c r="R31" s="244">
        <v>332</v>
      </c>
    </row>
    <row r="32" spans="1:21" x14ac:dyDescent="0.2">
      <c r="A32" s="82"/>
      <c r="B32" s="296" t="s">
        <v>60</v>
      </c>
      <c r="C32" s="196">
        <v>2504</v>
      </c>
      <c r="D32" s="83">
        <v>2386</v>
      </c>
      <c r="E32" s="196">
        <v>1430</v>
      </c>
      <c r="F32" s="83">
        <v>1052</v>
      </c>
      <c r="G32" s="372">
        <v>45</v>
      </c>
      <c r="H32" s="246">
        <v>3934</v>
      </c>
      <c r="J32" s="82"/>
      <c r="K32" s="296" t="s">
        <v>30</v>
      </c>
      <c r="L32" s="196">
        <v>4403</v>
      </c>
      <c r="M32" s="83">
        <v>4125</v>
      </c>
      <c r="N32" s="196">
        <v>1798</v>
      </c>
      <c r="O32" s="83">
        <v>1250</v>
      </c>
      <c r="P32" s="372">
        <v>302</v>
      </c>
      <c r="Q32" s="246">
        <v>5899</v>
      </c>
      <c r="R32" s="244">
        <v>302</v>
      </c>
    </row>
    <row r="33" spans="1:21" x14ac:dyDescent="0.2">
      <c r="A33" s="21"/>
      <c r="B33" s="63" t="s">
        <v>61</v>
      </c>
      <c r="C33" s="437">
        <v>2399</v>
      </c>
      <c r="D33" s="19">
        <v>2281</v>
      </c>
      <c r="E33" s="437">
        <v>1348</v>
      </c>
      <c r="F33" s="19">
        <v>952</v>
      </c>
      <c r="G33" s="373">
        <v>52</v>
      </c>
      <c r="H33" s="375">
        <v>3747</v>
      </c>
      <c r="J33" s="21"/>
      <c r="K33" s="63" t="s">
        <v>31</v>
      </c>
      <c r="L33" s="437">
        <v>4156</v>
      </c>
      <c r="M33" s="19">
        <v>3861</v>
      </c>
      <c r="N33" s="437">
        <v>1773</v>
      </c>
      <c r="O33" s="19">
        <v>1208</v>
      </c>
      <c r="P33" s="373">
        <v>337</v>
      </c>
      <c r="Q33" s="375">
        <f>L33+N33-R33</f>
        <v>5623</v>
      </c>
      <c r="R33" s="76">
        <v>306</v>
      </c>
      <c r="T33" s="14"/>
      <c r="U33" s="14"/>
    </row>
    <row r="34" spans="1:21" x14ac:dyDescent="0.2">
      <c r="A34" s="21"/>
      <c r="B34" s="63" t="s">
        <v>62</v>
      </c>
      <c r="C34" s="437">
        <v>2352</v>
      </c>
      <c r="D34" s="19">
        <v>2210</v>
      </c>
      <c r="E34" s="437">
        <v>1335</v>
      </c>
      <c r="F34" s="19">
        <v>972</v>
      </c>
      <c r="G34" s="373">
        <v>44</v>
      </c>
      <c r="H34" s="375">
        <v>3687</v>
      </c>
      <c r="J34" s="21"/>
      <c r="K34" s="63" t="s">
        <v>32</v>
      </c>
      <c r="L34" s="437">
        <v>4145</v>
      </c>
      <c r="M34" s="19">
        <v>3812</v>
      </c>
      <c r="N34" s="437">
        <v>1746</v>
      </c>
      <c r="O34" s="19">
        <v>1159</v>
      </c>
      <c r="P34" s="373">
        <v>302</v>
      </c>
      <c r="Q34" s="375">
        <f>L34+N34-R34</f>
        <v>5585</v>
      </c>
      <c r="R34" s="76">
        <v>306</v>
      </c>
      <c r="T34" s="14"/>
      <c r="U34" s="14"/>
    </row>
    <row r="35" spans="1:21" ht="12.75" thickBot="1" x14ac:dyDescent="0.25">
      <c r="A35" s="79"/>
      <c r="B35" s="78" t="s">
        <v>63</v>
      </c>
      <c r="C35" s="438">
        <v>2458</v>
      </c>
      <c r="D35" s="67">
        <v>2347</v>
      </c>
      <c r="E35" s="438">
        <v>1396</v>
      </c>
      <c r="F35" s="67">
        <v>963</v>
      </c>
      <c r="G35" s="374" t="s">
        <v>64</v>
      </c>
      <c r="H35" s="376">
        <v>3854</v>
      </c>
      <c r="J35" s="79"/>
      <c r="K35" s="78" t="s">
        <v>33</v>
      </c>
      <c r="L35" s="438">
        <v>4333</v>
      </c>
      <c r="M35" s="67">
        <v>4009</v>
      </c>
      <c r="N35" s="438">
        <v>1752</v>
      </c>
      <c r="O35" s="67">
        <v>1160</v>
      </c>
      <c r="P35" s="374">
        <v>279</v>
      </c>
      <c r="Q35" s="376">
        <f>L35+N35-R35</f>
        <v>5759</v>
      </c>
      <c r="R35" s="77">
        <v>326</v>
      </c>
      <c r="T35" s="14"/>
      <c r="U35" s="14"/>
    </row>
    <row r="37" spans="1:21" x14ac:dyDescent="0.2">
      <c r="J37" s="1"/>
    </row>
    <row r="38" spans="1:21" x14ac:dyDescent="0.2">
      <c r="J38" s="1"/>
    </row>
    <row r="39" spans="1:21" x14ac:dyDescent="0.2">
      <c r="J39" s="1"/>
    </row>
    <row r="40" spans="1:21" x14ac:dyDescent="0.2">
      <c r="J40" s="1"/>
    </row>
    <row r="41" spans="1:21" x14ac:dyDescent="0.2">
      <c r="J41" s="1"/>
    </row>
    <row r="42" spans="1:21" x14ac:dyDescent="0.2">
      <c r="J42" s="1"/>
    </row>
    <row r="43" spans="1:21" x14ac:dyDescent="0.2">
      <c r="J43" s="1"/>
    </row>
    <row r="44" spans="1:21" x14ac:dyDescent="0.2">
      <c r="J44" s="1"/>
    </row>
    <row r="45" spans="1:21" x14ac:dyDescent="0.2">
      <c r="J45" s="1"/>
    </row>
    <row r="46" spans="1:21" x14ac:dyDescent="0.2">
      <c r="J46" s="1"/>
    </row>
    <row r="47" spans="1:21" x14ac:dyDescent="0.2">
      <c r="J47" s="1"/>
    </row>
    <row r="48" spans="1:21" x14ac:dyDescent="0.2">
      <c r="J48" s="1"/>
    </row>
    <row r="49" spans="10:10" x14ac:dyDescent="0.2">
      <c r="J49" s="1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6"/>
  <dimension ref="A1:M35"/>
  <sheetViews>
    <sheetView showGridLines="0" topLeftCell="A4" zoomScale="110" zoomScaleNormal="110" workbookViewId="0">
      <selection activeCell="L19" sqref="L19"/>
    </sheetView>
  </sheetViews>
  <sheetFormatPr baseColWidth="10" defaultColWidth="11.42578125" defaultRowHeight="12" x14ac:dyDescent="0.2"/>
  <cols>
    <col min="1" max="1" width="4.85546875" style="2" customWidth="1"/>
    <col min="2" max="2" width="23.85546875" style="1" customWidth="1"/>
    <col min="3" max="3" width="12.5703125" style="1" customWidth="1"/>
    <col min="4" max="4" width="11.42578125" style="1" customWidth="1"/>
    <col min="5" max="5" width="14.140625" style="1" customWidth="1"/>
    <col min="6" max="6" width="12.7109375" style="1" customWidth="1"/>
    <col min="7" max="7" width="14.28515625" style="1" customWidth="1"/>
    <col min="8" max="8" width="16.140625" style="1" customWidth="1"/>
    <col min="9" max="9" width="11.42578125" style="1" customWidth="1"/>
    <col min="10" max="16384" width="11.42578125" style="1"/>
  </cols>
  <sheetData>
    <row r="1" spans="1:11" x14ac:dyDescent="0.2">
      <c r="A1" s="3" t="s">
        <v>0</v>
      </c>
    </row>
    <row r="3" spans="1:11" x14ac:dyDescent="0.2">
      <c r="A3" s="3" t="str">
        <f>A8</f>
        <v>Tabell 2-4-1 - B1 - Barn med hjelpetiltak og omsorgstiltak, med gyldige planer ved periodeslutt pr. 31.12.</v>
      </c>
    </row>
    <row r="4" spans="1:11" x14ac:dyDescent="0.2">
      <c r="A4" s="3"/>
    </row>
    <row r="5" spans="1:11" x14ac:dyDescent="0.2">
      <c r="A5" s="3"/>
    </row>
    <row r="6" spans="1:11" x14ac:dyDescent="0.2">
      <c r="A6" s="3"/>
    </row>
    <row r="8" spans="1:11" s="4" customFormat="1" ht="15.75" thickBot="1" x14ac:dyDescent="0.25">
      <c r="A8" s="99" t="s">
        <v>65</v>
      </c>
    </row>
    <row r="9" spans="1:11" s="4" customFormat="1" ht="75.75" thickBot="1" x14ac:dyDescent="0.3">
      <c r="A9" s="86" t="s">
        <v>2</v>
      </c>
      <c r="B9" s="138" t="s">
        <v>3</v>
      </c>
      <c r="C9" s="86" t="s">
        <v>66</v>
      </c>
      <c r="D9" s="87" t="s">
        <v>67</v>
      </c>
      <c r="E9" s="86" t="s">
        <v>68</v>
      </c>
      <c r="F9" s="87" t="s">
        <v>69</v>
      </c>
      <c r="G9" s="86" t="s">
        <v>70</v>
      </c>
      <c r="H9" s="87" t="s">
        <v>71</v>
      </c>
    </row>
    <row r="10" spans="1:11" ht="14.25" x14ac:dyDescent="0.2">
      <c r="A10" s="273">
        <v>1</v>
      </c>
      <c r="B10" s="274" t="s">
        <v>10</v>
      </c>
      <c r="C10" s="527">
        <v>209</v>
      </c>
      <c r="D10" s="528">
        <v>199</v>
      </c>
      <c r="E10" s="498">
        <v>0.95215311004784686</v>
      </c>
      <c r="F10" s="528">
        <v>64</v>
      </c>
      <c r="G10" s="528">
        <v>64</v>
      </c>
      <c r="H10" s="529">
        <v>1</v>
      </c>
    </row>
    <row r="11" spans="1:11" ht="14.25" x14ac:dyDescent="0.2">
      <c r="A11" s="239">
        <v>2</v>
      </c>
      <c r="B11" s="92" t="s">
        <v>11</v>
      </c>
      <c r="C11" s="250">
        <v>162</v>
      </c>
      <c r="D11" s="64">
        <v>160</v>
      </c>
      <c r="E11" s="501">
        <v>0.98765432098765427</v>
      </c>
      <c r="F11" s="64">
        <v>53</v>
      </c>
      <c r="G11" s="64">
        <v>53</v>
      </c>
      <c r="H11" s="530">
        <v>1</v>
      </c>
    </row>
    <row r="12" spans="1:11" ht="14.25" x14ac:dyDescent="0.2">
      <c r="A12" s="239">
        <v>3</v>
      </c>
      <c r="B12" s="92" t="s">
        <v>12</v>
      </c>
      <c r="C12" s="250">
        <v>93</v>
      </c>
      <c r="D12" s="64">
        <v>88</v>
      </c>
      <c r="E12" s="501">
        <v>0.94623655913978499</v>
      </c>
      <c r="F12" s="64">
        <v>55</v>
      </c>
      <c r="G12" s="64">
        <v>53</v>
      </c>
      <c r="H12" s="530">
        <v>0.96363636363636362</v>
      </c>
      <c r="J12" s="75"/>
      <c r="K12" s="75"/>
    </row>
    <row r="13" spans="1:11" ht="14.25" x14ac:dyDescent="0.2">
      <c r="A13" s="239">
        <v>4</v>
      </c>
      <c r="B13" s="92" t="s">
        <v>13</v>
      </c>
      <c r="C13" s="250">
        <v>55</v>
      </c>
      <c r="D13" s="64">
        <v>54</v>
      </c>
      <c r="E13" s="501">
        <v>0.98181818181818181</v>
      </c>
      <c r="F13" s="64">
        <v>28</v>
      </c>
      <c r="G13" s="64">
        <v>28</v>
      </c>
      <c r="H13" s="530">
        <v>1</v>
      </c>
      <c r="J13" s="75"/>
      <c r="K13" s="75"/>
    </row>
    <row r="14" spans="1:11" ht="14.25" x14ac:dyDescent="0.2">
      <c r="A14" s="239">
        <v>5</v>
      </c>
      <c r="B14" s="92" t="s">
        <v>14</v>
      </c>
      <c r="C14" s="250">
        <v>106</v>
      </c>
      <c r="D14" s="64">
        <v>100</v>
      </c>
      <c r="E14" s="501">
        <v>0.94339622641509435</v>
      </c>
      <c r="F14" s="64">
        <v>27</v>
      </c>
      <c r="G14" s="64">
        <v>26</v>
      </c>
      <c r="H14" s="530">
        <v>0.96296296296296291</v>
      </c>
    </row>
    <row r="15" spans="1:11" ht="14.25" x14ac:dyDescent="0.2">
      <c r="A15" s="239">
        <v>6</v>
      </c>
      <c r="B15" s="92" t="s">
        <v>15</v>
      </c>
      <c r="C15" s="250">
        <v>70</v>
      </c>
      <c r="D15" s="64">
        <v>52</v>
      </c>
      <c r="E15" s="501">
        <v>0.74285714285714288</v>
      </c>
      <c r="F15" s="64">
        <v>9</v>
      </c>
      <c r="G15" s="64">
        <v>7</v>
      </c>
      <c r="H15" s="530">
        <v>0.77777777777777779</v>
      </c>
    </row>
    <row r="16" spans="1:11" ht="14.25" x14ac:dyDescent="0.2">
      <c r="A16" s="239">
        <v>7</v>
      </c>
      <c r="B16" s="92" t="s">
        <v>16</v>
      </c>
      <c r="C16" s="250">
        <v>75</v>
      </c>
      <c r="D16" s="64">
        <v>74</v>
      </c>
      <c r="E16" s="501">
        <v>0.98666666666666669</v>
      </c>
      <c r="F16" s="64">
        <v>14</v>
      </c>
      <c r="G16" s="64">
        <v>14</v>
      </c>
      <c r="H16" s="530">
        <v>1</v>
      </c>
    </row>
    <row r="17" spans="1:13" ht="15" x14ac:dyDescent="0.25">
      <c r="A17" s="239">
        <v>8</v>
      </c>
      <c r="B17" s="92" t="s">
        <v>17</v>
      </c>
      <c r="C17" s="473">
        <v>75</v>
      </c>
      <c r="D17" s="471">
        <v>71</v>
      </c>
      <c r="E17" s="525">
        <v>0.94666666666666666</v>
      </c>
      <c r="F17" s="526">
        <v>14</v>
      </c>
      <c r="G17" s="64">
        <v>14</v>
      </c>
      <c r="H17" s="530">
        <v>1</v>
      </c>
    </row>
    <row r="18" spans="1:13" ht="14.25" x14ac:dyDescent="0.2">
      <c r="A18" s="239">
        <v>9</v>
      </c>
      <c r="B18" s="92" t="s">
        <v>18</v>
      </c>
      <c r="C18" s="250">
        <v>197</v>
      </c>
      <c r="D18" s="64">
        <v>197</v>
      </c>
      <c r="E18" s="501">
        <v>1</v>
      </c>
      <c r="F18" s="64">
        <v>25</v>
      </c>
      <c r="G18" s="64">
        <v>25</v>
      </c>
      <c r="H18" s="530">
        <v>1</v>
      </c>
      <c r="M18" s="1" t="s">
        <v>72</v>
      </c>
    </row>
    <row r="19" spans="1:13" ht="14.25" x14ac:dyDescent="0.2">
      <c r="A19" s="239">
        <v>10</v>
      </c>
      <c r="B19" s="92" t="s">
        <v>19</v>
      </c>
      <c r="C19" s="250">
        <v>123</v>
      </c>
      <c r="D19" s="64">
        <v>112</v>
      </c>
      <c r="E19" s="501">
        <v>0.91056910569105687</v>
      </c>
      <c r="F19" s="64">
        <v>27</v>
      </c>
      <c r="G19" s="64">
        <v>27</v>
      </c>
      <c r="H19" s="530">
        <v>1</v>
      </c>
    </row>
    <row r="20" spans="1:13" ht="14.25" x14ac:dyDescent="0.2">
      <c r="A20" s="239">
        <v>11</v>
      </c>
      <c r="B20" s="92" t="s">
        <v>20</v>
      </c>
      <c r="C20" s="250">
        <v>184</v>
      </c>
      <c r="D20" s="64">
        <v>176</v>
      </c>
      <c r="E20" s="501">
        <v>0.95652173913043481</v>
      </c>
      <c r="F20" s="64">
        <v>40</v>
      </c>
      <c r="G20" s="64">
        <v>40</v>
      </c>
      <c r="H20" s="530">
        <v>1</v>
      </c>
    </row>
    <row r="21" spans="1:13" ht="14.25" x14ac:dyDescent="0.2">
      <c r="A21" s="239">
        <v>12</v>
      </c>
      <c r="B21" s="92" t="s">
        <v>21</v>
      </c>
      <c r="C21" s="250">
        <v>135</v>
      </c>
      <c r="D21" s="64">
        <v>127</v>
      </c>
      <c r="E21" s="501">
        <v>0.94074074074074077</v>
      </c>
      <c r="F21" s="64">
        <v>41</v>
      </c>
      <c r="G21" s="64">
        <v>41</v>
      </c>
      <c r="H21" s="530">
        <v>1</v>
      </c>
    </row>
    <row r="22" spans="1:13" ht="14.25" x14ac:dyDescent="0.2">
      <c r="A22" s="239">
        <v>13</v>
      </c>
      <c r="B22" s="92" t="s">
        <v>22</v>
      </c>
      <c r="C22" s="250">
        <v>172</v>
      </c>
      <c r="D22" s="64">
        <v>167</v>
      </c>
      <c r="E22" s="501">
        <v>0.97093023255813948</v>
      </c>
      <c r="F22" s="64">
        <v>65</v>
      </c>
      <c r="G22" s="64">
        <v>59</v>
      </c>
      <c r="H22" s="530">
        <v>0.90769230769230769</v>
      </c>
    </row>
    <row r="23" spans="1:13" ht="14.25" x14ac:dyDescent="0.2">
      <c r="A23" s="239">
        <v>14</v>
      </c>
      <c r="B23" s="92" t="s">
        <v>23</v>
      </c>
      <c r="C23" s="250">
        <v>108</v>
      </c>
      <c r="D23" s="64">
        <v>95</v>
      </c>
      <c r="E23" s="501">
        <v>0.87962962962962965</v>
      </c>
      <c r="F23" s="64">
        <v>31</v>
      </c>
      <c r="G23" s="64">
        <v>31</v>
      </c>
      <c r="H23" s="530">
        <v>1</v>
      </c>
    </row>
    <row r="24" spans="1:13" ht="13.9" customHeight="1" thickBot="1" x14ac:dyDescent="0.25">
      <c r="A24" s="242">
        <v>15</v>
      </c>
      <c r="B24" s="243" t="s">
        <v>24</v>
      </c>
      <c r="C24" s="251">
        <v>231</v>
      </c>
      <c r="D24" s="66">
        <v>163</v>
      </c>
      <c r="E24" s="504">
        <v>0.7056277056277056</v>
      </c>
      <c r="F24" s="66">
        <v>67</v>
      </c>
      <c r="G24" s="66">
        <v>66</v>
      </c>
      <c r="H24" s="531">
        <v>0.9850746268656716</v>
      </c>
    </row>
    <row r="25" spans="1:13" s="100" customFormat="1" ht="15" x14ac:dyDescent="0.25">
      <c r="A25" s="197"/>
      <c r="B25" s="249" t="s">
        <v>155</v>
      </c>
      <c r="C25" s="412">
        <f>SUM(C10:C24)</f>
        <v>1995</v>
      </c>
      <c r="D25" s="304">
        <f>SUM(D10:D24)</f>
        <v>1835</v>
      </c>
      <c r="E25" s="524">
        <f t="shared" ref="E25" si="0">D25/C25</f>
        <v>0.91979949874686717</v>
      </c>
      <c r="F25" s="413">
        <f>SUM(F10:F24)</f>
        <v>560</v>
      </c>
      <c r="G25" s="414">
        <f>SUM(G10:G24)</f>
        <v>548</v>
      </c>
      <c r="H25" s="524">
        <f t="shared" ref="H25" si="1">G25/F25</f>
        <v>0.97857142857142854</v>
      </c>
    </row>
    <row r="26" spans="1:13" s="100" customFormat="1" ht="15" x14ac:dyDescent="0.25">
      <c r="A26" s="439"/>
      <c r="B26" s="200" t="s">
        <v>149</v>
      </c>
      <c r="C26" s="203">
        <v>2502</v>
      </c>
      <c r="D26" s="271">
        <v>2371</v>
      </c>
      <c r="E26" s="205">
        <v>0.94764188649080738</v>
      </c>
      <c r="F26" s="202">
        <v>651</v>
      </c>
      <c r="G26" s="204">
        <v>649</v>
      </c>
      <c r="H26" s="205">
        <v>0.99692780337941633</v>
      </c>
    </row>
    <row r="27" spans="1:13" s="126" customFormat="1" ht="14.25" x14ac:dyDescent="0.2">
      <c r="A27" s="192"/>
      <c r="B27" s="200" t="s">
        <v>55</v>
      </c>
      <c r="C27" s="203">
        <v>2694</v>
      </c>
      <c r="D27" s="271">
        <v>2517</v>
      </c>
      <c r="E27" s="205">
        <v>0.9342984409799554</v>
      </c>
      <c r="F27" s="202">
        <v>683</v>
      </c>
      <c r="G27" s="204">
        <v>679</v>
      </c>
      <c r="H27" s="205">
        <v>0.99414348462664714</v>
      </c>
    </row>
    <row r="28" spans="1:13" s="126" customFormat="1" ht="14.25" x14ac:dyDescent="0.2">
      <c r="A28" s="192"/>
      <c r="B28" s="200" t="s">
        <v>56</v>
      </c>
      <c r="C28" s="203">
        <v>2921</v>
      </c>
      <c r="D28" s="271">
        <v>2810</v>
      </c>
      <c r="E28" s="205">
        <v>0.96199931530297844</v>
      </c>
      <c r="F28" s="202">
        <v>701</v>
      </c>
      <c r="G28" s="204">
        <v>701</v>
      </c>
      <c r="H28" s="205">
        <v>1</v>
      </c>
    </row>
    <row r="29" spans="1:13" s="126" customFormat="1" ht="14.25" x14ac:dyDescent="0.2">
      <c r="A29" s="192"/>
      <c r="B29" s="200" t="s">
        <v>57</v>
      </c>
      <c r="C29" s="203">
        <v>2920</v>
      </c>
      <c r="D29" s="271">
        <v>2767</v>
      </c>
      <c r="E29" s="205">
        <v>0.94760273972602738</v>
      </c>
      <c r="F29" s="202">
        <v>732</v>
      </c>
      <c r="G29" s="204">
        <v>724</v>
      </c>
      <c r="H29" s="205">
        <v>0.98907103825136611</v>
      </c>
    </row>
    <row r="30" spans="1:13" s="126" customFormat="1" ht="14.25" x14ac:dyDescent="0.2">
      <c r="A30" s="192"/>
      <c r="B30" s="200" t="s">
        <v>58</v>
      </c>
      <c r="C30" s="203">
        <v>3135</v>
      </c>
      <c r="D30" s="271">
        <v>2873</v>
      </c>
      <c r="E30" s="205">
        <v>0.91642743221690592</v>
      </c>
      <c r="F30" s="202">
        <v>731</v>
      </c>
      <c r="G30" s="204">
        <v>720</v>
      </c>
      <c r="H30" s="205">
        <v>0.98495212038303692</v>
      </c>
    </row>
    <row r="31" spans="1:13" s="126" customFormat="1" ht="14.25" x14ac:dyDescent="0.2">
      <c r="A31" s="192"/>
      <c r="B31" s="200" t="s">
        <v>59</v>
      </c>
      <c r="C31" s="203">
        <v>3162</v>
      </c>
      <c r="D31" s="271">
        <v>2957</v>
      </c>
      <c r="E31" s="205">
        <v>0.93516761543327009</v>
      </c>
      <c r="F31" s="202">
        <v>719</v>
      </c>
      <c r="G31" s="204">
        <v>709</v>
      </c>
      <c r="H31" s="205">
        <v>0.98609179415855353</v>
      </c>
    </row>
    <row r="32" spans="1:13" s="126" customFormat="1" ht="14.25" x14ac:dyDescent="0.2">
      <c r="A32" s="192"/>
      <c r="B32" s="200" t="s">
        <v>60</v>
      </c>
      <c r="C32" s="203">
        <v>3116</v>
      </c>
      <c r="D32" s="271">
        <v>2915</v>
      </c>
      <c r="E32" s="205">
        <v>0.93549422336328625</v>
      </c>
      <c r="F32" s="202">
        <v>719</v>
      </c>
      <c r="G32" s="204">
        <v>713</v>
      </c>
      <c r="H32" s="205">
        <v>0.99165507649513218</v>
      </c>
    </row>
    <row r="33" spans="1:8" s="100" customFormat="1" ht="15" x14ac:dyDescent="0.25">
      <c r="A33" s="192"/>
      <c r="B33" s="200" t="s">
        <v>61</v>
      </c>
      <c r="C33" s="203">
        <v>2960</v>
      </c>
      <c r="D33" s="271">
        <v>2789</v>
      </c>
      <c r="E33" s="205">
        <v>0.94222972972972974</v>
      </c>
      <c r="F33" s="202">
        <v>742</v>
      </c>
      <c r="G33" s="204">
        <v>738</v>
      </c>
      <c r="H33" s="205">
        <v>0.99460916442048519</v>
      </c>
    </row>
    <row r="34" spans="1:8" s="100" customFormat="1" ht="15" x14ac:dyDescent="0.25">
      <c r="A34" s="192"/>
      <c r="B34" s="200" t="s">
        <v>62</v>
      </c>
      <c r="C34" s="203">
        <v>2894</v>
      </c>
      <c r="D34" s="271">
        <v>2702</v>
      </c>
      <c r="E34" s="205">
        <v>0.93365583966827925</v>
      </c>
      <c r="F34" s="202">
        <v>729</v>
      </c>
      <c r="G34" s="204">
        <v>712</v>
      </c>
      <c r="H34" s="205">
        <v>0.97668038408779145</v>
      </c>
    </row>
    <row r="35" spans="1:8" s="100" customFormat="1" ht="15.75" thickBot="1" x14ac:dyDescent="0.3">
      <c r="A35" s="219"/>
      <c r="B35" s="220" t="s">
        <v>73</v>
      </c>
      <c r="C35" s="221">
        <v>3076</v>
      </c>
      <c r="D35" s="272">
        <v>2871</v>
      </c>
      <c r="E35" s="223">
        <v>0.93335500650195058</v>
      </c>
      <c r="F35" s="224">
        <v>708</v>
      </c>
      <c r="G35" s="222">
        <v>697</v>
      </c>
      <c r="H35" s="223">
        <v>0.9844632768361582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AZ149"/>
  <sheetViews>
    <sheetView showGridLines="0" topLeftCell="T7" zoomScaleNormal="100" workbookViewId="0">
      <selection activeCell="AP10" sqref="AP10"/>
    </sheetView>
  </sheetViews>
  <sheetFormatPr baseColWidth="10" defaultColWidth="11.42578125" defaultRowHeight="14.25" x14ac:dyDescent="0.2"/>
  <cols>
    <col min="1" max="1" width="4.85546875" style="127" customWidth="1"/>
    <col min="2" max="2" width="25.140625" style="126" customWidth="1"/>
    <col min="3" max="3" width="7.7109375" style="126" customWidth="1"/>
    <col min="4" max="4" width="10.7109375" style="126" customWidth="1"/>
    <col min="5" max="5" width="7.42578125" style="126" hidden="1" customWidth="1"/>
    <col min="6" max="6" width="7.5703125" style="126" customWidth="1"/>
    <col min="7" max="7" width="7.42578125" style="126" hidden="1" customWidth="1"/>
    <col min="8" max="8" width="7.5703125" style="127" hidden="1" customWidth="1"/>
    <col min="9" max="9" width="9.140625" style="126" bestFit="1" customWidth="1"/>
    <col min="10" max="10" width="7.28515625" style="126" hidden="1" customWidth="1"/>
    <col min="11" max="11" width="7.28515625" style="127" hidden="1" customWidth="1"/>
    <col min="12" max="12" width="7.28515625" style="127" customWidth="1"/>
    <col min="13" max="13" width="8.5703125" style="126" customWidth="1"/>
    <col min="14" max="14" width="7.5703125" style="126" hidden="1" customWidth="1"/>
    <col min="15" max="15" width="5.5703125" style="127" hidden="1" customWidth="1"/>
    <col min="16" max="16" width="7.140625" style="126" customWidth="1"/>
    <col min="17" max="17" width="7.140625" style="126" hidden="1" customWidth="1"/>
    <col min="18" max="18" width="5.28515625" style="127" hidden="1" customWidth="1"/>
    <col min="19" max="21" width="9" style="127" customWidth="1"/>
    <col min="22" max="22" width="7.5703125" style="126" customWidth="1"/>
    <col min="23" max="23" width="4.85546875" style="127" customWidth="1"/>
    <col min="24" max="24" width="21.85546875" style="126" customWidth="1"/>
    <col min="25" max="25" width="7.5703125" style="126" customWidth="1"/>
    <col min="26" max="26" width="9.7109375" style="126" customWidth="1"/>
    <col min="27" max="27" width="8" style="126" hidden="1" customWidth="1"/>
    <col min="28" max="28" width="7" style="126" customWidth="1"/>
    <col min="29" max="29" width="7.85546875" style="126" hidden="1" customWidth="1"/>
    <col min="30" max="30" width="9.5703125" style="126" customWidth="1"/>
    <col min="31" max="31" width="8.85546875" style="126" bestFit="1" customWidth="1"/>
    <col min="32" max="32" width="7.85546875" style="126" hidden="1" customWidth="1"/>
    <col min="33" max="33" width="10.140625" style="126" customWidth="1"/>
    <col min="34" max="34" width="8.7109375" style="126" customWidth="1"/>
    <col min="35" max="35" width="8.140625" style="126" customWidth="1"/>
    <col min="36" max="36" width="7.5703125" style="126" customWidth="1"/>
    <col min="37" max="37" width="7.85546875" style="126" hidden="1" customWidth="1"/>
    <col min="38" max="38" width="10.140625" style="126" customWidth="1"/>
    <col min="39" max="39" width="7.140625" style="126" customWidth="1"/>
    <col min="40" max="40" width="7.85546875" style="126" hidden="1" customWidth="1"/>
    <col min="41" max="41" width="8.7109375" style="126" customWidth="1"/>
    <col min="42" max="42" width="11.42578125" style="126" customWidth="1"/>
    <col min="43" max="16384" width="11.42578125" style="126"/>
  </cols>
  <sheetData>
    <row r="1" spans="1:44" x14ac:dyDescent="0.2">
      <c r="A1" s="125" t="s">
        <v>74</v>
      </c>
      <c r="B1" s="125"/>
      <c r="V1" s="443" t="s">
        <v>0</v>
      </c>
    </row>
    <row r="2" spans="1:44" x14ac:dyDescent="0.2">
      <c r="A2" s="128" t="s">
        <v>0</v>
      </c>
      <c r="V2" s="444"/>
      <c r="W2" s="128"/>
    </row>
    <row r="3" spans="1:44" x14ac:dyDescent="0.2">
      <c r="V3" s="443" t="str">
        <f>W9</f>
        <v xml:space="preserve">Tabell 2-4-2 - B1 - Barn med tiltak i barnevernet etter alder og type tiltak  - sum alle aldre - i perioden 01.01 - 31.12  </v>
      </c>
    </row>
    <row r="4" spans="1:44" x14ac:dyDescent="0.2">
      <c r="A4" s="129" t="s">
        <v>75</v>
      </c>
      <c r="B4" s="130"/>
      <c r="C4" s="130"/>
      <c r="D4" s="130"/>
      <c r="E4" s="130"/>
      <c r="F4" s="130"/>
      <c r="G4" s="130"/>
      <c r="H4" s="131"/>
      <c r="I4" s="130"/>
      <c r="J4" s="130"/>
      <c r="K4" s="131"/>
      <c r="L4" s="131"/>
      <c r="W4" s="128"/>
    </row>
    <row r="5" spans="1:44" x14ac:dyDescent="0.2">
      <c r="A5" s="128"/>
      <c r="V5" s="443" t="s">
        <v>74</v>
      </c>
      <c r="W5" s="128"/>
    </row>
    <row r="6" spans="1:44" x14ac:dyDescent="0.2">
      <c r="A6" s="128"/>
      <c r="W6" s="128"/>
    </row>
    <row r="8" spans="1:44" x14ac:dyDescent="0.2">
      <c r="AQ8" s="126" t="s">
        <v>76</v>
      </c>
    </row>
    <row r="9" spans="1:44" s="132" customFormat="1" ht="33" customHeight="1" thickBot="1" x14ac:dyDescent="0.3">
      <c r="A9" s="575" t="s">
        <v>77</v>
      </c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W9" s="99" t="s">
        <v>78</v>
      </c>
      <c r="AQ9" s="132" t="s">
        <v>79</v>
      </c>
    </row>
    <row r="10" spans="1:44" s="132" customFormat="1" ht="125.25" customHeight="1" thickBot="1" x14ac:dyDescent="0.3">
      <c r="A10" s="229" t="s">
        <v>2</v>
      </c>
      <c r="B10" s="230" t="s">
        <v>3</v>
      </c>
      <c r="C10" s="231" t="s">
        <v>80</v>
      </c>
      <c r="D10" s="232" t="s">
        <v>81</v>
      </c>
      <c r="E10" s="233" t="s">
        <v>82</v>
      </c>
      <c r="F10" s="232" t="s">
        <v>83</v>
      </c>
      <c r="G10" s="234" t="s">
        <v>82</v>
      </c>
      <c r="H10" s="233" t="s">
        <v>84</v>
      </c>
      <c r="I10" s="135" t="s">
        <v>85</v>
      </c>
      <c r="J10" s="235" t="s">
        <v>82</v>
      </c>
      <c r="K10" s="233" t="s">
        <v>86</v>
      </c>
      <c r="L10" s="236" t="s">
        <v>87</v>
      </c>
      <c r="M10" s="232" t="s">
        <v>88</v>
      </c>
      <c r="N10" s="234" t="s">
        <v>82</v>
      </c>
      <c r="O10" s="233" t="s">
        <v>89</v>
      </c>
      <c r="P10" s="237" t="s">
        <v>90</v>
      </c>
      <c r="Q10" s="136" t="s">
        <v>82</v>
      </c>
      <c r="R10" s="87" t="s">
        <v>91</v>
      </c>
      <c r="T10" s="132" t="s">
        <v>92</v>
      </c>
      <c r="W10" s="84" t="s">
        <v>2</v>
      </c>
      <c r="X10" s="85" t="s">
        <v>3</v>
      </c>
      <c r="Y10" s="133" t="s">
        <v>80</v>
      </c>
      <c r="Z10" s="86" t="s">
        <v>81</v>
      </c>
      <c r="AA10" s="87" t="s">
        <v>82</v>
      </c>
      <c r="AB10" s="86" t="s">
        <v>83</v>
      </c>
      <c r="AC10" s="134" t="s">
        <v>82</v>
      </c>
      <c r="AD10" s="87" t="s">
        <v>84</v>
      </c>
      <c r="AE10" s="135" t="s">
        <v>85</v>
      </c>
      <c r="AF10" s="134" t="s">
        <v>82</v>
      </c>
      <c r="AG10" s="138" t="s">
        <v>93</v>
      </c>
      <c r="AH10" s="135" t="s">
        <v>87</v>
      </c>
      <c r="AI10" s="137" t="s">
        <v>94</v>
      </c>
      <c r="AJ10" s="86" t="s">
        <v>88</v>
      </c>
      <c r="AK10" s="134" t="s">
        <v>82</v>
      </c>
      <c r="AL10" s="87" t="s">
        <v>89</v>
      </c>
      <c r="AM10" s="86" t="s">
        <v>90</v>
      </c>
      <c r="AN10" s="134" t="s">
        <v>82</v>
      </c>
      <c r="AO10" s="87" t="s">
        <v>91</v>
      </c>
      <c r="AQ10" s="133" t="s">
        <v>95</v>
      </c>
      <c r="AR10" s="132" t="s">
        <v>96</v>
      </c>
    </row>
    <row r="11" spans="1:44" ht="15" thickBot="1" x14ac:dyDescent="0.25">
      <c r="A11" s="238">
        <v>1</v>
      </c>
      <c r="B11" s="89" t="s">
        <v>10</v>
      </c>
      <c r="C11" s="357">
        <f t="shared" ref="C11:P11" si="0">C41+C69+C98+C126</f>
        <v>332</v>
      </c>
      <c r="D11" s="358">
        <f t="shared" si="0"/>
        <v>179</v>
      </c>
      <c r="E11" s="358" t="e">
        <f t="shared" si="0"/>
        <v>#REF!</v>
      </c>
      <c r="F11" s="358">
        <f t="shared" si="0"/>
        <v>103</v>
      </c>
      <c r="G11" s="358" t="e">
        <f t="shared" si="0"/>
        <v>#REF!</v>
      </c>
      <c r="H11" s="358" t="e">
        <f t="shared" si="0"/>
        <v>#REF!</v>
      </c>
      <c r="I11" s="358">
        <f t="shared" si="0"/>
        <v>8</v>
      </c>
      <c r="J11" s="358" t="e">
        <f t="shared" si="0"/>
        <v>#REF!</v>
      </c>
      <c r="K11" s="358" t="e">
        <f t="shared" si="0"/>
        <v>#REF!</v>
      </c>
      <c r="L11" s="358">
        <f t="shared" si="0"/>
        <v>4</v>
      </c>
      <c r="M11" s="358">
        <f t="shared" si="0"/>
        <v>14</v>
      </c>
      <c r="N11" s="358" t="e">
        <f t="shared" si="0"/>
        <v>#REF!</v>
      </c>
      <c r="O11" s="358" t="e">
        <f t="shared" si="0"/>
        <v>#REF!</v>
      </c>
      <c r="P11" s="359">
        <f t="shared" si="0"/>
        <v>24</v>
      </c>
      <c r="Q11" s="140" t="e">
        <v>#REF!</v>
      </c>
      <c r="R11" s="141" t="e">
        <v>#REF!</v>
      </c>
      <c r="W11" s="88">
        <v>1</v>
      </c>
      <c r="X11" s="89" t="s">
        <v>10</v>
      </c>
      <c r="Y11" s="527">
        <v>462</v>
      </c>
      <c r="Z11" s="528">
        <v>337</v>
      </c>
      <c r="AA11" s="90" t="e">
        <v>#REF!</v>
      </c>
      <c r="AB11" s="528">
        <v>85</v>
      </c>
      <c r="AC11" s="90"/>
      <c r="AD11" s="528">
        <v>25823</v>
      </c>
      <c r="AE11" s="528">
        <v>11</v>
      </c>
      <c r="AF11" s="90"/>
      <c r="AG11" s="528">
        <v>3670</v>
      </c>
      <c r="AH11" s="528">
        <v>17</v>
      </c>
      <c r="AI11" s="528">
        <v>2110</v>
      </c>
      <c r="AJ11" s="528">
        <v>18</v>
      </c>
      <c r="AK11" s="90"/>
      <c r="AL11" s="528">
        <v>3170</v>
      </c>
      <c r="AM11" s="528">
        <v>36</v>
      </c>
      <c r="AN11" s="90"/>
      <c r="AO11" s="532">
        <v>9024</v>
      </c>
      <c r="AQ11" s="139">
        <f>Z11+AB11+AE11+AH11+AJ11+AM11</f>
        <v>504</v>
      </c>
      <c r="AR11" s="126">
        <f>Y11-AQ11</f>
        <v>-42</v>
      </c>
    </row>
    <row r="12" spans="1:44" ht="15" thickBot="1" x14ac:dyDescent="0.25">
      <c r="A12" s="239">
        <v>2</v>
      </c>
      <c r="B12" s="92" t="s">
        <v>11</v>
      </c>
      <c r="C12" s="360">
        <f t="shared" ref="C12:P12" si="1">C42+C70+C99+C127</f>
        <v>305</v>
      </c>
      <c r="D12" s="361">
        <f t="shared" si="1"/>
        <v>199</v>
      </c>
      <c r="E12" s="361" t="e">
        <f t="shared" si="1"/>
        <v>#REF!</v>
      </c>
      <c r="F12" s="361">
        <f t="shared" si="1"/>
        <v>65</v>
      </c>
      <c r="G12" s="361" t="e">
        <f t="shared" si="1"/>
        <v>#REF!</v>
      </c>
      <c r="H12" s="361" t="e">
        <f t="shared" si="1"/>
        <v>#REF!</v>
      </c>
      <c r="I12" s="361">
        <f t="shared" si="1"/>
        <v>12</v>
      </c>
      <c r="J12" s="361" t="e">
        <f t="shared" si="1"/>
        <v>#REF!</v>
      </c>
      <c r="K12" s="361" t="e">
        <f t="shared" si="1"/>
        <v>#REF!</v>
      </c>
      <c r="L12" s="361">
        <f t="shared" si="1"/>
        <v>4</v>
      </c>
      <c r="M12" s="361">
        <f t="shared" si="1"/>
        <v>8</v>
      </c>
      <c r="N12" s="361" t="e">
        <f t="shared" si="1"/>
        <v>#REF!</v>
      </c>
      <c r="O12" s="361" t="e">
        <f t="shared" si="1"/>
        <v>#REF!</v>
      </c>
      <c r="P12" s="362">
        <f t="shared" si="1"/>
        <v>17</v>
      </c>
      <c r="Q12" s="143" t="e">
        <v>#REF!</v>
      </c>
      <c r="R12" s="144" t="e">
        <v>#REF!</v>
      </c>
      <c r="W12" s="91">
        <v>2</v>
      </c>
      <c r="X12" s="92" t="s">
        <v>11</v>
      </c>
      <c r="Y12" s="250">
        <v>346</v>
      </c>
      <c r="Z12" s="64">
        <v>243</v>
      </c>
      <c r="AA12" s="94" t="e">
        <v>#REF!</v>
      </c>
      <c r="AB12" s="64">
        <v>72</v>
      </c>
      <c r="AC12" s="94"/>
      <c r="AD12" s="64">
        <v>0</v>
      </c>
      <c r="AE12" s="64">
        <v>12</v>
      </c>
      <c r="AF12" s="94"/>
      <c r="AG12" s="64">
        <v>0</v>
      </c>
      <c r="AH12" s="64">
        <v>10</v>
      </c>
      <c r="AI12" s="64">
        <v>0</v>
      </c>
      <c r="AJ12" s="64">
        <v>15</v>
      </c>
      <c r="AK12" s="94"/>
      <c r="AL12" s="64">
        <v>0</v>
      </c>
      <c r="AM12" s="64">
        <v>14</v>
      </c>
      <c r="AN12" s="94"/>
      <c r="AO12" s="533">
        <v>0</v>
      </c>
      <c r="AQ12" s="139">
        <f t="shared" ref="AQ12:AQ25" si="2">Z12+AB12+AE12+AH12+AJ12+AM12</f>
        <v>366</v>
      </c>
      <c r="AR12" s="126">
        <f t="shared" ref="AR12:AR25" si="3">Y12-AQ12</f>
        <v>-20</v>
      </c>
    </row>
    <row r="13" spans="1:44" ht="15" thickBot="1" x14ac:dyDescent="0.25">
      <c r="A13" s="239">
        <v>3</v>
      </c>
      <c r="B13" s="92" t="s">
        <v>12</v>
      </c>
      <c r="C13" s="360">
        <f t="shared" ref="C13:P13" si="4">C43+C71+C100+C128</f>
        <v>216</v>
      </c>
      <c r="D13" s="361">
        <f t="shared" si="4"/>
        <v>111</v>
      </c>
      <c r="E13" s="361" t="e">
        <f t="shared" si="4"/>
        <v>#REF!</v>
      </c>
      <c r="F13" s="361">
        <f t="shared" si="4"/>
        <v>76</v>
      </c>
      <c r="G13" s="361" t="e">
        <f t="shared" si="4"/>
        <v>#REF!</v>
      </c>
      <c r="H13" s="361" t="e">
        <f t="shared" si="4"/>
        <v>#REF!</v>
      </c>
      <c r="I13" s="361">
        <f t="shared" si="4"/>
        <v>3</v>
      </c>
      <c r="J13" s="361" t="e">
        <f t="shared" si="4"/>
        <v>#REF!</v>
      </c>
      <c r="K13" s="361" t="e">
        <f t="shared" si="4"/>
        <v>#REF!</v>
      </c>
      <c r="L13" s="361">
        <f t="shared" si="4"/>
        <v>1</v>
      </c>
      <c r="M13" s="361">
        <f t="shared" si="4"/>
        <v>6</v>
      </c>
      <c r="N13" s="361" t="e">
        <f t="shared" si="4"/>
        <v>#REF!</v>
      </c>
      <c r="O13" s="361" t="e">
        <f t="shared" si="4"/>
        <v>#REF!</v>
      </c>
      <c r="P13" s="362">
        <f t="shared" si="4"/>
        <v>19</v>
      </c>
      <c r="Q13" s="143" t="e">
        <v>#REF!</v>
      </c>
      <c r="R13" s="144" t="e">
        <v>#REF!</v>
      </c>
      <c r="W13" s="91">
        <v>3</v>
      </c>
      <c r="X13" s="92" t="s">
        <v>12</v>
      </c>
      <c r="Y13" s="250">
        <v>213</v>
      </c>
      <c r="Z13" s="64">
        <v>135</v>
      </c>
      <c r="AA13" s="94" t="e">
        <v>#REF!</v>
      </c>
      <c r="AB13" s="64">
        <v>66</v>
      </c>
      <c r="AC13" s="94"/>
      <c r="AD13" s="64">
        <v>0</v>
      </c>
      <c r="AE13" s="64">
        <v>8</v>
      </c>
      <c r="AF13" s="94"/>
      <c r="AG13" s="64">
        <v>0</v>
      </c>
      <c r="AH13" s="64">
        <v>13</v>
      </c>
      <c r="AI13" s="64">
        <v>0</v>
      </c>
      <c r="AJ13" s="64">
        <v>12</v>
      </c>
      <c r="AK13" s="94"/>
      <c r="AL13" s="64">
        <v>0</v>
      </c>
      <c r="AM13" s="64">
        <v>12</v>
      </c>
      <c r="AN13" s="94"/>
      <c r="AO13" s="533">
        <v>0</v>
      </c>
      <c r="AQ13" s="139">
        <f t="shared" si="2"/>
        <v>246</v>
      </c>
      <c r="AR13" s="126">
        <f t="shared" si="3"/>
        <v>-33</v>
      </c>
    </row>
    <row r="14" spans="1:44" ht="15.75" customHeight="1" thickBot="1" x14ac:dyDescent="0.25">
      <c r="A14" s="239">
        <v>4</v>
      </c>
      <c r="B14" s="92" t="s">
        <v>13</v>
      </c>
      <c r="C14" s="360">
        <f t="shared" ref="C14:P14" si="5">C44+C72+C101+C129</f>
        <v>109</v>
      </c>
      <c r="D14" s="361">
        <f t="shared" si="5"/>
        <v>57</v>
      </c>
      <c r="E14" s="361" t="e">
        <f t="shared" si="5"/>
        <v>#REF!</v>
      </c>
      <c r="F14" s="361">
        <f t="shared" si="5"/>
        <v>31</v>
      </c>
      <c r="G14" s="361" t="e">
        <f t="shared" si="5"/>
        <v>#REF!</v>
      </c>
      <c r="H14" s="361" t="e">
        <f t="shared" si="5"/>
        <v>#REF!</v>
      </c>
      <c r="I14" s="361">
        <f t="shared" si="5"/>
        <v>0</v>
      </c>
      <c r="J14" s="361" t="e">
        <f t="shared" si="5"/>
        <v>#REF!</v>
      </c>
      <c r="K14" s="361" t="e">
        <f t="shared" si="5"/>
        <v>#REF!</v>
      </c>
      <c r="L14" s="361">
        <f t="shared" si="5"/>
        <v>3</v>
      </c>
      <c r="M14" s="361">
        <f t="shared" si="5"/>
        <v>3</v>
      </c>
      <c r="N14" s="361" t="e">
        <f t="shared" si="5"/>
        <v>#REF!</v>
      </c>
      <c r="O14" s="361" t="e">
        <f t="shared" si="5"/>
        <v>#REF!</v>
      </c>
      <c r="P14" s="362">
        <f t="shared" si="5"/>
        <v>15</v>
      </c>
      <c r="Q14" s="143" t="e">
        <v>#REF!</v>
      </c>
      <c r="R14" s="144" t="e">
        <v>#REF!</v>
      </c>
      <c r="W14" s="91">
        <v>4</v>
      </c>
      <c r="X14" s="92" t="s">
        <v>13</v>
      </c>
      <c r="Y14" s="250">
        <v>142</v>
      </c>
      <c r="Z14" s="64">
        <v>84</v>
      </c>
      <c r="AA14" s="94" t="e">
        <v>#REF!</v>
      </c>
      <c r="AB14" s="64">
        <v>34</v>
      </c>
      <c r="AC14" s="94"/>
      <c r="AD14" s="64">
        <v>0</v>
      </c>
      <c r="AE14" s="64">
        <v>2</v>
      </c>
      <c r="AF14" s="94"/>
      <c r="AG14" s="64">
        <v>0</v>
      </c>
      <c r="AH14" s="64">
        <v>7</v>
      </c>
      <c r="AI14" s="64">
        <v>0</v>
      </c>
      <c r="AJ14" s="64">
        <v>7</v>
      </c>
      <c r="AK14" s="94"/>
      <c r="AL14" s="64">
        <v>0</v>
      </c>
      <c r="AM14" s="64">
        <v>28</v>
      </c>
      <c r="AN14" s="94"/>
      <c r="AO14" s="533">
        <v>0</v>
      </c>
      <c r="AQ14" s="139">
        <f t="shared" si="2"/>
        <v>162</v>
      </c>
      <c r="AR14" s="126">
        <f t="shared" si="3"/>
        <v>-20</v>
      </c>
    </row>
    <row r="15" spans="1:44" ht="15" thickBot="1" x14ac:dyDescent="0.25">
      <c r="A15" s="239">
        <v>5</v>
      </c>
      <c r="B15" s="92" t="s">
        <v>14</v>
      </c>
      <c r="C15" s="360">
        <f t="shared" ref="C15:P15" si="6">C45+C73+C102+C130</f>
        <v>124</v>
      </c>
      <c r="D15" s="361">
        <f t="shared" si="6"/>
        <v>77</v>
      </c>
      <c r="E15" s="361" t="e">
        <f t="shared" si="6"/>
        <v>#REF!</v>
      </c>
      <c r="F15" s="361">
        <f t="shared" si="6"/>
        <v>26</v>
      </c>
      <c r="G15" s="361" t="e">
        <f t="shared" si="6"/>
        <v>#REF!</v>
      </c>
      <c r="H15" s="361" t="e">
        <f t="shared" si="6"/>
        <v>#REF!</v>
      </c>
      <c r="I15" s="361">
        <f t="shared" si="6"/>
        <v>4</v>
      </c>
      <c r="J15" s="361" t="e">
        <f t="shared" si="6"/>
        <v>#REF!</v>
      </c>
      <c r="K15" s="361" t="e">
        <f t="shared" si="6"/>
        <v>#REF!</v>
      </c>
      <c r="L15" s="361">
        <f t="shared" si="6"/>
        <v>6</v>
      </c>
      <c r="M15" s="361">
        <f t="shared" si="6"/>
        <v>4</v>
      </c>
      <c r="N15" s="361" t="e">
        <f t="shared" si="6"/>
        <v>#REF!</v>
      </c>
      <c r="O15" s="361" t="e">
        <f t="shared" si="6"/>
        <v>#REF!</v>
      </c>
      <c r="P15" s="362">
        <f t="shared" si="6"/>
        <v>7</v>
      </c>
      <c r="Q15" s="143" t="e">
        <v>#REF!</v>
      </c>
      <c r="R15" s="144" t="e">
        <v>#REF!</v>
      </c>
      <c r="W15" s="91">
        <v>5</v>
      </c>
      <c r="X15" s="92" t="s">
        <v>14</v>
      </c>
      <c r="Y15" s="250">
        <v>198</v>
      </c>
      <c r="Z15" s="64">
        <v>142</v>
      </c>
      <c r="AA15" s="94" t="e">
        <v>#REF!</v>
      </c>
      <c r="AB15" s="64">
        <v>30</v>
      </c>
      <c r="AC15" s="94"/>
      <c r="AD15" s="64">
        <v>9483</v>
      </c>
      <c r="AE15" s="64">
        <v>6</v>
      </c>
      <c r="AF15" s="94"/>
      <c r="AG15" s="64">
        <v>1719</v>
      </c>
      <c r="AH15" s="64">
        <v>10</v>
      </c>
      <c r="AI15" s="64">
        <v>878</v>
      </c>
      <c r="AJ15" s="64">
        <v>4</v>
      </c>
      <c r="AK15" s="94"/>
      <c r="AL15" s="64">
        <v>1118</v>
      </c>
      <c r="AM15" s="64">
        <v>22</v>
      </c>
      <c r="AN15" s="94"/>
      <c r="AO15" s="533">
        <v>6008</v>
      </c>
      <c r="AQ15" s="139">
        <f t="shared" si="2"/>
        <v>214</v>
      </c>
      <c r="AR15" s="126">
        <f t="shared" si="3"/>
        <v>-16</v>
      </c>
    </row>
    <row r="16" spans="1:44" ht="15" thickBot="1" x14ac:dyDescent="0.25">
      <c r="A16" s="239">
        <v>6</v>
      </c>
      <c r="B16" s="92" t="s">
        <v>15</v>
      </c>
      <c r="C16" s="360">
        <f t="shared" ref="C16:P16" si="7">C46+C74+C103+C131</f>
        <v>127</v>
      </c>
      <c r="D16" s="361">
        <f t="shared" si="7"/>
        <v>107</v>
      </c>
      <c r="E16" s="361" t="e">
        <f t="shared" si="7"/>
        <v>#REF!</v>
      </c>
      <c r="F16" s="361">
        <f t="shared" si="7"/>
        <v>9</v>
      </c>
      <c r="G16" s="361" t="e">
        <f t="shared" si="7"/>
        <v>#REF!</v>
      </c>
      <c r="H16" s="361" t="e">
        <f t="shared" si="7"/>
        <v>#REF!</v>
      </c>
      <c r="I16" s="361">
        <f t="shared" si="7"/>
        <v>1</v>
      </c>
      <c r="J16" s="361" t="e">
        <f t="shared" si="7"/>
        <v>#REF!</v>
      </c>
      <c r="K16" s="361" t="e">
        <f t="shared" si="7"/>
        <v>#REF!</v>
      </c>
      <c r="L16" s="361">
        <f t="shared" si="7"/>
        <v>4</v>
      </c>
      <c r="M16" s="361">
        <f t="shared" si="7"/>
        <v>4</v>
      </c>
      <c r="N16" s="361" t="e">
        <f t="shared" si="7"/>
        <v>#REF!</v>
      </c>
      <c r="O16" s="361" t="e">
        <f t="shared" si="7"/>
        <v>#REF!</v>
      </c>
      <c r="P16" s="362">
        <f t="shared" si="7"/>
        <v>6</v>
      </c>
      <c r="Q16" s="143" t="e">
        <v>#REF!</v>
      </c>
      <c r="R16" s="144" t="e">
        <v>#REF!</v>
      </c>
      <c r="W16" s="91">
        <v>6</v>
      </c>
      <c r="X16" s="92" t="s">
        <v>15</v>
      </c>
      <c r="Y16" s="250">
        <v>129</v>
      </c>
      <c r="Z16" s="64">
        <v>114</v>
      </c>
      <c r="AA16" s="94" t="e">
        <v>#REF!</v>
      </c>
      <c r="AB16" s="64">
        <v>8</v>
      </c>
      <c r="AC16" s="94"/>
      <c r="AD16" s="64">
        <v>1921</v>
      </c>
      <c r="AE16" s="64">
        <v>1</v>
      </c>
      <c r="AF16" s="94"/>
      <c r="AG16" s="64">
        <v>365</v>
      </c>
      <c r="AH16" s="64">
        <v>8</v>
      </c>
      <c r="AI16" s="64">
        <v>1317</v>
      </c>
      <c r="AJ16" s="64">
        <v>5</v>
      </c>
      <c r="AK16" s="94"/>
      <c r="AL16" s="64">
        <v>437</v>
      </c>
      <c r="AM16" s="64">
        <v>8</v>
      </c>
      <c r="AN16" s="94"/>
      <c r="AO16" s="533">
        <v>2075</v>
      </c>
      <c r="AQ16" s="139">
        <f t="shared" si="2"/>
        <v>144</v>
      </c>
      <c r="AR16" s="126">
        <f t="shared" si="3"/>
        <v>-15</v>
      </c>
    </row>
    <row r="17" spans="1:46" ht="15" thickBot="1" x14ac:dyDescent="0.25">
      <c r="A17" s="239">
        <v>7</v>
      </c>
      <c r="B17" s="92" t="s">
        <v>16</v>
      </c>
      <c r="C17" s="360">
        <f t="shared" ref="C17:P17" si="8">C47+C75+C104+C132</f>
        <v>99</v>
      </c>
      <c r="D17" s="361">
        <f t="shared" si="8"/>
        <v>69</v>
      </c>
      <c r="E17" s="361" t="e">
        <f t="shared" si="8"/>
        <v>#REF!</v>
      </c>
      <c r="F17" s="361">
        <f t="shared" si="8"/>
        <v>14</v>
      </c>
      <c r="G17" s="361" t="e">
        <f t="shared" si="8"/>
        <v>#REF!</v>
      </c>
      <c r="H17" s="361" t="e">
        <f t="shared" si="8"/>
        <v>#REF!</v>
      </c>
      <c r="I17" s="361">
        <f t="shared" si="8"/>
        <v>1</v>
      </c>
      <c r="J17" s="361" t="e">
        <f t="shared" si="8"/>
        <v>#REF!</v>
      </c>
      <c r="K17" s="361" t="e">
        <f t="shared" si="8"/>
        <v>#REF!</v>
      </c>
      <c r="L17" s="361">
        <f t="shared" si="8"/>
        <v>0</v>
      </c>
      <c r="M17" s="361">
        <f t="shared" si="8"/>
        <v>4</v>
      </c>
      <c r="N17" s="361" t="e">
        <f t="shared" si="8"/>
        <v>#REF!</v>
      </c>
      <c r="O17" s="361" t="e">
        <f t="shared" si="8"/>
        <v>#REF!</v>
      </c>
      <c r="P17" s="362">
        <f t="shared" si="8"/>
        <v>11</v>
      </c>
      <c r="Q17" s="143" t="e">
        <v>#REF!</v>
      </c>
      <c r="R17" s="144" t="e">
        <v>#REF!</v>
      </c>
      <c r="W17" s="91">
        <v>7</v>
      </c>
      <c r="X17" s="92" t="s">
        <v>16</v>
      </c>
      <c r="Y17" s="250">
        <v>147</v>
      </c>
      <c r="Z17" s="64">
        <v>100</v>
      </c>
      <c r="AA17" s="94" t="e">
        <v>#REF!</v>
      </c>
      <c r="AB17" s="64">
        <v>12</v>
      </c>
      <c r="AC17" s="94"/>
      <c r="AD17" s="64">
        <v>0</v>
      </c>
      <c r="AE17" s="64">
        <v>6</v>
      </c>
      <c r="AF17" s="94"/>
      <c r="AG17" s="64">
        <v>0</v>
      </c>
      <c r="AH17" s="64">
        <v>1</v>
      </c>
      <c r="AI17" s="64">
        <v>0</v>
      </c>
      <c r="AJ17" s="64">
        <v>8</v>
      </c>
      <c r="AK17" s="94"/>
      <c r="AL17" s="64">
        <v>0</v>
      </c>
      <c r="AM17" s="64">
        <v>29</v>
      </c>
      <c r="AN17" s="94"/>
      <c r="AO17" s="533">
        <v>0</v>
      </c>
      <c r="AQ17" s="139">
        <f t="shared" si="2"/>
        <v>156</v>
      </c>
      <c r="AR17" s="126">
        <f t="shared" si="3"/>
        <v>-9</v>
      </c>
    </row>
    <row r="18" spans="1:46" ht="15" thickBot="1" x14ac:dyDescent="0.25">
      <c r="A18" s="239">
        <v>8</v>
      </c>
      <c r="B18" s="92" t="s">
        <v>17</v>
      </c>
      <c r="C18" s="360">
        <f t="shared" ref="C18:P18" si="9">C48+C76+C105+C133</f>
        <v>106</v>
      </c>
      <c r="D18" s="361">
        <f t="shared" si="9"/>
        <v>63</v>
      </c>
      <c r="E18" s="361" t="e">
        <f t="shared" si="9"/>
        <v>#REF!</v>
      </c>
      <c r="F18" s="361">
        <f t="shared" si="9"/>
        <v>18</v>
      </c>
      <c r="G18" s="361" t="e">
        <f t="shared" si="9"/>
        <v>#REF!</v>
      </c>
      <c r="H18" s="361" t="e">
        <f t="shared" si="9"/>
        <v>#REF!</v>
      </c>
      <c r="I18" s="361">
        <f t="shared" si="9"/>
        <v>8</v>
      </c>
      <c r="J18" s="361" t="e">
        <f t="shared" si="9"/>
        <v>#REF!</v>
      </c>
      <c r="K18" s="361" t="e">
        <f t="shared" si="9"/>
        <v>#REF!</v>
      </c>
      <c r="L18" s="361">
        <f t="shared" si="9"/>
        <v>2</v>
      </c>
      <c r="M18" s="361">
        <f t="shared" si="9"/>
        <v>1</v>
      </c>
      <c r="N18" s="361" t="e">
        <f t="shared" si="9"/>
        <v>#REF!</v>
      </c>
      <c r="O18" s="361" t="e">
        <f t="shared" si="9"/>
        <v>#REF!</v>
      </c>
      <c r="P18" s="362">
        <f t="shared" si="9"/>
        <v>14</v>
      </c>
      <c r="Q18" s="143" t="e">
        <v>#REF!</v>
      </c>
      <c r="R18" s="144" t="e">
        <v>#REF!</v>
      </c>
      <c r="W18" s="91">
        <v>8</v>
      </c>
      <c r="X18" s="92" t="s">
        <v>17</v>
      </c>
      <c r="Y18" s="250">
        <v>143</v>
      </c>
      <c r="Z18" s="64">
        <v>99</v>
      </c>
      <c r="AA18" s="94" t="e">
        <v>#REF!</v>
      </c>
      <c r="AB18" s="64">
        <v>15</v>
      </c>
      <c r="AC18" s="94"/>
      <c r="AD18" s="64">
        <v>4557</v>
      </c>
      <c r="AE18" s="64">
        <v>9</v>
      </c>
      <c r="AF18" s="94"/>
      <c r="AG18" s="64">
        <v>2939</v>
      </c>
      <c r="AH18" s="64">
        <v>2</v>
      </c>
      <c r="AI18" s="64">
        <v>149</v>
      </c>
      <c r="AJ18" s="64">
        <v>7</v>
      </c>
      <c r="AK18" s="94"/>
      <c r="AL18" s="64">
        <v>1039</v>
      </c>
      <c r="AM18" s="64">
        <v>22</v>
      </c>
      <c r="AN18" s="94"/>
      <c r="AO18" s="533">
        <v>7296</v>
      </c>
      <c r="AQ18" s="139">
        <f t="shared" si="2"/>
        <v>154</v>
      </c>
      <c r="AR18" s="126">
        <f t="shared" si="3"/>
        <v>-11</v>
      </c>
    </row>
    <row r="19" spans="1:46" ht="15" thickBot="1" x14ac:dyDescent="0.25">
      <c r="A19" s="239">
        <v>9</v>
      </c>
      <c r="B19" s="92" t="s">
        <v>18</v>
      </c>
      <c r="C19" s="360">
        <f t="shared" ref="C19:P19" si="10">C49+C77+C106+C134</f>
        <v>258</v>
      </c>
      <c r="D19" s="361">
        <f t="shared" si="10"/>
        <v>195</v>
      </c>
      <c r="E19" s="361" t="e">
        <f t="shared" si="10"/>
        <v>#REF!</v>
      </c>
      <c r="F19" s="361">
        <f t="shared" si="10"/>
        <v>35</v>
      </c>
      <c r="G19" s="361" t="e">
        <f t="shared" si="10"/>
        <v>#REF!</v>
      </c>
      <c r="H19" s="361" t="e">
        <f t="shared" si="10"/>
        <v>#REF!</v>
      </c>
      <c r="I19" s="361">
        <f t="shared" si="10"/>
        <v>4</v>
      </c>
      <c r="J19" s="361" t="e">
        <f t="shared" si="10"/>
        <v>#REF!</v>
      </c>
      <c r="K19" s="361" t="e">
        <f t="shared" si="10"/>
        <v>#REF!</v>
      </c>
      <c r="L19" s="361">
        <f t="shared" si="10"/>
        <v>0</v>
      </c>
      <c r="M19" s="361">
        <f t="shared" si="10"/>
        <v>2</v>
      </c>
      <c r="N19" s="361" t="e">
        <f t="shared" si="10"/>
        <v>#REF!</v>
      </c>
      <c r="O19" s="361" t="e">
        <f t="shared" si="10"/>
        <v>#REF!</v>
      </c>
      <c r="P19" s="362">
        <f t="shared" si="10"/>
        <v>22</v>
      </c>
      <c r="Q19" s="143" t="e">
        <v>#REF!</v>
      </c>
      <c r="R19" s="144" t="e">
        <v>#REF!</v>
      </c>
      <c r="W19" s="91">
        <v>9</v>
      </c>
      <c r="X19" s="92" t="s">
        <v>18</v>
      </c>
      <c r="Y19" s="250">
        <v>366</v>
      </c>
      <c r="Z19" s="64">
        <v>276</v>
      </c>
      <c r="AA19" s="94" t="e">
        <v>#REF!</v>
      </c>
      <c r="AB19" s="64">
        <v>45</v>
      </c>
      <c r="AC19" s="94"/>
      <c r="AD19" s="64">
        <v>0</v>
      </c>
      <c r="AE19" s="64">
        <v>1</v>
      </c>
      <c r="AF19" s="94"/>
      <c r="AG19" s="64">
        <v>0</v>
      </c>
      <c r="AH19" s="64">
        <v>7</v>
      </c>
      <c r="AI19" s="64">
        <v>0</v>
      </c>
      <c r="AJ19" s="64">
        <v>5</v>
      </c>
      <c r="AK19" s="94"/>
      <c r="AL19" s="64">
        <v>0</v>
      </c>
      <c r="AM19" s="64">
        <v>32</v>
      </c>
      <c r="AN19" s="94"/>
      <c r="AO19" s="533">
        <v>0</v>
      </c>
      <c r="AQ19" s="139">
        <f t="shared" si="2"/>
        <v>366</v>
      </c>
      <c r="AR19" s="126">
        <f t="shared" si="3"/>
        <v>0</v>
      </c>
    </row>
    <row r="20" spans="1:46" ht="15" thickBot="1" x14ac:dyDescent="0.25">
      <c r="A20" s="239">
        <v>10</v>
      </c>
      <c r="B20" s="92" t="s">
        <v>19</v>
      </c>
      <c r="C20" s="360">
        <f t="shared" ref="C20:P20" si="11">C50+C78+C107+C135</f>
        <v>255</v>
      </c>
      <c r="D20" s="361">
        <f t="shared" si="11"/>
        <v>169</v>
      </c>
      <c r="E20" s="361" t="e">
        <f t="shared" si="11"/>
        <v>#REF!</v>
      </c>
      <c r="F20" s="361">
        <f t="shared" si="11"/>
        <v>59</v>
      </c>
      <c r="G20" s="361" t="e">
        <f t="shared" si="11"/>
        <v>#REF!</v>
      </c>
      <c r="H20" s="361" t="e">
        <f t="shared" si="11"/>
        <v>#REF!</v>
      </c>
      <c r="I20" s="361">
        <f t="shared" si="11"/>
        <v>0</v>
      </c>
      <c r="J20" s="361" t="e">
        <f t="shared" si="11"/>
        <v>#REF!</v>
      </c>
      <c r="K20" s="361" t="e">
        <f t="shared" si="11"/>
        <v>#REF!</v>
      </c>
      <c r="L20" s="361">
        <f t="shared" si="11"/>
        <v>3</v>
      </c>
      <c r="M20" s="361">
        <f t="shared" si="11"/>
        <v>4</v>
      </c>
      <c r="N20" s="361" t="e">
        <f t="shared" si="11"/>
        <v>#REF!</v>
      </c>
      <c r="O20" s="361" t="e">
        <f t="shared" si="11"/>
        <v>#REF!</v>
      </c>
      <c r="P20" s="362">
        <f t="shared" si="11"/>
        <v>20</v>
      </c>
      <c r="Q20" s="143" t="e">
        <v>#REF!</v>
      </c>
      <c r="R20" s="144" t="e">
        <v>#REF!</v>
      </c>
      <c r="W20" s="91">
        <v>10</v>
      </c>
      <c r="X20" s="92" t="s">
        <v>19</v>
      </c>
      <c r="Y20" s="250">
        <v>281</v>
      </c>
      <c r="Z20" s="64">
        <v>224</v>
      </c>
      <c r="AA20" s="94" t="e">
        <v>#REF!</v>
      </c>
      <c r="AB20" s="64">
        <v>40</v>
      </c>
      <c r="AC20" s="94"/>
      <c r="AD20" s="64">
        <v>12777</v>
      </c>
      <c r="AE20" s="64">
        <v>0</v>
      </c>
      <c r="AF20" s="94"/>
      <c r="AG20" s="64">
        <v>0</v>
      </c>
      <c r="AH20" s="64">
        <v>21</v>
      </c>
      <c r="AI20" s="64">
        <v>2608</v>
      </c>
      <c r="AJ20" s="64">
        <v>5</v>
      </c>
      <c r="AK20" s="94"/>
      <c r="AL20" s="64">
        <v>584</v>
      </c>
      <c r="AM20" s="64">
        <v>17</v>
      </c>
      <c r="AN20" s="94"/>
      <c r="AO20" s="533">
        <v>4962</v>
      </c>
      <c r="AQ20" s="139">
        <f t="shared" si="2"/>
        <v>307</v>
      </c>
      <c r="AR20" s="126">
        <f t="shared" si="3"/>
        <v>-26</v>
      </c>
    </row>
    <row r="21" spans="1:46" ht="15" thickBot="1" x14ac:dyDescent="0.25">
      <c r="A21" s="239">
        <v>11</v>
      </c>
      <c r="B21" s="92" t="s">
        <v>20</v>
      </c>
      <c r="C21" s="360">
        <f t="shared" ref="C21:P21" si="12">C51+C79+C108+C136</f>
        <v>274</v>
      </c>
      <c r="D21" s="361">
        <f t="shared" si="12"/>
        <v>183</v>
      </c>
      <c r="E21" s="361" t="e">
        <f t="shared" si="12"/>
        <v>#REF!</v>
      </c>
      <c r="F21" s="361">
        <f t="shared" si="12"/>
        <v>52</v>
      </c>
      <c r="G21" s="361" t="e">
        <f t="shared" si="12"/>
        <v>#REF!</v>
      </c>
      <c r="H21" s="361" t="e">
        <f t="shared" si="12"/>
        <v>#REF!</v>
      </c>
      <c r="I21" s="361">
        <f t="shared" si="12"/>
        <v>15</v>
      </c>
      <c r="J21" s="361" t="e">
        <f t="shared" si="12"/>
        <v>#REF!</v>
      </c>
      <c r="K21" s="361" t="e">
        <f t="shared" si="12"/>
        <v>#REF!</v>
      </c>
      <c r="L21" s="361">
        <f t="shared" si="12"/>
        <v>2</v>
      </c>
      <c r="M21" s="361">
        <f t="shared" si="12"/>
        <v>5</v>
      </c>
      <c r="N21" s="361" t="e">
        <f t="shared" si="12"/>
        <v>#REF!</v>
      </c>
      <c r="O21" s="361" t="e">
        <f t="shared" si="12"/>
        <v>#REF!</v>
      </c>
      <c r="P21" s="362">
        <f t="shared" si="12"/>
        <v>17</v>
      </c>
      <c r="Q21" s="143" t="e">
        <v>#REF!</v>
      </c>
      <c r="R21" s="144" t="e">
        <v>#REF!</v>
      </c>
      <c r="W21" s="91">
        <v>11</v>
      </c>
      <c r="X21" s="92" t="s">
        <v>20</v>
      </c>
      <c r="Y21" s="250">
        <v>222</v>
      </c>
      <c r="Z21" s="64">
        <v>134</v>
      </c>
      <c r="AA21" s="94" t="e">
        <v>#REF!</v>
      </c>
      <c r="AB21" s="64">
        <v>41</v>
      </c>
      <c r="AC21" s="94"/>
      <c r="AD21" s="64">
        <v>0</v>
      </c>
      <c r="AE21" s="64">
        <v>6</v>
      </c>
      <c r="AF21" s="94"/>
      <c r="AG21" s="64">
        <v>0</v>
      </c>
      <c r="AH21" s="64">
        <v>3</v>
      </c>
      <c r="AI21" s="64">
        <v>0</v>
      </c>
      <c r="AJ21" s="64">
        <v>9</v>
      </c>
      <c r="AK21" s="94"/>
      <c r="AL21" s="64">
        <v>0</v>
      </c>
      <c r="AM21" s="64">
        <v>27</v>
      </c>
      <c r="AN21" s="94"/>
      <c r="AO21" s="533">
        <v>0</v>
      </c>
      <c r="AQ21" s="139">
        <f t="shared" si="2"/>
        <v>220</v>
      </c>
      <c r="AR21" s="126">
        <f t="shared" si="3"/>
        <v>2</v>
      </c>
    </row>
    <row r="22" spans="1:46" ht="15" thickBot="1" x14ac:dyDescent="0.25">
      <c r="A22" s="239">
        <v>12</v>
      </c>
      <c r="B22" s="92" t="s">
        <v>21</v>
      </c>
      <c r="C22" s="360">
        <f t="shared" ref="C22:P22" si="13">C52+C80+C109+C137</f>
        <v>304</v>
      </c>
      <c r="D22" s="361">
        <f t="shared" si="13"/>
        <v>171</v>
      </c>
      <c r="E22" s="361" t="e">
        <f t="shared" si="13"/>
        <v>#REF!</v>
      </c>
      <c r="F22" s="361">
        <f t="shared" si="13"/>
        <v>64</v>
      </c>
      <c r="G22" s="361" t="e">
        <f t="shared" si="13"/>
        <v>#REF!</v>
      </c>
      <c r="H22" s="361" t="e">
        <f t="shared" si="13"/>
        <v>#REF!</v>
      </c>
      <c r="I22" s="361">
        <f t="shared" si="13"/>
        <v>14</v>
      </c>
      <c r="J22" s="361" t="e">
        <f t="shared" si="13"/>
        <v>#REF!</v>
      </c>
      <c r="K22" s="361" t="e">
        <f t="shared" si="13"/>
        <v>#REF!</v>
      </c>
      <c r="L22" s="361">
        <f t="shared" si="13"/>
        <v>4</v>
      </c>
      <c r="M22" s="361">
        <f t="shared" si="13"/>
        <v>16</v>
      </c>
      <c r="N22" s="361" t="e">
        <f t="shared" si="13"/>
        <v>#REF!</v>
      </c>
      <c r="O22" s="361" t="e">
        <f t="shared" si="13"/>
        <v>#REF!</v>
      </c>
      <c r="P22" s="362">
        <f t="shared" si="13"/>
        <v>35</v>
      </c>
      <c r="Q22" s="143" t="e">
        <v>#REF!</v>
      </c>
      <c r="R22" s="144" t="e">
        <v>#REF!</v>
      </c>
      <c r="W22" s="91">
        <v>12</v>
      </c>
      <c r="X22" s="92" t="s">
        <v>21</v>
      </c>
      <c r="Y22" s="250">
        <v>409</v>
      </c>
      <c r="Z22" s="64">
        <v>261</v>
      </c>
      <c r="AA22" s="94" t="e">
        <v>#REF!</v>
      </c>
      <c r="AB22" s="64">
        <v>57</v>
      </c>
      <c r="AC22" s="94"/>
      <c r="AD22" s="64">
        <v>19096</v>
      </c>
      <c r="AE22" s="64">
        <v>9</v>
      </c>
      <c r="AF22" s="94"/>
      <c r="AG22" s="64">
        <v>2498</v>
      </c>
      <c r="AH22" s="64">
        <v>7</v>
      </c>
      <c r="AI22" s="64">
        <v>298</v>
      </c>
      <c r="AJ22" s="64">
        <v>22</v>
      </c>
      <c r="AK22" s="94"/>
      <c r="AL22" s="64">
        <v>4396</v>
      </c>
      <c r="AM22" s="64">
        <v>53</v>
      </c>
      <c r="AN22" s="94"/>
      <c r="AO22" s="533">
        <v>12751</v>
      </c>
      <c r="AQ22" s="139">
        <f t="shared" si="2"/>
        <v>409</v>
      </c>
      <c r="AR22" s="126">
        <f t="shared" si="3"/>
        <v>0</v>
      </c>
    </row>
    <row r="23" spans="1:46" ht="15" thickBot="1" x14ac:dyDescent="0.25">
      <c r="A23" s="239">
        <v>13</v>
      </c>
      <c r="B23" s="92" t="s">
        <v>22</v>
      </c>
      <c r="C23" s="360">
        <f t="shared" ref="C23:P23" si="14">C53+C81+C110+C138</f>
        <v>277</v>
      </c>
      <c r="D23" s="361">
        <f t="shared" si="14"/>
        <v>136</v>
      </c>
      <c r="E23" s="361" t="e">
        <f t="shared" si="14"/>
        <v>#REF!</v>
      </c>
      <c r="F23" s="361">
        <f t="shared" si="14"/>
        <v>75</v>
      </c>
      <c r="G23" s="361" t="e">
        <f t="shared" si="14"/>
        <v>#REF!</v>
      </c>
      <c r="H23" s="361" t="e">
        <f t="shared" si="14"/>
        <v>#REF!</v>
      </c>
      <c r="I23" s="361">
        <f t="shared" si="14"/>
        <v>9</v>
      </c>
      <c r="J23" s="361" t="e">
        <f t="shared" si="14"/>
        <v>#REF!</v>
      </c>
      <c r="K23" s="361" t="e">
        <f t="shared" si="14"/>
        <v>#REF!</v>
      </c>
      <c r="L23" s="361">
        <f t="shared" si="14"/>
        <v>3</v>
      </c>
      <c r="M23" s="361">
        <f t="shared" si="14"/>
        <v>7</v>
      </c>
      <c r="N23" s="361" t="e">
        <f t="shared" si="14"/>
        <v>#REF!</v>
      </c>
      <c r="O23" s="361" t="e">
        <f t="shared" si="14"/>
        <v>#REF!</v>
      </c>
      <c r="P23" s="362">
        <f t="shared" si="14"/>
        <v>47</v>
      </c>
      <c r="Q23" s="143" t="e">
        <v>#REF!</v>
      </c>
      <c r="R23" s="144" t="e">
        <v>#REF!</v>
      </c>
      <c r="W23" s="91">
        <v>13</v>
      </c>
      <c r="X23" s="92" t="s">
        <v>22</v>
      </c>
      <c r="Y23" s="250">
        <v>314</v>
      </c>
      <c r="Z23" s="64">
        <v>193</v>
      </c>
      <c r="AA23" s="94" t="e">
        <v>#REF!</v>
      </c>
      <c r="AB23" s="64">
        <v>71</v>
      </c>
      <c r="AC23" s="94"/>
      <c r="AD23" s="64">
        <v>0</v>
      </c>
      <c r="AE23" s="64">
        <v>14</v>
      </c>
      <c r="AF23" s="94"/>
      <c r="AG23" s="64">
        <v>0</v>
      </c>
      <c r="AH23" s="64">
        <v>14</v>
      </c>
      <c r="AI23" s="64">
        <v>0</v>
      </c>
      <c r="AJ23" s="64">
        <v>15</v>
      </c>
      <c r="AK23" s="94"/>
      <c r="AL23" s="64">
        <v>0</v>
      </c>
      <c r="AM23" s="64">
        <v>49</v>
      </c>
      <c r="AN23" s="94"/>
      <c r="AO23" s="533">
        <v>0</v>
      </c>
      <c r="AQ23" s="139">
        <f t="shared" si="2"/>
        <v>356</v>
      </c>
      <c r="AR23" s="126">
        <f t="shared" si="3"/>
        <v>-42</v>
      </c>
    </row>
    <row r="24" spans="1:46" ht="15" thickBot="1" x14ac:dyDescent="0.25">
      <c r="A24" s="239">
        <v>14</v>
      </c>
      <c r="B24" s="92" t="s">
        <v>23</v>
      </c>
      <c r="C24" s="360">
        <f t="shared" ref="C24:P24" si="15">C54+C82+C111+C139</f>
        <v>120</v>
      </c>
      <c r="D24" s="361">
        <f t="shared" si="15"/>
        <v>61</v>
      </c>
      <c r="E24" s="361" t="e">
        <f t="shared" si="15"/>
        <v>#REF!</v>
      </c>
      <c r="F24" s="361">
        <f t="shared" si="15"/>
        <v>29</v>
      </c>
      <c r="G24" s="361" t="e">
        <f t="shared" si="15"/>
        <v>#REF!</v>
      </c>
      <c r="H24" s="361" t="e">
        <f t="shared" si="15"/>
        <v>#REF!</v>
      </c>
      <c r="I24" s="361">
        <f t="shared" si="15"/>
        <v>13</v>
      </c>
      <c r="J24" s="361" t="e">
        <f t="shared" si="15"/>
        <v>#REF!</v>
      </c>
      <c r="K24" s="361" t="e">
        <f t="shared" si="15"/>
        <v>#REF!</v>
      </c>
      <c r="L24" s="361">
        <f t="shared" si="15"/>
        <v>2</v>
      </c>
      <c r="M24" s="361">
        <f t="shared" si="15"/>
        <v>3</v>
      </c>
      <c r="N24" s="361" t="e">
        <f t="shared" si="15"/>
        <v>#REF!</v>
      </c>
      <c r="O24" s="361" t="e">
        <f t="shared" si="15"/>
        <v>#REF!</v>
      </c>
      <c r="P24" s="362">
        <f t="shared" si="15"/>
        <v>12</v>
      </c>
      <c r="Q24" s="143" t="e">
        <v>#REF!</v>
      </c>
      <c r="R24" s="144" t="e">
        <v>#REF!</v>
      </c>
      <c r="W24" s="91">
        <v>14</v>
      </c>
      <c r="X24" s="92" t="s">
        <v>23</v>
      </c>
      <c r="Y24" s="250">
        <v>242</v>
      </c>
      <c r="Z24" s="64">
        <v>188</v>
      </c>
      <c r="AA24" s="94" t="e">
        <v>#REF!</v>
      </c>
      <c r="AB24" s="64">
        <v>32</v>
      </c>
      <c r="AC24" s="94"/>
      <c r="AD24" s="64">
        <v>10967</v>
      </c>
      <c r="AE24" s="64">
        <v>9</v>
      </c>
      <c r="AF24" s="94"/>
      <c r="AG24" s="64">
        <v>3058</v>
      </c>
      <c r="AH24" s="64">
        <v>8</v>
      </c>
      <c r="AI24" s="64">
        <v>1685</v>
      </c>
      <c r="AJ24" s="64">
        <v>6</v>
      </c>
      <c r="AK24" s="94"/>
      <c r="AL24" s="64">
        <v>742</v>
      </c>
      <c r="AM24" s="64">
        <v>14</v>
      </c>
      <c r="AN24" s="94"/>
      <c r="AO24" s="533">
        <v>3781</v>
      </c>
      <c r="AQ24" s="139">
        <f t="shared" si="2"/>
        <v>257</v>
      </c>
      <c r="AR24" s="126">
        <f t="shared" si="3"/>
        <v>-15</v>
      </c>
    </row>
    <row r="25" spans="1:46" ht="13.9" customHeight="1" thickBot="1" x14ac:dyDescent="0.25">
      <c r="A25" s="240">
        <v>15</v>
      </c>
      <c r="B25" s="96" t="s">
        <v>24</v>
      </c>
      <c r="C25" s="363">
        <f t="shared" ref="C25:P25" si="16">C55+C83+C112+C140</f>
        <v>492</v>
      </c>
      <c r="D25" s="364">
        <f t="shared" si="16"/>
        <v>337</v>
      </c>
      <c r="E25" s="364" t="e">
        <f t="shared" si="16"/>
        <v>#REF!</v>
      </c>
      <c r="F25" s="364">
        <f t="shared" si="16"/>
        <v>80</v>
      </c>
      <c r="G25" s="364" t="e">
        <f t="shared" si="16"/>
        <v>#REF!</v>
      </c>
      <c r="H25" s="364" t="e">
        <f t="shared" si="16"/>
        <v>#REF!</v>
      </c>
      <c r="I25" s="364">
        <f t="shared" si="16"/>
        <v>10</v>
      </c>
      <c r="J25" s="364" t="e">
        <f t="shared" si="16"/>
        <v>#REF!</v>
      </c>
      <c r="K25" s="364" t="e">
        <f t="shared" si="16"/>
        <v>#REF!</v>
      </c>
      <c r="L25" s="364">
        <f t="shared" si="16"/>
        <v>6</v>
      </c>
      <c r="M25" s="364">
        <f t="shared" si="16"/>
        <v>19</v>
      </c>
      <c r="N25" s="364" t="e">
        <f t="shared" si="16"/>
        <v>#REF!</v>
      </c>
      <c r="O25" s="364" t="e">
        <f t="shared" si="16"/>
        <v>#REF!</v>
      </c>
      <c r="P25" s="365">
        <f t="shared" si="16"/>
        <v>40</v>
      </c>
      <c r="Q25" s="146" t="e">
        <v>#REF!</v>
      </c>
      <c r="R25" s="147" t="e">
        <v>#REF!</v>
      </c>
      <c r="W25" s="95">
        <v>15</v>
      </c>
      <c r="X25" s="96" t="s">
        <v>24</v>
      </c>
      <c r="Y25" s="251">
        <v>462</v>
      </c>
      <c r="Z25" s="66">
        <v>327</v>
      </c>
      <c r="AA25" s="98" t="e">
        <v>#REF!</v>
      </c>
      <c r="AB25" s="66">
        <v>88</v>
      </c>
      <c r="AC25" s="98"/>
      <c r="AD25" s="66">
        <v>0</v>
      </c>
      <c r="AE25" s="66">
        <v>3</v>
      </c>
      <c r="AF25" s="98"/>
      <c r="AG25" s="66">
        <v>0</v>
      </c>
      <c r="AH25" s="66">
        <v>18</v>
      </c>
      <c r="AI25" s="66">
        <v>0</v>
      </c>
      <c r="AJ25" s="66">
        <v>21</v>
      </c>
      <c r="AK25" s="98"/>
      <c r="AL25" s="66">
        <v>0</v>
      </c>
      <c r="AM25" s="66">
        <v>51</v>
      </c>
      <c r="AN25" s="98"/>
      <c r="AO25" s="534">
        <v>0</v>
      </c>
      <c r="AQ25" s="139">
        <f t="shared" si="2"/>
        <v>508</v>
      </c>
      <c r="AR25" s="126">
        <f t="shared" si="3"/>
        <v>-46</v>
      </c>
      <c r="AT25" s="126" t="s">
        <v>34</v>
      </c>
    </row>
    <row r="26" spans="1:46" s="100" customFormat="1" ht="15.75" thickBot="1" x14ac:dyDescent="0.3">
      <c r="A26" s="197"/>
      <c r="B26" s="226" t="s">
        <v>25</v>
      </c>
      <c r="C26" s="198">
        <f>SUM(C11:C25)</f>
        <v>3398</v>
      </c>
      <c r="D26" s="198">
        <f t="shared" ref="D26:P26" si="17">SUM(D11:D25)</f>
        <v>2114</v>
      </c>
      <c r="E26" s="198" t="e">
        <f t="shared" si="17"/>
        <v>#REF!</v>
      </c>
      <c r="F26" s="198">
        <f t="shared" si="17"/>
        <v>736</v>
      </c>
      <c r="G26" s="198" t="e">
        <f t="shared" si="17"/>
        <v>#REF!</v>
      </c>
      <c r="H26" s="198" t="e">
        <f t="shared" si="17"/>
        <v>#REF!</v>
      </c>
      <c r="I26" s="198">
        <f t="shared" si="17"/>
        <v>102</v>
      </c>
      <c r="J26" s="198" t="e">
        <f t="shared" si="17"/>
        <v>#REF!</v>
      </c>
      <c r="K26" s="198" t="e">
        <f t="shared" si="17"/>
        <v>#REF!</v>
      </c>
      <c r="L26" s="198">
        <f t="shared" si="17"/>
        <v>44</v>
      </c>
      <c r="M26" s="198">
        <f t="shared" si="17"/>
        <v>100</v>
      </c>
      <c r="N26" s="198" t="e">
        <f t="shared" si="17"/>
        <v>#REF!</v>
      </c>
      <c r="O26" s="198" t="e">
        <f t="shared" si="17"/>
        <v>#REF!</v>
      </c>
      <c r="P26" s="208">
        <f t="shared" si="17"/>
        <v>306</v>
      </c>
      <c r="Q26" s="101" t="e">
        <v>#REF!</v>
      </c>
      <c r="R26" s="148" t="e">
        <v>#REF!</v>
      </c>
      <c r="S26" s="149"/>
      <c r="T26" s="149"/>
      <c r="U26" s="149"/>
      <c r="W26" s="197"/>
      <c r="X26" s="209" t="s">
        <v>154</v>
      </c>
      <c r="Y26" s="412">
        <f>SUM(Y11:Y25)</f>
        <v>4076</v>
      </c>
      <c r="Z26" s="304">
        <f t="shared" ref="Z26:AO26" si="18">SUM(Z11:Z25)</f>
        <v>2857</v>
      </c>
      <c r="AA26" s="415" t="e">
        <f t="shared" si="18"/>
        <v>#REF!</v>
      </c>
      <c r="AB26" s="412">
        <f t="shared" si="18"/>
        <v>696</v>
      </c>
      <c r="AC26" s="305">
        <f t="shared" si="18"/>
        <v>0</v>
      </c>
      <c r="AD26" s="304">
        <f t="shared" si="18"/>
        <v>84624</v>
      </c>
      <c r="AE26" s="412">
        <f t="shared" si="18"/>
        <v>97</v>
      </c>
      <c r="AF26" s="305">
        <f t="shared" si="18"/>
        <v>0</v>
      </c>
      <c r="AG26" s="304">
        <f t="shared" si="18"/>
        <v>14249</v>
      </c>
      <c r="AH26" s="412">
        <f t="shared" si="18"/>
        <v>146</v>
      </c>
      <c r="AI26" s="304">
        <f t="shared" si="18"/>
        <v>9045</v>
      </c>
      <c r="AJ26" s="412">
        <f t="shared" si="18"/>
        <v>159</v>
      </c>
      <c r="AK26" s="305">
        <f t="shared" si="18"/>
        <v>0</v>
      </c>
      <c r="AL26" s="304">
        <f t="shared" si="18"/>
        <v>11486</v>
      </c>
      <c r="AM26" s="412">
        <f t="shared" si="18"/>
        <v>414</v>
      </c>
      <c r="AN26" s="305">
        <f t="shared" si="18"/>
        <v>0</v>
      </c>
      <c r="AO26" s="304">
        <f t="shared" si="18"/>
        <v>45897</v>
      </c>
      <c r="AQ26" s="216">
        <f>SUM(AQ11:AQ25)</f>
        <v>4369</v>
      </c>
      <c r="AR26" s="100">
        <f>SUM(AR11:AR25)</f>
        <v>-293</v>
      </c>
    </row>
    <row r="27" spans="1:46" s="100" customFormat="1" ht="15.75" thickBot="1" x14ac:dyDescent="0.3">
      <c r="A27" s="439"/>
      <c r="B27" s="440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4"/>
      <c r="Q27" s="101"/>
      <c r="R27" s="148"/>
      <c r="S27" s="149"/>
      <c r="T27" s="149"/>
      <c r="U27" s="149"/>
      <c r="W27" s="192"/>
      <c r="X27" s="278" t="s">
        <v>143</v>
      </c>
      <c r="Y27" s="203">
        <v>4919</v>
      </c>
      <c r="Z27" s="271">
        <v>3614</v>
      </c>
      <c r="AA27" s="279" t="e">
        <v>#REF!</v>
      </c>
      <c r="AB27" s="203">
        <v>811</v>
      </c>
      <c r="AC27" s="277">
        <v>0</v>
      </c>
      <c r="AD27" s="271">
        <v>260484</v>
      </c>
      <c r="AE27" s="203">
        <v>146</v>
      </c>
      <c r="AF27" s="277">
        <v>0</v>
      </c>
      <c r="AG27" s="271">
        <v>43213</v>
      </c>
      <c r="AH27" s="203">
        <v>132</v>
      </c>
      <c r="AI27" s="271">
        <v>16822</v>
      </c>
      <c r="AJ27" s="203">
        <v>201</v>
      </c>
      <c r="AK27" s="277">
        <v>0</v>
      </c>
      <c r="AL27" s="271">
        <v>32301</v>
      </c>
      <c r="AM27" s="203">
        <v>391</v>
      </c>
      <c r="AN27" s="277">
        <v>0</v>
      </c>
      <c r="AO27" s="271">
        <v>108001</v>
      </c>
      <c r="AP27" s="126"/>
      <c r="AQ27" s="280">
        <v>5295</v>
      </c>
    </row>
    <row r="28" spans="1:46" s="100" customFormat="1" ht="15.75" thickBot="1" x14ac:dyDescent="0.3">
      <c r="A28" s="439"/>
      <c r="B28" s="440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4"/>
      <c r="Q28" s="101"/>
      <c r="R28" s="148"/>
      <c r="S28" s="149"/>
      <c r="T28" s="149"/>
      <c r="U28" s="149"/>
      <c r="W28" s="192"/>
      <c r="X28" s="278" t="s">
        <v>25</v>
      </c>
      <c r="Y28" s="203">
        <v>5326</v>
      </c>
      <c r="Z28" s="271">
        <v>3979</v>
      </c>
      <c r="AA28" s="279" t="e">
        <v>#REF!</v>
      </c>
      <c r="AB28" s="203">
        <v>869</v>
      </c>
      <c r="AC28" s="277">
        <v>0</v>
      </c>
      <c r="AD28" s="271">
        <v>278993</v>
      </c>
      <c r="AE28" s="203">
        <v>124</v>
      </c>
      <c r="AF28" s="277">
        <v>0</v>
      </c>
      <c r="AG28" s="271">
        <v>39338</v>
      </c>
      <c r="AH28" s="203">
        <v>198</v>
      </c>
      <c r="AI28" s="271">
        <v>22199</v>
      </c>
      <c r="AJ28" s="203">
        <v>211</v>
      </c>
      <c r="AK28" s="277">
        <v>0</v>
      </c>
      <c r="AL28" s="271">
        <v>33505</v>
      </c>
      <c r="AM28" s="203">
        <v>400</v>
      </c>
      <c r="AN28" s="277">
        <v>0</v>
      </c>
      <c r="AO28" s="271">
        <v>112397</v>
      </c>
      <c r="AQ28" s="280">
        <v>5781</v>
      </c>
    </row>
    <row r="29" spans="1:46" ht="15" thickBot="1" x14ac:dyDescent="0.25">
      <c r="A29" s="192"/>
      <c r="B29" s="276" t="s">
        <v>26</v>
      </c>
      <c r="C29" s="277">
        <v>3566</v>
      </c>
      <c r="D29" s="277">
        <v>2310</v>
      </c>
      <c r="E29" s="277" t="e">
        <v>#REF!</v>
      </c>
      <c r="F29" s="277">
        <v>767</v>
      </c>
      <c r="G29" s="277" t="e">
        <v>#REF!</v>
      </c>
      <c r="H29" s="277" t="e">
        <v>#REF!</v>
      </c>
      <c r="I29" s="277">
        <v>108</v>
      </c>
      <c r="J29" s="277" t="e">
        <v>#REF!</v>
      </c>
      <c r="K29" s="277" t="e">
        <v>#REF!</v>
      </c>
      <c r="L29" s="277">
        <v>61</v>
      </c>
      <c r="M29" s="277">
        <v>100</v>
      </c>
      <c r="N29" s="277" t="e">
        <v>#REF!</v>
      </c>
      <c r="O29" s="277" t="e">
        <v>#REF!</v>
      </c>
      <c r="P29" s="271">
        <v>316</v>
      </c>
      <c r="Q29" s="206" t="e">
        <v>#REF!</v>
      </c>
      <c r="R29" s="150" t="e">
        <v>#REF!</v>
      </c>
      <c r="W29" s="192"/>
      <c r="X29" s="278" t="s">
        <v>26</v>
      </c>
      <c r="Y29" s="203">
        <v>4507</v>
      </c>
      <c r="Z29" s="271">
        <v>4266</v>
      </c>
      <c r="AA29" s="279" t="e">
        <v>#REF!</v>
      </c>
      <c r="AB29" s="203">
        <v>895</v>
      </c>
      <c r="AC29" s="277">
        <v>0</v>
      </c>
      <c r="AD29" s="271">
        <v>287865</v>
      </c>
      <c r="AE29" s="203">
        <v>127</v>
      </c>
      <c r="AF29" s="277">
        <v>0</v>
      </c>
      <c r="AG29" s="271">
        <v>39820</v>
      </c>
      <c r="AH29" s="203">
        <v>165</v>
      </c>
      <c r="AI29" s="271">
        <v>21209</v>
      </c>
      <c r="AJ29" s="203">
        <v>228</v>
      </c>
      <c r="AK29" s="277">
        <v>0</v>
      </c>
      <c r="AL29" s="271">
        <v>38934</v>
      </c>
      <c r="AM29" s="203">
        <v>433</v>
      </c>
      <c r="AN29" s="277">
        <v>0</v>
      </c>
      <c r="AO29" s="271">
        <v>117489</v>
      </c>
      <c r="AQ29" s="280">
        <v>6114</v>
      </c>
    </row>
    <row r="30" spans="1:46" ht="15" thickBot="1" x14ac:dyDescent="0.25">
      <c r="A30" s="192"/>
      <c r="B30" s="276" t="s">
        <v>27</v>
      </c>
      <c r="C30" s="277">
        <v>3709</v>
      </c>
      <c r="D30" s="277">
        <v>2337</v>
      </c>
      <c r="E30" s="277" t="e">
        <v>#REF!</v>
      </c>
      <c r="F30" s="277">
        <v>781</v>
      </c>
      <c r="G30" s="277" t="e">
        <v>#REF!</v>
      </c>
      <c r="H30" s="277" t="e">
        <v>#REF!</v>
      </c>
      <c r="I30" s="277">
        <v>102</v>
      </c>
      <c r="J30" s="277" t="e">
        <v>#REF!</v>
      </c>
      <c r="K30" s="277" t="e">
        <v>#REF!</v>
      </c>
      <c r="L30" s="277">
        <v>65</v>
      </c>
      <c r="M30" s="277">
        <v>110</v>
      </c>
      <c r="N30" s="277" t="e">
        <v>#REF!</v>
      </c>
      <c r="O30" s="277" t="e">
        <v>#REF!</v>
      </c>
      <c r="P30" s="271">
        <v>312</v>
      </c>
      <c r="Q30" s="206" t="e">
        <v>#REF!</v>
      </c>
      <c r="R30" s="150" t="e">
        <v>#REF!</v>
      </c>
      <c r="W30" s="192"/>
      <c r="X30" s="278" t="s">
        <v>27</v>
      </c>
      <c r="Y30" s="203">
        <v>5811</v>
      </c>
      <c r="Z30" s="271">
        <v>4384</v>
      </c>
      <c r="AA30" s="279" t="e">
        <v>#REF!</v>
      </c>
      <c r="AB30" s="203">
        <v>909</v>
      </c>
      <c r="AC30" s="277">
        <v>0</v>
      </c>
      <c r="AD30" s="271">
        <v>287505</v>
      </c>
      <c r="AE30" s="203">
        <v>136</v>
      </c>
      <c r="AF30" s="277">
        <v>0</v>
      </c>
      <c r="AG30" s="271">
        <v>39891</v>
      </c>
      <c r="AH30" s="203">
        <v>185</v>
      </c>
      <c r="AI30" s="271">
        <v>23248</v>
      </c>
      <c r="AJ30" s="203">
        <v>227</v>
      </c>
      <c r="AK30" s="277">
        <v>0</v>
      </c>
      <c r="AL30" s="271">
        <v>40861</v>
      </c>
      <c r="AM30" s="203">
        <v>406</v>
      </c>
      <c r="AN30" s="277">
        <v>0</v>
      </c>
      <c r="AO30" s="271">
        <v>108970</v>
      </c>
      <c r="AQ30" s="280">
        <v>6247</v>
      </c>
    </row>
    <row r="31" spans="1:46" ht="15" thickBot="1" x14ac:dyDescent="0.25">
      <c r="A31" s="192"/>
      <c r="B31" s="276" t="s">
        <v>28</v>
      </c>
      <c r="C31" s="277">
        <v>3922</v>
      </c>
      <c r="D31" s="277">
        <v>2544</v>
      </c>
      <c r="E31" s="277" t="e">
        <v>#REF!</v>
      </c>
      <c r="F31" s="277">
        <v>780</v>
      </c>
      <c r="G31" s="277" t="e">
        <v>#REF!</v>
      </c>
      <c r="H31" s="277" t="e">
        <v>#REF!</v>
      </c>
      <c r="I31" s="277">
        <v>107</v>
      </c>
      <c r="J31" s="277" t="e">
        <v>#REF!</v>
      </c>
      <c r="K31" s="277" t="e">
        <v>#REF!</v>
      </c>
      <c r="L31" s="277">
        <v>67</v>
      </c>
      <c r="M31" s="277">
        <v>109</v>
      </c>
      <c r="N31" s="277" t="e">
        <v>#REF!</v>
      </c>
      <c r="O31" s="277" t="e">
        <v>#REF!</v>
      </c>
      <c r="P31" s="271">
        <v>315</v>
      </c>
      <c r="Q31" s="206" t="e">
        <v>#REF!</v>
      </c>
      <c r="R31" s="150" t="e">
        <v>#REF!</v>
      </c>
      <c r="W31" s="192"/>
      <c r="X31" s="278" t="s">
        <v>28</v>
      </c>
      <c r="Y31" s="203">
        <v>5404</v>
      </c>
      <c r="Z31" s="271">
        <v>4503</v>
      </c>
      <c r="AA31" s="279" t="e">
        <v>#REF!</v>
      </c>
      <c r="AB31" s="203">
        <v>924</v>
      </c>
      <c r="AC31" s="277">
        <v>0</v>
      </c>
      <c r="AD31" s="271">
        <v>298377</v>
      </c>
      <c r="AE31" s="203">
        <v>126</v>
      </c>
      <c r="AF31" s="277">
        <v>0</v>
      </c>
      <c r="AG31" s="271">
        <v>38422</v>
      </c>
      <c r="AH31" s="203">
        <v>177</v>
      </c>
      <c r="AI31" s="271">
        <v>23902</v>
      </c>
      <c r="AJ31" s="203">
        <v>296</v>
      </c>
      <c r="AK31" s="277">
        <v>0</v>
      </c>
      <c r="AL31" s="271">
        <v>51501</v>
      </c>
      <c r="AM31" s="203">
        <v>411</v>
      </c>
      <c r="AN31" s="277">
        <v>0</v>
      </c>
      <c r="AO31" s="271">
        <v>111948</v>
      </c>
      <c r="AQ31" s="280">
        <v>6437</v>
      </c>
    </row>
    <row r="32" spans="1:46" ht="15" thickBot="1" x14ac:dyDescent="0.25">
      <c r="A32" s="192"/>
      <c r="B32" s="276" t="s">
        <v>29</v>
      </c>
      <c r="C32" s="277">
        <v>3964</v>
      </c>
      <c r="D32" s="277">
        <v>2533</v>
      </c>
      <c r="E32" s="277" t="e">
        <v>#REF!</v>
      </c>
      <c r="F32" s="277">
        <v>800</v>
      </c>
      <c r="G32" s="277" t="e">
        <v>#REF!</v>
      </c>
      <c r="H32" s="277" t="e">
        <v>#REF!</v>
      </c>
      <c r="I32" s="277">
        <v>91</v>
      </c>
      <c r="J32" s="277" t="e">
        <v>#REF!</v>
      </c>
      <c r="K32" s="277" t="e">
        <v>#REF!</v>
      </c>
      <c r="L32" s="277">
        <v>49</v>
      </c>
      <c r="M32" s="277">
        <v>175</v>
      </c>
      <c r="N32" s="277" t="e">
        <v>#REF!</v>
      </c>
      <c r="O32" s="277" t="e">
        <v>#REF!</v>
      </c>
      <c r="P32" s="271">
        <v>311</v>
      </c>
      <c r="Q32" s="206" t="e">
        <v>#REF!</v>
      </c>
      <c r="R32" s="150" t="e">
        <v>#REF!</v>
      </c>
      <c r="W32" s="192"/>
      <c r="X32" s="278" t="s">
        <v>29</v>
      </c>
      <c r="Y32" s="203">
        <v>5576</v>
      </c>
      <c r="Z32" s="271">
        <v>4491</v>
      </c>
      <c r="AA32" s="279" t="e">
        <v>#REF!</v>
      </c>
      <c r="AB32" s="203">
        <v>956</v>
      </c>
      <c r="AC32" s="277">
        <v>0</v>
      </c>
      <c r="AD32" s="271">
        <v>295656</v>
      </c>
      <c r="AE32" s="203">
        <v>110</v>
      </c>
      <c r="AF32" s="277">
        <v>0</v>
      </c>
      <c r="AG32" s="271">
        <v>34237</v>
      </c>
      <c r="AH32" s="203">
        <v>203</v>
      </c>
      <c r="AI32" s="271">
        <v>22343</v>
      </c>
      <c r="AJ32" s="203">
        <v>330</v>
      </c>
      <c r="AK32" s="277">
        <v>0</v>
      </c>
      <c r="AL32" s="271">
        <v>62687</v>
      </c>
      <c r="AM32" s="203">
        <v>414</v>
      </c>
      <c r="AN32" s="277">
        <v>0</v>
      </c>
      <c r="AO32" s="271">
        <v>106580</v>
      </c>
      <c r="AQ32" s="280">
        <v>6504</v>
      </c>
      <c r="AT32" s="126" t="s">
        <v>34</v>
      </c>
    </row>
    <row r="33" spans="1:52" ht="15" thickBot="1" x14ac:dyDescent="0.25">
      <c r="A33" s="192"/>
      <c r="B33" s="276" t="s">
        <v>30</v>
      </c>
      <c r="C33" s="277">
        <v>3923</v>
      </c>
      <c r="D33" s="277">
        <v>2517</v>
      </c>
      <c r="E33" s="277" t="e">
        <v>#REF!</v>
      </c>
      <c r="F33" s="277">
        <v>787</v>
      </c>
      <c r="G33" s="277" t="e">
        <v>#REF!</v>
      </c>
      <c r="H33" s="277" t="e">
        <v>#REF!</v>
      </c>
      <c r="I33" s="277">
        <v>91</v>
      </c>
      <c r="J33" s="277" t="e">
        <v>#REF!</v>
      </c>
      <c r="K33" s="277" t="e">
        <v>#REF!</v>
      </c>
      <c r="L33" s="277">
        <v>63</v>
      </c>
      <c r="M33" s="277">
        <v>171</v>
      </c>
      <c r="N33" s="277" t="e">
        <v>#REF!</v>
      </c>
      <c r="O33" s="277" t="e">
        <v>#REF!</v>
      </c>
      <c r="P33" s="271">
        <v>301</v>
      </c>
      <c r="Q33" s="206" t="e">
        <v>#REF!</v>
      </c>
      <c r="R33" s="150" t="e">
        <v>#REF!</v>
      </c>
      <c r="W33" s="192"/>
      <c r="X33" s="278" t="s">
        <v>30</v>
      </c>
      <c r="Y33" s="203">
        <v>5645</v>
      </c>
      <c r="Z33" s="271">
        <v>4135</v>
      </c>
      <c r="AA33" s="279" t="e">
        <v>#REF!</v>
      </c>
      <c r="AB33" s="203">
        <v>941</v>
      </c>
      <c r="AC33" s="277">
        <v>0</v>
      </c>
      <c r="AD33" s="271">
        <v>289856</v>
      </c>
      <c r="AE33" s="203">
        <v>174</v>
      </c>
      <c r="AF33" s="277">
        <v>0</v>
      </c>
      <c r="AG33" s="271">
        <v>31471</v>
      </c>
      <c r="AH33" s="203">
        <v>174</v>
      </c>
      <c r="AI33" s="271">
        <v>22323</v>
      </c>
      <c r="AJ33" s="203">
        <v>356</v>
      </c>
      <c r="AK33" s="277">
        <v>0</v>
      </c>
      <c r="AL33" s="271">
        <v>53515</v>
      </c>
      <c r="AM33" s="203">
        <v>337</v>
      </c>
      <c r="AN33" s="277">
        <v>0</v>
      </c>
      <c r="AO33" s="271">
        <v>85199</v>
      </c>
      <c r="AQ33" s="280">
        <v>6117</v>
      </c>
    </row>
    <row r="34" spans="1:52" ht="15" thickBot="1" x14ac:dyDescent="0.25">
      <c r="A34" s="192"/>
      <c r="B34" s="276" t="s">
        <v>31</v>
      </c>
      <c r="C34" s="277">
        <v>3735</v>
      </c>
      <c r="D34" s="277">
        <v>2408</v>
      </c>
      <c r="E34" s="277" t="e">
        <v>#REF!</v>
      </c>
      <c r="F34" s="277">
        <v>764</v>
      </c>
      <c r="G34" s="277" t="e">
        <v>#REF!</v>
      </c>
      <c r="H34" s="277" t="e">
        <v>#REF!</v>
      </c>
      <c r="I34" s="277">
        <v>88</v>
      </c>
      <c r="J34" s="277" t="e">
        <v>#REF!</v>
      </c>
      <c r="K34" s="277" t="e">
        <v>#REF!</v>
      </c>
      <c r="L34" s="277">
        <v>71</v>
      </c>
      <c r="M34" s="277">
        <v>139</v>
      </c>
      <c r="N34" s="277" t="e">
        <v>#REF!</v>
      </c>
      <c r="O34" s="277" t="e">
        <v>#REF!</v>
      </c>
      <c r="P34" s="271">
        <v>265</v>
      </c>
      <c r="Q34" s="206" t="e">
        <v>#REF!</v>
      </c>
      <c r="R34" s="150" t="e">
        <v>#REF!</v>
      </c>
      <c r="W34" s="192"/>
      <c r="X34" s="278" t="s">
        <v>31</v>
      </c>
      <c r="Y34" s="203">
        <v>5645</v>
      </c>
      <c r="Z34" s="271">
        <v>4135</v>
      </c>
      <c r="AA34" s="279" t="e">
        <v>#REF!</v>
      </c>
      <c r="AB34" s="203">
        <v>941</v>
      </c>
      <c r="AC34" s="277">
        <v>0</v>
      </c>
      <c r="AD34" s="271">
        <v>289856</v>
      </c>
      <c r="AE34" s="203">
        <v>174</v>
      </c>
      <c r="AF34" s="277">
        <v>0</v>
      </c>
      <c r="AG34" s="271">
        <v>31471</v>
      </c>
      <c r="AH34" s="203">
        <v>174</v>
      </c>
      <c r="AI34" s="271">
        <v>22323</v>
      </c>
      <c r="AJ34" s="203">
        <v>356</v>
      </c>
      <c r="AK34" s="277">
        <v>0</v>
      </c>
      <c r="AL34" s="271">
        <v>53515</v>
      </c>
      <c r="AM34" s="203">
        <v>337</v>
      </c>
      <c r="AN34" s="277">
        <v>0</v>
      </c>
      <c r="AO34" s="271">
        <v>85199</v>
      </c>
      <c r="AQ34" s="441">
        <v>5684</v>
      </c>
    </row>
    <row r="35" spans="1:52" s="100" customFormat="1" ht="15.75" thickBot="1" x14ac:dyDescent="0.3">
      <c r="A35" s="102"/>
      <c r="B35" s="225" t="s">
        <v>32</v>
      </c>
      <c r="C35" s="94">
        <v>3667</v>
      </c>
      <c r="D35" s="94">
        <v>2357</v>
      </c>
      <c r="E35" s="94" t="e">
        <v>#REF!</v>
      </c>
      <c r="F35" s="94">
        <v>797</v>
      </c>
      <c r="G35" s="94" t="e">
        <v>#REF!</v>
      </c>
      <c r="H35" s="94" t="e">
        <v>#REF!</v>
      </c>
      <c r="I35" s="94">
        <v>78</v>
      </c>
      <c r="J35" s="94" t="e">
        <v>#REF!</v>
      </c>
      <c r="K35" s="94" t="e">
        <v>#REF!</v>
      </c>
      <c r="L35" s="94">
        <v>48</v>
      </c>
      <c r="M35" s="94">
        <v>148</v>
      </c>
      <c r="N35" s="94" t="e">
        <v>#REF!</v>
      </c>
      <c r="O35" s="94" t="e">
        <v>#REF!</v>
      </c>
      <c r="P35" s="142">
        <v>239</v>
      </c>
      <c r="Q35" s="101"/>
      <c r="R35" s="148"/>
      <c r="S35" s="149"/>
      <c r="T35" s="149"/>
      <c r="U35" s="149"/>
      <c r="W35" s="102"/>
      <c r="X35" s="210" t="s">
        <v>32</v>
      </c>
      <c r="Y35" s="93">
        <v>5671</v>
      </c>
      <c r="Z35" s="142">
        <v>4146</v>
      </c>
      <c r="AA35" s="215" t="e">
        <v>#REF!</v>
      </c>
      <c r="AB35" s="93">
        <v>934</v>
      </c>
      <c r="AC35" s="94">
        <v>0</v>
      </c>
      <c r="AD35" s="142">
        <v>296336</v>
      </c>
      <c r="AE35" s="93">
        <v>96</v>
      </c>
      <c r="AF35" s="94">
        <v>0</v>
      </c>
      <c r="AG35" s="142">
        <v>31100</v>
      </c>
      <c r="AH35" s="93">
        <v>143</v>
      </c>
      <c r="AI35" s="142">
        <v>14641</v>
      </c>
      <c r="AJ35" s="93">
        <v>365</v>
      </c>
      <c r="AK35" s="94">
        <v>0</v>
      </c>
      <c r="AL35" s="142">
        <v>55807</v>
      </c>
      <c r="AM35" s="93">
        <v>360</v>
      </c>
      <c r="AN35" s="94">
        <v>0</v>
      </c>
      <c r="AO35" s="142">
        <v>84174</v>
      </c>
      <c r="AQ35" s="442">
        <f t="shared" ref="AQ35" si="19">Z35+AB35+AE35+AH35+AJ35+AM35</f>
        <v>6044</v>
      </c>
    </row>
    <row r="36" spans="1:52" ht="15" thickBot="1" x14ac:dyDescent="0.25">
      <c r="A36" s="103"/>
      <c r="B36" s="227" t="s">
        <v>33</v>
      </c>
      <c r="C36" s="98">
        <v>3808</v>
      </c>
      <c r="D36" s="98">
        <v>2448</v>
      </c>
      <c r="E36" s="98" t="e">
        <v>#REF!</v>
      </c>
      <c r="F36" s="98">
        <v>766</v>
      </c>
      <c r="G36" s="98" t="e">
        <v>#REF!</v>
      </c>
      <c r="H36" s="98" t="e">
        <v>#REF!</v>
      </c>
      <c r="I36" s="98">
        <v>72</v>
      </c>
      <c r="J36" s="98" t="e">
        <v>#REF!</v>
      </c>
      <c r="K36" s="98" t="e">
        <v>#REF!</v>
      </c>
      <c r="L36" s="98">
        <v>37</v>
      </c>
      <c r="M36" s="98">
        <v>200</v>
      </c>
      <c r="N36" s="98" t="e">
        <v>#REF!</v>
      </c>
      <c r="O36" s="98" t="e">
        <v>#REF!</v>
      </c>
      <c r="P36" s="145">
        <v>260</v>
      </c>
      <c r="Q36" s="206" t="e">
        <v>#REF!</v>
      </c>
      <c r="R36" s="150" t="e">
        <v>#REF!</v>
      </c>
      <c r="W36" s="103"/>
      <c r="X36" s="211" t="s">
        <v>33</v>
      </c>
      <c r="Y36" s="97">
        <v>5769</v>
      </c>
      <c r="Z36" s="145">
        <v>4320</v>
      </c>
      <c r="AA36" s="228" t="e">
        <v>#REF!</v>
      </c>
      <c r="AB36" s="97">
        <v>916</v>
      </c>
      <c r="AC36" s="98">
        <v>0</v>
      </c>
      <c r="AD36" s="145">
        <v>272028</v>
      </c>
      <c r="AE36" s="97">
        <v>87</v>
      </c>
      <c r="AF36" s="98">
        <v>0</v>
      </c>
      <c r="AG36" s="145">
        <v>26323</v>
      </c>
      <c r="AH36" s="97">
        <v>99</v>
      </c>
      <c r="AI36" s="145">
        <v>10543</v>
      </c>
      <c r="AJ36" s="97">
        <v>406</v>
      </c>
      <c r="AK36" s="98">
        <v>0</v>
      </c>
      <c r="AL36" s="145">
        <v>61357</v>
      </c>
      <c r="AM36" s="97">
        <v>319</v>
      </c>
      <c r="AN36" s="98">
        <v>0</v>
      </c>
      <c r="AO36" s="145" t="s">
        <v>97</v>
      </c>
      <c r="AQ36" s="213"/>
    </row>
    <row r="37" spans="1:52" x14ac:dyDescent="0.2">
      <c r="A37" s="151" t="s">
        <v>98</v>
      </c>
      <c r="W37" s="128"/>
    </row>
    <row r="38" spans="1:52" x14ac:dyDescent="0.2">
      <c r="AP38" s="214"/>
    </row>
    <row r="39" spans="1:52" s="132" customFormat="1" ht="27" customHeight="1" thickBot="1" x14ac:dyDescent="0.3">
      <c r="A39" s="575" t="s">
        <v>99</v>
      </c>
      <c r="B39" s="575"/>
      <c r="C39" s="575"/>
      <c r="D39" s="575"/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5"/>
      <c r="P39" s="575"/>
      <c r="T39" s="132" t="s">
        <v>34</v>
      </c>
      <c r="W39" s="127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 t="s">
        <v>34</v>
      </c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</row>
    <row r="40" spans="1:52" s="132" customFormat="1" ht="98.25" customHeight="1" thickBot="1" x14ac:dyDescent="0.3">
      <c r="A40" s="229" t="s">
        <v>2</v>
      </c>
      <c r="B40" s="230" t="s">
        <v>3</v>
      </c>
      <c r="C40" s="231" t="str">
        <f>$C$10</f>
        <v>Barn med tiltak i barne-vernet i alt</v>
      </c>
      <c r="D40" s="232" t="str">
        <f>$D$10</f>
        <v>Av disse med tiltak som ikke er plasserings-tiltak</v>
      </c>
      <c r="E40" s="241" t="s">
        <v>82</v>
      </c>
      <c r="F40" s="135" t="str">
        <f>$F$10</f>
        <v>Antall barn i foster-hjem</v>
      </c>
      <c r="G40" s="235" t="s">
        <v>82</v>
      </c>
      <c r="H40" s="241" t="s">
        <v>84</v>
      </c>
      <c r="I40" s="135" t="str">
        <f>$I$10</f>
        <v>Antall barn i familie-hjem</v>
      </c>
      <c r="J40" s="235" t="s">
        <v>82</v>
      </c>
      <c r="K40" s="233" t="s">
        <v>86</v>
      </c>
      <c r="L40" s="236" t="str">
        <f>$L$10</f>
        <v>Antall barn i beredskaps-hjem</v>
      </c>
      <c r="M40" s="232" t="str">
        <f>$M$10</f>
        <v>Antall barn i inst-itusjon</v>
      </c>
      <c r="N40" s="234" t="s">
        <v>82</v>
      </c>
      <c r="O40" s="233" t="s">
        <v>89</v>
      </c>
      <c r="P40" s="237" t="str">
        <f>$P$10</f>
        <v>Antall barn i hybel o.a.</v>
      </c>
      <c r="Q40" s="136" t="s">
        <v>82</v>
      </c>
      <c r="R40" s="87" t="s">
        <v>91</v>
      </c>
      <c r="V40" s="132" t="s">
        <v>34</v>
      </c>
      <c r="W40" s="127"/>
      <c r="X40" s="126"/>
      <c r="Y40" s="126"/>
      <c r="Z40" s="126" t="s">
        <v>34</v>
      </c>
      <c r="AA40" s="126"/>
      <c r="AB40" s="126"/>
      <c r="AC40" s="126"/>
      <c r="AD40" s="126" t="s">
        <v>34</v>
      </c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</row>
    <row r="41" spans="1:52" ht="15" customHeight="1" x14ac:dyDescent="0.2">
      <c r="A41" s="238">
        <v>1</v>
      </c>
      <c r="B41" s="89" t="s">
        <v>10</v>
      </c>
      <c r="C41" s="395">
        <v>42</v>
      </c>
      <c r="D41" s="416">
        <v>34</v>
      </c>
      <c r="E41" s="90"/>
      <c r="F41" s="416">
        <v>8</v>
      </c>
      <c r="G41" s="90"/>
      <c r="H41" s="90"/>
      <c r="I41" s="416">
        <v>0</v>
      </c>
      <c r="J41" s="90"/>
      <c r="K41" s="90"/>
      <c r="L41" s="416">
        <v>0</v>
      </c>
      <c r="M41" s="416">
        <v>0</v>
      </c>
      <c r="N41" s="90"/>
      <c r="O41" s="90"/>
      <c r="P41" s="396">
        <v>0</v>
      </c>
      <c r="Q41" s="140" t="e">
        <v>#REF!</v>
      </c>
      <c r="R41" s="141" t="e">
        <v>#REF!</v>
      </c>
    </row>
    <row r="42" spans="1:52" ht="12.75" customHeight="1" x14ac:dyDescent="0.2">
      <c r="A42" s="239">
        <v>2</v>
      </c>
      <c r="B42" s="92" t="s">
        <v>11</v>
      </c>
      <c r="C42" s="397">
        <v>51</v>
      </c>
      <c r="D42" s="402">
        <v>41</v>
      </c>
      <c r="E42" s="277"/>
      <c r="F42" s="402">
        <v>8</v>
      </c>
      <c r="G42" s="277"/>
      <c r="H42" s="277"/>
      <c r="I42" s="402">
        <v>1</v>
      </c>
      <c r="J42" s="277"/>
      <c r="K42" s="277"/>
      <c r="L42" s="402">
        <v>1</v>
      </c>
      <c r="M42" s="402">
        <v>0</v>
      </c>
      <c r="N42" s="277"/>
      <c r="O42" s="277"/>
      <c r="P42" s="398">
        <v>0</v>
      </c>
      <c r="Q42" s="143" t="e">
        <v>#REF!</v>
      </c>
      <c r="R42" s="144" t="e">
        <v>#REF!</v>
      </c>
      <c r="AO42" s="126" t="s">
        <v>34</v>
      </c>
    </row>
    <row r="43" spans="1:52" x14ac:dyDescent="0.2">
      <c r="A43" s="239">
        <v>3</v>
      </c>
      <c r="B43" s="92" t="s">
        <v>12</v>
      </c>
      <c r="C43" s="397">
        <v>35</v>
      </c>
      <c r="D43" s="402">
        <v>28</v>
      </c>
      <c r="E43" s="277"/>
      <c r="F43" s="402">
        <v>7</v>
      </c>
      <c r="G43" s="277"/>
      <c r="H43" s="277"/>
      <c r="I43" s="402">
        <v>0</v>
      </c>
      <c r="J43" s="277"/>
      <c r="K43" s="277"/>
      <c r="L43" s="402">
        <v>0</v>
      </c>
      <c r="M43" s="402">
        <v>0</v>
      </c>
      <c r="N43" s="277"/>
      <c r="O43" s="277"/>
      <c r="P43" s="398">
        <v>0</v>
      </c>
      <c r="Q43" s="143" t="e">
        <v>#REF!</v>
      </c>
      <c r="R43" s="144" t="e">
        <v>#REF!</v>
      </c>
    </row>
    <row r="44" spans="1:52" x14ac:dyDescent="0.2">
      <c r="A44" s="239">
        <v>4</v>
      </c>
      <c r="B44" s="92" t="s">
        <v>13</v>
      </c>
      <c r="C44" s="397">
        <v>13</v>
      </c>
      <c r="D44" s="402">
        <v>7</v>
      </c>
      <c r="E44" s="277"/>
      <c r="F44" s="402">
        <v>4</v>
      </c>
      <c r="G44" s="277"/>
      <c r="H44" s="277"/>
      <c r="I44" s="402">
        <v>0</v>
      </c>
      <c r="J44" s="277"/>
      <c r="K44" s="277"/>
      <c r="L44" s="402">
        <v>2</v>
      </c>
      <c r="M44" s="402">
        <v>0</v>
      </c>
      <c r="N44" s="277"/>
      <c r="O44" s="277"/>
      <c r="P44" s="398">
        <v>0</v>
      </c>
      <c r="Q44" s="143" t="e">
        <v>#REF!</v>
      </c>
      <c r="R44" s="144" t="e">
        <v>#REF!</v>
      </c>
    </row>
    <row r="45" spans="1:52" x14ac:dyDescent="0.2">
      <c r="A45" s="239">
        <v>5</v>
      </c>
      <c r="B45" s="92" t="s">
        <v>14</v>
      </c>
      <c r="C45" s="397">
        <v>20</v>
      </c>
      <c r="D45" s="402">
        <v>14</v>
      </c>
      <c r="E45" s="277"/>
      <c r="F45" s="402">
        <v>3</v>
      </c>
      <c r="G45" s="277"/>
      <c r="H45" s="277"/>
      <c r="I45" s="402">
        <v>0</v>
      </c>
      <c r="J45" s="277"/>
      <c r="K45" s="277"/>
      <c r="L45" s="402">
        <v>3</v>
      </c>
      <c r="M45" s="402">
        <v>0</v>
      </c>
      <c r="N45" s="277"/>
      <c r="O45" s="277"/>
      <c r="P45" s="398">
        <v>0</v>
      </c>
      <c r="Q45" s="143" t="e">
        <v>#REF!</v>
      </c>
      <c r="R45" s="144" t="e">
        <v>#REF!</v>
      </c>
    </row>
    <row r="46" spans="1:52" ht="20.25" customHeight="1" x14ac:dyDescent="0.2">
      <c r="A46" s="239">
        <v>6</v>
      </c>
      <c r="B46" s="92" t="s">
        <v>15</v>
      </c>
      <c r="C46" s="397">
        <v>23</v>
      </c>
      <c r="D46" s="402">
        <v>22</v>
      </c>
      <c r="E46" s="277"/>
      <c r="F46" s="402">
        <v>1</v>
      </c>
      <c r="G46" s="277"/>
      <c r="H46" s="277"/>
      <c r="I46" s="402">
        <v>0</v>
      </c>
      <c r="J46" s="277"/>
      <c r="K46" s="277"/>
      <c r="L46" s="402">
        <v>0</v>
      </c>
      <c r="M46" s="402">
        <v>0</v>
      </c>
      <c r="N46" s="277"/>
      <c r="O46" s="277"/>
      <c r="P46" s="398">
        <v>0</v>
      </c>
      <c r="Q46" s="143" t="e">
        <v>#REF!</v>
      </c>
      <c r="R46" s="144" t="e">
        <v>#REF!</v>
      </c>
    </row>
    <row r="47" spans="1:52" x14ac:dyDescent="0.2">
      <c r="A47" s="239">
        <v>7</v>
      </c>
      <c r="B47" s="92" t="s">
        <v>16</v>
      </c>
      <c r="C47" s="397">
        <v>21</v>
      </c>
      <c r="D47" s="402">
        <v>19</v>
      </c>
      <c r="E47" s="277"/>
      <c r="F47" s="402">
        <v>2</v>
      </c>
      <c r="G47" s="277"/>
      <c r="H47" s="277"/>
      <c r="I47" s="402">
        <v>0</v>
      </c>
      <c r="J47" s="277"/>
      <c r="K47" s="277"/>
      <c r="L47" s="402">
        <v>0</v>
      </c>
      <c r="M47" s="402">
        <v>0</v>
      </c>
      <c r="N47" s="277"/>
      <c r="O47" s="277"/>
      <c r="P47" s="398">
        <v>0</v>
      </c>
      <c r="Q47" s="143" t="e">
        <v>#REF!</v>
      </c>
      <c r="R47" s="144" t="e">
        <v>#REF!</v>
      </c>
    </row>
    <row r="48" spans="1:52" x14ac:dyDescent="0.2">
      <c r="A48" s="239">
        <v>8</v>
      </c>
      <c r="B48" s="92" t="s">
        <v>17</v>
      </c>
      <c r="C48" s="397">
        <v>15</v>
      </c>
      <c r="D48" s="402">
        <v>11</v>
      </c>
      <c r="E48" s="277"/>
      <c r="F48" s="402">
        <v>2</v>
      </c>
      <c r="G48" s="277"/>
      <c r="H48" s="277"/>
      <c r="I48" s="402">
        <v>1</v>
      </c>
      <c r="J48" s="277"/>
      <c r="K48" s="277"/>
      <c r="L48" s="402">
        <v>1</v>
      </c>
      <c r="M48" s="402">
        <v>0</v>
      </c>
      <c r="N48" s="277"/>
      <c r="O48" s="277"/>
      <c r="P48" s="398">
        <v>0</v>
      </c>
      <c r="Q48" s="143" t="e">
        <v>#REF!</v>
      </c>
      <c r="R48" s="144" t="e">
        <v>#REF!</v>
      </c>
    </row>
    <row r="49" spans="1:52" x14ac:dyDescent="0.2">
      <c r="A49" s="239">
        <v>9</v>
      </c>
      <c r="B49" s="92" t="s">
        <v>18</v>
      </c>
      <c r="C49" s="397">
        <v>34</v>
      </c>
      <c r="D49" s="402">
        <v>27</v>
      </c>
      <c r="E49" s="277"/>
      <c r="F49" s="402">
        <v>7</v>
      </c>
      <c r="G49" s="277"/>
      <c r="H49" s="277"/>
      <c r="I49" s="402">
        <v>0</v>
      </c>
      <c r="J49" s="277"/>
      <c r="K49" s="277"/>
      <c r="L49" s="402">
        <v>0</v>
      </c>
      <c r="M49" s="402">
        <v>0</v>
      </c>
      <c r="N49" s="277"/>
      <c r="O49" s="277"/>
      <c r="P49" s="398">
        <v>0</v>
      </c>
      <c r="Q49" s="143" t="e">
        <v>#REF!</v>
      </c>
      <c r="R49" s="144" t="e">
        <v>#REF!</v>
      </c>
    </row>
    <row r="50" spans="1:52" x14ac:dyDescent="0.2">
      <c r="A50" s="239">
        <v>10</v>
      </c>
      <c r="B50" s="92" t="s">
        <v>19</v>
      </c>
      <c r="C50" s="397">
        <v>38</v>
      </c>
      <c r="D50" s="402">
        <v>35</v>
      </c>
      <c r="E50" s="277"/>
      <c r="F50" s="402">
        <v>3</v>
      </c>
      <c r="G50" s="277"/>
      <c r="H50" s="277"/>
      <c r="I50" s="402">
        <v>0</v>
      </c>
      <c r="J50" s="277"/>
      <c r="K50" s="277"/>
      <c r="L50" s="402">
        <v>0</v>
      </c>
      <c r="M50" s="402">
        <v>0</v>
      </c>
      <c r="N50" s="277"/>
      <c r="O50" s="277"/>
      <c r="P50" s="398">
        <v>0</v>
      </c>
      <c r="Q50" s="143" t="e">
        <v>#REF!</v>
      </c>
      <c r="R50" s="144" t="e">
        <v>#REF!</v>
      </c>
    </row>
    <row r="51" spans="1:52" ht="20.25" customHeight="1" x14ac:dyDescent="0.2">
      <c r="A51" s="239">
        <v>11</v>
      </c>
      <c r="B51" s="92" t="s">
        <v>20</v>
      </c>
      <c r="C51" s="397">
        <v>41</v>
      </c>
      <c r="D51" s="402">
        <v>34</v>
      </c>
      <c r="E51" s="277"/>
      <c r="F51" s="402">
        <v>7</v>
      </c>
      <c r="G51" s="277"/>
      <c r="H51" s="277"/>
      <c r="I51" s="402">
        <v>0</v>
      </c>
      <c r="J51" s="277"/>
      <c r="K51" s="277"/>
      <c r="L51" s="402">
        <v>0</v>
      </c>
      <c r="M51" s="402">
        <v>0</v>
      </c>
      <c r="N51" s="277"/>
      <c r="O51" s="277"/>
      <c r="P51" s="398">
        <v>0</v>
      </c>
      <c r="Q51" s="143" t="e">
        <v>#REF!</v>
      </c>
      <c r="R51" s="144" t="e">
        <v>#REF!</v>
      </c>
    </row>
    <row r="52" spans="1:52" x14ac:dyDescent="0.2">
      <c r="A52" s="239">
        <v>12</v>
      </c>
      <c r="B52" s="92" t="s">
        <v>21</v>
      </c>
      <c r="C52" s="397">
        <v>40</v>
      </c>
      <c r="D52" s="402">
        <v>33</v>
      </c>
      <c r="E52" s="277"/>
      <c r="F52" s="402">
        <v>4</v>
      </c>
      <c r="G52" s="277"/>
      <c r="H52" s="277"/>
      <c r="I52" s="402">
        <v>0</v>
      </c>
      <c r="J52" s="277"/>
      <c r="K52" s="277"/>
      <c r="L52" s="402">
        <v>3</v>
      </c>
      <c r="M52" s="402">
        <v>0</v>
      </c>
      <c r="N52" s="277"/>
      <c r="O52" s="277"/>
      <c r="P52" s="398">
        <v>0</v>
      </c>
      <c r="Q52" s="143" t="e">
        <v>#REF!</v>
      </c>
      <c r="R52" s="144" t="e">
        <v>#REF!</v>
      </c>
    </row>
    <row r="53" spans="1:52" x14ac:dyDescent="0.2">
      <c r="A53" s="239">
        <v>13</v>
      </c>
      <c r="B53" s="92" t="s">
        <v>22</v>
      </c>
      <c r="C53" s="397">
        <v>44</v>
      </c>
      <c r="D53" s="402">
        <v>33</v>
      </c>
      <c r="E53" s="277"/>
      <c r="F53" s="402">
        <v>10</v>
      </c>
      <c r="G53" s="277"/>
      <c r="H53" s="277"/>
      <c r="I53" s="402">
        <v>0</v>
      </c>
      <c r="J53" s="277"/>
      <c r="K53" s="277"/>
      <c r="L53" s="402">
        <v>1</v>
      </c>
      <c r="M53" s="402">
        <v>0</v>
      </c>
      <c r="N53" s="277"/>
      <c r="O53" s="277"/>
      <c r="P53" s="398">
        <v>0</v>
      </c>
      <c r="Q53" s="143" t="e">
        <v>#REF!</v>
      </c>
      <c r="R53" s="144" t="e">
        <v>#REF!</v>
      </c>
      <c r="X53" s="126" t="s">
        <v>34</v>
      </c>
    </row>
    <row r="54" spans="1:52" x14ac:dyDescent="0.2">
      <c r="A54" s="239">
        <v>14</v>
      </c>
      <c r="B54" s="92" t="s">
        <v>23</v>
      </c>
      <c r="C54" s="397">
        <v>12</v>
      </c>
      <c r="D54" s="402">
        <v>7</v>
      </c>
      <c r="E54" s="277"/>
      <c r="F54" s="402">
        <v>2</v>
      </c>
      <c r="G54" s="277"/>
      <c r="H54" s="277"/>
      <c r="I54" s="402">
        <v>2</v>
      </c>
      <c r="J54" s="277"/>
      <c r="K54" s="277"/>
      <c r="L54" s="402">
        <v>1</v>
      </c>
      <c r="M54" s="402">
        <v>0</v>
      </c>
      <c r="N54" s="277"/>
      <c r="O54" s="277"/>
      <c r="P54" s="398">
        <v>0</v>
      </c>
      <c r="Q54" s="143" t="e">
        <v>#REF!</v>
      </c>
      <c r="R54" s="144" t="e">
        <v>#REF!</v>
      </c>
    </row>
    <row r="55" spans="1:52" ht="15.6" customHeight="1" thickBot="1" x14ac:dyDescent="0.25">
      <c r="A55" s="242">
        <v>15</v>
      </c>
      <c r="B55" s="243" t="s">
        <v>24</v>
      </c>
      <c r="C55" s="399">
        <v>52</v>
      </c>
      <c r="D55" s="417">
        <v>48</v>
      </c>
      <c r="E55" s="306"/>
      <c r="F55" s="417">
        <v>4</v>
      </c>
      <c r="G55" s="306"/>
      <c r="H55" s="306"/>
      <c r="I55" s="417">
        <v>0</v>
      </c>
      <c r="J55" s="306"/>
      <c r="K55" s="306"/>
      <c r="L55" s="417">
        <v>0</v>
      </c>
      <c r="M55" s="417">
        <v>0</v>
      </c>
      <c r="N55" s="306"/>
      <c r="O55" s="306"/>
      <c r="P55" s="400">
        <v>0</v>
      </c>
      <c r="Q55" s="146" t="e">
        <v>#REF!</v>
      </c>
      <c r="R55" s="147" t="e">
        <v>#REF!</v>
      </c>
      <c r="V55" s="126" t="s">
        <v>34</v>
      </c>
    </row>
    <row r="56" spans="1:52" s="100" customFormat="1" ht="15.75" thickBot="1" x14ac:dyDescent="0.3">
      <c r="A56" s="197"/>
      <c r="B56" s="226" t="s">
        <v>25</v>
      </c>
      <c r="C56" s="305">
        <f>SUM(C41:C55)</f>
        <v>481</v>
      </c>
      <c r="D56" s="305">
        <f t="shared" ref="D56:R56" si="20">SUM(D41:D55)</f>
        <v>393</v>
      </c>
      <c r="E56" s="305">
        <f t="shared" si="20"/>
        <v>0</v>
      </c>
      <c r="F56" s="305">
        <f t="shared" si="20"/>
        <v>72</v>
      </c>
      <c r="G56" s="305">
        <f t="shared" si="20"/>
        <v>0</v>
      </c>
      <c r="H56" s="305">
        <f t="shared" si="20"/>
        <v>0</v>
      </c>
      <c r="I56" s="305">
        <f t="shared" si="20"/>
        <v>4</v>
      </c>
      <c r="J56" s="305">
        <f t="shared" si="20"/>
        <v>0</v>
      </c>
      <c r="K56" s="305">
        <f t="shared" si="20"/>
        <v>0</v>
      </c>
      <c r="L56" s="305">
        <f t="shared" si="20"/>
        <v>12</v>
      </c>
      <c r="M56" s="305">
        <f t="shared" si="20"/>
        <v>0</v>
      </c>
      <c r="N56" s="305">
        <f t="shared" si="20"/>
        <v>0</v>
      </c>
      <c r="O56" s="305">
        <f t="shared" si="20"/>
        <v>0</v>
      </c>
      <c r="P56" s="304">
        <f t="shared" si="20"/>
        <v>0</v>
      </c>
      <c r="Q56" s="101" t="e">
        <f t="shared" si="20"/>
        <v>#REF!</v>
      </c>
      <c r="R56" s="148" t="e">
        <f t="shared" si="20"/>
        <v>#REF!</v>
      </c>
      <c r="S56" s="149"/>
      <c r="T56" s="149"/>
      <c r="U56" s="149"/>
      <c r="W56" s="127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</row>
    <row r="57" spans="1:52" ht="15" thickBot="1" x14ac:dyDescent="0.25">
      <c r="A57" s="192"/>
      <c r="B57" s="276" t="s">
        <v>26</v>
      </c>
      <c r="C57" s="277">
        <v>545</v>
      </c>
      <c r="D57" s="277">
        <v>452</v>
      </c>
      <c r="E57" s="277">
        <v>0</v>
      </c>
      <c r="F57" s="277">
        <v>87</v>
      </c>
      <c r="G57" s="277">
        <v>0</v>
      </c>
      <c r="H57" s="277">
        <v>0</v>
      </c>
      <c r="I57" s="277">
        <v>5</v>
      </c>
      <c r="J57" s="277">
        <v>0</v>
      </c>
      <c r="K57" s="277">
        <v>0</v>
      </c>
      <c r="L57" s="277">
        <v>17</v>
      </c>
      <c r="M57" s="277">
        <v>2</v>
      </c>
      <c r="N57" s="277">
        <v>0</v>
      </c>
      <c r="O57" s="277">
        <v>0</v>
      </c>
      <c r="P57" s="271">
        <v>0</v>
      </c>
      <c r="Q57" s="206" t="e">
        <v>#REF!</v>
      </c>
      <c r="R57" s="150" t="e">
        <v>#REF!</v>
      </c>
    </row>
    <row r="58" spans="1:52" ht="15" thickBot="1" x14ac:dyDescent="0.25">
      <c r="A58" s="192"/>
      <c r="B58" s="276" t="s">
        <v>27</v>
      </c>
      <c r="C58" s="277">
        <v>576</v>
      </c>
      <c r="D58" s="277">
        <v>446</v>
      </c>
      <c r="E58" s="277">
        <v>0</v>
      </c>
      <c r="F58" s="277">
        <v>102</v>
      </c>
      <c r="G58" s="277">
        <v>0</v>
      </c>
      <c r="H58" s="277">
        <v>0</v>
      </c>
      <c r="I58" s="277">
        <v>5</v>
      </c>
      <c r="J58" s="277">
        <v>0</v>
      </c>
      <c r="K58" s="277">
        <v>0</v>
      </c>
      <c r="L58" s="277">
        <v>21</v>
      </c>
      <c r="M58" s="277">
        <v>2</v>
      </c>
      <c r="N58" s="277">
        <v>0</v>
      </c>
      <c r="O58" s="277">
        <v>0</v>
      </c>
      <c r="P58" s="271">
        <v>0</v>
      </c>
      <c r="Q58" s="206" t="e">
        <v>#REF!</v>
      </c>
      <c r="R58" s="150" t="e">
        <v>#REF!</v>
      </c>
    </row>
    <row r="59" spans="1:52" ht="15" thickBot="1" x14ac:dyDescent="0.25">
      <c r="A59" s="192"/>
      <c r="B59" s="276" t="s">
        <v>28</v>
      </c>
      <c r="C59" s="277">
        <v>657</v>
      </c>
      <c r="D59" s="277">
        <v>521</v>
      </c>
      <c r="E59" s="277">
        <v>0</v>
      </c>
      <c r="F59" s="277">
        <v>108</v>
      </c>
      <c r="G59" s="277">
        <v>0</v>
      </c>
      <c r="H59" s="277">
        <v>0</v>
      </c>
      <c r="I59" s="277">
        <v>4</v>
      </c>
      <c r="J59" s="277">
        <v>0</v>
      </c>
      <c r="K59" s="277">
        <v>0</v>
      </c>
      <c r="L59" s="277">
        <v>23</v>
      </c>
      <c r="M59" s="277">
        <v>1</v>
      </c>
      <c r="N59" s="277">
        <v>0</v>
      </c>
      <c r="O59" s="277">
        <v>0</v>
      </c>
      <c r="P59" s="271">
        <v>0</v>
      </c>
      <c r="Q59" s="206" t="e">
        <v>#REF!</v>
      </c>
      <c r="R59" s="150" t="e">
        <v>#REF!</v>
      </c>
    </row>
    <row r="60" spans="1:52" ht="15" thickBot="1" x14ac:dyDescent="0.25">
      <c r="A60" s="192"/>
      <c r="B60" s="276" t="s">
        <v>29</v>
      </c>
      <c r="C60" s="277">
        <v>674</v>
      </c>
      <c r="D60" s="277">
        <v>544</v>
      </c>
      <c r="E60" s="277">
        <v>0</v>
      </c>
      <c r="F60" s="277">
        <v>114</v>
      </c>
      <c r="G60" s="277">
        <v>0</v>
      </c>
      <c r="H60" s="277">
        <v>0</v>
      </c>
      <c r="I60" s="277">
        <v>1</v>
      </c>
      <c r="J60" s="277">
        <v>0</v>
      </c>
      <c r="K60" s="277">
        <v>0</v>
      </c>
      <c r="L60" s="277">
        <v>9</v>
      </c>
      <c r="M60" s="277">
        <v>4</v>
      </c>
      <c r="N60" s="277">
        <v>0</v>
      </c>
      <c r="O60" s="277">
        <v>0</v>
      </c>
      <c r="P60" s="271">
        <v>0</v>
      </c>
      <c r="Q60" s="206" t="e">
        <v>#REF!</v>
      </c>
      <c r="R60" s="150" t="e">
        <v>#REF!</v>
      </c>
    </row>
    <row r="61" spans="1:52" ht="15" thickBot="1" x14ac:dyDescent="0.25">
      <c r="A61" s="192"/>
      <c r="B61" s="276" t="s">
        <v>30</v>
      </c>
      <c r="C61" s="277">
        <v>714</v>
      </c>
      <c r="D61" s="277">
        <v>574</v>
      </c>
      <c r="E61" s="277">
        <v>0</v>
      </c>
      <c r="F61" s="277">
        <v>116</v>
      </c>
      <c r="G61" s="277">
        <v>0</v>
      </c>
      <c r="H61" s="277">
        <v>0</v>
      </c>
      <c r="I61" s="277">
        <v>0</v>
      </c>
      <c r="J61" s="277">
        <v>0</v>
      </c>
      <c r="K61" s="277">
        <v>0</v>
      </c>
      <c r="L61" s="277">
        <v>21</v>
      </c>
      <c r="M61" s="277">
        <v>4</v>
      </c>
      <c r="N61" s="277">
        <v>0</v>
      </c>
      <c r="O61" s="277">
        <v>0</v>
      </c>
      <c r="P61" s="271">
        <v>0</v>
      </c>
      <c r="Q61" s="206" t="e">
        <v>#REF!</v>
      </c>
      <c r="R61" s="150" t="e">
        <v>#REF!</v>
      </c>
    </row>
    <row r="62" spans="1:52" ht="15" thickBot="1" x14ac:dyDescent="0.25">
      <c r="A62" s="192"/>
      <c r="B62" s="276" t="s">
        <v>31</v>
      </c>
      <c r="C62" s="277">
        <v>686</v>
      </c>
      <c r="D62" s="277">
        <v>538</v>
      </c>
      <c r="E62" s="277">
        <v>0</v>
      </c>
      <c r="F62" s="277">
        <v>115</v>
      </c>
      <c r="G62" s="277">
        <v>0</v>
      </c>
      <c r="H62" s="277">
        <v>0</v>
      </c>
      <c r="I62" s="277">
        <v>2</v>
      </c>
      <c r="J62" s="277">
        <v>0</v>
      </c>
      <c r="K62" s="277">
        <v>0</v>
      </c>
      <c r="L62" s="277">
        <v>29</v>
      </c>
      <c r="M62" s="277">
        <v>2</v>
      </c>
      <c r="N62" s="277">
        <v>0</v>
      </c>
      <c r="O62" s="277">
        <v>0</v>
      </c>
      <c r="P62" s="271">
        <v>0</v>
      </c>
      <c r="Q62" s="206" t="e">
        <v>#REF!</v>
      </c>
      <c r="R62" s="150" t="e">
        <v>#REF!</v>
      </c>
    </row>
    <row r="63" spans="1:52" ht="15" thickBot="1" x14ac:dyDescent="0.25">
      <c r="A63" s="102"/>
      <c r="B63" s="225" t="s">
        <v>32</v>
      </c>
      <c r="C63" s="94">
        <v>664</v>
      </c>
      <c r="D63" s="94">
        <v>520</v>
      </c>
      <c r="E63" s="94">
        <v>0</v>
      </c>
      <c r="F63" s="94">
        <v>128</v>
      </c>
      <c r="G63" s="94">
        <v>0</v>
      </c>
      <c r="H63" s="94">
        <v>0</v>
      </c>
      <c r="I63" s="94">
        <v>1</v>
      </c>
      <c r="J63" s="94">
        <v>0</v>
      </c>
      <c r="K63" s="94">
        <v>0</v>
      </c>
      <c r="L63" s="94">
        <v>13</v>
      </c>
      <c r="M63" s="94">
        <v>3</v>
      </c>
      <c r="N63" s="94">
        <v>0</v>
      </c>
      <c r="O63" s="94">
        <v>0</v>
      </c>
      <c r="P63" s="142">
        <v>0</v>
      </c>
      <c r="Q63" s="206" t="e">
        <v>#REF!</v>
      </c>
      <c r="R63" s="150" t="e">
        <v>#REF!</v>
      </c>
    </row>
    <row r="64" spans="1:52" ht="15" thickBot="1" x14ac:dyDescent="0.25">
      <c r="A64" s="103"/>
      <c r="B64" s="227" t="s">
        <v>33</v>
      </c>
      <c r="C64" s="98">
        <v>725</v>
      </c>
      <c r="D64" s="98">
        <v>587</v>
      </c>
      <c r="E64" s="98">
        <v>0</v>
      </c>
      <c r="F64" s="98">
        <v>107</v>
      </c>
      <c r="G64" s="98">
        <v>0</v>
      </c>
      <c r="H64" s="98">
        <v>0</v>
      </c>
      <c r="I64" s="98">
        <v>1</v>
      </c>
      <c r="J64" s="98">
        <v>0</v>
      </c>
      <c r="K64" s="98">
        <v>0</v>
      </c>
      <c r="L64" s="98">
        <v>17</v>
      </c>
      <c r="M64" s="98">
        <v>11</v>
      </c>
      <c r="N64" s="98">
        <v>0</v>
      </c>
      <c r="O64" s="98">
        <v>0</v>
      </c>
      <c r="P64" s="145">
        <v>0</v>
      </c>
      <c r="Q64" s="207" t="e">
        <v>#REF!</v>
      </c>
      <c r="R64" s="152" t="s">
        <v>100</v>
      </c>
    </row>
    <row r="67" spans="1:52" s="132" customFormat="1" ht="38.25" customHeight="1" thickBot="1" x14ac:dyDescent="0.3">
      <c r="A67" s="575" t="s">
        <v>101</v>
      </c>
      <c r="B67" s="575"/>
      <c r="C67" s="575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W67" s="127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</row>
    <row r="68" spans="1:52" s="132" customFormat="1" ht="89.25" customHeight="1" thickBot="1" x14ac:dyDescent="0.3">
      <c r="A68" s="229" t="s">
        <v>2</v>
      </c>
      <c r="B68" s="230" t="s">
        <v>3</v>
      </c>
      <c r="C68" s="231" t="str">
        <f>$C$10</f>
        <v>Barn med tiltak i barne-vernet i alt</v>
      </c>
      <c r="D68" s="232" t="str">
        <f>$D$10</f>
        <v>Av disse med tiltak som ikke er plasserings-tiltak</v>
      </c>
      <c r="E68" s="241" t="s">
        <v>82</v>
      </c>
      <c r="F68" s="135" t="str">
        <f>$F$10</f>
        <v>Antall barn i foster-hjem</v>
      </c>
      <c r="G68" s="235" t="s">
        <v>82</v>
      </c>
      <c r="H68" s="241" t="s">
        <v>84</v>
      </c>
      <c r="I68" s="135" t="str">
        <f>$I$10</f>
        <v>Antall barn i familie-hjem</v>
      </c>
      <c r="J68" s="235" t="s">
        <v>82</v>
      </c>
      <c r="K68" s="233" t="s">
        <v>86</v>
      </c>
      <c r="L68" s="236" t="str">
        <f>$L$10</f>
        <v>Antall barn i beredskaps-hjem</v>
      </c>
      <c r="M68" s="232" t="str">
        <f>$M$10</f>
        <v>Antall barn i inst-itusjon</v>
      </c>
      <c r="N68" s="234" t="s">
        <v>82</v>
      </c>
      <c r="O68" s="233" t="s">
        <v>89</v>
      </c>
      <c r="P68" s="237" t="str">
        <f>$P$10</f>
        <v>Antall barn i hybel o.a.</v>
      </c>
      <c r="Q68" s="136" t="s">
        <v>82</v>
      </c>
      <c r="R68" s="87" t="s">
        <v>91</v>
      </c>
      <c r="W68" s="127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</row>
    <row r="69" spans="1:52" ht="15" customHeight="1" x14ac:dyDescent="0.25">
      <c r="A69" s="238">
        <v>1</v>
      </c>
      <c r="B69" s="89" t="s">
        <v>10</v>
      </c>
      <c r="C69" s="395">
        <v>106</v>
      </c>
      <c r="D69" s="416">
        <v>62</v>
      </c>
      <c r="E69" s="90" t="e">
        <v>#REF!</v>
      </c>
      <c r="F69" s="416">
        <v>38</v>
      </c>
      <c r="G69" s="90" t="e">
        <v>#REF!</v>
      </c>
      <c r="H69" s="90" t="e">
        <v>#REF!</v>
      </c>
      <c r="I69" s="416">
        <v>3</v>
      </c>
      <c r="J69" s="90" t="e">
        <v>#REF!</v>
      </c>
      <c r="K69" s="90" t="e">
        <v>#REF!</v>
      </c>
      <c r="L69" s="416">
        <v>2</v>
      </c>
      <c r="M69" s="416">
        <v>1</v>
      </c>
      <c r="N69" s="90" t="e">
        <v>#REF!</v>
      </c>
      <c r="O69" s="90" t="e">
        <v>#REF!</v>
      </c>
      <c r="P69" s="396">
        <v>0</v>
      </c>
      <c r="Q69" s="140" t="e">
        <v>#REF!</v>
      </c>
      <c r="R69" s="141" t="e">
        <v>#REF!</v>
      </c>
      <c r="S69" s="132"/>
      <c r="T69" s="132"/>
      <c r="U69" s="132"/>
    </row>
    <row r="70" spans="1:52" ht="12.75" customHeight="1" x14ac:dyDescent="0.25">
      <c r="A70" s="239">
        <v>2</v>
      </c>
      <c r="B70" s="92" t="s">
        <v>11</v>
      </c>
      <c r="C70" s="397">
        <v>112</v>
      </c>
      <c r="D70" s="402">
        <v>84</v>
      </c>
      <c r="E70" s="277" t="e">
        <v>#REF!</v>
      </c>
      <c r="F70" s="402">
        <v>22</v>
      </c>
      <c r="G70" s="277" t="e">
        <v>#REF!</v>
      </c>
      <c r="H70" s="277" t="e">
        <v>#REF!</v>
      </c>
      <c r="I70" s="402">
        <v>4</v>
      </c>
      <c r="J70" s="277" t="e">
        <v>#REF!</v>
      </c>
      <c r="K70" s="277" t="e">
        <v>#REF!</v>
      </c>
      <c r="L70" s="402">
        <v>1</v>
      </c>
      <c r="M70" s="402">
        <v>1</v>
      </c>
      <c r="N70" s="277" t="e">
        <v>#REF!</v>
      </c>
      <c r="O70" s="277" t="e">
        <v>#REF!</v>
      </c>
      <c r="P70" s="398">
        <v>0</v>
      </c>
      <c r="Q70" s="143" t="e">
        <v>#REF!</v>
      </c>
      <c r="R70" s="144" t="e">
        <v>#REF!</v>
      </c>
      <c r="S70" s="132"/>
      <c r="T70" s="132"/>
      <c r="U70" s="132"/>
    </row>
    <row r="71" spans="1:52" ht="15" x14ac:dyDescent="0.25">
      <c r="A71" s="239">
        <v>3</v>
      </c>
      <c r="B71" s="92" t="s">
        <v>12</v>
      </c>
      <c r="C71" s="397">
        <v>78</v>
      </c>
      <c r="D71" s="402">
        <v>43</v>
      </c>
      <c r="E71" s="277" t="e">
        <v>#REF!</v>
      </c>
      <c r="F71" s="402">
        <v>33</v>
      </c>
      <c r="G71" s="277" t="e">
        <v>#REF!</v>
      </c>
      <c r="H71" s="277" t="e">
        <v>#REF!</v>
      </c>
      <c r="I71" s="402">
        <v>1</v>
      </c>
      <c r="J71" s="277" t="e">
        <v>#REF!</v>
      </c>
      <c r="K71" s="277" t="e">
        <v>#REF!</v>
      </c>
      <c r="L71" s="402">
        <v>1</v>
      </c>
      <c r="M71" s="402">
        <v>0</v>
      </c>
      <c r="N71" s="277" t="e">
        <v>#REF!</v>
      </c>
      <c r="O71" s="277" t="e">
        <v>#REF!</v>
      </c>
      <c r="P71" s="398">
        <v>0</v>
      </c>
      <c r="Q71" s="143" t="e">
        <v>#REF!</v>
      </c>
      <c r="R71" s="144" t="e">
        <v>#REF!</v>
      </c>
      <c r="S71" s="132"/>
      <c r="T71" s="132"/>
      <c r="U71" s="132"/>
    </row>
    <row r="72" spans="1:52" ht="15" x14ac:dyDescent="0.25">
      <c r="A72" s="239">
        <v>4</v>
      </c>
      <c r="B72" s="92" t="s">
        <v>13</v>
      </c>
      <c r="C72" s="397">
        <v>31</v>
      </c>
      <c r="D72" s="402">
        <v>22</v>
      </c>
      <c r="E72" s="277" t="e">
        <v>#REF!</v>
      </c>
      <c r="F72" s="402">
        <v>9</v>
      </c>
      <c r="G72" s="277" t="e">
        <v>#REF!</v>
      </c>
      <c r="H72" s="277" t="e">
        <v>#REF!</v>
      </c>
      <c r="I72" s="402">
        <v>0</v>
      </c>
      <c r="J72" s="277" t="e">
        <v>#REF!</v>
      </c>
      <c r="K72" s="277" t="e">
        <v>#REF!</v>
      </c>
      <c r="L72" s="402">
        <v>0</v>
      </c>
      <c r="M72" s="402">
        <v>0</v>
      </c>
      <c r="N72" s="277" t="e">
        <v>#REF!</v>
      </c>
      <c r="O72" s="277" t="e">
        <v>#REF!</v>
      </c>
      <c r="P72" s="398">
        <v>0</v>
      </c>
      <c r="Q72" s="143" t="e">
        <v>#REF!</v>
      </c>
      <c r="R72" s="144" t="e">
        <v>#REF!</v>
      </c>
      <c r="S72" s="132"/>
      <c r="T72" s="132"/>
      <c r="U72" s="132"/>
    </row>
    <row r="73" spans="1:52" ht="15" x14ac:dyDescent="0.25">
      <c r="A73" s="239">
        <v>5</v>
      </c>
      <c r="B73" s="92" t="s">
        <v>14</v>
      </c>
      <c r="C73" s="397">
        <v>43</v>
      </c>
      <c r="D73" s="402">
        <v>28</v>
      </c>
      <c r="E73" s="277" t="e">
        <v>#REF!</v>
      </c>
      <c r="F73" s="402">
        <v>11</v>
      </c>
      <c r="G73" s="277" t="e">
        <v>#REF!</v>
      </c>
      <c r="H73" s="277" t="e">
        <v>#REF!</v>
      </c>
      <c r="I73" s="402">
        <v>1</v>
      </c>
      <c r="J73" s="277" t="e">
        <v>#REF!</v>
      </c>
      <c r="K73" s="277" t="e">
        <v>#REF!</v>
      </c>
      <c r="L73" s="402">
        <v>3</v>
      </c>
      <c r="M73" s="402">
        <v>0</v>
      </c>
      <c r="N73" s="277" t="e">
        <v>#REF!</v>
      </c>
      <c r="O73" s="277" t="e">
        <v>#REF!</v>
      </c>
      <c r="P73" s="398">
        <v>0</v>
      </c>
      <c r="Q73" s="143" t="e">
        <v>#REF!</v>
      </c>
      <c r="R73" s="144" t="e">
        <v>#REF!</v>
      </c>
      <c r="S73" s="132"/>
      <c r="T73" s="132"/>
      <c r="U73" s="132"/>
      <c r="X73" s="126" t="s">
        <v>34</v>
      </c>
    </row>
    <row r="74" spans="1:52" ht="20.25" customHeight="1" x14ac:dyDescent="0.2">
      <c r="A74" s="239">
        <v>6</v>
      </c>
      <c r="B74" s="92" t="s">
        <v>15</v>
      </c>
      <c r="C74" s="397">
        <v>49</v>
      </c>
      <c r="D74" s="402">
        <v>42</v>
      </c>
      <c r="E74" s="277" t="e">
        <v>#REF!</v>
      </c>
      <c r="F74" s="402">
        <v>1</v>
      </c>
      <c r="G74" s="277" t="e">
        <v>#REF!</v>
      </c>
      <c r="H74" s="277" t="e">
        <v>#REF!</v>
      </c>
      <c r="I74" s="402">
        <v>0</v>
      </c>
      <c r="J74" s="277" t="e">
        <v>#REF!</v>
      </c>
      <c r="K74" s="277" t="e">
        <v>#REF!</v>
      </c>
      <c r="L74" s="402">
        <v>3</v>
      </c>
      <c r="M74" s="402">
        <v>3</v>
      </c>
      <c r="N74" s="277" t="e">
        <v>#REF!</v>
      </c>
      <c r="O74" s="277" t="e">
        <v>#REF!</v>
      </c>
      <c r="P74" s="398">
        <v>0</v>
      </c>
      <c r="Q74" s="143" t="e">
        <v>#REF!</v>
      </c>
      <c r="R74" s="144" t="e">
        <v>#REF!</v>
      </c>
    </row>
    <row r="75" spans="1:52" x14ac:dyDescent="0.2">
      <c r="A75" s="239">
        <v>7</v>
      </c>
      <c r="B75" s="92" t="s">
        <v>16</v>
      </c>
      <c r="C75" s="397">
        <v>39</v>
      </c>
      <c r="D75" s="402">
        <v>31</v>
      </c>
      <c r="E75" s="277" t="e">
        <v>#REF!</v>
      </c>
      <c r="F75" s="402">
        <v>5</v>
      </c>
      <c r="G75" s="277" t="e">
        <v>#REF!</v>
      </c>
      <c r="H75" s="277" t="e">
        <v>#REF!</v>
      </c>
      <c r="I75" s="402">
        <v>1</v>
      </c>
      <c r="J75" s="277" t="e">
        <v>#REF!</v>
      </c>
      <c r="K75" s="277" t="e">
        <v>#REF!</v>
      </c>
      <c r="L75" s="402">
        <v>0</v>
      </c>
      <c r="M75" s="402">
        <v>2</v>
      </c>
      <c r="N75" s="277" t="e">
        <v>#REF!</v>
      </c>
      <c r="O75" s="277" t="e">
        <v>#REF!</v>
      </c>
      <c r="P75" s="398">
        <v>0</v>
      </c>
      <c r="Q75" s="143" t="e">
        <v>#REF!</v>
      </c>
      <c r="R75" s="144" t="e">
        <v>#REF!</v>
      </c>
    </row>
    <row r="76" spans="1:52" x14ac:dyDescent="0.2">
      <c r="A76" s="239">
        <v>8</v>
      </c>
      <c r="B76" s="92" t="s">
        <v>17</v>
      </c>
      <c r="C76" s="397">
        <v>32</v>
      </c>
      <c r="D76" s="402">
        <v>26</v>
      </c>
      <c r="E76" s="277" t="e">
        <v>#REF!</v>
      </c>
      <c r="F76" s="402">
        <v>4</v>
      </c>
      <c r="G76" s="277" t="e">
        <v>#REF!</v>
      </c>
      <c r="H76" s="277" t="e">
        <v>#REF!</v>
      </c>
      <c r="I76" s="402">
        <v>1</v>
      </c>
      <c r="J76" s="277" t="e">
        <v>#REF!</v>
      </c>
      <c r="K76" s="277" t="e">
        <v>#REF!</v>
      </c>
      <c r="L76" s="402">
        <v>1</v>
      </c>
      <c r="M76" s="402">
        <v>0</v>
      </c>
      <c r="N76" s="277" t="e">
        <v>#REF!</v>
      </c>
      <c r="O76" s="277" t="e">
        <v>#REF!</v>
      </c>
      <c r="P76" s="398">
        <v>0</v>
      </c>
      <c r="Q76" s="143" t="e">
        <v>#REF!</v>
      </c>
      <c r="R76" s="144" t="e">
        <v>#REF!</v>
      </c>
    </row>
    <row r="77" spans="1:52" x14ac:dyDescent="0.2">
      <c r="A77" s="239">
        <v>9</v>
      </c>
      <c r="B77" s="92" t="s">
        <v>18</v>
      </c>
      <c r="C77" s="397">
        <v>106</v>
      </c>
      <c r="D77" s="402">
        <v>93</v>
      </c>
      <c r="E77" s="277" t="e">
        <v>#REF!</v>
      </c>
      <c r="F77" s="402">
        <v>12</v>
      </c>
      <c r="G77" s="277" t="e">
        <v>#REF!</v>
      </c>
      <c r="H77" s="277" t="e">
        <v>#REF!</v>
      </c>
      <c r="I77" s="402">
        <v>0</v>
      </c>
      <c r="J77" s="277" t="e">
        <v>#REF!</v>
      </c>
      <c r="K77" s="277" t="e">
        <v>#REF!</v>
      </c>
      <c r="L77" s="402">
        <v>0</v>
      </c>
      <c r="M77" s="402">
        <v>1</v>
      </c>
      <c r="N77" s="277" t="e">
        <v>#REF!</v>
      </c>
      <c r="O77" s="277" t="e">
        <v>#REF!</v>
      </c>
      <c r="P77" s="398">
        <v>0</v>
      </c>
      <c r="Q77" s="143" t="e">
        <v>#REF!</v>
      </c>
      <c r="R77" s="144" t="e">
        <v>#REF!</v>
      </c>
    </row>
    <row r="78" spans="1:52" x14ac:dyDescent="0.2">
      <c r="A78" s="239">
        <v>10</v>
      </c>
      <c r="B78" s="92" t="s">
        <v>19</v>
      </c>
      <c r="C78" s="397">
        <v>95</v>
      </c>
      <c r="D78" s="402">
        <v>71</v>
      </c>
      <c r="E78" s="277" t="e">
        <v>#REF!</v>
      </c>
      <c r="F78" s="402">
        <v>23</v>
      </c>
      <c r="G78" s="277" t="e">
        <v>#REF!</v>
      </c>
      <c r="H78" s="277" t="e">
        <v>#REF!</v>
      </c>
      <c r="I78" s="402">
        <v>0</v>
      </c>
      <c r="J78" s="277" t="e">
        <v>#REF!</v>
      </c>
      <c r="K78" s="277" t="e">
        <v>#REF!</v>
      </c>
      <c r="L78" s="402">
        <v>1</v>
      </c>
      <c r="M78" s="402">
        <v>0</v>
      </c>
      <c r="N78" s="277" t="e">
        <v>#REF!</v>
      </c>
      <c r="O78" s="277" t="e">
        <v>#REF!</v>
      </c>
      <c r="P78" s="398">
        <v>0</v>
      </c>
      <c r="Q78" s="143" t="e">
        <v>#REF!</v>
      </c>
      <c r="R78" s="144" t="e">
        <v>#REF!</v>
      </c>
    </row>
    <row r="79" spans="1:52" ht="20.25" customHeight="1" x14ac:dyDescent="0.2">
      <c r="A79" s="239">
        <v>11</v>
      </c>
      <c r="B79" s="92" t="s">
        <v>20</v>
      </c>
      <c r="C79" s="397">
        <v>96</v>
      </c>
      <c r="D79" s="402">
        <v>72</v>
      </c>
      <c r="E79" s="277" t="e">
        <v>#REF!</v>
      </c>
      <c r="F79" s="402">
        <v>18</v>
      </c>
      <c r="G79" s="277" t="e">
        <v>#REF!</v>
      </c>
      <c r="H79" s="277" t="e">
        <v>#REF!</v>
      </c>
      <c r="I79" s="402">
        <v>6</v>
      </c>
      <c r="J79" s="277" t="e">
        <v>#REF!</v>
      </c>
      <c r="K79" s="277" t="e">
        <v>#REF!</v>
      </c>
      <c r="L79" s="402">
        <v>0</v>
      </c>
      <c r="M79" s="402">
        <v>0</v>
      </c>
      <c r="N79" s="277" t="e">
        <v>#REF!</v>
      </c>
      <c r="O79" s="277" t="e">
        <v>#REF!</v>
      </c>
      <c r="P79" s="398">
        <v>0</v>
      </c>
      <c r="Q79" s="143" t="e">
        <v>#REF!</v>
      </c>
      <c r="R79" s="144" t="e">
        <v>#REF!</v>
      </c>
    </row>
    <row r="80" spans="1:52" x14ac:dyDescent="0.2">
      <c r="A80" s="239">
        <v>12</v>
      </c>
      <c r="B80" s="92" t="s">
        <v>21</v>
      </c>
      <c r="C80" s="397">
        <v>106</v>
      </c>
      <c r="D80" s="402">
        <v>67</v>
      </c>
      <c r="E80" s="277" t="e">
        <v>#REF!</v>
      </c>
      <c r="F80" s="402">
        <v>33</v>
      </c>
      <c r="G80" s="277" t="e">
        <v>#REF!</v>
      </c>
      <c r="H80" s="277" t="e">
        <v>#REF!</v>
      </c>
      <c r="I80" s="402">
        <v>7</v>
      </c>
      <c r="J80" s="277" t="e">
        <v>#REF!</v>
      </c>
      <c r="K80" s="277" t="e">
        <v>#REF!</v>
      </c>
      <c r="L80" s="402">
        <v>1</v>
      </c>
      <c r="M80" s="402">
        <v>0</v>
      </c>
      <c r="N80" s="277" t="e">
        <v>#REF!</v>
      </c>
      <c r="O80" s="277" t="e">
        <v>#REF!</v>
      </c>
      <c r="P80" s="398">
        <v>0</v>
      </c>
      <c r="Q80" s="143" t="e">
        <v>#REF!</v>
      </c>
      <c r="R80" s="144" t="e">
        <v>#REF!</v>
      </c>
    </row>
    <row r="81" spans="1:52" x14ac:dyDescent="0.2">
      <c r="A81" s="239">
        <v>13</v>
      </c>
      <c r="B81" s="92" t="s">
        <v>22</v>
      </c>
      <c r="C81" s="397">
        <v>95</v>
      </c>
      <c r="D81" s="402">
        <v>61</v>
      </c>
      <c r="E81" s="277" t="e">
        <v>#REF!</v>
      </c>
      <c r="F81" s="402">
        <v>30</v>
      </c>
      <c r="G81" s="277" t="e">
        <v>#REF!</v>
      </c>
      <c r="H81" s="277" t="e">
        <v>#REF!</v>
      </c>
      <c r="I81" s="402">
        <v>2</v>
      </c>
      <c r="J81" s="277" t="e">
        <v>#REF!</v>
      </c>
      <c r="K81" s="277" t="e">
        <v>#REF!</v>
      </c>
      <c r="L81" s="402">
        <v>2</v>
      </c>
      <c r="M81" s="402">
        <v>0</v>
      </c>
      <c r="N81" s="277" t="e">
        <v>#REF!</v>
      </c>
      <c r="O81" s="277" t="e">
        <v>#REF!</v>
      </c>
      <c r="P81" s="398">
        <v>0</v>
      </c>
      <c r="Q81" s="143" t="e">
        <v>#REF!</v>
      </c>
      <c r="R81" s="144" t="e">
        <v>#REF!</v>
      </c>
      <c r="V81" s="126" t="s">
        <v>34</v>
      </c>
    </row>
    <row r="82" spans="1:52" x14ac:dyDescent="0.2">
      <c r="A82" s="239">
        <v>14</v>
      </c>
      <c r="B82" s="92" t="s">
        <v>23</v>
      </c>
      <c r="C82" s="397">
        <v>40</v>
      </c>
      <c r="D82" s="402">
        <v>26</v>
      </c>
      <c r="E82" s="277" t="e">
        <v>#REF!</v>
      </c>
      <c r="F82" s="402">
        <v>9</v>
      </c>
      <c r="G82" s="277" t="e">
        <v>#REF!</v>
      </c>
      <c r="H82" s="277" t="e">
        <v>#REF!</v>
      </c>
      <c r="I82" s="402">
        <v>3</v>
      </c>
      <c r="J82" s="277" t="e">
        <v>#REF!</v>
      </c>
      <c r="K82" s="277" t="e">
        <v>#REF!</v>
      </c>
      <c r="L82" s="402">
        <v>1</v>
      </c>
      <c r="M82" s="402">
        <v>1</v>
      </c>
      <c r="N82" s="277" t="e">
        <v>#REF!</v>
      </c>
      <c r="O82" s="277" t="e">
        <v>#REF!</v>
      </c>
      <c r="P82" s="398">
        <v>0</v>
      </c>
      <c r="Q82" s="143" t="e">
        <v>#REF!</v>
      </c>
      <c r="R82" s="144" t="e">
        <v>#REF!</v>
      </c>
    </row>
    <row r="83" spans="1:52" ht="15" thickBot="1" x14ac:dyDescent="0.25">
      <c r="A83" s="242">
        <v>15</v>
      </c>
      <c r="B83" s="243" t="s">
        <v>24</v>
      </c>
      <c r="C83" s="399">
        <v>193</v>
      </c>
      <c r="D83" s="417">
        <v>150</v>
      </c>
      <c r="E83" s="306" t="e">
        <v>#REF!</v>
      </c>
      <c r="F83" s="417">
        <v>32</v>
      </c>
      <c r="G83" s="306" t="e">
        <v>#REF!</v>
      </c>
      <c r="H83" s="306" t="e">
        <v>#REF!</v>
      </c>
      <c r="I83" s="417">
        <v>5</v>
      </c>
      <c r="J83" s="306" t="e">
        <v>#REF!</v>
      </c>
      <c r="K83" s="306" t="e">
        <v>#REF!</v>
      </c>
      <c r="L83" s="417">
        <v>3</v>
      </c>
      <c r="M83" s="417">
        <v>3</v>
      </c>
      <c r="N83" s="306" t="e">
        <v>#REF!</v>
      </c>
      <c r="O83" s="306" t="e">
        <v>#REF!</v>
      </c>
      <c r="P83" s="400">
        <v>0</v>
      </c>
      <c r="Q83" s="146" t="e">
        <v>#REF!</v>
      </c>
      <c r="R83" s="147" t="e">
        <v>#REF!</v>
      </c>
    </row>
    <row r="84" spans="1:52" s="100" customFormat="1" ht="15.75" thickBot="1" x14ac:dyDescent="0.3">
      <c r="A84" s="197"/>
      <c r="B84" s="226" t="s">
        <v>25</v>
      </c>
      <c r="C84" s="305">
        <f>SUM(C69:C83)</f>
        <v>1221</v>
      </c>
      <c r="D84" s="305">
        <f t="shared" ref="D84" si="21">SUM(D69:D83)</f>
        <v>878</v>
      </c>
      <c r="E84" s="198" t="e">
        <f t="shared" ref="E84" si="22">SUM(E69:E83)</f>
        <v>#REF!</v>
      </c>
      <c r="F84" s="305">
        <f t="shared" ref="F84" si="23">SUM(F69:F83)</f>
        <v>280</v>
      </c>
      <c r="G84" s="305" t="e">
        <f t="shared" ref="G84" si="24">SUM(G69:G83)</f>
        <v>#REF!</v>
      </c>
      <c r="H84" s="305" t="e">
        <f t="shared" ref="H84" si="25">SUM(H69:H83)</f>
        <v>#REF!</v>
      </c>
      <c r="I84" s="305">
        <f t="shared" ref="I84" si="26">SUM(I69:I83)</f>
        <v>34</v>
      </c>
      <c r="J84" s="305" t="e">
        <f t="shared" ref="J84" si="27">SUM(J69:J83)</f>
        <v>#REF!</v>
      </c>
      <c r="K84" s="305" t="e">
        <f t="shared" ref="K84" si="28">SUM(K69:K83)</f>
        <v>#REF!</v>
      </c>
      <c r="L84" s="305">
        <f t="shared" ref="L84" si="29">SUM(L69:L83)</f>
        <v>19</v>
      </c>
      <c r="M84" s="305">
        <f t="shared" ref="M84" si="30">SUM(M69:M83)</f>
        <v>12</v>
      </c>
      <c r="N84" s="305" t="e">
        <f t="shared" ref="N84" si="31">SUM(N69:N83)</f>
        <v>#REF!</v>
      </c>
      <c r="O84" s="305" t="e">
        <f t="shared" ref="O84" si="32">SUM(O69:O83)</f>
        <v>#REF!</v>
      </c>
      <c r="P84" s="304">
        <f t="shared" ref="P84" si="33">SUM(P69:P83)</f>
        <v>0</v>
      </c>
      <c r="Q84" s="212" t="e">
        <v>#REF!</v>
      </c>
      <c r="R84" s="153" t="s">
        <v>100</v>
      </c>
      <c r="S84" s="149"/>
      <c r="T84" s="149"/>
      <c r="U84" s="149"/>
      <c r="W84" s="127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</row>
    <row r="85" spans="1:52" ht="15" thickBot="1" x14ac:dyDescent="0.25">
      <c r="A85" s="192"/>
      <c r="B85" s="276" t="s">
        <v>26</v>
      </c>
      <c r="C85" s="277">
        <v>1286</v>
      </c>
      <c r="D85" s="277">
        <v>959</v>
      </c>
      <c r="E85" s="277" t="e">
        <v>#REF!</v>
      </c>
      <c r="F85" s="277">
        <v>288</v>
      </c>
      <c r="G85" s="277" t="e">
        <v>#REF!</v>
      </c>
      <c r="H85" s="277" t="e">
        <v>#REF!</v>
      </c>
      <c r="I85" s="277">
        <v>40</v>
      </c>
      <c r="J85" s="277" t="e">
        <v>#REF!</v>
      </c>
      <c r="K85" s="277" t="e">
        <v>#REF!</v>
      </c>
      <c r="L85" s="277">
        <v>24</v>
      </c>
      <c r="M85" s="277">
        <v>11</v>
      </c>
      <c r="N85" s="277" t="e">
        <v>#REF!</v>
      </c>
      <c r="O85" s="277" t="e">
        <v>#REF!</v>
      </c>
      <c r="P85" s="271">
        <v>0</v>
      </c>
      <c r="Q85" s="207" t="e">
        <v>#REF!</v>
      </c>
      <c r="R85" s="152" t="s">
        <v>100</v>
      </c>
    </row>
    <row r="86" spans="1:52" ht="15" thickBot="1" x14ac:dyDescent="0.25">
      <c r="A86" s="192"/>
      <c r="B86" s="276" t="s">
        <v>27</v>
      </c>
      <c r="C86" s="277">
        <v>1309</v>
      </c>
      <c r="D86" s="277">
        <v>940</v>
      </c>
      <c r="E86" s="277" t="e">
        <v>#REF!</v>
      </c>
      <c r="F86" s="277">
        <v>282</v>
      </c>
      <c r="G86" s="277" t="e">
        <v>#REF!</v>
      </c>
      <c r="H86" s="277" t="e">
        <v>#REF!</v>
      </c>
      <c r="I86" s="277">
        <v>41</v>
      </c>
      <c r="J86" s="277" t="e">
        <v>#REF!</v>
      </c>
      <c r="K86" s="277" t="e">
        <v>#REF!</v>
      </c>
      <c r="L86" s="277">
        <v>27</v>
      </c>
      <c r="M86" s="277">
        <v>17</v>
      </c>
      <c r="N86" s="277" t="e">
        <v>#REF!</v>
      </c>
      <c r="O86" s="277" t="e">
        <v>#REF!</v>
      </c>
      <c r="P86" s="271">
        <v>0</v>
      </c>
      <c r="Q86" s="207" t="e">
        <v>#REF!</v>
      </c>
      <c r="R86" s="152" t="s">
        <v>100</v>
      </c>
    </row>
    <row r="87" spans="1:52" ht="15" thickBot="1" x14ac:dyDescent="0.25">
      <c r="A87" s="192"/>
      <c r="B87" s="276" t="s">
        <v>28</v>
      </c>
      <c r="C87" s="277">
        <v>1417</v>
      </c>
      <c r="D87" s="277">
        <v>1056</v>
      </c>
      <c r="E87" s="277" t="e">
        <v>#REF!</v>
      </c>
      <c r="F87" s="277">
        <v>282</v>
      </c>
      <c r="G87" s="277" t="e">
        <v>#REF!</v>
      </c>
      <c r="H87" s="277" t="e">
        <v>#REF!</v>
      </c>
      <c r="I87" s="277">
        <v>43</v>
      </c>
      <c r="J87" s="277" t="e">
        <v>#REF!</v>
      </c>
      <c r="K87" s="277" t="e">
        <v>#REF!</v>
      </c>
      <c r="L87" s="277">
        <v>21</v>
      </c>
      <c r="M87" s="277">
        <v>15</v>
      </c>
      <c r="N87" s="277" t="e">
        <v>#REF!</v>
      </c>
      <c r="O87" s="277" t="e">
        <v>#REF!</v>
      </c>
      <c r="P87" s="271">
        <v>0</v>
      </c>
      <c r="Q87" s="207" t="e">
        <v>#REF!</v>
      </c>
      <c r="R87" s="152" t="s">
        <v>100</v>
      </c>
    </row>
    <row r="88" spans="1:52" ht="15" thickBot="1" x14ac:dyDescent="0.25">
      <c r="A88" s="192"/>
      <c r="B88" s="276" t="s">
        <v>29</v>
      </c>
      <c r="C88" s="277">
        <v>1464</v>
      </c>
      <c r="D88" s="277">
        <v>1088</v>
      </c>
      <c r="E88" s="277" t="e">
        <v>#REF!</v>
      </c>
      <c r="F88" s="277">
        <v>278</v>
      </c>
      <c r="G88" s="277" t="e">
        <v>#REF!</v>
      </c>
      <c r="H88" s="277" t="e">
        <v>#REF!</v>
      </c>
      <c r="I88" s="277">
        <v>34</v>
      </c>
      <c r="J88" s="277" t="e">
        <v>#REF!</v>
      </c>
      <c r="K88" s="277" t="e">
        <v>#REF!</v>
      </c>
      <c r="L88" s="277">
        <v>29</v>
      </c>
      <c r="M88" s="277">
        <v>33</v>
      </c>
      <c r="N88" s="277" t="e">
        <v>#REF!</v>
      </c>
      <c r="O88" s="277" t="e">
        <v>#REF!</v>
      </c>
      <c r="P88" s="271">
        <v>0</v>
      </c>
      <c r="Q88" s="207" t="e">
        <v>#REF!</v>
      </c>
      <c r="R88" s="152" t="s">
        <v>100</v>
      </c>
    </row>
    <row r="89" spans="1:52" ht="15" thickBot="1" x14ac:dyDescent="0.25">
      <c r="A89" s="192"/>
      <c r="B89" s="276" t="s">
        <v>30</v>
      </c>
      <c r="C89" s="277">
        <v>1502</v>
      </c>
      <c r="D89" s="277">
        <v>1141</v>
      </c>
      <c r="E89" s="277" t="e">
        <v>#REF!</v>
      </c>
      <c r="F89" s="277">
        <v>275</v>
      </c>
      <c r="G89" s="277" t="e">
        <v>#REF!</v>
      </c>
      <c r="H89" s="277" t="e">
        <v>#REF!</v>
      </c>
      <c r="I89" s="277">
        <v>31</v>
      </c>
      <c r="J89" s="277" t="e">
        <v>#REF!</v>
      </c>
      <c r="K89" s="277" t="e">
        <v>#REF!</v>
      </c>
      <c r="L89" s="277">
        <v>29</v>
      </c>
      <c r="M89" s="277">
        <v>26</v>
      </c>
      <c r="N89" s="277" t="e">
        <v>#REF!</v>
      </c>
      <c r="O89" s="277" t="e">
        <v>#REF!</v>
      </c>
      <c r="P89" s="271">
        <v>0</v>
      </c>
      <c r="Q89" s="207" t="e">
        <v>#REF!</v>
      </c>
      <c r="R89" s="152" t="s">
        <v>100</v>
      </c>
    </row>
    <row r="90" spans="1:52" ht="15" thickBot="1" x14ac:dyDescent="0.25">
      <c r="A90" s="192"/>
      <c r="B90" s="276" t="s">
        <v>31</v>
      </c>
      <c r="C90" s="277">
        <v>1430</v>
      </c>
      <c r="D90" s="277">
        <v>1082</v>
      </c>
      <c r="E90" s="277" t="e">
        <v>#REF!</v>
      </c>
      <c r="F90" s="277">
        <v>269</v>
      </c>
      <c r="G90" s="277" t="e">
        <v>#REF!</v>
      </c>
      <c r="H90" s="277" t="e">
        <v>#REF!</v>
      </c>
      <c r="I90" s="277">
        <v>31</v>
      </c>
      <c r="J90" s="277" t="e">
        <v>#REF!</v>
      </c>
      <c r="K90" s="277" t="e">
        <v>#REF!</v>
      </c>
      <c r="L90" s="277">
        <v>29</v>
      </c>
      <c r="M90" s="277">
        <v>19</v>
      </c>
      <c r="N90" s="277" t="e">
        <v>#REF!</v>
      </c>
      <c r="O90" s="277" t="e">
        <v>#REF!</v>
      </c>
      <c r="P90" s="271">
        <v>0</v>
      </c>
      <c r="Q90" s="207" t="e">
        <v>#REF!</v>
      </c>
      <c r="R90" s="152" t="s">
        <v>100</v>
      </c>
    </row>
    <row r="91" spans="1:52" ht="15" thickBot="1" x14ac:dyDescent="0.25">
      <c r="A91" s="102"/>
      <c r="B91" s="225" t="s">
        <v>32</v>
      </c>
      <c r="C91" s="94">
        <v>1398</v>
      </c>
      <c r="D91" s="94">
        <v>1046</v>
      </c>
      <c r="E91" s="94" t="e">
        <v>#REF!</v>
      </c>
      <c r="F91" s="94">
        <v>272</v>
      </c>
      <c r="G91" s="94" t="e">
        <v>#REF!</v>
      </c>
      <c r="H91" s="94" t="e">
        <v>#REF!</v>
      </c>
      <c r="I91" s="94">
        <v>29</v>
      </c>
      <c r="J91" s="94" t="e">
        <v>#REF!</v>
      </c>
      <c r="K91" s="94" t="e">
        <v>#REF!</v>
      </c>
      <c r="L91" s="94">
        <v>26</v>
      </c>
      <c r="M91" s="94">
        <v>21</v>
      </c>
      <c r="N91" s="94" t="e">
        <v>#REF!</v>
      </c>
      <c r="O91" s="94" t="e">
        <v>#REF!</v>
      </c>
      <c r="P91" s="142">
        <v>0</v>
      </c>
      <c r="Q91" s="207" t="e">
        <v>#REF!</v>
      </c>
      <c r="R91" s="152" t="s">
        <v>100</v>
      </c>
    </row>
    <row r="92" spans="1:52" ht="15" thickBot="1" x14ac:dyDescent="0.25">
      <c r="A92" s="103"/>
      <c r="B92" s="227" t="s">
        <v>33</v>
      </c>
      <c r="C92" s="98">
        <v>1431</v>
      </c>
      <c r="D92" s="98">
        <v>1084</v>
      </c>
      <c r="E92" s="98" t="e">
        <v>#REF!</v>
      </c>
      <c r="F92" s="98">
        <v>261</v>
      </c>
      <c r="G92" s="98" t="e">
        <v>#REF!</v>
      </c>
      <c r="H92" s="98" t="e">
        <v>#REF!</v>
      </c>
      <c r="I92" s="98">
        <v>29</v>
      </c>
      <c r="J92" s="98" t="e">
        <v>#REF!</v>
      </c>
      <c r="K92" s="98" t="e">
        <v>#REF!</v>
      </c>
      <c r="L92" s="98">
        <v>18</v>
      </c>
      <c r="M92" s="98">
        <v>32</v>
      </c>
      <c r="N92" s="98" t="e">
        <v>#REF!</v>
      </c>
      <c r="O92" s="98" t="e">
        <v>#REF!</v>
      </c>
      <c r="P92" s="145">
        <v>1</v>
      </c>
      <c r="Q92" s="207" t="e">
        <v>#REF!</v>
      </c>
      <c r="R92" s="152" t="s">
        <v>100</v>
      </c>
    </row>
    <row r="96" spans="1:52" s="132" customFormat="1" ht="35.25" customHeight="1" thickBot="1" x14ac:dyDescent="0.3">
      <c r="A96" s="576" t="s">
        <v>102</v>
      </c>
      <c r="B96" s="576"/>
      <c r="C96" s="576"/>
      <c r="D96" s="576"/>
      <c r="E96" s="576"/>
      <c r="F96" s="576"/>
      <c r="G96" s="576"/>
      <c r="H96" s="576"/>
      <c r="I96" s="576"/>
      <c r="J96" s="576"/>
      <c r="K96" s="576"/>
      <c r="L96" s="576"/>
      <c r="M96" s="576"/>
      <c r="N96" s="576"/>
      <c r="O96" s="576"/>
      <c r="P96" s="576"/>
      <c r="W96" s="127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</row>
    <row r="97" spans="1:52" s="132" customFormat="1" ht="89.25" customHeight="1" thickBot="1" x14ac:dyDescent="0.3">
      <c r="A97" s="229" t="s">
        <v>2</v>
      </c>
      <c r="B97" s="230" t="s">
        <v>3</v>
      </c>
      <c r="C97" s="231" t="str">
        <f>$C$10</f>
        <v>Barn med tiltak i barne-vernet i alt</v>
      </c>
      <c r="D97" s="232" t="str">
        <f>$D$10</f>
        <v>Av disse med tiltak som ikke er plasserings-tiltak</v>
      </c>
      <c r="E97" s="241" t="s">
        <v>82</v>
      </c>
      <c r="F97" s="135" t="str">
        <f>$F$10</f>
        <v>Antall barn i foster-hjem</v>
      </c>
      <c r="G97" s="235" t="s">
        <v>82</v>
      </c>
      <c r="H97" s="241" t="s">
        <v>84</v>
      </c>
      <c r="I97" s="135" t="str">
        <f>$I$10</f>
        <v>Antall barn i familie-hjem</v>
      </c>
      <c r="J97" s="235" t="s">
        <v>82</v>
      </c>
      <c r="K97" s="233" t="s">
        <v>86</v>
      </c>
      <c r="L97" s="236" t="str">
        <f>$L$10</f>
        <v>Antall barn i beredskaps-hjem</v>
      </c>
      <c r="M97" s="232" t="str">
        <f>$M$10</f>
        <v>Antall barn i inst-itusjon</v>
      </c>
      <c r="N97" s="234" t="s">
        <v>82</v>
      </c>
      <c r="O97" s="233" t="s">
        <v>89</v>
      </c>
      <c r="P97" s="237" t="str">
        <f>$P$10</f>
        <v>Antall barn i hybel o.a.</v>
      </c>
      <c r="Q97" s="136" t="s">
        <v>82</v>
      </c>
      <c r="R97" s="87" t="s">
        <v>91</v>
      </c>
      <c r="W97" s="127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</row>
    <row r="98" spans="1:52" ht="15" customHeight="1" x14ac:dyDescent="0.2">
      <c r="A98" s="238">
        <v>1</v>
      </c>
      <c r="B98" s="89" t="s">
        <v>10</v>
      </c>
      <c r="C98" s="395">
        <v>118</v>
      </c>
      <c r="D98" s="416">
        <v>62</v>
      </c>
      <c r="E98" s="90" t="e">
        <v>#REF!</v>
      </c>
      <c r="F98" s="416">
        <v>34</v>
      </c>
      <c r="G98" s="90" t="e">
        <v>#REF!</v>
      </c>
      <c r="H98" s="90" t="e">
        <v>#REF!</v>
      </c>
      <c r="I98" s="416">
        <v>5</v>
      </c>
      <c r="J98" s="90" t="e">
        <v>#REF!</v>
      </c>
      <c r="K98" s="90" t="e">
        <v>#REF!</v>
      </c>
      <c r="L98" s="416">
        <v>2</v>
      </c>
      <c r="M98" s="416">
        <v>13</v>
      </c>
      <c r="N98" s="90" t="e">
        <v>#REF!</v>
      </c>
      <c r="O98" s="90" t="e">
        <v>#REF!</v>
      </c>
      <c r="P98" s="396">
        <v>2</v>
      </c>
      <c r="Q98" s="140" t="e">
        <v>#REF!</v>
      </c>
      <c r="R98" s="141" t="e">
        <v>#REF!</v>
      </c>
    </row>
    <row r="99" spans="1:52" ht="12.75" customHeight="1" x14ac:dyDescent="0.2">
      <c r="A99" s="239">
        <v>2</v>
      </c>
      <c r="B99" s="92" t="s">
        <v>11</v>
      </c>
      <c r="C99" s="397">
        <v>97</v>
      </c>
      <c r="D99" s="402">
        <v>56</v>
      </c>
      <c r="E99" s="277" t="e">
        <v>#REF!</v>
      </c>
      <c r="F99" s="402">
        <v>27</v>
      </c>
      <c r="G99" s="277" t="e">
        <v>#REF!</v>
      </c>
      <c r="H99" s="277" t="e">
        <v>#REF!</v>
      </c>
      <c r="I99" s="402">
        <v>4</v>
      </c>
      <c r="J99" s="277" t="e">
        <v>#REF!</v>
      </c>
      <c r="K99" s="277" t="e">
        <v>#REF!</v>
      </c>
      <c r="L99" s="402">
        <v>2</v>
      </c>
      <c r="M99" s="402">
        <v>6</v>
      </c>
      <c r="N99" s="277" t="e">
        <v>#REF!</v>
      </c>
      <c r="O99" s="277" t="e">
        <v>#REF!</v>
      </c>
      <c r="P99" s="398">
        <v>2</v>
      </c>
      <c r="Q99" s="143" t="e">
        <v>#REF!</v>
      </c>
      <c r="R99" s="144" t="e">
        <v>#REF!</v>
      </c>
    </row>
    <row r="100" spans="1:52" x14ac:dyDescent="0.2">
      <c r="A100" s="239">
        <v>3</v>
      </c>
      <c r="B100" s="92" t="s">
        <v>12</v>
      </c>
      <c r="C100" s="397">
        <v>64</v>
      </c>
      <c r="D100" s="402">
        <v>29</v>
      </c>
      <c r="E100" s="277" t="e">
        <v>#REF!</v>
      </c>
      <c r="F100" s="402">
        <v>27</v>
      </c>
      <c r="G100" s="277" t="e">
        <v>#REF!</v>
      </c>
      <c r="H100" s="277" t="e">
        <v>#REF!</v>
      </c>
      <c r="I100" s="402">
        <v>2</v>
      </c>
      <c r="J100" s="277" t="e">
        <v>#REF!</v>
      </c>
      <c r="K100" s="277" t="e">
        <v>#REF!</v>
      </c>
      <c r="L100" s="402">
        <v>0</v>
      </c>
      <c r="M100" s="402">
        <v>6</v>
      </c>
      <c r="N100" s="277" t="e">
        <v>#REF!</v>
      </c>
      <c r="O100" s="277" t="e">
        <v>#REF!</v>
      </c>
      <c r="P100" s="398">
        <v>0</v>
      </c>
      <c r="Q100" s="143" t="e">
        <v>#REF!</v>
      </c>
      <c r="R100" s="144" t="e">
        <v>#REF!</v>
      </c>
    </row>
    <row r="101" spans="1:52" x14ac:dyDescent="0.2">
      <c r="A101" s="239">
        <v>4</v>
      </c>
      <c r="B101" s="92" t="s">
        <v>13</v>
      </c>
      <c r="C101" s="397">
        <v>41</v>
      </c>
      <c r="D101" s="402">
        <v>21</v>
      </c>
      <c r="E101" s="277" t="e">
        <v>#REF!</v>
      </c>
      <c r="F101" s="402">
        <v>11</v>
      </c>
      <c r="G101" s="277" t="e">
        <v>#REF!</v>
      </c>
      <c r="H101" s="277" t="e">
        <v>#REF!</v>
      </c>
      <c r="I101" s="402">
        <v>0</v>
      </c>
      <c r="J101" s="277" t="e">
        <v>#REF!</v>
      </c>
      <c r="K101" s="277" t="e">
        <v>#REF!</v>
      </c>
      <c r="L101" s="402">
        <v>1</v>
      </c>
      <c r="M101" s="402">
        <v>3</v>
      </c>
      <c r="N101" s="277" t="e">
        <v>#REF!</v>
      </c>
      <c r="O101" s="277" t="e">
        <v>#REF!</v>
      </c>
      <c r="P101" s="398">
        <v>5</v>
      </c>
      <c r="Q101" s="143" t="e">
        <v>#REF!</v>
      </c>
      <c r="R101" s="144" t="e">
        <v>#REF!</v>
      </c>
    </row>
    <row r="102" spans="1:52" x14ac:dyDescent="0.2">
      <c r="A102" s="239">
        <v>5</v>
      </c>
      <c r="B102" s="92" t="s">
        <v>14</v>
      </c>
      <c r="C102" s="397">
        <v>37</v>
      </c>
      <c r="D102" s="402">
        <v>23</v>
      </c>
      <c r="E102" s="277" t="e">
        <v>#REF!</v>
      </c>
      <c r="F102" s="402">
        <v>9</v>
      </c>
      <c r="G102" s="277" t="e">
        <v>#REF!</v>
      </c>
      <c r="H102" s="277" t="e">
        <v>#REF!</v>
      </c>
      <c r="I102" s="402">
        <v>2</v>
      </c>
      <c r="J102" s="277" t="e">
        <v>#REF!</v>
      </c>
      <c r="K102" s="277" t="e">
        <v>#REF!</v>
      </c>
      <c r="L102" s="402">
        <v>0</v>
      </c>
      <c r="M102" s="402">
        <v>3</v>
      </c>
      <c r="N102" s="277" t="e">
        <v>#REF!</v>
      </c>
      <c r="O102" s="277" t="e">
        <v>#REF!</v>
      </c>
      <c r="P102" s="398">
        <v>0</v>
      </c>
      <c r="Q102" s="143" t="e">
        <v>#REF!</v>
      </c>
      <c r="R102" s="144" t="e">
        <v>#REF!</v>
      </c>
    </row>
    <row r="103" spans="1:52" ht="20.25" customHeight="1" x14ac:dyDescent="0.2">
      <c r="A103" s="239">
        <v>6</v>
      </c>
      <c r="B103" s="92" t="s">
        <v>15</v>
      </c>
      <c r="C103" s="397">
        <v>39</v>
      </c>
      <c r="D103" s="402">
        <v>33</v>
      </c>
      <c r="E103" s="277" t="e">
        <v>#REF!</v>
      </c>
      <c r="F103" s="402">
        <v>3</v>
      </c>
      <c r="G103" s="277" t="e">
        <v>#REF!</v>
      </c>
      <c r="H103" s="277" t="e">
        <v>#REF!</v>
      </c>
      <c r="I103" s="402">
        <v>1</v>
      </c>
      <c r="J103" s="277" t="e">
        <v>#REF!</v>
      </c>
      <c r="K103" s="277" t="e">
        <v>#REF!</v>
      </c>
      <c r="L103" s="402">
        <v>1</v>
      </c>
      <c r="M103" s="402">
        <v>1</v>
      </c>
      <c r="N103" s="277" t="e">
        <v>#REF!</v>
      </c>
      <c r="O103" s="277" t="e">
        <v>#REF!</v>
      </c>
      <c r="P103" s="398">
        <v>1</v>
      </c>
      <c r="Q103" s="143" t="e">
        <v>#REF!</v>
      </c>
      <c r="R103" s="144" t="e">
        <v>#REF!</v>
      </c>
    </row>
    <row r="104" spans="1:52" x14ac:dyDescent="0.2">
      <c r="A104" s="239">
        <v>7</v>
      </c>
      <c r="B104" s="92" t="s">
        <v>16</v>
      </c>
      <c r="C104" s="397">
        <v>26</v>
      </c>
      <c r="D104" s="402">
        <v>18</v>
      </c>
      <c r="E104" s="277" t="e">
        <v>#REF!</v>
      </c>
      <c r="F104" s="402">
        <v>5</v>
      </c>
      <c r="G104" s="277" t="e">
        <v>#REF!</v>
      </c>
      <c r="H104" s="277" t="e">
        <v>#REF!</v>
      </c>
      <c r="I104" s="402">
        <v>0</v>
      </c>
      <c r="J104" s="277" t="e">
        <v>#REF!</v>
      </c>
      <c r="K104" s="277" t="e">
        <v>#REF!</v>
      </c>
      <c r="L104" s="402">
        <v>0</v>
      </c>
      <c r="M104" s="402">
        <v>2</v>
      </c>
      <c r="N104" s="277" t="e">
        <v>#REF!</v>
      </c>
      <c r="O104" s="277" t="e">
        <v>#REF!</v>
      </c>
      <c r="P104" s="398">
        <v>1</v>
      </c>
      <c r="Q104" s="143" t="e">
        <v>#REF!</v>
      </c>
      <c r="R104" s="144" t="e">
        <v>#REF!</v>
      </c>
    </row>
    <row r="105" spans="1:52" x14ac:dyDescent="0.2">
      <c r="A105" s="239">
        <v>8</v>
      </c>
      <c r="B105" s="92" t="s">
        <v>17</v>
      </c>
      <c r="C105" s="397">
        <v>34</v>
      </c>
      <c r="D105" s="402">
        <v>20</v>
      </c>
      <c r="E105" s="277" t="e">
        <v>#REF!</v>
      </c>
      <c r="F105" s="402">
        <v>8</v>
      </c>
      <c r="G105" s="277" t="e">
        <v>#REF!</v>
      </c>
      <c r="H105" s="277" t="e">
        <v>#REF!</v>
      </c>
      <c r="I105" s="402">
        <v>5</v>
      </c>
      <c r="J105" s="277" t="e">
        <v>#REF!</v>
      </c>
      <c r="K105" s="277" t="e">
        <v>#REF!</v>
      </c>
      <c r="L105" s="402">
        <v>0</v>
      </c>
      <c r="M105" s="402">
        <v>1</v>
      </c>
      <c r="N105" s="277" t="e">
        <v>#REF!</v>
      </c>
      <c r="O105" s="277" t="e">
        <v>#REF!</v>
      </c>
      <c r="P105" s="398">
        <v>0</v>
      </c>
      <c r="Q105" s="143" t="e">
        <v>#REF!</v>
      </c>
      <c r="R105" s="144" t="e">
        <v>#REF!</v>
      </c>
    </row>
    <row r="106" spans="1:52" x14ac:dyDescent="0.2">
      <c r="A106" s="239">
        <v>9</v>
      </c>
      <c r="B106" s="92" t="s">
        <v>18</v>
      </c>
      <c r="C106" s="397">
        <v>69</v>
      </c>
      <c r="D106" s="402">
        <v>52</v>
      </c>
      <c r="E106" s="277" t="e">
        <v>#REF!</v>
      </c>
      <c r="F106" s="402">
        <v>11</v>
      </c>
      <c r="G106" s="277" t="e">
        <v>#REF!</v>
      </c>
      <c r="H106" s="277" t="e">
        <v>#REF!</v>
      </c>
      <c r="I106" s="402">
        <v>4</v>
      </c>
      <c r="J106" s="277" t="e">
        <v>#REF!</v>
      </c>
      <c r="K106" s="277" t="e">
        <v>#REF!</v>
      </c>
      <c r="L106" s="402">
        <v>0</v>
      </c>
      <c r="M106" s="402">
        <v>1</v>
      </c>
      <c r="N106" s="277" t="e">
        <v>#REF!</v>
      </c>
      <c r="O106" s="277" t="e">
        <v>#REF!</v>
      </c>
      <c r="P106" s="398">
        <v>1</v>
      </c>
      <c r="Q106" s="143" t="e">
        <v>#REF!</v>
      </c>
      <c r="R106" s="144" t="e">
        <v>#REF!</v>
      </c>
    </row>
    <row r="107" spans="1:52" x14ac:dyDescent="0.2">
      <c r="A107" s="239">
        <v>10</v>
      </c>
      <c r="B107" s="92" t="s">
        <v>19</v>
      </c>
      <c r="C107" s="397">
        <v>76</v>
      </c>
      <c r="D107" s="402">
        <v>42</v>
      </c>
      <c r="E107" s="277" t="e">
        <v>#REF!</v>
      </c>
      <c r="F107" s="402">
        <v>26</v>
      </c>
      <c r="G107" s="277" t="e">
        <v>#REF!</v>
      </c>
      <c r="H107" s="277" t="e">
        <v>#REF!</v>
      </c>
      <c r="I107" s="402">
        <v>0</v>
      </c>
      <c r="J107" s="277" t="e">
        <v>#REF!</v>
      </c>
      <c r="K107" s="277" t="e">
        <v>#REF!</v>
      </c>
      <c r="L107" s="402">
        <v>2</v>
      </c>
      <c r="M107" s="402">
        <v>4</v>
      </c>
      <c r="N107" s="277" t="e">
        <v>#REF!</v>
      </c>
      <c r="O107" s="277" t="e">
        <v>#REF!</v>
      </c>
      <c r="P107" s="398">
        <v>2</v>
      </c>
      <c r="Q107" s="143" t="e">
        <v>#REF!</v>
      </c>
      <c r="R107" s="144" t="e">
        <v>#REF!</v>
      </c>
    </row>
    <row r="108" spans="1:52" ht="20.25" customHeight="1" x14ac:dyDescent="0.2">
      <c r="A108" s="239">
        <v>11</v>
      </c>
      <c r="B108" s="92" t="s">
        <v>20</v>
      </c>
      <c r="C108" s="397">
        <v>80</v>
      </c>
      <c r="D108" s="402">
        <v>48</v>
      </c>
      <c r="E108" s="277" t="e">
        <v>#REF!</v>
      </c>
      <c r="F108" s="402">
        <v>19</v>
      </c>
      <c r="G108" s="277" t="e">
        <v>#REF!</v>
      </c>
      <c r="H108" s="277" t="e">
        <v>#REF!</v>
      </c>
      <c r="I108" s="402">
        <v>8</v>
      </c>
      <c r="J108" s="277" t="e">
        <v>#REF!</v>
      </c>
      <c r="K108" s="277" t="e">
        <v>#REF!</v>
      </c>
      <c r="L108" s="402">
        <v>1</v>
      </c>
      <c r="M108" s="402">
        <v>4</v>
      </c>
      <c r="N108" s="277" t="e">
        <v>#REF!</v>
      </c>
      <c r="O108" s="277" t="e">
        <v>#REF!</v>
      </c>
      <c r="P108" s="398">
        <v>0</v>
      </c>
      <c r="Q108" s="143" t="e">
        <v>#REF!</v>
      </c>
      <c r="R108" s="144" t="e">
        <v>#REF!</v>
      </c>
    </row>
    <row r="109" spans="1:52" x14ac:dyDescent="0.2">
      <c r="A109" s="239">
        <v>12</v>
      </c>
      <c r="B109" s="92" t="s">
        <v>21</v>
      </c>
      <c r="C109" s="397">
        <v>114</v>
      </c>
      <c r="D109" s="402">
        <v>67</v>
      </c>
      <c r="E109" s="277" t="e">
        <v>#REF!</v>
      </c>
      <c r="F109" s="402">
        <v>27</v>
      </c>
      <c r="G109" s="277" t="e">
        <v>#REF!</v>
      </c>
      <c r="H109" s="277" t="e">
        <v>#REF!</v>
      </c>
      <c r="I109" s="402">
        <v>5</v>
      </c>
      <c r="J109" s="277" t="e">
        <v>#REF!</v>
      </c>
      <c r="K109" s="277" t="e">
        <v>#REF!</v>
      </c>
      <c r="L109" s="402">
        <v>0</v>
      </c>
      <c r="M109" s="402">
        <v>14</v>
      </c>
      <c r="N109" s="277" t="e">
        <v>#REF!</v>
      </c>
      <c r="O109" s="277" t="e">
        <v>#REF!</v>
      </c>
      <c r="P109" s="398">
        <v>1</v>
      </c>
      <c r="Q109" s="143" t="e">
        <v>#REF!</v>
      </c>
      <c r="R109" s="144" t="e">
        <v>#REF!</v>
      </c>
    </row>
    <row r="110" spans="1:52" x14ac:dyDescent="0.2">
      <c r="A110" s="239">
        <v>13</v>
      </c>
      <c r="B110" s="92" t="s">
        <v>22</v>
      </c>
      <c r="C110" s="397">
        <v>72</v>
      </c>
      <c r="D110" s="402">
        <v>33</v>
      </c>
      <c r="E110" s="277" t="e">
        <v>#REF!</v>
      </c>
      <c r="F110" s="402">
        <v>23</v>
      </c>
      <c r="G110" s="277" t="e">
        <v>#REF!</v>
      </c>
      <c r="H110" s="277" t="e">
        <v>#REF!</v>
      </c>
      <c r="I110" s="402">
        <v>6</v>
      </c>
      <c r="J110" s="277" t="e">
        <v>#REF!</v>
      </c>
      <c r="K110" s="277" t="e">
        <v>#REF!</v>
      </c>
      <c r="L110" s="402">
        <v>0</v>
      </c>
      <c r="M110" s="402">
        <v>6</v>
      </c>
      <c r="N110" s="277" t="e">
        <v>#REF!</v>
      </c>
      <c r="O110" s="277" t="e">
        <v>#REF!</v>
      </c>
      <c r="P110" s="398">
        <v>4</v>
      </c>
      <c r="Q110" s="143" t="e">
        <v>#REF!</v>
      </c>
      <c r="R110" s="144" t="e">
        <v>#REF!</v>
      </c>
    </row>
    <row r="111" spans="1:52" x14ac:dyDescent="0.2">
      <c r="A111" s="239">
        <v>14</v>
      </c>
      <c r="B111" s="92" t="s">
        <v>23</v>
      </c>
      <c r="C111" s="397">
        <v>47</v>
      </c>
      <c r="D111" s="402">
        <v>23</v>
      </c>
      <c r="E111" s="277" t="e">
        <v>#REF!</v>
      </c>
      <c r="F111" s="402">
        <v>11</v>
      </c>
      <c r="G111" s="277" t="e">
        <v>#REF!</v>
      </c>
      <c r="H111" s="277" t="e">
        <v>#REF!</v>
      </c>
      <c r="I111" s="402">
        <v>8</v>
      </c>
      <c r="J111" s="277" t="e">
        <v>#REF!</v>
      </c>
      <c r="K111" s="277" t="e">
        <v>#REF!</v>
      </c>
      <c r="L111" s="402">
        <v>0</v>
      </c>
      <c r="M111" s="402">
        <v>2</v>
      </c>
      <c r="N111" s="277" t="e">
        <v>#REF!</v>
      </c>
      <c r="O111" s="277" t="e">
        <v>#REF!</v>
      </c>
      <c r="P111" s="398">
        <v>3</v>
      </c>
      <c r="Q111" s="143" t="e">
        <v>#REF!</v>
      </c>
      <c r="R111" s="144" t="e">
        <v>#REF!</v>
      </c>
      <c r="AD111" s="126" t="s">
        <v>34</v>
      </c>
    </row>
    <row r="112" spans="1:52" ht="15" customHeight="1" thickBot="1" x14ac:dyDescent="0.25">
      <c r="A112" s="242">
        <v>15</v>
      </c>
      <c r="B112" s="243" t="s">
        <v>24</v>
      </c>
      <c r="C112" s="399">
        <v>156</v>
      </c>
      <c r="D112" s="417">
        <v>105</v>
      </c>
      <c r="E112" s="306" t="e">
        <v>#REF!</v>
      </c>
      <c r="F112" s="417">
        <v>24</v>
      </c>
      <c r="G112" s="306" t="e">
        <v>#REF!</v>
      </c>
      <c r="H112" s="306" t="e">
        <v>#REF!</v>
      </c>
      <c r="I112" s="417">
        <v>5</v>
      </c>
      <c r="J112" s="306" t="e">
        <v>#REF!</v>
      </c>
      <c r="K112" s="306" t="e">
        <v>#REF!</v>
      </c>
      <c r="L112" s="417">
        <v>3</v>
      </c>
      <c r="M112" s="417">
        <v>14</v>
      </c>
      <c r="N112" s="306" t="e">
        <v>#REF!</v>
      </c>
      <c r="O112" s="306" t="e">
        <v>#REF!</v>
      </c>
      <c r="P112" s="400">
        <v>5</v>
      </c>
      <c r="Q112" s="146" t="e">
        <v>#REF!</v>
      </c>
      <c r="R112" s="147" t="e">
        <v>#REF!</v>
      </c>
    </row>
    <row r="113" spans="1:52" s="100" customFormat="1" ht="15.75" thickBot="1" x14ac:dyDescent="0.3">
      <c r="A113" s="197"/>
      <c r="B113" s="226" t="s">
        <v>25</v>
      </c>
      <c r="C113" s="305">
        <f>SUM(C98:C112)</f>
        <v>1070</v>
      </c>
      <c r="D113" s="305">
        <f t="shared" ref="D113" si="34">SUM(D98:D112)</f>
        <v>632</v>
      </c>
      <c r="E113" s="305" t="e">
        <f t="shared" ref="E113" si="35">SUM(E98:E112)</f>
        <v>#REF!</v>
      </c>
      <c r="F113" s="305">
        <f t="shared" ref="F113" si="36">SUM(F98:F112)</f>
        <v>265</v>
      </c>
      <c r="G113" s="305" t="e">
        <f t="shared" ref="G113" si="37">SUM(G98:G112)</f>
        <v>#REF!</v>
      </c>
      <c r="H113" s="305" t="e">
        <f t="shared" ref="H113" si="38">SUM(H98:H112)</f>
        <v>#REF!</v>
      </c>
      <c r="I113" s="305">
        <f t="shared" ref="I113" si="39">SUM(I98:I112)</f>
        <v>55</v>
      </c>
      <c r="J113" s="305" t="e">
        <f t="shared" ref="J113" si="40">SUM(J98:J112)</f>
        <v>#REF!</v>
      </c>
      <c r="K113" s="305" t="e">
        <f t="shared" ref="K113" si="41">SUM(K98:K112)</f>
        <v>#REF!</v>
      </c>
      <c r="L113" s="305">
        <f t="shared" ref="L113" si="42">SUM(L98:L112)</f>
        <v>12</v>
      </c>
      <c r="M113" s="305">
        <f t="shared" ref="M113" si="43">SUM(M98:M112)</f>
        <v>80</v>
      </c>
      <c r="N113" s="305" t="e">
        <f t="shared" ref="N113" si="44">SUM(N98:N112)</f>
        <v>#REF!</v>
      </c>
      <c r="O113" s="305" t="e">
        <f t="shared" ref="O113" si="45">SUM(O98:O112)</f>
        <v>#REF!</v>
      </c>
      <c r="P113" s="304">
        <f t="shared" ref="P113" si="46">SUM(P98:P112)</f>
        <v>27</v>
      </c>
      <c r="Q113" s="212" t="e">
        <v>#REF!</v>
      </c>
      <c r="R113" s="153" t="s">
        <v>100</v>
      </c>
      <c r="S113" s="149"/>
      <c r="T113" s="149"/>
      <c r="U113" s="149"/>
      <c r="W113" s="127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</row>
    <row r="114" spans="1:52" ht="15" thickBot="1" x14ac:dyDescent="0.25">
      <c r="A114" s="192"/>
      <c r="B114" s="276" t="s">
        <v>26</v>
      </c>
      <c r="C114" s="277">
        <v>1157</v>
      </c>
      <c r="D114" s="277">
        <v>734</v>
      </c>
      <c r="E114" s="277" t="e">
        <v>#REF!</v>
      </c>
      <c r="F114" s="277">
        <v>273</v>
      </c>
      <c r="G114" s="277" t="e">
        <v>#REF!</v>
      </c>
      <c r="H114" s="277" t="e">
        <v>#REF!</v>
      </c>
      <c r="I114" s="277">
        <v>55</v>
      </c>
      <c r="J114" s="277" t="e">
        <v>#REF!</v>
      </c>
      <c r="K114" s="277" t="e">
        <v>#REF!</v>
      </c>
      <c r="L114" s="277">
        <v>20</v>
      </c>
      <c r="M114" s="277">
        <v>80</v>
      </c>
      <c r="N114" s="277" t="e">
        <v>#REF!</v>
      </c>
      <c r="O114" s="277" t="e">
        <v>#REF!</v>
      </c>
      <c r="P114" s="271">
        <v>24</v>
      </c>
      <c r="Q114" s="207" t="e">
        <v>#REF!</v>
      </c>
      <c r="R114" s="152" t="s">
        <v>100</v>
      </c>
    </row>
    <row r="115" spans="1:52" ht="15" thickBot="1" x14ac:dyDescent="0.25">
      <c r="A115" s="192"/>
      <c r="B115" s="276" t="s">
        <v>27</v>
      </c>
      <c r="C115" s="277">
        <v>1257</v>
      </c>
      <c r="D115" s="277">
        <v>793</v>
      </c>
      <c r="E115" s="277" t="e">
        <v>#REF!</v>
      </c>
      <c r="F115" s="277">
        <v>285</v>
      </c>
      <c r="G115" s="277" t="e">
        <v>#REF!</v>
      </c>
      <c r="H115" s="277" t="e">
        <v>#REF!</v>
      </c>
      <c r="I115" s="277">
        <v>54</v>
      </c>
      <c r="J115" s="277" t="e">
        <v>#REF!</v>
      </c>
      <c r="K115" s="277" t="e">
        <v>#REF!</v>
      </c>
      <c r="L115" s="277">
        <v>16</v>
      </c>
      <c r="M115" s="277">
        <v>80</v>
      </c>
      <c r="N115" s="277" t="e">
        <v>#REF!</v>
      </c>
      <c r="O115" s="277" t="e">
        <v>#REF!</v>
      </c>
      <c r="P115" s="271">
        <v>31</v>
      </c>
      <c r="Q115" s="207" t="e">
        <v>#REF!</v>
      </c>
      <c r="R115" s="152" t="s">
        <v>100</v>
      </c>
    </row>
    <row r="116" spans="1:52" ht="15" thickBot="1" x14ac:dyDescent="0.25">
      <c r="A116" s="192"/>
      <c r="B116" s="276" t="s">
        <v>28</v>
      </c>
      <c r="C116" s="277">
        <v>1297</v>
      </c>
      <c r="D116" s="277">
        <v>810</v>
      </c>
      <c r="E116" s="277" t="e">
        <v>#REF!</v>
      </c>
      <c r="F116" s="277">
        <v>291</v>
      </c>
      <c r="G116" s="277" t="e">
        <v>#REF!</v>
      </c>
      <c r="H116" s="277" t="e">
        <v>#REF!</v>
      </c>
      <c r="I116" s="277">
        <v>51</v>
      </c>
      <c r="J116" s="277" t="e">
        <v>#REF!</v>
      </c>
      <c r="K116" s="277" t="e">
        <v>#REF!</v>
      </c>
      <c r="L116" s="277">
        <v>23</v>
      </c>
      <c r="M116" s="277">
        <v>82</v>
      </c>
      <c r="N116" s="277" t="e">
        <v>#REF!</v>
      </c>
      <c r="O116" s="277" t="e">
        <v>#REF!</v>
      </c>
      <c r="P116" s="271">
        <v>40</v>
      </c>
      <c r="Q116" s="207" t="e">
        <v>#REF!</v>
      </c>
      <c r="R116" s="152" t="s">
        <v>100</v>
      </c>
    </row>
    <row r="117" spans="1:52" ht="15" thickBot="1" x14ac:dyDescent="0.25">
      <c r="A117" s="192"/>
      <c r="B117" s="276" t="s">
        <v>29</v>
      </c>
      <c r="C117" s="277">
        <v>1274</v>
      </c>
      <c r="D117" s="277">
        <v>756</v>
      </c>
      <c r="E117" s="277" t="e">
        <v>#REF!</v>
      </c>
      <c r="F117" s="277">
        <v>295</v>
      </c>
      <c r="G117" s="277" t="e">
        <v>#REF!</v>
      </c>
      <c r="H117" s="277" t="e">
        <v>#REF!</v>
      </c>
      <c r="I117" s="277">
        <v>49</v>
      </c>
      <c r="J117" s="277" t="e">
        <v>#REF!</v>
      </c>
      <c r="K117" s="277" t="e">
        <v>#REF!</v>
      </c>
      <c r="L117" s="277">
        <v>11</v>
      </c>
      <c r="M117" s="277">
        <v>113</v>
      </c>
      <c r="N117" s="277" t="e">
        <v>#REF!</v>
      </c>
      <c r="O117" s="277" t="e">
        <v>#REF!</v>
      </c>
      <c r="P117" s="271">
        <v>49</v>
      </c>
      <c r="Q117" s="207" t="e">
        <v>#REF!</v>
      </c>
      <c r="R117" s="152" t="s">
        <v>100</v>
      </c>
    </row>
    <row r="118" spans="1:52" ht="15" thickBot="1" x14ac:dyDescent="0.25">
      <c r="A118" s="192"/>
      <c r="B118" s="276" t="s">
        <v>30</v>
      </c>
      <c r="C118" s="277">
        <v>1213</v>
      </c>
      <c r="D118" s="277">
        <v>680</v>
      </c>
      <c r="E118" s="277" t="e">
        <v>#REF!</v>
      </c>
      <c r="F118" s="277">
        <v>290</v>
      </c>
      <c r="G118" s="277" t="e">
        <v>#REF!</v>
      </c>
      <c r="H118" s="277" t="e">
        <v>#REF!</v>
      </c>
      <c r="I118" s="277">
        <v>56</v>
      </c>
      <c r="J118" s="277" t="e">
        <v>#REF!</v>
      </c>
      <c r="K118" s="277" t="e">
        <v>#REF!</v>
      </c>
      <c r="L118" s="277">
        <v>13</v>
      </c>
      <c r="M118" s="277">
        <v>115</v>
      </c>
      <c r="N118" s="277" t="e">
        <v>#REF!</v>
      </c>
      <c r="O118" s="277" t="e">
        <v>#REF!</v>
      </c>
      <c r="P118" s="271">
        <v>65</v>
      </c>
      <c r="Q118" s="207" t="e">
        <v>#REF!</v>
      </c>
      <c r="R118" s="152" t="s">
        <v>100</v>
      </c>
    </row>
    <row r="119" spans="1:52" ht="15" thickBot="1" x14ac:dyDescent="0.25">
      <c r="A119" s="192"/>
      <c r="B119" s="276" t="s">
        <v>31</v>
      </c>
      <c r="C119" s="277">
        <v>1139</v>
      </c>
      <c r="D119" s="277">
        <v>668</v>
      </c>
      <c r="E119" s="277" t="e">
        <v>#REF!</v>
      </c>
      <c r="F119" s="277">
        <v>273</v>
      </c>
      <c r="G119" s="277" t="e">
        <v>#REF!</v>
      </c>
      <c r="H119" s="277" t="e">
        <v>#REF!</v>
      </c>
      <c r="I119" s="277">
        <v>51</v>
      </c>
      <c r="J119" s="277" t="e">
        <v>#REF!</v>
      </c>
      <c r="K119" s="277" t="e">
        <v>#REF!</v>
      </c>
      <c r="L119" s="277">
        <v>12</v>
      </c>
      <c r="M119" s="277">
        <v>104</v>
      </c>
      <c r="N119" s="277" t="e">
        <v>#REF!</v>
      </c>
      <c r="O119" s="277" t="e">
        <v>#REF!</v>
      </c>
      <c r="P119" s="271">
        <v>33</v>
      </c>
      <c r="Q119" s="207" t="e">
        <v>#REF!</v>
      </c>
      <c r="R119" s="152" t="s">
        <v>100</v>
      </c>
    </row>
    <row r="120" spans="1:52" ht="15" thickBot="1" x14ac:dyDescent="0.25">
      <c r="A120" s="102"/>
      <c r="B120" s="225" t="s">
        <v>32</v>
      </c>
      <c r="C120" s="94">
        <v>1102</v>
      </c>
      <c r="D120" s="94">
        <v>643</v>
      </c>
      <c r="E120" s="94" t="e">
        <v>#REF!</v>
      </c>
      <c r="F120" s="94">
        <v>270</v>
      </c>
      <c r="G120" s="94" t="e">
        <v>#REF!</v>
      </c>
      <c r="H120" s="94" t="e">
        <v>#REF!</v>
      </c>
      <c r="I120" s="94">
        <v>43</v>
      </c>
      <c r="J120" s="94" t="e">
        <v>#REF!</v>
      </c>
      <c r="K120" s="94" t="e">
        <v>#REF!</v>
      </c>
      <c r="L120" s="94">
        <v>9</v>
      </c>
      <c r="M120" s="94">
        <v>109</v>
      </c>
      <c r="N120" s="94" t="e">
        <v>#REF!</v>
      </c>
      <c r="O120" s="94" t="e">
        <v>#REF!</v>
      </c>
      <c r="P120" s="142">
        <v>29</v>
      </c>
      <c r="Q120" s="207" t="e">
        <v>#REF!</v>
      </c>
      <c r="R120" s="152" t="s">
        <v>100</v>
      </c>
    </row>
    <row r="121" spans="1:52" ht="15" thickBot="1" x14ac:dyDescent="0.25">
      <c r="A121" s="103"/>
      <c r="B121" s="227" t="s">
        <v>33</v>
      </c>
      <c r="C121" s="98">
        <v>1124</v>
      </c>
      <c r="D121" s="98">
        <v>646</v>
      </c>
      <c r="E121" s="98" t="e">
        <v>#REF!</v>
      </c>
      <c r="F121" s="98">
        <v>277</v>
      </c>
      <c r="G121" s="98" t="e">
        <v>#REF!</v>
      </c>
      <c r="H121" s="98" t="e">
        <v>#REF!</v>
      </c>
      <c r="I121" s="98">
        <v>39</v>
      </c>
      <c r="J121" s="98" t="e">
        <v>#REF!</v>
      </c>
      <c r="K121" s="98" t="e">
        <v>#REF!</v>
      </c>
      <c r="L121" s="98">
        <v>2</v>
      </c>
      <c r="M121" s="98">
        <v>123</v>
      </c>
      <c r="N121" s="98" t="e">
        <v>#REF!</v>
      </c>
      <c r="O121" s="98" t="e">
        <v>#REF!</v>
      </c>
      <c r="P121" s="145">
        <v>30</v>
      </c>
      <c r="Q121" s="207" t="e">
        <v>#REF!</v>
      </c>
      <c r="R121" s="152" t="s">
        <v>100</v>
      </c>
    </row>
    <row r="124" spans="1:52" s="132" customFormat="1" ht="31.5" customHeight="1" thickBot="1" x14ac:dyDescent="0.3">
      <c r="A124" s="575" t="s">
        <v>103</v>
      </c>
      <c r="B124" s="575"/>
      <c r="C124" s="575"/>
      <c r="D124" s="575"/>
      <c r="E124" s="575"/>
      <c r="F124" s="575"/>
      <c r="G124" s="575"/>
      <c r="H124" s="575"/>
      <c r="I124" s="575"/>
      <c r="J124" s="575"/>
      <c r="K124" s="575"/>
      <c r="L124" s="575"/>
      <c r="M124" s="575"/>
      <c r="N124" s="575"/>
      <c r="O124" s="575"/>
      <c r="P124" s="575"/>
      <c r="W124" s="127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</row>
    <row r="125" spans="1:52" s="132" customFormat="1" ht="88.5" customHeight="1" thickBot="1" x14ac:dyDescent="0.3">
      <c r="A125" s="229" t="s">
        <v>2</v>
      </c>
      <c r="B125" s="230" t="s">
        <v>3</v>
      </c>
      <c r="C125" s="231" t="str">
        <f>$C$10</f>
        <v>Barn med tiltak i barne-vernet i alt</v>
      </c>
      <c r="D125" s="232" t="str">
        <f>$D$10</f>
        <v>Av disse med tiltak som ikke er plasserings-tiltak</v>
      </c>
      <c r="E125" s="241" t="s">
        <v>82</v>
      </c>
      <c r="F125" s="135" t="str">
        <f>$F$10</f>
        <v>Antall barn i foster-hjem</v>
      </c>
      <c r="G125" s="235" t="s">
        <v>82</v>
      </c>
      <c r="H125" s="241" t="s">
        <v>84</v>
      </c>
      <c r="I125" s="135" t="str">
        <f>$I$10</f>
        <v>Antall barn i familie-hjem</v>
      </c>
      <c r="J125" s="235" t="s">
        <v>82</v>
      </c>
      <c r="K125" s="233" t="s">
        <v>86</v>
      </c>
      <c r="L125" s="236" t="str">
        <f>$L$10</f>
        <v>Antall barn i beredskaps-hjem</v>
      </c>
      <c r="M125" s="232" t="str">
        <f>$M$10</f>
        <v>Antall barn i inst-itusjon</v>
      </c>
      <c r="N125" s="234" t="s">
        <v>82</v>
      </c>
      <c r="O125" s="233" t="s">
        <v>89</v>
      </c>
      <c r="P125" s="237" t="str">
        <f>$P$10</f>
        <v>Antall barn i hybel o.a.</v>
      </c>
      <c r="Q125" s="136" t="s">
        <v>82</v>
      </c>
      <c r="R125" s="87" t="s">
        <v>91</v>
      </c>
      <c r="W125" s="127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</row>
    <row r="126" spans="1:52" ht="15" customHeight="1" x14ac:dyDescent="0.2">
      <c r="A126" s="238">
        <v>1</v>
      </c>
      <c r="B126" s="89" t="s">
        <v>10</v>
      </c>
      <c r="C126" s="395">
        <v>66</v>
      </c>
      <c r="D126" s="416">
        <v>21</v>
      </c>
      <c r="E126" s="90" t="e">
        <v>#REF!</v>
      </c>
      <c r="F126" s="416">
        <v>23</v>
      </c>
      <c r="G126" s="90" t="e">
        <v>#REF!</v>
      </c>
      <c r="H126" s="90" t="e">
        <v>#REF!</v>
      </c>
      <c r="I126" s="416">
        <v>0</v>
      </c>
      <c r="J126" s="90" t="e">
        <v>#REF!</v>
      </c>
      <c r="K126" s="90" t="e">
        <v>#REF!</v>
      </c>
      <c r="L126" s="416">
        <v>0</v>
      </c>
      <c r="M126" s="416">
        <v>0</v>
      </c>
      <c r="N126" s="90" t="e">
        <v>#REF!</v>
      </c>
      <c r="O126" s="90" t="e">
        <v>#REF!</v>
      </c>
      <c r="P126" s="396">
        <v>22</v>
      </c>
      <c r="Q126" s="140" t="e">
        <v>#REF!</v>
      </c>
      <c r="R126" s="141" t="e">
        <v>#REF!</v>
      </c>
    </row>
    <row r="127" spans="1:52" ht="12.75" customHeight="1" x14ac:dyDescent="0.2">
      <c r="A127" s="239">
        <v>2</v>
      </c>
      <c r="B127" s="92" t="s">
        <v>11</v>
      </c>
      <c r="C127" s="397">
        <v>45</v>
      </c>
      <c r="D127" s="402">
        <v>18</v>
      </c>
      <c r="E127" s="277" t="e">
        <v>#REF!</v>
      </c>
      <c r="F127" s="402">
        <v>8</v>
      </c>
      <c r="G127" s="277" t="e">
        <v>#REF!</v>
      </c>
      <c r="H127" s="277" t="e">
        <v>#REF!</v>
      </c>
      <c r="I127" s="402">
        <v>3</v>
      </c>
      <c r="J127" s="277" t="e">
        <v>#REF!</v>
      </c>
      <c r="K127" s="277" t="e">
        <v>#REF!</v>
      </c>
      <c r="L127" s="402">
        <v>0</v>
      </c>
      <c r="M127" s="402">
        <v>1</v>
      </c>
      <c r="N127" s="277" t="e">
        <v>#REF!</v>
      </c>
      <c r="O127" s="277" t="e">
        <v>#REF!</v>
      </c>
      <c r="P127" s="398">
        <v>15</v>
      </c>
      <c r="Q127" s="143" t="e">
        <v>#REF!</v>
      </c>
      <c r="R127" s="144" t="e">
        <v>#REF!</v>
      </c>
    </row>
    <row r="128" spans="1:52" x14ac:dyDescent="0.2">
      <c r="A128" s="239">
        <v>3</v>
      </c>
      <c r="B128" s="92" t="s">
        <v>12</v>
      </c>
      <c r="C128" s="397">
        <v>39</v>
      </c>
      <c r="D128" s="402">
        <v>11</v>
      </c>
      <c r="E128" s="277" t="e">
        <v>#REF!</v>
      </c>
      <c r="F128" s="402">
        <v>9</v>
      </c>
      <c r="G128" s="277" t="e">
        <v>#REF!</v>
      </c>
      <c r="H128" s="277" t="e">
        <v>#REF!</v>
      </c>
      <c r="I128" s="402">
        <v>0</v>
      </c>
      <c r="J128" s="277" t="e">
        <v>#REF!</v>
      </c>
      <c r="K128" s="277" t="e">
        <v>#REF!</v>
      </c>
      <c r="L128" s="402">
        <v>0</v>
      </c>
      <c r="M128" s="402">
        <v>0</v>
      </c>
      <c r="N128" s="277" t="e">
        <v>#REF!</v>
      </c>
      <c r="O128" s="277" t="e">
        <v>#REF!</v>
      </c>
      <c r="P128" s="398">
        <v>19</v>
      </c>
      <c r="Q128" s="143" t="e">
        <v>#REF!</v>
      </c>
      <c r="R128" s="144" t="e">
        <v>#REF!</v>
      </c>
    </row>
    <row r="129" spans="1:52" x14ac:dyDescent="0.2">
      <c r="A129" s="239">
        <v>4</v>
      </c>
      <c r="B129" s="92" t="s">
        <v>13</v>
      </c>
      <c r="C129" s="397">
        <v>24</v>
      </c>
      <c r="D129" s="402">
        <v>7</v>
      </c>
      <c r="E129" s="277" t="e">
        <v>#REF!</v>
      </c>
      <c r="F129" s="402">
        <v>7</v>
      </c>
      <c r="G129" s="277" t="e">
        <v>#REF!</v>
      </c>
      <c r="H129" s="277" t="e">
        <v>#REF!</v>
      </c>
      <c r="I129" s="402">
        <v>0</v>
      </c>
      <c r="J129" s="277" t="e">
        <v>#REF!</v>
      </c>
      <c r="K129" s="277" t="e">
        <v>#REF!</v>
      </c>
      <c r="L129" s="402">
        <v>0</v>
      </c>
      <c r="M129" s="402">
        <v>0</v>
      </c>
      <c r="N129" s="277" t="e">
        <v>#REF!</v>
      </c>
      <c r="O129" s="277" t="e">
        <v>#REF!</v>
      </c>
      <c r="P129" s="398">
        <v>10</v>
      </c>
      <c r="Q129" s="143" t="e">
        <v>#REF!</v>
      </c>
      <c r="R129" s="144" t="e">
        <v>#REF!</v>
      </c>
    </row>
    <row r="130" spans="1:52" x14ac:dyDescent="0.2">
      <c r="A130" s="239">
        <v>5</v>
      </c>
      <c r="B130" s="92" t="s">
        <v>14</v>
      </c>
      <c r="C130" s="397">
        <v>24</v>
      </c>
      <c r="D130" s="402">
        <v>12</v>
      </c>
      <c r="E130" s="277" t="e">
        <v>#REF!</v>
      </c>
      <c r="F130" s="402">
        <v>3</v>
      </c>
      <c r="G130" s="277" t="e">
        <v>#REF!</v>
      </c>
      <c r="H130" s="277" t="e">
        <v>#REF!</v>
      </c>
      <c r="I130" s="402">
        <v>1</v>
      </c>
      <c r="J130" s="277" t="e">
        <v>#REF!</v>
      </c>
      <c r="K130" s="277" t="e">
        <v>#REF!</v>
      </c>
      <c r="L130" s="402">
        <v>0</v>
      </c>
      <c r="M130" s="402">
        <v>1</v>
      </c>
      <c r="N130" s="277" t="e">
        <v>#REF!</v>
      </c>
      <c r="O130" s="277" t="e">
        <v>#REF!</v>
      </c>
      <c r="P130" s="398">
        <v>7</v>
      </c>
      <c r="Q130" s="143" t="e">
        <v>#REF!</v>
      </c>
      <c r="R130" s="144" t="e">
        <v>#REF!</v>
      </c>
    </row>
    <row r="131" spans="1:52" ht="20.25" customHeight="1" x14ac:dyDescent="0.2">
      <c r="A131" s="239">
        <v>6</v>
      </c>
      <c r="B131" s="92" t="s">
        <v>15</v>
      </c>
      <c r="C131" s="397">
        <v>16</v>
      </c>
      <c r="D131" s="402">
        <v>10</v>
      </c>
      <c r="E131" s="277" t="e">
        <v>#REF!</v>
      </c>
      <c r="F131" s="402">
        <v>4</v>
      </c>
      <c r="G131" s="277" t="e">
        <v>#REF!</v>
      </c>
      <c r="H131" s="277" t="e">
        <v>#REF!</v>
      </c>
      <c r="I131" s="402">
        <v>0</v>
      </c>
      <c r="J131" s="277" t="e">
        <v>#REF!</v>
      </c>
      <c r="K131" s="277" t="e">
        <v>#REF!</v>
      </c>
      <c r="L131" s="402">
        <v>0</v>
      </c>
      <c r="M131" s="402">
        <v>0</v>
      </c>
      <c r="N131" s="277" t="e">
        <v>#REF!</v>
      </c>
      <c r="O131" s="277" t="e">
        <v>#REF!</v>
      </c>
      <c r="P131" s="398">
        <v>5</v>
      </c>
      <c r="Q131" s="143" t="e">
        <v>#REF!</v>
      </c>
      <c r="R131" s="144" t="e">
        <v>#REF!</v>
      </c>
    </row>
    <row r="132" spans="1:52" x14ac:dyDescent="0.2">
      <c r="A132" s="239">
        <v>7</v>
      </c>
      <c r="B132" s="92" t="s">
        <v>16</v>
      </c>
      <c r="C132" s="397">
        <v>13</v>
      </c>
      <c r="D132" s="402">
        <v>1</v>
      </c>
      <c r="E132" s="277" t="e">
        <v>#REF!</v>
      </c>
      <c r="F132" s="402">
        <v>2</v>
      </c>
      <c r="G132" s="277" t="e">
        <v>#REF!</v>
      </c>
      <c r="H132" s="277" t="e">
        <v>#REF!</v>
      </c>
      <c r="I132" s="402">
        <v>0</v>
      </c>
      <c r="J132" s="277" t="e">
        <v>#REF!</v>
      </c>
      <c r="K132" s="277" t="e">
        <v>#REF!</v>
      </c>
      <c r="L132" s="402">
        <v>0</v>
      </c>
      <c r="M132" s="402">
        <v>0</v>
      </c>
      <c r="N132" s="277" t="e">
        <v>#REF!</v>
      </c>
      <c r="O132" s="277" t="e">
        <v>#REF!</v>
      </c>
      <c r="P132" s="398">
        <v>10</v>
      </c>
      <c r="Q132" s="143" t="e">
        <v>#REF!</v>
      </c>
      <c r="R132" s="144" t="e">
        <v>#REF!</v>
      </c>
    </row>
    <row r="133" spans="1:52" x14ac:dyDescent="0.2">
      <c r="A133" s="239">
        <v>8</v>
      </c>
      <c r="B133" s="92" t="s">
        <v>17</v>
      </c>
      <c r="C133" s="397">
        <v>25</v>
      </c>
      <c r="D133" s="402">
        <v>6</v>
      </c>
      <c r="E133" s="277" t="e">
        <v>#REF!</v>
      </c>
      <c r="F133" s="402">
        <v>4</v>
      </c>
      <c r="G133" s="277" t="e">
        <v>#REF!</v>
      </c>
      <c r="H133" s="277" t="e">
        <v>#REF!</v>
      </c>
      <c r="I133" s="402">
        <v>1</v>
      </c>
      <c r="J133" s="277" t="e">
        <v>#REF!</v>
      </c>
      <c r="K133" s="277" t="e">
        <v>#REF!</v>
      </c>
      <c r="L133" s="402">
        <v>0</v>
      </c>
      <c r="M133" s="402">
        <v>0</v>
      </c>
      <c r="N133" s="277" t="e">
        <v>#REF!</v>
      </c>
      <c r="O133" s="277" t="e">
        <v>#REF!</v>
      </c>
      <c r="P133" s="398">
        <v>14</v>
      </c>
      <c r="Q133" s="143" t="e">
        <v>#REF!</v>
      </c>
      <c r="R133" s="144" t="e">
        <v>#REF!</v>
      </c>
    </row>
    <row r="134" spans="1:52" x14ac:dyDescent="0.2">
      <c r="A134" s="239">
        <v>9</v>
      </c>
      <c r="B134" s="92" t="s">
        <v>18</v>
      </c>
      <c r="C134" s="397">
        <v>49</v>
      </c>
      <c r="D134" s="402">
        <v>23</v>
      </c>
      <c r="E134" s="277" t="e">
        <v>#REF!</v>
      </c>
      <c r="F134" s="402">
        <v>5</v>
      </c>
      <c r="G134" s="277" t="e">
        <v>#REF!</v>
      </c>
      <c r="H134" s="277" t="e">
        <v>#REF!</v>
      </c>
      <c r="I134" s="402">
        <v>0</v>
      </c>
      <c r="J134" s="277" t="e">
        <v>#REF!</v>
      </c>
      <c r="K134" s="277" t="e">
        <v>#REF!</v>
      </c>
      <c r="L134" s="402">
        <v>0</v>
      </c>
      <c r="M134" s="402">
        <v>0</v>
      </c>
      <c r="N134" s="277" t="e">
        <v>#REF!</v>
      </c>
      <c r="O134" s="277" t="e">
        <v>#REF!</v>
      </c>
      <c r="P134" s="398">
        <v>21</v>
      </c>
      <c r="Q134" s="143" t="e">
        <v>#REF!</v>
      </c>
      <c r="R134" s="144" t="e">
        <v>#REF!</v>
      </c>
    </row>
    <row r="135" spans="1:52" x14ac:dyDescent="0.2">
      <c r="A135" s="239">
        <v>10</v>
      </c>
      <c r="B135" s="92" t="s">
        <v>19</v>
      </c>
      <c r="C135" s="397">
        <v>46</v>
      </c>
      <c r="D135" s="402">
        <v>21</v>
      </c>
      <c r="E135" s="277" t="e">
        <v>#REF!</v>
      </c>
      <c r="F135" s="402">
        <v>7</v>
      </c>
      <c r="G135" s="277" t="e">
        <v>#REF!</v>
      </c>
      <c r="H135" s="277" t="e">
        <v>#REF!</v>
      </c>
      <c r="I135" s="402">
        <v>0</v>
      </c>
      <c r="J135" s="277" t="e">
        <v>#REF!</v>
      </c>
      <c r="K135" s="277" t="e">
        <v>#REF!</v>
      </c>
      <c r="L135" s="402">
        <v>0</v>
      </c>
      <c r="M135" s="402">
        <v>0</v>
      </c>
      <c r="N135" s="277" t="e">
        <v>#REF!</v>
      </c>
      <c r="O135" s="277" t="e">
        <v>#REF!</v>
      </c>
      <c r="P135" s="398">
        <v>18</v>
      </c>
      <c r="Q135" s="143" t="e">
        <v>#REF!</v>
      </c>
      <c r="R135" s="144" t="e">
        <v>#REF!</v>
      </c>
    </row>
    <row r="136" spans="1:52" ht="20.25" customHeight="1" x14ac:dyDescent="0.2">
      <c r="A136" s="239">
        <v>11</v>
      </c>
      <c r="B136" s="92" t="s">
        <v>20</v>
      </c>
      <c r="C136" s="397">
        <v>57</v>
      </c>
      <c r="D136" s="402">
        <v>29</v>
      </c>
      <c r="E136" s="277" t="e">
        <v>#REF!</v>
      </c>
      <c r="F136" s="402">
        <v>8</v>
      </c>
      <c r="G136" s="277" t="e">
        <v>#REF!</v>
      </c>
      <c r="H136" s="277" t="e">
        <v>#REF!</v>
      </c>
      <c r="I136" s="402">
        <v>1</v>
      </c>
      <c r="J136" s="277" t="e">
        <v>#REF!</v>
      </c>
      <c r="K136" s="277" t="e">
        <v>#REF!</v>
      </c>
      <c r="L136" s="402">
        <v>1</v>
      </c>
      <c r="M136" s="402">
        <v>1</v>
      </c>
      <c r="N136" s="277" t="e">
        <v>#REF!</v>
      </c>
      <c r="O136" s="277" t="e">
        <v>#REF!</v>
      </c>
      <c r="P136" s="398">
        <v>17</v>
      </c>
      <c r="Q136" s="143" t="e">
        <v>#REF!</v>
      </c>
      <c r="R136" s="144" t="e">
        <v>#REF!</v>
      </c>
    </row>
    <row r="137" spans="1:52" x14ac:dyDescent="0.2">
      <c r="A137" s="239">
        <v>12</v>
      </c>
      <c r="B137" s="92" t="s">
        <v>21</v>
      </c>
      <c r="C137" s="397">
        <v>44</v>
      </c>
      <c r="D137" s="402">
        <v>4</v>
      </c>
      <c r="E137" s="277" t="e">
        <v>#REF!</v>
      </c>
      <c r="F137" s="402">
        <v>0</v>
      </c>
      <c r="G137" s="277" t="e">
        <v>#REF!</v>
      </c>
      <c r="H137" s="277" t="e">
        <v>#REF!</v>
      </c>
      <c r="I137" s="402">
        <v>2</v>
      </c>
      <c r="J137" s="277" t="e">
        <v>#REF!</v>
      </c>
      <c r="K137" s="277" t="e">
        <v>#REF!</v>
      </c>
      <c r="L137" s="402">
        <v>0</v>
      </c>
      <c r="M137" s="402">
        <v>2</v>
      </c>
      <c r="N137" s="277" t="e">
        <v>#REF!</v>
      </c>
      <c r="O137" s="277" t="e">
        <v>#REF!</v>
      </c>
      <c r="P137" s="398">
        <v>34</v>
      </c>
      <c r="Q137" s="143" t="e">
        <v>#REF!</v>
      </c>
      <c r="R137" s="144" t="e">
        <v>#REF!</v>
      </c>
    </row>
    <row r="138" spans="1:52" x14ac:dyDescent="0.2">
      <c r="A138" s="239">
        <v>13</v>
      </c>
      <c r="B138" s="92" t="s">
        <v>22</v>
      </c>
      <c r="C138" s="397">
        <v>66</v>
      </c>
      <c r="D138" s="402">
        <v>9</v>
      </c>
      <c r="E138" s="277" t="e">
        <v>#REF!</v>
      </c>
      <c r="F138" s="402">
        <v>12</v>
      </c>
      <c r="G138" s="277" t="e">
        <v>#REF!</v>
      </c>
      <c r="H138" s="277" t="e">
        <v>#REF!</v>
      </c>
      <c r="I138" s="402">
        <v>1</v>
      </c>
      <c r="J138" s="277" t="e">
        <v>#REF!</v>
      </c>
      <c r="K138" s="277" t="e">
        <v>#REF!</v>
      </c>
      <c r="L138" s="402">
        <v>0</v>
      </c>
      <c r="M138" s="402">
        <v>1</v>
      </c>
      <c r="N138" s="277" t="e">
        <v>#REF!</v>
      </c>
      <c r="O138" s="277" t="e">
        <v>#REF!</v>
      </c>
      <c r="P138" s="398">
        <v>43</v>
      </c>
      <c r="Q138" s="143" t="e">
        <v>#REF!</v>
      </c>
      <c r="R138" s="144" t="e">
        <v>#REF!</v>
      </c>
    </row>
    <row r="139" spans="1:52" x14ac:dyDescent="0.2">
      <c r="A139" s="239">
        <v>14</v>
      </c>
      <c r="B139" s="92" t="s">
        <v>23</v>
      </c>
      <c r="C139" s="397">
        <v>21</v>
      </c>
      <c r="D139" s="402">
        <v>5</v>
      </c>
      <c r="E139" s="277" t="e">
        <v>#REF!</v>
      </c>
      <c r="F139" s="402">
        <v>7</v>
      </c>
      <c r="G139" s="277" t="e">
        <v>#REF!</v>
      </c>
      <c r="H139" s="277" t="e">
        <v>#REF!</v>
      </c>
      <c r="I139" s="402">
        <v>0</v>
      </c>
      <c r="J139" s="277" t="e">
        <v>#REF!</v>
      </c>
      <c r="K139" s="277" t="e">
        <v>#REF!</v>
      </c>
      <c r="L139" s="402">
        <v>0</v>
      </c>
      <c r="M139" s="402">
        <v>0</v>
      </c>
      <c r="N139" s="277" t="e">
        <v>#REF!</v>
      </c>
      <c r="O139" s="277" t="e">
        <v>#REF!</v>
      </c>
      <c r="P139" s="398">
        <v>9</v>
      </c>
      <c r="Q139" s="143" t="e">
        <v>#REF!</v>
      </c>
      <c r="R139" s="144" t="e">
        <v>#REF!</v>
      </c>
      <c r="X139" s="126" t="s">
        <v>34</v>
      </c>
    </row>
    <row r="140" spans="1:52" ht="15" customHeight="1" thickBot="1" x14ac:dyDescent="0.25">
      <c r="A140" s="242">
        <v>15</v>
      </c>
      <c r="B140" s="243" t="s">
        <v>24</v>
      </c>
      <c r="C140" s="399">
        <v>91</v>
      </c>
      <c r="D140" s="417">
        <v>34</v>
      </c>
      <c r="E140" s="306" t="e">
        <v>#REF!</v>
      </c>
      <c r="F140" s="417">
        <v>20</v>
      </c>
      <c r="G140" s="306" t="e">
        <v>#REF!</v>
      </c>
      <c r="H140" s="306" t="e">
        <v>#REF!</v>
      </c>
      <c r="I140" s="417">
        <v>0</v>
      </c>
      <c r="J140" s="306" t="e">
        <v>#REF!</v>
      </c>
      <c r="K140" s="306" t="e">
        <v>#REF!</v>
      </c>
      <c r="L140" s="417">
        <v>0</v>
      </c>
      <c r="M140" s="417">
        <v>2</v>
      </c>
      <c r="N140" s="306" t="e">
        <v>#REF!</v>
      </c>
      <c r="O140" s="306" t="e">
        <v>#REF!</v>
      </c>
      <c r="P140" s="400">
        <v>35</v>
      </c>
      <c r="Q140" s="146" t="e">
        <v>#REF!</v>
      </c>
      <c r="R140" s="147" t="e">
        <v>#REF!</v>
      </c>
    </row>
    <row r="141" spans="1:52" s="100" customFormat="1" ht="15.75" thickBot="1" x14ac:dyDescent="0.3">
      <c r="A141" s="197"/>
      <c r="B141" s="226" t="s">
        <v>25</v>
      </c>
      <c r="C141" s="305">
        <f>SUM(C126:C140)</f>
        <v>626</v>
      </c>
      <c r="D141" s="305">
        <f t="shared" ref="D141" si="47">SUM(D126:D140)</f>
        <v>211</v>
      </c>
      <c r="E141" s="305" t="e">
        <f t="shared" ref="E141" si="48">SUM(E126:E140)</f>
        <v>#REF!</v>
      </c>
      <c r="F141" s="305">
        <f t="shared" ref="F141" si="49">SUM(F126:F140)</f>
        <v>119</v>
      </c>
      <c r="G141" s="305" t="e">
        <f t="shared" ref="G141" si="50">SUM(G126:G140)</f>
        <v>#REF!</v>
      </c>
      <c r="H141" s="305" t="e">
        <f t="shared" ref="H141" si="51">SUM(H126:H140)</f>
        <v>#REF!</v>
      </c>
      <c r="I141" s="305">
        <f t="shared" ref="I141" si="52">SUM(I126:I140)</f>
        <v>9</v>
      </c>
      <c r="J141" s="305" t="e">
        <f t="shared" ref="J141" si="53">SUM(J126:J140)</f>
        <v>#REF!</v>
      </c>
      <c r="K141" s="305" t="e">
        <f t="shared" ref="K141" si="54">SUM(K126:K140)</f>
        <v>#REF!</v>
      </c>
      <c r="L141" s="305">
        <f t="shared" ref="L141" si="55">SUM(L126:L140)</f>
        <v>1</v>
      </c>
      <c r="M141" s="305">
        <f t="shared" ref="M141" si="56">SUM(M126:M140)</f>
        <v>8</v>
      </c>
      <c r="N141" s="305" t="e">
        <f t="shared" ref="N141" si="57">SUM(N126:N140)</f>
        <v>#REF!</v>
      </c>
      <c r="O141" s="305" t="e">
        <f t="shared" ref="O141" si="58">SUM(O126:O140)</f>
        <v>#REF!</v>
      </c>
      <c r="P141" s="304">
        <f t="shared" ref="P141" si="59">SUM(P126:P140)</f>
        <v>279</v>
      </c>
      <c r="Q141" s="212" t="e">
        <v>#REF!</v>
      </c>
      <c r="R141" s="153" t="s">
        <v>100</v>
      </c>
      <c r="S141" s="149"/>
      <c r="T141" s="149"/>
      <c r="U141" s="149"/>
      <c r="W141" s="127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6"/>
      <c r="AW141" s="126"/>
      <c r="AX141" s="126"/>
      <c r="AY141" s="126"/>
      <c r="AZ141" s="126"/>
    </row>
    <row r="142" spans="1:52" ht="15" thickBot="1" x14ac:dyDescent="0.25">
      <c r="A142" s="192"/>
      <c r="B142" s="276" t="s">
        <v>26</v>
      </c>
      <c r="C142" s="277">
        <v>578</v>
      </c>
      <c r="D142" s="277">
        <v>165</v>
      </c>
      <c r="E142" s="277" t="e">
        <v>#REF!</v>
      </c>
      <c r="F142" s="277">
        <v>119</v>
      </c>
      <c r="G142" s="277" t="e">
        <v>#REF!</v>
      </c>
      <c r="H142" s="277" t="e">
        <v>#REF!</v>
      </c>
      <c r="I142" s="277">
        <v>8</v>
      </c>
      <c r="J142" s="277" t="e">
        <v>#REF!</v>
      </c>
      <c r="K142" s="277" t="e">
        <v>#REF!</v>
      </c>
      <c r="L142" s="277">
        <v>0</v>
      </c>
      <c r="M142" s="277">
        <v>7</v>
      </c>
      <c r="N142" s="277" t="e">
        <v>#REF!</v>
      </c>
      <c r="O142" s="277" t="e">
        <v>#REF!</v>
      </c>
      <c r="P142" s="271">
        <v>292</v>
      </c>
      <c r="Q142" s="207" t="e">
        <v>#REF!</v>
      </c>
      <c r="R142" s="152" t="s">
        <v>100</v>
      </c>
    </row>
    <row r="143" spans="1:52" ht="15" thickBot="1" x14ac:dyDescent="0.25">
      <c r="A143" s="192"/>
      <c r="B143" s="276" t="s">
        <v>27</v>
      </c>
      <c r="C143" s="277">
        <v>567</v>
      </c>
      <c r="D143" s="277">
        <v>158</v>
      </c>
      <c r="E143" s="277" t="e">
        <v>#REF!</v>
      </c>
      <c r="F143" s="277">
        <v>112</v>
      </c>
      <c r="G143" s="277" t="e">
        <v>#REF!</v>
      </c>
      <c r="H143" s="277" t="e">
        <v>#REF!</v>
      </c>
      <c r="I143" s="277">
        <v>2</v>
      </c>
      <c r="J143" s="277" t="e">
        <v>#REF!</v>
      </c>
      <c r="K143" s="277" t="e">
        <v>#REF!</v>
      </c>
      <c r="L143" s="277">
        <v>1</v>
      </c>
      <c r="M143" s="277">
        <v>11</v>
      </c>
      <c r="N143" s="277" t="e">
        <v>#REF!</v>
      </c>
      <c r="O143" s="277" t="e">
        <v>#REF!</v>
      </c>
      <c r="P143" s="271">
        <v>281</v>
      </c>
      <c r="Q143" s="207" t="e">
        <v>#REF!</v>
      </c>
      <c r="R143" s="152" t="s">
        <v>100</v>
      </c>
    </row>
    <row r="144" spans="1:52" ht="15" thickBot="1" x14ac:dyDescent="0.25">
      <c r="A144" s="192"/>
      <c r="B144" s="276" t="s">
        <v>28</v>
      </c>
      <c r="C144" s="277">
        <v>551</v>
      </c>
      <c r="D144" s="277">
        <v>157</v>
      </c>
      <c r="E144" s="277" t="e">
        <v>#REF!</v>
      </c>
      <c r="F144" s="277">
        <v>99</v>
      </c>
      <c r="G144" s="277" t="e">
        <v>#REF!</v>
      </c>
      <c r="H144" s="277" t="e">
        <v>#REF!</v>
      </c>
      <c r="I144" s="277">
        <v>9</v>
      </c>
      <c r="J144" s="277" t="e">
        <v>#REF!</v>
      </c>
      <c r="K144" s="277" t="e">
        <v>#REF!</v>
      </c>
      <c r="L144" s="277">
        <v>0</v>
      </c>
      <c r="M144" s="277">
        <v>11</v>
      </c>
      <c r="N144" s="277" t="e">
        <v>#REF!</v>
      </c>
      <c r="O144" s="277" t="e">
        <v>#REF!</v>
      </c>
      <c r="P144" s="271">
        <v>275</v>
      </c>
      <c r="Q144" s="207" t="e">
        <v>#REF!</v>
      </c>
      <c r="R144" s="152" t="s">
        <v>100</v>
      </c>
    </row>
    <row r="145" spans="1:18" ht="15" thickBot="1" x14ac:dyDescent="0.25">
      <c r="A145" s="192"/>
      <c r="B145" s="276" t="s">
        <v>29</v>
      </c>
      <c r="C145" s="277">
        <v>552</v>
      </c>
      <c r="D145" s="277">
        <v>145</v>
      </c>
      <c r="E145" s="277" t="e">
        <v>#REF!</v>
      </c>
      <c r="F145" s="277">
        <v>113</v>
      </c>
      <c r="G145" s="277" t="e">
        <v>#REF!</v>
      </c>
      <c r="H145" s="277" t="e">
        <v>#REF!</v>
      </c>
      <c r="I145" s="277">
        <v>7</v>
      </c>
      <c r="J145" s="277" t="e">
        <v>#REF!</v>
      </c>
      <c r="K145" s="277" t="e">
        <v>#REF!</v>
      </c>
      <c r="L145" s="277">
        <v>0</v>
      </c>
      <c r="M145" s="277">
        <v>25</v>
      </c>
      <c r="N145" s="277" t="e">
        <v>#REF!</v>
      </c>
      <c r="O145" s="277" t="e">
        <v>#REF!</v>
      </c>
      <c r="P145" s="271">
        <v>262</v>
      </c>
      <c r="Q145" s="207" t="e">
        <v>#REF!</v>
      </c>
      <c r="R145" s="152" t="s">
        <v>100</v>
      </c>
    </row>
    <row r="146" spans="1:18" ht="15" thickBot="1" x14ac:dyDescent="0.25">
      <c r="A146" s="192"/>
      <c r="B146" s="276" t="s">
        <v>30</v>
      </c>
      <c r="C146" s="277">
        <v>494</v>
      </c>
      <c r="D146" s="277">
        <v>122</v>
      </c>
      <c r="E146" s="277" t="e">
        <v>#REF!</v>
      </c>
      <c r="F146" s="277">
        <v>106</v>
      </c>
      <c r="G146" s="277" t="e">
        <v>#REF!</v>
      </c>
      <c r="H146" s="277" t="e">
        <v>#REF!</v>
      </c>
      <c r="I146" s="277">
        <v>4</v>
      </c>
      <c r="J146" s="277" t="e">
        <v>#REF!</v>
      </c>
      <c r="K146" s="277" t="e">
        <v>#REF!</v>
      </c>
      <c r="L146" s="277">
        <v>0</v>
      </c>
      <c r="M146" s="277">
        <v>26</v>
      </c>
      <c r="N146" s="277" t="e">
        <v>#REF!</v>
      </c>
      <c r="O146" s="277" t="e">
        <v>#REF!</v>
      </c>
      <c r="P146" s="271">
        <v>236</v>
      </c>
      <c r="Q146" s="207" t="e">
        <v>#REF!</v>
      </c>
      <c r="R146" s="152" t="s">
        <v>100</v>
      </c>
    </row>
    <row r="147" spans="1:18" ht="15" thickBot="1" x14ac:dyDescent="0.25">
      <c r="A147" s="192"/>
      <c r="B147" s="276" t="s">
        <v>31</v>
      </c>
      <c r="C147" s="277">
        <v>480</v>
      </c>
      <c r="D147" s="277">
        <v>120</v>
      </c>
      <c r="E147" s="277" t="e">
        <v>#REF!</v>
      </c>
      <c r="F147" s="277">
        <v>107</v>
      </c>
      <c r="G147" s="277" t="e">
        <v>#REF!</v>
      </c>
      <c r="H147" s="277" t="e">
        <v>#REF!</v>
      </c>
      <c r="I147" s="277">
        <v>4</v>
      </c>
      <c r="J147" s="277" t="e">
        <v>#REF!</v>
      </c>
      <c r="K147" s="277" t="e">
        <v>#REF!</v>
      </c>
      <c r="L147" s="277">
        <v>1</v>
      </c>
      <c r="M147" s="277">
        <v>14</v>
      </c>
      <c r="N147" s="277" t="e">
        <v>#REF!</v>
      </c>
      <c r="O147" s="277" t="e">
        <v>#REF!</v>
      </c>
      <c r="P147" s="271">
        <v>232</v>
      </c>
      <c r="Q147" s="207" t="e">
        <v>#REF!</v>
      </c>
      <c r="R147" s="152" t="s">
        <v>100</v>
      </c>
    </row>
    <row r="148" spans="1:18" ht="15" thickBot="1" x14ac:dyDescent="0.25">
      <c r="A148" s="102"/>
      <c r="B148" s="225" t="s">
        <v>32</v>
      </c>
      <c r="C148" s="94">
        <v>503</v>
      </c>
      <c r="D148" s="94">
        <v>148</v>
      </c>
      <c r="E148" s="94" t="e">
        <v>#REF!</v>
      </c>
      <c r="F148" s="94">
        <v>127</v>
      </c>
      <c r="G148" s="94" t="e">
        <v>#REF!</v>
      </c>
      <c r="H148" s="94" t="e">
        <v>#REF!</v>
      </c>
      <c r="I148" s="94">
        <v>5</v>
      </c>
      <c r="J148" s="94" t="e">
        <v>#REF!</v>
      </c>
      <c r="K148" s="94" t="e">
        <v>#REF!</v>
      </c>
      <c r="L148" s="94">
        <v>0</v>
      </c>
      <c r="M148" s="94">
        <v>15</v>
      </c>
      <c r="N148" s="94" t="e">
        <v>#REF!</v>
      </c>
      <c r="O148" s="94" t="e">
        <v>#REF!</v>
      </c>
      <c r="P148" s="142">
        <v>210</v>
      </c>
      <c r="Q148" s="207" t="e">
        <v>#REF!</v>
      </c>
      <c r="R148" s="152" t="s">
        <v>100</v>
      </c>
    </row>
    <row r="149" spans="1:18" ht="15" thickBot="1" x14ac:dyDescent="0.25">
      <c r="A149" s="103"/>
      <c r="B149" s="227" t="s">
        <v>33</v>
      </c>
      <c r="C149" s="98">
        <v>528</v>
      </c>
      <c r="D149" s="98">
        <v>131</v>
      </c>
      <c r="E149" s="98" t="e">
        <v>#REF!</v>
      </c>
      <c r="F149" s="98">
        <v>121</v>
      </c>
      <c r="G149" s="98" t="e">
        <v>#REF!</v>
      </c>
      <c r="H149" s="98" t="e">
        <v>#REF!</v>
      </c>
      <c r="I149" s="98">
        <v>3</v>
      </c>
      <c r="J149" s="98" t="e">
        <v>#REF!</v>
      </c>
      <c r="K149" s="98" t="e">
        <v>#REF!</v>
      </c>
      <c r="L149" s="98">
        <v>0</v>
      </c>
      <c r="M149" s="98">
        <v>34</v>
      </c>
      <c r="N149" s="98" t="e">
        <v>#REF!</v>
      </c>
      <c r="O149" s="98" t="e">
        <v>#REF!</v>
      </c>
      <c r="P149" s="145">
        <v>229</v>
      </c>
      <c r="Q149" s="207" t="e">
        <v>#REF!</v>
      </c>
      <c r="R149" s="152" t="s">
        <v>100</v>
      </c>
    </row>
  </sheetData>
  <mergeCells count="5">
    <mergeCell ref="A39:P39"/>
    <mergeCell ref="A124:P124"/>
    <mergeCell ref="A96:P96"/>
    <mergeCell ref="A67:P67"/>
    <mergeCell ref="A9:P9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  <colBreaks count="1" manualBreakCount="1">
    <brk id="22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L33"/>
  <sheetViews>
    <sheetView showGridLines="0" topLeftCell="A7" zoomScaleNormal="100" workbookViewId="0">
      <selection activeCell="K16" sqref="K16"/>
    </sheetView>
  </sheetViews>
  <sheetFormatPr baseColWidth="10" defaultColWidth="11.42578125" defaultRowHeight="14.25" x14ac:dyDescent="0.2"/>
  <cols>
    <col min="1" max="1" width="4.85546875" style="23" customWidth="1"/>
    <col min="2" max="2" width="24" style="22" customWidth="1"/>
    <col min="3" max="4" width="12.7109375" style="22" customWidth="1"/>
    <col min="5" max="5" width="13.42578125" style="22" customWidth="1"/>
    <col min="6" max="6" width="15" style="22" customWidth="1"/>
    <col min="7" max="7" width="15.7109375" style="22" bestFit="1" customWidth="1"/>
    <col min="8" max="8" width="11.140625" style="22" customWidth="1"/>
    <col min="9" max="9" width="11.42578125" style="22" customWidth="1"/>
    <col min="10" max="16384" width="11.42578125" style="22"/>
  </cols>
  <sheetData>
    <row r="1" spans="1:12" x14ac:dyDescent="0.2">
      <c r="A1" s="43" t="s">
        <v>74</v>
      </c>
      <c r="B1" s="43"/>
    </row>
    <row r="2" spans="1:12" x14ac:dyDescent="0.2">
      <c r="A2" s="24" t="s">
        <v>0</v>
      </c>
    </row>
    <row r="4" spans="1:12" x14ac:dyDescent="0.2">
      <c r="A4" s="24" t="s">
        <v>104</v>
      </c>
    </row>
    <row r="6" spans="1:12" s="25" customFormat="1" ht="26.25" customHeight="1" thickBot="1" x14ac:dyDescent="0.3">
      <c r="A6" s="26" t="s">
        <v>104</v>
      </c>
    </row>
    <row r="7" spans="1:12" s="25" customFormat="1" ht="75.75" customHeight="1" thickBot="1" x14ac:dyDescent="0.3">
      <c r="A7" s="27" t="s">
        <v>2</v>
      </c>
      <c r="B7" s="28" t="s">
        <v>3</v>
      </c>
      <c r="C7" s="29" t="s">
        <v>105</v>
      </c>
      <c r="D7" s="30" t="s">
        <v>106</v>
      </c>
      <c r="E7" s="31" t="s">
        <v>107</v>
      </c>
      <c r="F7" s="154" t="s">
        <v>108</v>
      </c>
      <c r="G7" s="29" t="s">
        <v>109</v>
      </c>
      <c r="H7" s="31" t="s">
        <v>110</v>
      </c>
    </row>
    <row r="8" spans="1:12" ht="15" customHeight="1" x14ac:dyDescent="0.2">
      <c r="A8" s="32">
        <v>1</v>
      </c>
      <c r="B8" s="33" t="s">
        <v>10</v>
      </c>
      <c r="C8" s="434">
        <v>88</v>
      </c>
      <c r="D8" s="435">
        <v>13</v>
      </c>
      <c r="E8" s="435">
        <f>SUM(C8:D8)</f>
        <v>101</v>
      </c>
      <c r="F8" s="435">
        <v>65</v>
      </c>
      <c r="G8" s="435">
        <v>5</v>
      </c>
      <c r="H8" s="431">
        <v>0</v>
      </c>
      <c r="K8" s="45"/>
      <c r="L8" s="45"/>
    </row>
    <row r="9" spans="1:12" ht="12.75" customHeight="1" x14ac:dyDescent="0.2">
      <c r="A9" s="34">
        <v>2</v>
      </c>
      <c r="B9" s="35" t="s">
        <v>11</v>
      </c>
      <c r="C9" s="155">
        <v>68</v>
      </c>
      <c r="D9" s="62">
        <v>16</v>
      </c>
      <c r="E9" s="62">
        <f t="shared" ref="E9:E22" si="0">SUM(C9:D9)</f>
        <v>84</v>
      </c>
      <c r="F9" s="62">
        <v>52</v>
      </c>
      <c r="G9" s="62">
        <v>7</v>
      </c>
      <c r="H9" s="156">
        <v>0</v>
      </c>
      <c r="K9" s="45"/>
      <c r="L9" s="45"/>
    </row>
    <row r="10" spans="1:12" x14ac:dyDescent="0.2">
      <c r="A10" s="34">
        <v>3</v>
      </c>
      <c r="B10" s="35" t="s">
        <v>12</v>
      </c>
      <c r="C10" s="155">
        <v>69</v>
      </c>
      <c r="D10" s="62">
        <v>9</v>
      </c>
      <c r="E10" s="62">
        <f t="shared" si="0"/>
        <v>78</v>
      </c>
      <c r="F10" s="62">
        <v>52</v>
      </c>
      <c r="G10" s="62">
        <v>3</v>
      </c>
      <c r="H10" s="156">
        <v>0</v>
      </c>
      <c r="K10" s="45"/>
      <c r="L10" s="45"/>
    </row>
    <row r="11" spans="1:12" x14ac:dyDescent="0.2">
      <c r="A11" s="34">
        <v>4</v>
      </c>
      <c r="B11" s="35" t="s">
        <v>13</v>
      </c>
      <c r="C11" s="155">
        <v>32</v>
      </c>
      <c r="D11" s="62">
        <v>4</v>
      </c>
      <c r="E11" s="62">
        <f t="shared" si="0"/>
        <v>36</v>
      </c>
      <c r="F11" s="62">
        <v>26</v>
      </c>
      <c r="G11" s="62">
        <v>1</v>
      </c>
      <c r="H11" s="156">
        <v>0</v>
      </c>
      <c r="K11" s="45"/>
      <c r="L11" s="45" t="s">
        <v>34</v>
      </c>
    </row>
    <row r="12" spans="1:12" x14ac:dyDescent="0.2">
      <c r="A12" s="34">
        <v>5</v>
      </c>
      <c r="B12" s="35" t="s">
        <v>14</v>
      </c>
      <c r="C12" s="155">
        <v>35</v>
      </c>
      <c r="D12" s="62">
        <v>5</v>
      </c>
      <c r="E12" s="62">
        <f t="shared" si="0"/>
        <v>40</v>
      </c>
      <c r="F12" s="62">
        <v>22</v>
      </c>
      <c r="G12" s="62">
        <v>7</v>
      </c>
      <c r="H12" s="156">
        <v>0</v>
      </c>
      <c r="K12" s="45"/>
      <c r="L12" s="45"/>
    </row>
    <row r="13" spans="1:12" ht="20.25" customHeight="1" x14ac:dyDescent="0.2">
      <c r="A13" s="34">
        <v>6</v>
      </c>
      <c r="B13" s="35" t="s">
        <v>15</v>
      </c>
      <c r="C13" s="155">
        <v>13</v>
      </c>
      <c r="D13" s="62">
        <v>0</v>
      </c>
      <c r="E13" s="62">
        <f t="shared" si="0"/>
        <v>13</v>
      </c>
      <c r="F13" s="62">
        <v>6</v>
      </c>
      <c r="G13" s="62">
        <v>3</v>
      </c>
      <c r="H13" s="156">
        <v>0</v>
      </c>
      <c r="K13" s="45"/>
      <c r="L13" s="45"/>
    </row>
    <row r="14" spans="1:12" x14ac:dyDescent="0.2">
      <c r="A14" s="34">
        <v>7</v>
      </c>
      <c r="B14" s="35" t="s">
        <v>16</v>
      </c>
      <c r="C14" s="155">
        <v>16</v>
      </c>
      <c r="D14" s="62">
        <v>0</v>
      </c>
      <c r="E14" s="62">
        <f t="shared" si="0"/>
        <v>16</v>
      </c>
      <c r="F14" s="62">
        <v>11</v>
      </c>
      <c r="G14" s="62">
        <v>1</v>
      </c>
      <c r="H14" s="156">
        <v>0</v>
      </c>
      <c r="K14" s="45"/>
      <c r="L14" s="45"/>
    </row>
    <row r="15" spans="1:12" x14ac:dyDescent="0.2">
      <c r="A15" s="34">
        <v>8</v>
      </c>
      <c r="B15" s="35" t="s">
        <v>17</v>
      </c>
      <c r="C15" s="155">
        <v>18</v>
      </c>
      <c r="D15" s="62">
        <v>4</v>
      </c>
      <c r="E15" s="62">
        <f t="shared" si="0"/>
        <v>22</v>
      </c>
      <c r="F15" s="62">
        <v>15</v>
      </c>
      <c r="G15" s="62">
        <v>0</v>
      </c>
      <c r="H15" s="156">
        <v>0</v>
      </c>
      <c r="K15" s="45"/>
      <c r="L15" s="45"/>
    </row>
    <row r="16" spans="1:12" x14ac:dyDescent="0.2">
      <c r="A16" s="34">
        <v>9</v>
      </c>
      <c r="B16" s="35" t="s">
        <v>18</v>
      </c>
      <c r="C16" s="155">
        <v>45</v>
      </c>
      <c r="D16" s="62">
        <v>3</v>
      </c>
      <c r="E16" s="62">
        <f t="shared" si="0"/>
        <v>48</v>
      </c>
      <c r="F16" s="62">
        <v>33</v>
      </c>
      <c r="G16" s="62">
        <v>0</v>
      </c>
      <c r="H16" s="156">
        <v>0</v>
      </c>
      <c r="K16" s="45"/>
      <c r="L16" s="45"/>
    </row>
    <row r="17" spans="1:12" x14ac:dyDescent="0.2">
      <c r="A17" s="34">
        <v>10</v>
      </c>
      <c r="B17" s="35" t="s">
        <v>19</v>
      </c>
      <c r="C17" s="155">
        <v>53</v>
      </c>
      <c r="D17" s="62">
        <v>5</v>
      </c>
      <c r="E17" s="62">
        <f t="shared" si="0"/>
        <v>58</v>
      </c>
      <c r="F17" s="62">
        <v>36</v>
      </c>
      <c r="G17" s="62">
        <v>1</v>
      </c>
      <c r="H17" s="156">
        <v>0</v>
      </c>
      <c r="K17" s="45" t="s">
        <v>34</v>
      </c>
      <c r="L17" s="45"/>
    </row>
    <row r="18" spans="1:12" ht="20.25" customHeight="1" x14ac:dyDescent="0.2">
      <c r="A18" s="34">
        <v>11</v>
      </c>
      <c r="B18" s="35" t="s">
        <v>20</v>
      </c>
      <c r="C18" s="155">
        <v>58</v>
      </c>
      <c r="D18" s="62">
        <v>6</v>
      </c>
      <c r="E18" s="62">
        <f t="shared" si="0"/>
        <v>64</v>
      </c>
      <c r="F18" s="62">
        <v>42</v>
      </c>
      <c r="G18" s="62">
        <v>1</v>
      </c>
      <c r="H18" s="156">
        <v>0</v>
      </c>
      <c r="K18" s="45"/>
      <c r="L18" s="45" t="s">
        <v>34</v>
      </c>
    </row>
    <row r="19" spans="1:12" x14ac:dyDescent="0.2">
      <c r="A19" s="34">
        <v>12</v>
      </c>
      <c r="B19" s="35" t="s">
        <v>21</v>
      </c>
      <c r="C19" s="155">
        <v>59</v>
      </c>
      <c r="D19" s="62">
        <v>9</v>
      </c>
      <c r="E19" s="62">
        <f t="shared" si="0"/>
        <v>68</v>
      </c>
      <c r="F19" s="62">
        <v>49</v>
      </c>
      <c r="G19" s="62">
        <v>5</v>
      </c>
      <c r="H19" s="156">
        <v>1</v>
      </c>
      <c r="K19" s="45"/>
      <c r="L19" s="45"/>
    </row>
    <row r="20" spans="1:12" x14ac:dyDescent="0.2">
      <c r="A20" s="34">
        <v>13</v>
      </c>
      <c r="B20" s="35" t="s">
        <v>22</v>
      </c>
      <c r="C20" s="155">
        <v>74</v>
      </c>
      <c r="D20" s="62">
        <v>12</v>
      </c>
      <c r="E20" s="62">
        <f t="shared" si="0"/>
        <v>86</v>
      </c>
      <c r="F20" s="62">
        <v>53</v>
      </c>
      <c r="G20" s="62">
        <v>12</v>
      </c>
      <c r="H20" s="156">
        <v>2</v>
      </c>
      <c r="K20" s="45"/>
      <c r="L20" s="45"/>
    </row>
    <row r="21" spans="1:12" x14ac:dyDescent="0.2">
      <c r="A21" s="34">
        <v>14</v>
      </c>
      <c r="B21" s="35" t="s">
        <v>23</v>
      </c>
      <c r="C21" s="155">
        <v>38</v>
      </c>
      <c r="D21" s="62">
        <v>8</v>
      </c>
      <c r="E21" s="62">
        <f t="shared" si="0"/>
        <v>46</v>
      </c>
      <c r="F21" s="62">
        <v>30</v>
      </c>
      <c r="G21" s="62">
        <v>1</v>
      </c>
      <c r="H21" s="156">
        <v>0</v>
      </c>
      <c r="K21" s="45"/>
      <c r="L21" s="45"/>
    </row>
    <row r="22" spans="1:12" ht="16.899999999999999" customHeight="1" thickBot="1" x14ac:dyDescent="0.25">
      <c r="A22" s="36">
        <v>15</v>
      </c>
      <c r="B22" s="37" t="s">
        <v>24</v>
      </c>
      <c r="C22" s="281">
        <v>83</v>
      </c>
      <c r="D22" s="284">
        <v>15</v>
      </c>
      <c r="E22" s="284">
        <f t="shared" si="0"/>
        <v>98</v>
      </c>
      <c r="F22" s="284">
        <v>53</v>
      </c>
      <c r="G22" s="284">
        <v>11</v>
      </c>
      <c r="H22" s="282">
        <v>1</v>
      </c>
      <c r="K22" s="45"/>
      <c r="L22" s="45"/>
    </row>
    <row r="23" spans="1:12" s="38" customFormat="1" ht="15" x14ac:dyDescent="0.25">
      <c r="A23" s="329"/>
      <c r="B23" s="330" t="s">
        <v>154</v>
      </c>
      <c r="C23" s="418">
        <f>SUM(C8:C22)</f>
        <v>749</v>
      </c>
      <c r="D23" s="419">
        <f t="shared" ref="D23:H23" si="1">SUM(D8:D22)</f>
        <v>109</v>
      </c>
      <c r="E23" s="430">
        <f t="shared" si="1"/>
        <v>858</v>
      </c>
      <c r="F23" s="418">
        <f t="shared" si="1"/>
        <v>545</v>
      </c>
      <c r="G23" s="420">
        <f t="shared" si="1"/>
        <v>58</v>
      </c>
      <c r="H23" s="419">
        <f t="shared" si="1"/>
        <v>4</v>
      </c>
      <c r="I23" s="38" t="s">
        <v>34</v>
      </c>
      <c r="K23" s="47"/>
      <c r="L23" s="47"/>
    </row>
    <row r="24" spans="1:12" s="38" customFormat="1" ht="15" x14ac:dyDescent="0.25">
      <c r="A24" s="535"/>
      <c r="B24" s="33" t="s">
        <v>143</v>
      </c>
      <c r="C24" s="366">
        <v>788</v>
      </c>
      <c r="D24" s="367">
        <v>202</v>
      </c>
      <c r="E24" s="368">
        <v>990</v>
      </c>
      <c r="F24" s="366">
        <v>685</v>
      </c>
      <c r="G24" s="369">
        <v>103</v>
      </c>
      <c r="H24" s="367">
        <v>19</v>
      </c>
      <c r="K24" s="47"/>
      <c r="L24" s="47"/>
    </row>
    <row r="25" spans="1:12" x14ac:dyDescent="0.2">
      <c r="A25" s="72"/>
      <c r="B25" s="33" t="s">
        <v>25</v>
      </c>
      <c r="C25" s="366">
        <v>832</v>
      </c>
      <c r="D25" s="367">
        <v>245</v>
      </c>
      <c r="E25" s="368">
        <v>1077</v>
      </c>
      <c r="F25" s="366">
        <v>675</v>
      </c>
      <c r="G25" s="369">
        <v>157</v>
      </c>
      <c r="H25" s="367">
        <v>26</v>
      </c>
      <c r="I25" s="22" t="s">
        <v>34</v>
      </c>
      <c r="K25" s="45"/>
      <c r="L25" s="45"/>
    </row>
    <row r="26" spans="1:12" x14ac:dyDescent="0.2">
      <c r="A26" s="72"/>
      <c r="B26" s="33" t="s">
        <v>26</v>
      </c>
      <c r="C26" s="366">
        <v>847</v>
      </c>
      <c r="D26" s="367">
        <v>241</v>
      </c>
      <c r="E26" s="368">
        <v>1088</v>
      </c>
      <c r="F26" s="366">
        <v>694</v>
      </c>
      <c r="G26" s="369">
        <v>153</v>
      </c>
      <c r="H26" s="367">
        <v>31</v>
      </c>
      <c r="I26" s="22" t="s">
        <v>34</v>
      </c>
      <c r="K26" s="45"/>
      <c r="L26" s="45"/>
    </row>
    <row r="27" spans="1:12" x14ac:dyDescent="0.2">
      <c r="A27" s="72"/>
      <c r="B27" s="33" t="s">
        <v>27</v>
      </c>
      <c r="C27" s="366">
        <v>880</v>
      </c>
      <c r="D27" s="367">
        <v>222</v>
      </c>
      <c r="E27" s="368">
        <v>1102</v>
      </c>
      <c r="F27" s="366">
        <v>685</v>
      </c>
      <c r="G27" s="369">
        <v>187</v>
      </c>
      <c r="H27" s="367">
        <v>36</v>
      </c>
      <c r="I27" s="22" t="s">
        <v>34</v>
      </c>
      <c r="K27" s="45"/>
      <c r="L27" s="45"/>
    </row>
    <row r="28" spans="1:12" x14ac:dyDescent="0.2">
      <c r="A28" s="72"/>
      <c r="B28" s="33" t="s">
        <v>28</v>
      </c>
      <c r="C28" s="366">
        <v>896</v>
      </c>
      <c r="D28" s="367">
        <v>215</v>
      </c>
      <c r="E28" s="368">
        <v>1111</v>
      </c>
      <c r="F28" s="366">
        <v>652</v>
      </c>
      <c r="G28" s="369">
        <v>244</v>
      </c>
      <c r="H28" s="367">
        <v>37</v>
      </c>
      <c r="I28" s="22" t="s">
        <v>34</v>
      </c>
      <c r="K28" s="45"/>
      <c r="L28" s="45"/>
    </row>
    <row r="29" spans="1:12" x14ac:dyDescent="0.2">
      <c r="A29" s="72"/>
      <c r="B29" s="33" t="s">
        <v>29</v>
      </c>
      <c r="C29" s="366">
        <v>904</v>
      </c>
      <c r="D29" s="367">
        <v>221</v>
      </c>
      <c r="E29" s="368">
        <v>1125</v>
      </c>
      <c r="F29" s="366">
        <v>650</v>
      </c>
      <c r="G29" s="369">
        <v>254</v>
      </c>
      <c r="H29" s="367">
        <v>48</v>
      </c>
      <c r="I29" s="22" t="s">
        <v>34</v>
      </c>
      <c r="K29" s="45"/>
      <c r="L29" s="45"/>
    </row>
    <row r="30" spans="1:12" x14ac:dyDescent="0.2">
      <c r="A30" s="74"/>
      <c r="B30" s="35" t="s">
        <v>30</v>
      </c>
      <c r="C30" s="155">
        <v>907</v>
      </c>
      <c r="D30" s="156">
        <v>201</v>
      </c>
      <c r="E30" s="283">
        <v>1108</v>
      </c>
      <c r="F30" s="155">
        <v>648</v>
      </c>
      <c r="G30" s="62">
        <v>259</v>
      </c>
      <c r="H30" s="156">
        <v>39</v>
      </c>
      <c r="I30" s="22" t="s">
        <v>34</v>
      </c>
      <c r="K30" s="45"/>
      <c r="L30" s="45"/>
    </row>
    <row r="31" spans="1:12" x14ac:dyDescent="0.2">
      <c r="A31" s="74"/>
      <c r="B31" s="35" t="s">
        <v>31</v>
      </c>
      <c r="C31" s="155">
        <v>872</v>
      </c>
      <c r="D31" s="156">
        <v>240</v>
      </c>
      <c r="E31" s="283">
        <v>1112</v>
      </c>
      <c r="F31" s="155">
        <v>596</v>
      </c>
      <c r="G31" s="62">
        <v>276</v>
      </c>
      <c r="H31" s="156">
        <v>60</v>
      </c>
      <c r="I31" s="22" t="s">
        <v>34</v>
      </c>
      <c r="K31" s="45"/>
      <c r="L31" s="45"/>
    </row>
    <row r="32" spans="1:12" x14ac:dyDescent="0.2">
      <c r="A32" s="74"/>
      <c r="B32" s="35" t="s">
        <v>32</v>
      </c>
      <c r="C32" s="155">
        <v>830</v>
      </c>
      <c r="D32" s="156">
        <v>242</v>
      </c>
      <c r="E32" s="283">
        <v>1072</v>
      </c>
      <c r="F32" s="155">
        <v>486</v>
      </c>
      <c r="G32" s="62">
        <v>343</v>
      </c>
      <c r="H32" s="156">
        <v>68</v>
      </c>
      <c r="I32" s="22" t="s">
        <v>34</v>
      </c>
      <c r="K32" s="45"/>
      <c r="L32" s="45"/>
    </row>
    <row r="33" spans="1:12" ht="15" thickBot="1" x14ac:dyDescent="0.25">
      <c r="A33" s="331"/>
      <c r="B33" s="332" t="s">
        <v>33</v>
      </c>
      <c r="C33" s="281">
        <v>841</v>
      </c>
      <c r="D33" s="282">
        <v>209</v>
      </c>
      <c r="E33" s="333">
        <v>1050</v>
      </c>
      <c r="F33" s="281">
        <v>487</v>
      </c>
      <c r="G33" s="284">
        <v>367</v>
      </c>
      <c r="H33" s="282">
        <v>86</v>
      </c>
      <c r="K33" s="45"/>
      <c r="L33" s="45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N33"/>
  <sheetViews>
    <sheetView showGridLines="0" zoomScaleNormal="100" workbookViewId="0">
      <selection activeCell="L8" sqref="L8"/>
    </sheetView>
  </sheetViews>
  <sheetFormatPr baseColWidth="10" defaultColWidth="11.42578125" defaultRowHeight="14.25" x14ac:dyDescent="0.2"/>
  <cols>
    <col min="1" max="1" width="4.85546875" style="23" customWidth="1"/>
    <col min="2" max="2" width="22" style="22" bestFit="1" customWidth="1"/>
    <col min="3" max="3" width="11" style="22" customWidth="1"/>
    <col min="4" max="4" width="12" style="22" customWidth="1"/>
    <col min="5" max="5" width="11.140625" style="22" customWidth="1"/>
    <col min="6" max="6" width="12.42578125" style="22" customWidth="1"/>
    <col min="7" max="7" width="10.42578125" style="22" customWidth="1"/>
    <col min="8" max="8" width="10.85546875" style="22" customWidth="1"/>
    <col min="9" max="9" width="10.28515625" style="22" customWidth="1"/>
    <col min="10" max="11" width="11.85546875" style="22" customWidth="1"/>
    <col min="12" max="16384" width="11.42578125" style="22"/>
  </cols>
  <sheetData>
    <row r="1" spans="1:14" x14ac:dyDescent="0.2">
      <c r="A1" s="43" t="s">
        <v>74</v>
      </c>
      <c r="B1" s="43"/>
    </row>
    <row r="2" spans="1:14" x14ac:dyDescent="0.2">
      <c r="A2" s="44"/>
      <c r="B2" s="44"/>
    </row>
    <row r="3" spans="1:14" x14ac:dyDescent="0.2">
      <c r="A3" s="24" t="s">
        <v>0</v>
      </c>
    </row>
    <row r="5" spans="1:14" x14ac:dyDescent="0.2">
      <c r="A5" s="24" t="s">
        <v>111</v>
      </c>
    </row>
    <row r="7" spans="1:14" s="25" customFormat="1" ht="25.9" customHeight="1" thickBot="1" x14ac:dyDescent="0.3">
      <c r="A7" s="26" t="s">
        <v>111</v>
      </c>
    </row>
    <row r="8" spans="1:14" s="25" customFormat="1" ht="152.25" customHeight="1" thickBot="1" x14ac:dyDescent="0.3">
      <c r="A8" s="334" t="s">
        <v>2</v>
      </c>
      <c r="B8" s="335" t="s">
        <v>3</v>
      </c>
      <c r="C8" s="424" t="s">
        <v>112</v>
      </c>
      <c r="D8" s="424" t="s">
        <v>113</v>
      </c>
      <c r="E8" s="336" t="s">
        <v>114</v>
      </c>
      <c r="F8" s="424" t="s">
        <v>115</v>
      </c>
      <c r="G8" s="424" t="s">
        <v>116</v>
      </c>
      <c r="H8" s="336" t="s">
        <v>117</v>
      </c>
      <c r="I8" s="424" t="s">
        <v>112</v>
      </c>
      <c r="J8" s="424" t="s">
        <v>118</v>
      </c>
      <c r="K8" s="337" t="s">
        <v>119</v>
      </c>
      <c r="M8" s="25" t="s">
        <v>34</v>
      </c>
      <c r="N8" s="25" t="s">
        <v>34</v>
      </c>
    </row>
    <row r="9" spans="1:14" x14ac:dyDescent="0.2">
      <c r="A9" s="32">
        <v>1</v>
      </c>
      <c r="B9" s="33" t="s">
        <v>10</v>
      </c>
      <c r="C9" s="395">
        <v>95</v>
      </c>
      <c r="D9" s="396">
        <v>368</v>
      </c>
      <c r="E9" s="425">
        <f>D9/C9</f>
        <v>3.8736842105263158</v>
      </c>
      <c r="F9" s="395">
        <v>21</v>
      </c>
      <c r="G9" s="396">
        <v>84</v>
      </c>
      <c r="H9" s="425">
        <f>G9/F9</f>
        <v>4</v>
      </c>
      <c r="I9" s="395">
        <v>95</v>
      </c>
      <c r="J9" s="396">
        <v>376</v>
      </c>
      <c r="K9" s="425">
        <f>J9/I9</f>
        <v>3.9578947368421051</v>
      </c>
    </row>
    <row r="10" spans="1:14" x14ac:dyDescent="0.2">
      <c r="A10" s="34">
        <v>2</v>
      </c>
      <c r="B10" s="35" t="s">
        <v>11</v>
      </c>
      <c r="C10" s="397">
        <v>71</v>
      </c>
      <c r="D10" s="398">
        <v>282</v>
      </c>
      <c r="E10" s="426">
        <f t="shared" ref="E10:E24" si="0">D10/C10</f>
        <v>3.971830985915493</v>
      </c>
      <c r="F10" s="397">
        <v>15</v>
      </c>
      <c r="G10" s="398">
        <v>60</v>
      </c>
      <c r="H10" s="426">
        <f t="shared" ref="H10:H24" si="1">G10/F10</f>
        <v>4</v>
      </c>
      <c r="I10" s="397">
        <v>71</v>
      </c>
      <c r="J10" s="398">
        <v>284</v>
      </c>
      <c r="K10" s="426">
        <f t="shared" ref="K10:K24" si="2">J10/I10</f>
        <v>4</v>
      </c>
    </row>
    <row r="11" spans="1:14" x14ac:dyDescent="0.2">
      <c r="A11" s="34">
        <v>3</v>
      </c>
      <c r="B11" s="35" t="s">
        <v>12</v>
      </c>
      <c r="C11" s="397">
        <v>69</v>
      </c>
      <c r="D11" s="398">
        <v>258</v>
      </c>
      <c r="E11" s="426">
        <f t="shared" si="0"/>
        <v>3.7391304347826089</v>
      </c>
      <c r="F11" s="397">
        <v>7</v>
      </c>
      <c r="G11" s="398">
        <v>26</v>
      </c>
      <c r="H11" s="426">
        <f t="shared" si="1"/>
        <v>3.7142857142857144</v>
      </c>
      <c r="I11" s="397">
        <v>69</v>
      </c>
      <c r="J11" s="398">
        <v>267</v>
      </c>
      <c r="K11" s="426">
        <f t="shared" si="2"/>
        <v>3.8695652173913042</v>
      </c>
    </row>
    <row r="12" spans="1:14" x14ac:dyDescent="0.2">
      <c r="A12" s="34">
        <v>4</v>
      </c>
      <c r="B12" s="35" t="s">
        <v>13</v>
      </c>
      <c r="C12" s="397">
        <v>26</v>
      </c>
      <c r="D12" s="398">
        <v>98</v>
      </c>
      <c r="E12" s="426">
        <f t="shared" si="0"/>
        <v>3.7692307692307692</v>
      </c>
      <c r="F12" s="397">
        <v>14</v>
      </c>
      <c r="G12" s="398">
        <v>56</v>
      </c>
      <c r="H12" s="426">
        <f t="shared" si="1"/>
        <v>4</v>
      </c>
      <c r="I12" s="397">
        <v>26</v>
      </c>
      <c r="J12" s="398">
        <v>104</v>
      </c>
      <c r="K12" s="426">
        <f t="shared" si="2"/>
        <v>4</v>
      </c>
    </row>
    <row r="13" spans="1:14" x14ac:dyDescent="0.2">
      <c r="A13" s="34">
        <v>5</v>
      </c>
      <c r="B13" s="35" t="s">
        <v>14</v>
      </c>
      <c r="C13" s="397">
        <v>37</v>
      </c>
      <c r="D13" s="398">
        <v>141</v>
      </c>
      <c r="E13" s="426">
        <f t="shared" si="0"/>
        <v>3.810810810810811</v>
      </c>
      <c r="F13" s="397">
        <v>6</v>
      </c>
      <c r="G13" s="398">
        <v>24</v>
      </c>
      <c r="H13" s="426">
        <f t="shared" si="1"/>
        <v>4</v>
      </c>
      <c r="I13" s="397">
        <v>37</v>
      </c>
      <c r="J13" s="398">
        <v>142</v>
      </c>
      <c r="K13" s="426">
        <f t="shared" si="2"/>
        <v>3.8378378378378377</v>
      </c>
      <c r="N13" s="22" t="s">
        <v>34</v>
      </c>
    </row>
    <row r="14" spans="1:14" x14ac:dyDescent="0.2">
      <c r="A14" s="34">
        <v>6</v>
      </c>
      <c r="B14" s="35" t="s">
        <v>15</v>
      </c>
      <c r="C14" s="397">
        <v>13</v>
      </c>
      <c r="D14" s="398">
        <v>51</v>
      </c>
      <c r="E14" s="426">
        <f t="shared" si="0"/>
        <v>3.9230769230769229</v>
      </c>
      <c r="F14" s="397">
        <v>11</v>
      </c>
      <c r="G14" s="398">
        <v>39</v>
      </c>
      <c r="H14" s="426">
        <f t="shared" si="1"/>
        <v>3.5454545454545454</v>
      </c>
      <c r="I14" s="397">
        <v>13</v>
      </c>
      <c r="J14" s="398">
        <v>50</v>
      </c>
      <c r="K14" s="426">
        <f t="shared" si="2"/>
        <v>3.8461538461538463</v>
      </c>
    </row>
    <row r="15" spans="1:14" x14ac:dyDescent="0.2">
      <c r="A15" s="34">
        <v>7</v>
      </c>
      <c r="B15" s="35" t="s">
        <v>16</v>
      </c>
      <c r="C15" s="397">
        <v>14</v>
      </c>
      <c r="D15" s="398">
        <v>55</v>
      </c>
      <c r="E15" s="426">
        <f t="shared" si="0"/>
        <v>3.9285714285714284</v>
      </c>
      <c r="F15" s="397">
        <v>13</v>
      </c>
      <c r="G15" s="398">
        <v>43</v>
      </c>
      <c r="H15" s="426">
        <f t="shared" si="1"/>
        <v>3.3076923076923075</v>
      </c>
      <c r="I15" s="397">
        <v>14</v>
      </c>
      <c r="J15" s="398">
        <v>56</v>
      </c>
      <c r="K15" s="426">
        <f t="shared" si="2"/>
        <v>4</v>
      </c>
    </row>
    <row r="16" spans="1:14" x14ac:dyDescent="0.2">
      <c r="A16" s="34">
        <v>8</v>
      </c>
      <c r="B16" s="35" t="s">
        <v>17</v>
      </c>
      <c r="C16" s="397">
        <v>26</v>
      </c>
      <c r="D16" s="398">
        <v>96</v>
      </c>
      <c r="E16" s="426">
        <f t="shared" si="0"/>
        <v>3.6923076923076925</v>
      </c>
      <c r="F16" s="397">
        <v>15</v>
      </c>
      <c r="G16" s="398">
        <v>50</v>
      </c>
      <c r="H16" s="426">
        <f t="shared" si="1"/>
        <v>3.3333333333333335</v>
      </c>
      <c r="I16" s="397">
        <v>26</v>
      </c>
      <c r="J16" s="398">
        <v>99</v>
      </c>
      <c r="K16" s="426">
        <f t="shared" si="2"/>
        <v>3.8076923076923075</v>
      </c>
    </row>
    <row r="17" spans="1:11" x14ac:dyDescent="0.2">
      <c r="A17" s="34">
        <v>9</v>
      </c>
      <c r="B17" s="35" t="s">
        <v>18</v>
      </c>
      <c r="C17" s="397">
        <v>40</v>
      </c>
      <c r="D17" s="398">
        <v>152</v>
      </c>
      <c r="E17" s="426">
        <f t="shared" si="0"/>
        <v>3.8</v>
      </c>
      <c r="F17" s="397">
        <v>10</v>
      </c>
      <c r="G17" s="398">
        <v>40</v>
      </c>
      <c r="H17" s="426">
        <f t="shared" si="1"/>
        <v>4</v>
      </c>
      <c r="I17" s="397">
        <v>40</v>
      </c>
      <c r="J17" s="398">
        <v>160</v>
      </c>
      <c r="K17" s="426">
        <f t="shared" si="2"/>
        <v>4</v>
      </c>
    </row>
    <row r="18" spans="1:11" x14ac:dyDescent="0.2">
      <c r="A18" s="34">
        <v>10</v>
      </c>
      <c r="B18" s="35" t="s">
        <v>19</v>
      </c>
      <c r="C18" s="397">
        <v>64</v>
      </c>
      <c r="D18" s="398">
        <v>246</v>
      </c>
      <c r="E18" s="426">
        <f t="shared" si="0"/>
        <v>3.84375</v>
      </c>
      <c r="F18" s="397">
        <v>18</v>
      </c>
      <c r="G18" s="398">
        <v>72</v>
      </c>
      <c r="H18" s="426">
        <f t="shared" si="1"/>
        <v>4</v>
      </c>
      <c r="I18" s="397">
        <v>64</v>
      </c>
      <c r="J18" s="398">
        <v>250</v>
      </c>
      <c r="K18" s="426">
        <f t="shared" si="2"/>
        <v>3.90625</v>
      </c>
    </row>
    <row r="19" spans="1:11" x14ac:dyDescent="0.2">
      <c r="A19" s="34">
        <v>11</v>
      </c>
      <c r="B19" s="35" t="s">
        <v>20</v>
      </c>
      <c r="C19" s="397">
        <v>61</v>
      </c>
      <c r="D19" s="398">
        <v>244</v>
      </c>
      <c r="E19" s="426">
        <f t="shared" si="0"/>
        <v>4</v>
      </c>
      <c r="F19" s="397">
        <v>20</v>
      </c>
      <c r="G19" s="398">
        <v>80</v>
      </c>
      <c r="H19" s="426">
        <f t="shared" si="1"/>
        <v>4</v>
      </c>
      <c r="I19" s="397">
        <v>61</v>
      </c>
      <c r="J19" s="398">
        <v>244</v>
      </c>
      <c r="K19" s="426">
        <f t="shared" si="2"/>
        <v>4</v>
      </c>
    </row>
    <row r="20" spans="1:11" x14ac:dyDescent="0.2">
      <c r="A20" s="34">
        <v>12</v>
      </c>
      <c r="B20" s="35" t="s">
        <v>21</v>
      </c>
      <c r="C20" s="397">
        <v>75</v>
      </c>
      <c r="D20" s="398">
        <v>265</v>
      </c>
      <c r="E20" s="426">
        <f t="shared" si="0"/>
        <v>3.5333333333333332</v>
      </c>
      <c r="F20" s="397">
        <v>29</v>
      </c>
      <c r="G20" s="398">
        <v>72</v>
      </c>
      <c r="H20" s="426">
        <f t="shared" si="1"/>
        <v>2.4827586206896552</v>
      </c>
      <c r="I20" s="397">
        <v>75</v>
      </c>
      <c r="J20" s="398">
        <v>288</v>
      </c>
      <c r="K20" s="426">
        <f t="shared" si="2"/>
        <v>3.84</v>
      </c>
    </row>
    <row r="21" spans="1:11" x14ac:dyDescent="0.2">
      <c r="A21" s="34">
        <v>13</v>
      </c>
      <c r="B21" s="35" t="s">
        <v>22</v>
      </c>
      <c r="C21" s="397">
        <v>68</v>
      </c>
      <c r="D21" s="398">
        <v>265</v>
      </c>
      <c r="E21" s="426">
        <f t="shared" si="0"/>
        <v>3.8970588235294117</v>
      </c>
      <c r="F21" s="397">
        <v>13</v>
      </c>
      <c r="G21" s="398">
        <v>52</v>
      </c>
      <c r="H21" s="426">
        <f t="shared" si="1"/>
        <v>4</v>
      </c>
      <c r="I21" s="397">
        <v>68</v>
      </c>
      <c r="J21" s="398">
        <v>266</v>
      </c>
      <c r="K21" s="426">
        <f t="shared" si="2"/>
        <v>3.9117647058823528</v>
      </c>
    </row>
    <row r="22" spans="1:11" x14ac:dyDescent="0.2">
      <c r="A22" s="34">
        <v>14</v>
      </c>
      <c r="B22" s="35" t="s">
        <v>23</v>
      </c>
      <c r="C22" s="397">
        <v>49</v>
      </c>
      <c r="D22" s="398">
        <v>183</v>
      </c>
      <c r="E22" s="426">
        <f t="shared" si="0"/>
        <v>3.7346938775510203</v>
      </c>
      <c r="F22" s="397">
        <v>30</v>
      </c>
      <c r="G22" s="398">
        <v>120</v>
      </c>
      <c r="H22" s="426">
        <f t="shared" si="1"/>
        <v>4</v>
      </c>
      <c r="I22" s="397">
        <v>49</v>
      </c>
      <c r="J22" s="398">
        <v>193</v>
      </c>
      <c r="K22" s="426">
        <f t="shared" si="2"/>
        <v>3.9387755102040818</v>
      </c>
    </row>
    <row r="23" spans="1:11" ht="29.25" thickBot="1" x14ac:dyDescent="0.25">
      <c r="A23" s="36">
        <v>15</v>
      </c>
      <c r="B23" s="37" t="s">
        <v>24</v>
      </c>
      <c r="C23" s="399">
        <v>81</v>
      </c>
      <c r="D23" s="400">
        <v>292</v>
      </c>
      <c r="E23" s="427">
        <f t="shared" si="0"/>
        <v>3.6049382716049383</v>
      </c>
      <c r="F23" s="399">
        <v>22</v>
      </c>
      <c r="G23" s="400">
        <v>82</v>
      </c>
      <c r="H23" s="427">
        <f t="shared" si="1"/>
        <v>3.7272727272727271</v>
      </c>
      <c r="I23" s="399">
        <v>81</v>
      </c>
      <c r="J23" s="400">
        <v>312</v>
      </c>
      <c r="K23" s="427">
        <f t="shared" si="2"/>
        <v>3.8518518518518516</v>
      </c>
    </row>
    <row r="24" spans="1:11" s="38" customFormat="1" ht="15" x14ac:dyDescent="0.25">
      <c r="A24" s="39"/>
      <c r="B24" s="249" t="s">
        <v>143</v>
      </c>
      <c r="C24" s="421">
        <f>SUM(C9:C23)</f>
        <v>789</v>
      </c>
      <c r="D24" s="422">
        <f>SUM(D9:D23)</f>
        <v>2996</v>
      </c>
      <c r="E24" s="315">
        <f t="shared" si="0"/>
        <v>3.7972116603295309</v>
      </c>
      <c r="F24" s="423">
        <f>SUM(F9:F23)</f>
        <v>244</v>
      </c>
      <c r="G24" s="422">
        <f>SUM(G9:G23)</f>
        <v>900</v>
      </c>
      <c r="H24" s="311">
        <f t="shared" si="1"/>
        <v>3.6885245901639343</v>
      </c>
      <c r="I24" s="393">
        <f>SUM(I9:I23)</f>
        <v>789</v>
      </c>
      <c r="J24" s="422">
        <f>SUM(J9:J23)</f>
        <v>3091</v>
      </c>
      <c r="K24" s="315">
        <f t="shared" si="2"/>
        <v>3.917617237008872</v>
      </c>
    </row>
    <row r="25" spans="1:11" x14ac:dyDescent="0.2">
      <c r="A25" s="73"/>
      <c r="B25" s="200" t="s">
        <v>25</v>
      </c>
      <c r="C25" s="285">
        <v>835</v>
      </c>
      <c r="D25" s="65">
        <v>3083</v>
      </c>
      <c r="E25" s="309">
        <v>3.6922155688622755</v>
      </c>
      <c r="F25" s="307">
        <v>247</v>
      </c>
      <c r="G25" s="65">
        <v>887</v>
      </c>
      <c r="H25" s="310">
        <v>3.5910931174089069</v>
      </c>
      <c r="I25" s="308">
        <v>835</v>
      </c>
      <c r="J25" s="65">
        <v>3193</v>
      </c>
      <c r="K25" s="309">
        <v>3.8239520958083832</v>
      </c>
    </row>
    <row r="26" spans="1:11" x14ac:dyDescent="0.2">
      <c r="A26" s="73"/>
      <c r="B26" s="200" t="s">
        <v>26</v>
      </c>
      <c r="C26" s="285">
        <v>847</v>
      </c>
      <c r="D26" s="65">
        <v>3142</v>
      </c>
      <c r="E26" s="309">
        <v>3.7095631641086189</v>
      </c>
      <c r="F26" s="307">
        <v>220</v>
      </c>
      <c r="G26" s="65">
        <v>806</v>
      </c>
      <c r="H26" s="310">
        <v>3.6636363636363636</v>
      </c>
      <c r="I26" s="308">
        <v>847</v>
      </c>
      <c r="J26" s="65">
        <v>3276</v>
      </c>
      <c r="K26" s="309">
        <v>3.8677685950413223</v>
      </c>
    </row>
    <row r="27" spans="1:11" x14ac:dyDescent="0.2">
      <c r="A27" s="73"/>
      <c r="B27" s="200" t="s">
        <v>27</v>
      </c>
      <c r="C27" s="285">
        <v>880</v>
      </c>
      <c r="D27" s="65">
        <v>3180</v>
      </c>
      <c r="E27" s="309">
        <v>3.6136363636363638</v>
      </c>
      <c r="F27" s="307">
        <v>233</v>
      </c>
      <c r="G27" s="65">
        <v>832</v>
      </c>
      <c r="H27" s="310">
        <v>3.570815450643777</v>
      </c>
      <c r="I27" s="308">
        <v>883</v>
      </c>
      <c r="J27" s="65">
        <v>3360</v>
      </c>
      <c r="K27" s="309">
        <v>3.8052095130237826</v>
      </c>
    </row>
    <row r="28" spans="1:11" x14ac:dyDescent="0.2">
      <c r="A28" s="73"/>
      <c r="B28" s="200" t="s">
        <v>28</v>
      </c>
      <c r="C28" s="285">
        <v>896</v>
      </c>
      <c r="D28" s="65">
        <v>3177</v>
      </c>
      <c r="E28" s="309">
        <v>3.5457589285714284</v>
      </c>
      <c r="F28" s="307">
        <v>241</v>
      </c>
      <c r="G28" s="65">
        <v>863</v>
      </c>
      <c r="H28" s="310">
        <v>3.5809128630705396</v>
      </c>
      <c r="I28" s="308">
        <v>896</v>
      </c>
      <c r="J28" s="65">
        <v>3398</v>
      </c>
      <c r="K28" s="309">
        <v>3.7924107142857144</v>
      </c>
    </row>
    <row r="29" spans="1:11" x14ac:dyDescent="0.2">
      <c r="A29" s="73"/>
      <c r="B29" s="200" t="s">
        <v>29</v>
      </c>
      <c r="C29" s="285">
        <v>904</v>
      </c>
      <c r="D29" s="65">
        <v>3225</v>
      </c>
      <c r="E29" s="309">
        <v>3.5674778761061945</v>
      </c>
      <c r="F29" s="307">
        <v>236</v>
      </c>
      <c r="G29" s="65">
        <v>808</v>
      </c>
      <c r="H29" s="310">
        <v>3.4237288135593222</v>
      </c>
      <c r="I29" s="308">
        <v>904</v>
      </c>
      <c r="J29" s="65">
        <v>3382</v>
      </c>
      <c r="K29" s="309">
        <v>3.7411504424778763</v>
      </c>
    </row>
    <row r="30" spans="1:11" x14ac:dyDescent="0.2">
      <c r="A30" s="73"/>
      <c r="B30" s="200" t="s">
        <v>30</v>
      </c>
      <c r="C30" s="285">
        <v>905</v>
      </c>
      <c r="D30" s="65">
        <v>3198</v>
      </c>
      <c r="E30" s="286">
        <v>3.5337016574585633</v>
      </c>
      <c r="F30" s="307">
        <v>230</v>
      </c>
      <c r="G30" s="65">
        <v>820</v>
      </c>
      <c r="H30" s="312">
        <v>3.5652173913043477</v>
      </c>
      <c r="I30" s="308">
        <v>902</v>
      </c>
      <c r="J30" s="65">
        <v>3403</v>
      </c>
      <c r="K30" s="286">
        <v>3.7727272727272729</v>
      </c>
    </row>
    <row r="31" spans="1:11" x14ac:dyDescent="0.2">
      <c r="A31" s="73"/>
      <c r="B31" s="200" t="s">
        <v>31</v>
      </c>
      <c r="C31" s="285">
        <v>870</v>
      </c>
      <c r="D31" s="65">
        <v>2959</v>
      </c>
      <c r="E31" s="286">
        <v>3.4011494252873562</v>
      </c>
      <c r="F31" s="307">
        <v>227</v>
      </c>
      <c r="G31" s="65">
        <v>783</v>
      </c>
      <c r="H31" s="312">
        <v>3.4493392070484581</v>
      </c>
      <c r="I31" s="308">
        <v>869</v>
      </c>
      <c r="J31" s="65">
        <v>3307</v>
      </c>
      <c r="K31" s="286">
        <v>3.805523590333717</v>
      </c>
    </row>
    <row r="32" spans="1:11" x14ac:dyDescent="0.2">
      <c r="A32" s="49"/>
      <c r="B32" s="201" t="s">
        <v>32</v>
      </c>
      <c r="C32" s="264">
        <v>821</v>
      </c>
      <c r="D32" s="64">
        <v>2657</v>
      </c>
      <c r="E32" s="50">
        <v>3.2362971985383679</v>
      </c>
      <c r="F32" s="255">
        <v>200</v>
      </c>
      <c r="G32" s="64">
        <v>666</v>
      </c>
      <c r="H32" s="313">
        <v>3.33</v>
      </c>
      <c r="I32" s="250">
        <v>821</v>
      </c>
      <c r="J32" s="64">
        <v>3010</v>
      </c>
      <c r="K32" s="50">
        <v>3.6662606577344703</v>
      </c>
    </row>
    <row r="33" spans="1:11" ht="15" thickBot="1" x14ac:dyDescent="0.25">
      <c r="A33" s="51"/>
      <c r="B33" s="199" t="s">
        <v>33</v>
      </c>
      <c r="C33" s="265">
        <v>854</v>
      </c>
      <c r="D33" s="66">
        <v>2386</v>
      </c>
      <c r="E33" s="52">
        <v>3.2134292565947242</v>
      </c>
      <c r="F33" s="256">
        <v>187</v>
      </c>
      <c r="G33" s="66">
        <v>515</v>
      </c>
      <c r="H33" s="314">
        <v>2.9623655913978495</v>
      </c>
      <c r="I33" s="251">
        <v>854</v>
      </c>
      <c r="J33" s="66">
        <v>2292</v>
      </c>
      <c r="K33" s="52">
        <v>3.6199040767386093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N101"/>
  <sheetViews>
    <sheetView showGridLines="0" tabSelected="1" topLeftCell="A54" zoomScaleNormal="100" workbookViewId="0">
      <selection activeCell="N79" sqref="N79"/>
    </sheetView>
  </sheetViews>
  <sheetFormatPr baseColWidth="10" defaultColWidth="11.42578125" defaultRowHeight="14.25" x14ac:dyDescent="0.2"/>
  <cols>
    <col min="1" max="1" width="4.85546875" style="160" customWidth="1"/>
    <col min="2" max="2" width="22" style="158" bestFit="1" customWidth="1"/>
    <col min="3" max="3" width="12.7109375" style="158" customWidth="1"/>
    <col min="4" max="4" width="13.42578125" style="158" customWidth="1"/>
    <col min="5" max="5" width="11.42578125" style="158" customWidth="1"/>
    <col min="6" max="7" width="13.42578125" style="158" customWidth="1"/>
    <col min="8" max="8" width="12.7109375" style="158" customWidth="1"/>
    <col min="9" max="9" width="11.85546875" style="158" customWidth="1"/>
    <col min="10" max="10" width="11.140625" style="158" customWidth="1"/>
    <col min="11" max="11" width="11.42578125" style="158" customWidth="1"/>
    <col min="12" max="16384" width="11.42578125" style="158"/>
  </cols>
  <sheetData>
    <row r="1" spans="1:14" x14ac:dyDescent="0.2">
      <c r="A1" s="157" t="s">
        <v>74</v>
      </c>
      <c r="B1" s="157"/>
    </row>
    <row r="2" spans="1:14" x14ac:dyDescent="0.2">
      <c r="A2" s="159" t="s">
        <v>0</v>
      </c>
    </row>
    <row r="4" spans="1:14" x14ac:dyDescent="0.2">
      <c r="A4" s="159" t="s">
        <v>120</v>
      </c>
    </row>
    <row r="5" spans="1:14" x14ac:dyDescent="0.2">
      <c r="A5" s="159" t="s">
        <v>121</v>
      </c>
    </row>
    <row r="6" spans="1:14" x14ac:dyDescent="0.2">
      <c r="A6" s="159" t="s">
        <v>122</v>
      </c>
    </row>
    <row r="8" spans="1:14" s="162" customFormat="1" ht="15.75" thickBot="1" x14ac:dyDescent="0.3">
      <c r="A8" s="161" t="s">
        <v>120</v>
      </c>
    </row>
    <row r="9" spans="1:14" s="162" customFormat="1" ht="15.75" thickBot="1" x14ac:dyDescent="0.3">
      <c r="A9" s="163"/>
      <c r="B9" s="164"/>
      <c r="C9" s="165"/>
      <c r="D9" s="577" t="s">
        <v>123</v>
      </c>
      <c r="E9" s="577"/>
      <c r="F9" s="577"/>
      <c r="G9" s="577"/>
      <c r="H9" s="577"/>
      <c r="I9" s="578"/>
      <c r="J9" s="293"/>
    </row>
    <row r="10" spans="1:14" s="162" customFormat="1" ht="90.75" thickBot="1" x14ac:dyDescent="0.3">
      <c r="A10" s="167" t="s">
        <v>2</v>
      </c>
      <c r="B10" s="168" t="s">
        <v>3</v>
      </c>
      <c r="C10" s="287" t="s">
        <v>124</v>
      </c>
      <c r="D10" s="169" t="s">
        <v>125</v>
      </c>
      <c r="E10" s="170" t="s">
        <v>126</v>
      </c>
      <c r="F10" s="170" t="s">
        <v>127</v>
      </c>
      <c r="G10" s="170" t="s">
        <v>128</v>
      </c>
      <c r="H10" s="171" t="s">
        <v>129</v>
      </c>
      <c r="I10" s="294" t="s">
        <v>130</v>
      </c>
      <c r="J10" s="295" t="s">
        <v>131</v>
      </c>
    </row>
    <row r="11" spans="1:14" x14ac:dyDescent="0.2">
      <c r="A11" s="172">
        <v>1</v>
      </c>
      <c r="B11" s="173" t="s">
        <v>10</v>
      </c>
      <c r="C11" s="527">
        <v>9</v>
      </c>
      <c r="D11" s="528">
        <v>1</v>
      </c>
      <c r="E11" s="528">
        <v>0</v>
      </c>
      <c r="F11" s="528">
        <v>5</v>
      </c>
      <c r="G11" s="528">
        <v>0</v>
      </c>
      <c r="H11" s="528">
        <v>1</v>
      </c>
      <c r="I11" s="528">
        <v>7</v>
      </c>
      <c r="J11" s="532">
        <v>8</v>
      </c>
      <c r="M11" s="174"/>
      <c r="N11" s="174"/>
    </row>
    <row r="12" spans="1:14" x14ac:dyDescent="0.2">
      <c r="A12" s="175">
        <v>2</v>
      </c>
      <c r="B12" s="176" t="s">
        <v>11</v>
      </c>
      <c r="C12" s="250">
        <v>6</v>
      </c>
      <c r="D12" s="64">
        <v>0</v>
      </c>
      <c r="E12" s="64">
        <v>0</v>
      </c>
      <c r="F12" s="64">
        <v>4</v>
      </c>
      <c r="G12" s="64">
        <v>0</v>
      </c>
      <c r="H12" s="64">
        <v>0</v>
      </c>
      <c r="I12" s="64">
        <v>4</v>
      </c>
      <c r="J12" s="533">
        <v>6</v>
      </c>
      <c r="M12" s="174"/>
      <c r="N12" s="174"/>
    </row>
    <row r="13" spans="1:14" x14ac:dyDescent="0.2">
      <c r="A13" s="175">
        <v>3</v>
      </c>
      <c r="B13" s="176" t="s">
        <v>12</v>
      </c>
      <c r="C13" s="250">
        <v>16</v>
      </c>
      <c r="D13" s="64">
        <v>0</v>
      </c>
      <c r="E13" s="64">
        <v>0</v>
      </c>
      <c r="F13" s="64">
        <v>6</v>
      </c>
      <c r="G13" s="64">
        <v>1</v>
      </c>
      <c r="H13" s="64">
        <v>1</v>
      </c>
      <c r="I13" s="64">
        <v>8</v>
      </c>
      <c r="J13" s="533">
        <v>15</v>
      </c>
      <c r="M13" s="174"/>
      <c r="N13" s="174"/>
    </row>
    <row r="14" spans="1:14" x14ac:dyDescent="0.2">
      <c r="A14" s="175">
        <v>4</v>
      </c>
      <c r="B14" s="176" t="s">
        <v>13</v>
      </c>
      <c r="C14" s="250">
        <v>3</v>
      </c>
      <c r="D14" s="64">
        <v>0</v>
      </c>
      <c r="E14" s="64">
        <v>0</v>
      </c>
      <c r="F14" s="64">
        <v>2</v>
      </c>
      <c r="G14" s="64">
        <v>0</v>
      </c>
      <c r="H14" s="64">
        <v>0</v>
      </c>
      <c r="I14" s="64">
        <v>2</v>
      </c>
      <c r="J14" s="533">
        <v>0</v>
      </c>
      <c r="M14" s="174"/>
      <c r="N14" s="174"/>
    </row>
    <row r="15" spans="1:14" x14ac:dyDescent="0.2">
      <c r="A15" s="175">
        <v>5</v>
      </c>
      <c r="B15" s="176" t="s">
        <v>14</v>
      </c>
      <c r="C15" s="250">
        <v>9</v>
      </c>
      <c r="D15" s="64">
        <v>0</v>
      </c>
      <c r="E15" s="64">
        <v>0</v>
      </c>
      <c r="F15" s="64">
        <v>3</v>
      </c>
      <c r="G15" s="64">
        <v>1</v>
      </c>
      <c r="H15" s="64">
        <v>1</v>
      </c>
      <c r="I15" s="64">
        <v>5</v>
      </c>
      <c r="J15" s="533">
        <v>7</v>
      </c>
      <c r="M15" s="174"/>
      <c r="N15" s="174"/>
    </row>
    <row r="16" spans="1:14" x14ac:dyDescent="0.2">
      <c r="A16" s="175">
        <v>6</v>
      </c>
      <c r="B16" s="176" t="s">
        <v>15</v>
      </c>
      <c r="C16" s="250">
        <v>2</v>
      </c>
      <c r="D16" s="64">
        <v>0</v>
      </c>
      <c r="E16" s="64">
        <v>0</v>
      </c>
      <c r="F16" s="64">
        <v>2</v>
      </c>
      <c r="G16" s="64">
        <v>0</v>
      </c>
      <c r="H16" s="64">
        <v>0</v>
      </c>
      <c r="I16" s="64">
        <v>2</v>
      </c>
      <c r="J16" s="533">
        <v>2</v>
      </c>
      <c r="M16" s="174"/>
      <c r="N16" s="174"/>
    </row>
    <row r="17" spans="1:14" x14ac:dyDescent="0.2">
      <c r="A17" s="175">
        <v>7</v>
      </c>
      <c r="B17" s="176" t="s">
        <v>16</v>
      </c>
      <c r="C17" s="250">
        <v>5</v>
      </c>
      <c r="D17" s="64">
        <v>0</v>
      </c>
      <c r="E17" s="64">
        <v>0</v>
      </c>
      <c r="F17" s="64">
        <v>3</v>
      </c>
      <c r="G17" s="64">
        <v>0</v>
      </c>
      <c r="H17" s="64">
        <v>0</v>
      </c>
      <c r="I17" s="64">
        <v>3</v>
      </c>
      <c r="J17" s="533">
        <v>4</v>
      </c>
      <c r="M17" s="174"/>
      <c r="N17" s="174"/>
    </row>
    <row r="18" spans="1:14" x14ac:dyDescent="0.2">
      <c r="A18" s="175">
        <v>8</v>
      </c>
      <c r="B18" s="176" t="s">
        <v>17</v>
      </c>
      <c r="C18" s="250">
        <v>4</v>
      </c>
      <c r="D18" s="64">
        <v>2</v>
      </c>
      <c r="E18" s="64">
        <v>0</v>
      </c>
      <c r="F18" s="64">
        <v>2</v>
      </c>
      <c r="G18" s="64">
        <v>0</v>
      </c>
      <c r="H18" s="64">
        <v>0</v>
      </c>
      <c r="I18" s="64">
        <v>4</v>
      </c>
      <c r="J18" s="533">
        <v>4</v>
      </c>
      <c r="M18" s="174"/>
      <c r="N18" s="174"/>
    </row>
    <row r="19" spans="1:14" x14ac:dyDescent="0.2">
      <c r="A19" s="175">
        <v>9</v>
      </c>
      <c r="B19" s="176" t="s">
        <v>18</v>
      </c>
      <c r="C19" s="250">
        <v>19</v>
      </c>
      <c r="D19" s="64">
        <v>0</v>
      </c>
      <c r="E19" s="64">
        <v>0</v>
      </c>
      <c r="F19" s="64">
        <v>5</v>
      </c>
      <c r="G19" s="64">
        <v>4</v>
      </c>
      <c r="H19" s="64">
        <v>1</v>
      </c>
      <c r="I19" s="64">
        <v>10</v>
      </c>
      <c r="J19" s="533">
        <v>15</v>
      </c>
      <c r="M19" s="174"/>
      <c r="N19" s="174"/>
    </row>
    <row r="20" spans="1:14" x14ac:dyDescent="0.2">
      <c r="A20" s="175">
        <v>10</v>
      </c>
      <c r="B20" s="176" t="s">
        <v>19</v>
      </c>
      <c r="C20" s="250">
        <v>5</v>
      </c>
      <c r="D20" s="64">
        <v>0</v>
      </c>
      <c r="E20" s="64">
        <v>0</v>
      </c>
      <c r="F20" s="64">
        <v>0</v>
      </c>
      <c r="G20" s="64">
        <v>0</v>
      </c>
      <c r="H20" s="64">
        <v>1</v>
      </c>
      <c r="I20" s="64">
        <v>1</v>
      </c>
      <c r="J20" s="533">
        <v>5</v>
      </c>
      <c r="M20" s="174"/>
      <c r="N20" s="174"/>
    </row>
    <row r="21" spans="1:14" x14ac:dyDescent="0.2">
      <c r="A21" s="175">
        <v>11</v>
      </c>
      <c r="B21" s="176" t="s">
        <v>20</v>
      </c>
      <c r="C21" s="250">
        <v>10</v>
      </c>
      <c r="D21" s="64">
        <v>0</v>
      </c>
      <c r="E21" s="64">
        <v>0</v>
      </c>
      <c r="F21" s="64">
        <v>4</v>
      </c>
      <c r="G21" s="64">
        <v>0</v>
      </c>
      <c r="H21" s="64">
        <v>1</v>
      </c>
      <c r="I21" s="64">
        <v>5</v>
      </c>
      <c r="J21" s="533">
        <v>10</v>
      </c>
      <c r="M21" s="174"/>
      <c r="N21" s="174"/>
    </row>
    <row r="22" spans="1:14" x14ac:dyDescent="0.2">
      <c r="A22" s="175">
        <v>12</v>
      </c>
      <c r="B22" s="176" t="s">
        <v>21</v>
      </c>
      <c r="C22" s="250">
        <v>3</v>
      </c>
      <c r="D22" s="64">
        <v>0</v>
      </c>
      <c r="E22" s="64">
        <v>0</v>
      </c>
      <c r="F22" s="64">
        <v>1</v>
      </c>
      <c r="G22" s="64">
        <v>0</v>
      </c>
      <c r="H22" s="64">
        <v>1</v>
      </c>
      <c r="I22" s="64">
        <v>2</v>
      </c>
      <c r="J22" s="533">
        <v>3</v>
      </c>
      <c r="M22" s="174"/>
      <c r="N22" s="174"/>
    </row>
    <row r="23" spans="1:14" x14ac:dyDescent="0.2">
      <c r="A23" s="175">
        <v>13</v>
      </c>
      <c r="B23" s="176" t="s">
        <v>22</v>
      </c>
      <c r="C23" s="250">
        <v>17</v>
      </c>
      <c r="D23" s="64">
        <v>0</v>
      </c>
      <c r="E23" s="64">
        <v>0</v>
      </c>
      <c r="F23" s="64">
        <v>10</v>
      </c>
      <c r="G23" s="64">
        <v>0</v>
      </c>
      <c r="H23" s="64">
        <v>2</v>
      </c>
      <c r="I23" s="64">
        <v>12</v>
      </c>
      <c r="J23" s="533">
        <v>15</v>
      </c>
      <c r="M23" s="174"/>
      <c r="N23" s="174"/>
    </row>
    <row r="24" spans="1:14" x14ac:dyDescent="0.2">
      <c r="A24" s="175">
        <v>14</v>
      </c>
      <c r="B24" s="176" t="s">
        <v>23</v>
      </c>
      <c r="C24" s="250">
        <v>4</v>
      </c>
      <c r="D24" s="64">
        <v>0</v>
      </c>
      <c r="E24" s="64">
        <v>0</v>
      </c>
      <c r="F24" s="64">
        <v>4</v>
      </c>
      <c r="G24" s="64">
        <v>0</v>
      </c>
      <c r="H24" s="64">
        <v>1</v>
      </c>
      <c r="I24" s="64">
        <v>5</v>
      </c>
      <c r="J24" s="533">
        <v>4</v>
      </c>
      <c r="M24" s="174"/>
      <c r="N24" s="174"/>
    </row>
    <row r="25" spans="1:14" ht="29.25" thickBot="1" x14ac:dyDescent="0.25">
      <c r="A25" s="180">
        <v>15</v>
      </c>
      <c r="B25" s="181" t="s">
        <v>24</v>
      </c>
      <c r="C25" s="251">
        <v>29</v>
      </c>
      <c r="D25" s="66">
        <v>0</v>
      </c>
      <c r="E25" s="66">
        <v>0</v>
      </c>
      <c r="F25" s="66">
        <v>14</v>
      </c>
      <c r="G25" s="66">
        <v>0</v>
      </c>
      <c r="H25" s="66">
        <v>1</v>
      </c>
      <c r="I25" s="66">
        <v>15</v>
      </c>
      <c r="J25" s="534">
        <v>19</v>
      </c>
      <c r="M25" s="174"/>
      <c r="N25" s="174"/>
    </row>
    <row r="26" spans="1:14" s="185" customFormat="1" ht="15.75" thickBot="1" x14ac:dyDescent="0.3">
      <c r="A26" s="266"/>
      <c r="B26" s="453" t="s">
        <v>154</v>
      </c>
      <c r="C26" s="290">
        <f>SUM(C11:C25)</f>
        <v>141</v>
      </c>
      <c r="D26" s="449">
        <f t="shared" ref="D26:J27" si="0">SUM(D11:D25)</f>
        <v>3</v>
      </c>
      <c r="E26" s="289">
        <f t="shared" si="0"/>
        <v>0</v>
      </c>
      <c r="F26" s="289">
        <f t="shared" si="0"/>
        <v>65</v>
      </c>
      <c r="G26" s="289">
        <f t="shared" si="0"/>
        <v>6</v>
      </c>
      <c r="H26" s="290">
        <f t="shared" si="0"/>
        <v>11</v>
      </c>
      <c r="I26" s="321">
        <f t="shared" ref="I26" si="1">SUM(D26:H26)</f>
        <v>85</v>
      </c>
      <c r="J26" s="292">
        <f t="shared" si="0"/>
        <v>117</v>
      </c>
      <c r="M26" s="186"/>
    </row>
    <row r="27" spans="1:14" s="185" customFormat="1" ht="15" x14ac:dyDescent="0.25">
      <c r="A27" s="539"/>
      <c r="B27" s="540" t="s">
        <v>143</v>
      </c>
      <c r="C27" s="433">
        <f>SUM(C12:C26)</f>
        <v>273</v>
      </c>
      <c r="D27" s="450">
        <f t="shared" si="0"/>
        <v>5</v>
      </c>
      <c r="E27" s="446">
        <f t="shared" si="0"/>
        <v>0</v>
      </c>
      <c r="F27" s="446">
        <f t="shared" si="0"/>
        <v>125</v>
      </c>
      <c r="G27" s="446">
        <f t="shared" si="0"/>
        <v>12</v>
      </c>
      <c r="H27" s="447">
        <f t="shared" si="0"/>
        <v>21</v>
      </c>
      <c r="I27" s="445">
        <f t="shared" ref="I27" si="2">SUM(D27:H27)</f>
        <v>163</v>
      </c>
      <c r="J27" s="448">
        <f t="shared" si="0"/>
        <v>226</v>
      </c>
      <c r="M27" s="186"/>
    </row>
    <row r="28" spans="1:14" x14ac:dyDescent="0.2">
      <c r="A28" s="454"/>
      <c r="B28" s="319" t="s">
        <v>25</v>
      </c>
      <c r="C28" s="179">
        <v>168</v>
      </c>
      <c r="D28" s="450">
        <v>10</v>
      </c>
      <c r="E28" s="446">
        <v>0</v>
      </c>
      <c r="F28" s="446">
        <v>94</v>
      </c>
      <c r="G28" s="446">
        <v>4</v>
      </c>
      <c r="H28" s="447">
        <v>11</v>
      </c>
      <c r="I28" s="445">
        <v>119</v>
      </c>
      <c r="J28" s="448">
        <v>155</v>
      </c>
      <c r="M28" s="174"/>
    </row>
    <row r="29" spans="1:14" x14ac:dyDescent="0.2">
      <c r="A29" s="454"/>
      <c r="B29" s="319" t="s">
        <v>26</v>
      </c>
      <c r="C29" s="179">
        <v>180</v>
      </c>
      <c r="D29" s="451">
        <v>13</v>
      </c>
      <c r="E29" s="178">
        <v>0</v>
      </c>
      <c r="F29" s="178">
        <v>106</v>
      </c>
      <c r="G29" s="178">
        <v>2</v>
      </c>
      <c r="H29" s="179">
        <v>18</v>
      </c>
      <c r="I29" s="317">
        <v>139</v>
      </c>
      <c r="J29" s="177">
        <v>170</v>
      </c>
      <c r="M29" s="174"/>
    </row>
    <row r="30" spans="1:14" x14ac:dyDescent="0.2">
      <c r="A30" s="454"/>
      <c r="B30" s="319" t="s">
        <v>27</v>
      </c>
      <c r="C30" s="179">
        <v>174</v>
      </c>
      <c r="D30" s="451">
        <v>17</v>
      </c>
      <c r="E30" s="178">
        <v>0</v>
      </c>
      <c r="F30" s="178">
        <v>109</v>
      </c>
      <c r="G30" s="178">
        <v>3</v>
      </c>
      <c r="H30" s="179">
        <v>15</v>
      </c>
      <c r="I30" s="317">
        <v>144</v>
      </c>
      <c r="J30" s="177">
        <v>158</v>
      </c>
      <c r="M30" s="174"/>
    </row>
    <row r="31" spans="1:14" x14ac:dyDescent="0.2">
      <c r="A31" s="454"/>
      <c r="B31" s="319" t="s">
        <v>28</v>
      </c>
      <c r="C31" s="179">
        <v>175</v>
      </c>
      <c r="D31" s="451">
        <v>4</v>
      </c>
      <c r="E31" s="178">
        <v>0</v>
      </c>
      <c r="F31" s="178">
        <v>110</v>
      </c>
      <c r="G31" s="178">
        <v>3</v>
      </c>
      <c r="H31" s="179">
        <v>20</v>
      </c>
      <c r="I31" s="317">
        <v>137</v>
      </c>
      <c r="J31" s="177">
        <v>169</v>
      </c>
      <c r="M31" s="174"/>
    </row>
    <row r="32" spans="1:14" x14ac:dyDescent="0.2">
      <c r="A32" s="454"/>
      <c r="B32" s="319" t="s">
        <v>29</v>
      </c>
      <c r="C32" s="179">
        <v>183</v>
      </c>
      <c r="D32" s="451">
        <v>11</v>
      </c>
      <c r="E32" s="178">
        <v>12</v>
      </c>
      <c r="F32" s="178">
        <v>101</v>
      </c>
      <c r="G32" s="178">
        <v>3</v>
      </c>
      <c r="H32" s="179">
        <v>26</v>
      </c>
      <c r="I32" s="317">
        <v>153</v>
      </c>
      <c r="J32" s="177">
        <v>159</v>
      </c>
      <c r="M32" s="174"/>
    </row>
    <row r="33" spans="1:14" x14ac:dyDescent="0.2">
      <c r="A33" s="454"/>
      <c r="B33" s="319" t="s">
        <v>30</v>
      </c>
      <c r="C33" s="179">
        <v>234</v>
      </c>
      <c r="D33" s="451">
        <v>9</v>
      </c>
      <c r="E33" s="178">
        <v>0</v>
      </c>
      <c r="F33" s="178">
        <v>144</v>
      </c>
      <c r="G33" s="178">
        <v>9</v>
      </c>
      <c r="H33" s="179">
        <v>22</v>
      </c>
      <c r="I33" s="317">
        <v>184</v>
      </c>
      <c r="J33" s="177">
        <v>217</v>
      </c>
      <c r="M33" s="174"/>
    </row>
    <row r="34" spans="1:14" x14ac:dyDescent="0.2">
      <c r="A34" s="454"/>
      <c r="B34" s="319" t="s">
        <v>31</v>
      </c>
      <c r="C34" s="179">
        <v>215</v>
      </c>
      <c r="D34" s="451">
        <v>0</v>
      </c>
      <c r="E34" s="178">
        <v>1</v>
      </c>
      <c r="F34" s="178">
        <v>133</v>
      </c>
      <c r="G34" s="178">
        <v>10</v>
      </c>
      <c r="H34" s="179">
        <v>12</v>
      </c>
      <c r="I34" s="317">
        <v>166</v>
      </c>
      <c r="J34" s="177">
        <v>204</v>
      </c>
      <c r="M34" s="174"/>
    </row>
    <row r="35" spans="1:14" ht="15" thickBot="1" x14ac:dyDescent="0.25">
      <c r="A35" s="267"/>
      <c r="B35" s="455" t="s">
        <v>32</v>
      </c>
      <c r="C35" s="184">
        <v>216</v>
      </c>
      <c r="D35" s="452">
        <v>1</v>
      </c>
      <c r="E35" s="183">
        <v>0</v>
      </c>
      <c r="F35" s="183">
        <v>129</v>
      </c>
      <c r="G35" s="183">
        <v>4</v>
      </c>
      <c r="H35" s="184">
        <v>8</v>
      </c>
      <c r="I35" s="318">
        <v>152</v>
      </c>
      <c r="J35" s="182">
        <v>210</v>
      </c>
      <c r="M35" s="174"/>
    </row>
    <row r="39" spans="1:14" s="162" customFormat="1" ht="15.75" thickBot="1" x14ac:dyDescent="0.3">
      <c r="A39" s="161" t="s">
        <v>121</v>
      </c>
    </row>
    <row r="40" spans="1:14" s="162" customFormat="1" ht="15.75" thickBot="1" x14ac:dyDescent="0.3">
      <c r="A40" s="163"/>
      <c r="B40" s="164"/>
      <c r="C40" s="187"/>
      <c r="D40" s="577" t="s">
        <v>123</v>
      </c>
      <c r="E40" s="577"/>
      <c r="F40" s="577"/>
      <c r="G40" s="577"/>
      <c r="H40" s="577"/>
      <c r="I40" s="577"/>
      <c r="J40" s="166"/>
    </row>
    <row r="41" spans="1:14" s="162" customFormat="1" ht="90.75" thickBot="1" x14ac:dyDescent="0.3">
      <c r="A41" s="167" t="s">
        <v>2</v>
      </c>
      <c r="B41" s="168" t="s">
        <v>3</v>
      </c>
      <c r="C41" s="428" t="s">
        <v>124</v>
      </c>
      <c r="D41" s="170" t="s">
        <v>125</v>
      </c>
      <c r="E41" s="170" t="s">
        <v>126</v>
      </c>
      <c r="F41" s="170" t="s">
        <v>127</v>
      </c>
      <c r="G41" s="170" t="s">
        <v>128</v>
      </c>
      <c r="H41" s="170" t="s">
        <v>129</v>
      </c>
      <c r="I41" s="171" t="s">
        <v>130</v>
      </c>
      <c r="J41" s="429" t="s">
        <v>131</v>
      </c>
    </row>
    <row r="42" spans="1:14" x14ac:dyDescent="0.2">
      <c r="A42" s="172">
        <v>1</v>
      </c>
      <c r="B42" s="173" t="s">
        <v>10</v>
      </c>
      <c r="C42" s="527">
        <v>5</v>
      </c>
      <c r="D42" s="528">
        <v>0</v>
      </c>
      <c r="E42" s="528">
        <v>0</v>
      </c>
      <c r="F42" s="528">
        <v>3</v>
      </c>
      <c r="G42" s="528">
        <v>0</v>
      </c>
      <c r="H42" s="528">
        <v>0</v>
      </c>
      <c r="I42" s="528">
        <v>3</v>
      </c>
      <c r="J42" s="532">
        <v>4</v>
      </c>
      <c r="M42" s="174"/>
      <c r="N42" s="174"/>
    </row>
    <row r="43" spans="1:14" x14ac:dyDescent="0.2">
      <c r="A43" s="175">
        <v>2</v>
      </c>
      <c r="B43" s="176" t="s">
        <v>11</v>
      </c>
      <c r="C43" s="250">
        <v>3</v>
      </c>
      <c r="D43" s="64">
        <v>0</v>
      </c>
      <c r="E43" s="64">
        <v>0</v>
      </c>
      <c r="F43" s="64">
        <v>3</v>
      </c>
      <c r="G43" s="64">
        <v>0</v>
      </c>
      <c r="H43" s="64">
        <v>0</v>
      </c>
      <c r="I43" s="64">
        <v>3</v>
      </c>
      <c r="J43" s="533">
        <v>3</v>
      </c>
      <c r="M43" s="174"/>
      <c r="N43" s="174"/>
    </row>
    <row r="44" spans="1:14" x14ac:dyDescent="0.2">
      <c r="A44" s="175">
        <v>3</v>
      </c>
      <c r="B44" s="176" t="s">
        <v>12</v>
      </c>
      <c r="C44" s="250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533">
        <v>0</v>
      </c>
      <c r="M44" s="174"/>
      <c r="N44" s="174"/>
    </row>
    <row r="45" spans="1:14" x14ac:dyDescent="0.2">
      <c r="A45" s="175">
        <v>4</v>
      </c>
      <c r="B45" s="176" t="s">
        <v>13</v>
      </c>
      <c r="C45" s="250">
        <v>1</v>
      </c>
      <c r="D45" s="64">
        <v>0</v>
      </c>
      <c r="E45" s="64">
        <v>0</v>
      </c>
      <c r="F45" s="64">
        <v>1</v>
      </c>
      <c r="G45" s="64">
        <v>0</v>
      </c>
      <c r="H45" s="64">
        <v>0</v>
      </c>
      <c r="I45" s="64">
        <v>1</v>
      </c>
      <c r="J45" s="533">
        <v>0</v>
      </c>
      <c r="M45" s="174"/>
      <c r="N45" s="174"/>
    </row>
    <row r="46" spans="1:14" x14ac:dyDescent="0.2">
      <c r="A46" s="175">
        <v>5</v>
      </c>
      <c r="B46" s="176" t="s">
        <v>14</v>
      </c>
      <c r="C46" s="250">
        <v>3</v>
      </c>
      <c r="D46" s="64">
        <v>0</v>
      </c>
      <c r="E46" s="64">
        <v>0</v>
      </c>
      <c r="F46" s="64">
        <v>1</v>
      </c>
      <c r="G46" s="64">
        <v>1</v>
      </c>
      <c r="H46" s="64">
        <v>0</v>
      </c>
      <c r="I46" s="64">
        <v>2</v>
      </c>
      <c r="J46" s="533">
        <v>3</v>
      </c>
      <c r="M46" s="174"/>
      <c r="N46" s="174"/>
    </row>
    <row r="47" spans="1:14" x14ac:dyDescent="0.2">
      <c r="A47" s="175">
        <v>6</v>
      </c>
      <c r="B47" s="176" t="s">
        <v>15</v>
      </c>
      <c r="C47" s="250">
        <v>1</v>
      </c>
      <c r="D47" s="64">
        <v>0</v>
      </c>
      <c r="E47" s="64">
        <v>0</v>
      </c>
      <c r="F47" s="64">
        <v>1</v>
      </c>
      <c r="G47" s="64">
        <v>0</v>
      </c>
      <c r="H47" s="64">
        <v>0</v>
      </c>
      <c r="I47" s="64">
        <v>1</v>
      </c>
      <c r="J47" s="533">
        <v>1</v>
      </c>
      <c r="M47" s="174"/>
      <c r="N47" s="174"/>
    </row>
    <row r="48" spans="1:14" x14ac:dyDescent="0.2">
      <c r="A48" s="175">
        <v>7</v>
      </c>
      <c r="B48" s="176" t="s">
        <v>16</v>
      </c>
      <c r="C48" s="250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533">
        <v>0</v>
      </c>
      <c r="M48" s="174"/>
      <c r="N48" s="174"/>
    </row>
    <row r="49" spans="1:14" x14ac:dyDescent="0.2">
      <c r="A49" s="175">
        <v>8</v>
      </c>
      <c r="B49" s="176" t="s">
        <v>17</v>
      </c>
      <c r="C49" s="250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533">
        <v>0</v>
      </c>
      <c r="M49" s="174"/>
      <c r="N49" s="174"/>
    </row>
    <row r="50" spans="1:14" x14ac:dyDescent="0.2">
      <c r="A50" s="175">
        <v>9</v>
      </c>
      <c r="B50" s="176" t="s">
        <v>18</v>
      </c>
      <c r="C50" s="250">
        <v>6</v>
      </c>
      <c r="D50" s="64">
        <v>0</v>
      </c>
      <c r="E50" s="64">
        <v>0</v>
      </c>
      <c r="F50" s="64">
        <v>3</v>
      </c>
      <c r="G50" s="64">
        <v>1</v>
      </c>
      <c r="H50" s="64">
        <v>1</v>
      </c>
      <c r="I50" s="64">
        <v>5</v>
      </c>
      <c r="J50" s="533">
        <v>6</v>
      </c>
      <c r="M50" s="174"/>
      <c r="N50" s="174"/>
    </row>
    <row r="51" spans="1:14" x14ac:dyDescent="0.2">
      <c r="A51" s="175">
        <v>10</v>
      </c>
      <c r="B51" s="176" t="s">
        <v>19</v>
      </c>
      <c r="C51" s="250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533">
        <v>0</v>
      </c>
      <c r="M51" s="174"/>
      <c r="N51" s="174"/>
    </row>
    <row r="52" spans="1:14" x14ac:dyDescent="0.2">
      <c r="A52" s="175">
        <v>11</v>
      </c>
      <c r="B52" s="176" t="s">
        <v>20</v>
      </c>
      <c r="C52" s="250">
        <v>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533">
        <v>3</v>
      </c>
      <c r="M52" s="174"/>
      <c r="N52" s="174"/>
    </row>
    <row r="53" spans="1:14" x14ac:dyDescent="0.2">
      <c r="A53" s="175">
        <v>12</v>
      </c>
      <c r="B53" s="176" t="s">
        <v>21</v>
      </c>
      <c r="C53" s="250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533">
        <v>0</v>
      </c>
      <c r="M53" s="174"/>
      <c r="N53" s="174"/>
    </row>
    <row r="54" spans="1:14" x14ac:dyDescent="0.2">
      <c r="A54" s="175">
        <v>13</v>
      </c>
      <c r="B54" s="176" t="s">
        <v>22</v>
      </c>
      <c r="C54" s="250">
        <v>7</v>
      </c>
      <c r="D54" s="64">
        <v>0</v>
      </c>
      <c r="E54" s="64">
        <v>0</v>
      </c>
      <c r="F54" s="64">
        <v>8</v>
      </c>
      <c r="G54" s="64">
        <v>0</v>
      </c>
      <c r="H54" s="64">
        <v>1</v>
      </c>
      <c r="I54" s="64">
        <v>9</v>
      </c>
      <c r="J54" s="533">
        <v>6</v>
      </c>
      <c r="M54" s="174"/>
      <c r="N54" s="174"/>
    </row>
    <row r="55" spans="1:14" x14ac:dyDescent="0.2">
      <c r="A55" s="175">
        <v>14</v>
      </c>
      <c r="B55" s="176" t="s">
        <v>23</v>
      </c>
      <c r="C55" s="250">
        <v>2</v>
      </c>
      <c r="D55" s="64">
        <v>0</v>
      </c>
      <c r="E55" s="64">
        <v>0</v>
      </c>
      <c r="F55" s="64">
        <v>2</v>
      </c>
      <c r="G55" s="64">
        <v>0</v>
      </c>
      <c r="H55" s="64">
        <v>0</v>
      </c>
      <c r="I55" s="64">
        <v>2</v>
      </c>
      <c r="J55" s="533">
        <v>2</v>
      </c>
      <c r="M55" s="174"/>
      <c r="N55" s="174"/>
    </row>
    <row r="56" spans="1:14" ht="29.25" thickBot="1" x14ac:dyDescent="0.25">
      <c r="A56" s="180">
        <v>15</v>
      </c>
      <c r="B56" s="181" t="s">
        <v>24</v>
      </c>
      <c r="C56" s="251">
        <v>2</v>
      </c>
      <c r="D56" s="66">
        <v>0</v>
      </c>
      <c r="E56" s="66">
        <v>0</v>
      </c>
      <c r="F56" s="66">
        <v>2</v>
      </c>
      <c r="G56" s="66">
        <v>0</v>
      </c>
      <c r="H56" s="66">
        <v>0</v>
      </c>
      <c r="I56" s="66">
        <v>2</v>
      </c>
      <c r="J56" s="534">
        <v>2</v>
      </c>
      <c r="M56" s="174"/>
      <c r="N56" s="174"/>
    </row>
    <row r="57" spans="1:14" s="185" customFormat="1" ht="15" x14ac:dyDescent="0.25">
      <c r="A57" s="266"/>
      <c r="B57" s="268" t="s">
        <v>154</v>
      </c>
      <c r="C57" s="288">
        <f>SUM(C42:C56)</f>
        <v>33</v>
      </c>
      <c r="D57" s="289">
        <f t="shared" ref="D57:J57" si="3">SUM(D42:D56)</f>
        <v>0</v>
      </c>
      <c r="E57" s="289">
        <f t="shared" si="3"/>
        <v>0</v>
      </c>
      <c r="F57" s="289">
        <f t="shared" si="3"/>
        <v>24</v>
      </c>
      <c r="G57" s="289">
        <f t="shared" si="3"/>
        <v>2</v>
      </c>
      <c r="H57" s="290">
        <f t="shared" si="3"/>
        <v>2</v>
      </c>
      <c r="I57" s="321">
        <f t="shared" ref="I57:I66" si="4">SUM(D57:H57)</f>
        <v>28</v>
      </c>
      <c r="J57" s="292">
        <f t="shared" si="3"/>
        <v>30</v>
      </c>
      <c r="M57" s="186"/>
    </row>
    <row r="58" spans="1:14" s="185" customFormat="1" ht="15" x14ac:dyDescent="0.25">
      <c r="A58" s="536"/>
      <c r="B58" s="432" t="s">
        <v>143</v>
      </c>
      <c r="C58" s="537">
        <v>30</v>
      </c>
      <c r="D58" s="446">
        <v>3</v>
      </c>
      <c r="E58" s="446">
        <v>0</v>
      </c>
      <c r="F58" s="446">
        <v>21</v>
      </c>
      <c r="G58" s="446">
        <v>0</v>
      </c>
      <c r="H58" s="447">
        <v>1</v>
      </c>
      <c r="I58" s="445">
        <v>25</v>
      </c>
      <c r="J58" s="538">
        <v>30</v>
      </c>
      <c r="M58" s="186"/>
    </row>
    <row r="59" spans="1:14" x14ac:dyDescent="0.2">
      <c r="A59" s="371"/>
      <c r="B59" s="432" t="s">
        <v>25</v>
      </c>
      <c r="C59" s="291">
        <v>50</v>
      </c>
      <c r="D59" s="178">
        <v>4</v>
      </c>
      <c r="E59" s="178">
        <v>0</v>
      </c>
      <c r="F59" s="178">
        <v>20</v>
      </c>
      <c r="G59" s="178">
        <v>0</v>
      </c>
      <c r="H59" s="179">
        <v>3</v>
      </c>
      <c r="I59" s="317">
        <v>27</v>
      </c>
      <c r="J59" s="179">
        <v>49</v>
      </c>
      <c r="M59" s="174"/>
    </row>
    <row r="60" spans="1:14" x14ac:dyDescent="0.2">
      <c r="A60" s="371"/>
      <c r="B60" s="432" t="s">
        <v>26</v>
      </c>
      <c r="C60" s="291">
        <v>53</v>
      </c>
      <c r="D60" s="178">
        <v>0</v>
      </c>
      <c r="E60" s="178">
        <v>0</v>
      </c>
      <c r="F60" s="178">
        <v>36</v>
      </c>
      <c r="G60" s="178">
        <v>0</v>
      </c>
      <c r="H60" s="179">
        <v>2</v>
      </c>
      <c r="I60" s="317">
        <v>38</v>
      </c>
      <c r="J60" s="179">
        <v>51</v>
      </c>
      <c r="M60" s="174"/>
    </row>
    <row r="61" spans="1:14" x14ac:dyDescent="0.2">
      <c r="A61" s="371"/>
      <c r="B61" s="432" t="s">
        <v>27</v>
      </c>
      <c r="C61" s="291">
        <v>52</v>
      </c>
      <c r="D61" s="178">
        <v>0</v>
      </c>
      <c r="E61" s="178">
        <v>0</v>
      </c>
      <c r="F61" s="178">
        <v>38</v>
      </c>
      <c r="G61" s="178">
        <v>0</v>
      </c>
      <c r="H61" s="179">
        <v>0</v>
      </c>
      <c r="I61" s="317">
        <v>38</v>
      </c>
      <c r="J61" s="179">
        <v>42</v>
      </c>
      <c r="M61" s="174"/>
    </row>
    <row r="62" spans="1:14" x14ac:dyDescent="0.2">
      <c r="A62" s="319"/>
      <c r="B62" s="317" t="s">
        <v>28</v>
      </c>
      <c r="C62" s="291">
        <v>30</v>
      </c>
      <c r="D62" s="178">
        <v>1</v>
      </c>
      <c r="E62" s="178">
        <v>0</v>
      </c>
      <c r="F62" s="178">
        <v>17</v>
      </c>
      <c r="G62" s="178">
        <v>2</v>
      </c>
      <c r="H62" s="179">
        <v>1</v>
      </c>
      <c r="I62" s="317">
        <v>21</v>
      </c>
      <c r="J62" s="179">
        <v>29</v>
      </c>
      <c r="M62" s="174"/>
    </row>
    <row r="63" spans="1:14" x14ac:dyDescent="0.2">
      <c r="A63" s="319"/>
      <c r="B63" s="317" t="s">
        <v>29</v>
      </c>
      <c r="C63" s="291">
        <v>63</v>
      </c>
      <c r="D63" s="178">
        <v>0</v>
      </c>
      <c r="E63" s="178">
        <v>0</v>
      </c>
      <c r="F63" s="178">
        <v>40</v>
      </c>
      <c r="G63" s="178">
        <v>2</v>
      </c>
      <c r="H63" s="179">
        <v>5</v>
      </c>
      <c r="I63" s="317">
        <v>47</v>
      </c>
      <c r="J63" s="179">
        <v>56</v>
      </c>
      <c r="M63" s="174"/>
    </row>
    <row r="64" spans="1:14" x14ac:dyDescent="0.2">
      <c r="A64" s="319"/>
      <c r="B64" s="317" t="s">
        <v>30</v>
      </c>
      <c r="C64" s="291">
        <v>56</v>
      </c>
      <c r="D64" s="178">
        <v>0</v>
      </c>
      <c r="E64" s="178">
        <v>1</v>
      </c>
      <c r="F64" s="178">
        <v>34</v>
      </c>
      <c r="G64" s="178">
        <v>3</v>
      </c>
      <c r="H64" s="179">
        <v>2</v>
      </c>
      <c r="I64" s="317">
        <f t="shared" si="4"/>
        <v>40</v>
      </c>
      <c r="J64" s="179">
        <v>56</v>
      </c>
      <c r="M64" s="174"/>
    </row>
    <row r="65" spans="1:14" x14ac:dyDescent="0.2">
      <c r="A65" s="322"/>
      <c r="B65" s="456" t="s">
        <v>31</v>
      </c>
      <c r="C65" s="291">
        <v>56</v>
      </c>
      <c r="D65" s="178">
        <v>0</v>
      </c>
      <c r="E65" s="178">
        <v>0</v>
      </c>
      <c r="F65" s="178">
        <v>29</v>
      </c>
      <c r="G65" s="178">
        <v>3</v>
      </c>
      <c r="H65" s="179">
        <v>1</v>
      </c>
      <c r="I65" s="317">
        <f t="shared" si="4"/>
        <v>33</v>
      </c>
      <c r="J65" s="179">
        <v>51</v>
      </c>
      <c r="M65" s="174"/>
    </row>
    <row r="66" spans="1:14" ht="15" thickBot="1" x14ac:dyDescent="0.25">
      <c r="A66" s="267"/>
      <c r="B66" s="269" t="s">
        <v>32</v>
      </c>
      <c r="C66" s="270">
        <v>48</v>
      </c>
      <c r="D66" s="183">
        <v>0</v>
      </c>
      <c r="E66" s="183">
        <v>0</v>
      </c>
      <c r="F66" s="183">
        <v>29</v>
      </c>
      <c r="G66" s="183">
        <v>2</v>
      </c>
      <c r="H66" s="184">
        <v>1</v>
      </c>
      <c r="I66" s="318">
        <f t="shared" si="4"/>
        <v>32</v>
      </c>
      <c r="J66" s="182">
        <v>54</v>
      </c>
      <c r="M66" s="174"/>
    </row>
    <row r="74" spans="1:14" s="162" customFormat="1" ht="15.75" thickBot="1" x14ac:dyDescent="0.3">
      <c r="A74" s="161" t="s">
        <v>122</v>
      </c>
    </row>
    <row r="75" spans="1:14" s="162" customFormat="1" ht="15.75" thickBot="1" x14ac:dyDescent="0.3">
      <c r="A75" s="163"/>
      <c r="B75" s="164"/>
      <c r="C75" s="187"/>
      <c r="D75" s="577" t="s">
        <v>123</v>
      </c>
      <c r="E75" s="577"/>
      <c r="F75" s="577"/>
      <c r="G75" s="577"/>
      <c r="H75" s="577"/>
      <c r="I75" s="577"/>
      <c r="J75" s="166"/>
    </row>
    <row r="76" spans="1:14" s="162" customFormat="1" ht="90.75" thickBot="1" x14ac:dyDescent="0.3">
      <c r="A76" s="167" t="s">
        <v>2</v>
      </c>
      <c r="B76" s="168" t="s">
        <v>3</v>
      </c>
      <c r="C76" s="428" t="s">
        <v>124</v>
      </c>
      <c r="D76" s="170" t="s">
        <v>125</v>
      </c>
      <c r="E76" s="170" t="s">
        <v>126</v>
      </c>
      <c r="F76" s="170" t="s">
        <v>127</v>
      </c>
      <c r="G76" s="170" t="s">
        <v>128</v>
      </c>
      <c r="H76" s="170" t="s">
        <v>129</v>
      </c>
      <c r="I76" s="171" t="s">
        <v>130</v>
      </c>
      <c r="J76" s="429" t="s">
        <v>131</v>
      </c>
    </row>
    <row r="77" spans="1:14" x14ac:dyDescent="0.2">
      <c r="A77" s="172">
        <v>1</v>
      </c>
      <c r="B77" s="173" t="s">
        <v>10</v>
      </c>
      <c r="C77" s="527">
        <v>1</v>
      </c>
      <c r="D77" s="528">
        <v>0</v>
      </c>
      <c r="E77" s="528">
        <v>0</v>
      </c>
      <c r="F77" s="528">
        <v>0</v>
      </c>
      <c r="G77" s="528">
        <v>0</v>
      </c>
      <c r="H77" s="528">
        <v>0</v>
      </c>
      <c r="I77" s="528">
        <v>0</v>
      </c>
      <c r="J77" s="532">
        <v>1</v>
      </c>
      <c r="M77" s="174"/>
      <c r="N77" s="174"/>
    </row>
    <row r="78" spans="1:14" x14ac:dyDescent="0.2">
      <c r="A78" s="175">
        <v>2</v>
      </c>
      <c r="B78" s="176" t="s">
        <v>11</v>
      </c>
      <c r="C78" s="250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533">
        <v>0</v>
      </c>
      <c r="M78" s="174"/>
      <c r="N78" s="174"/>
    </row>
    <row r="79" spans="1:14" x14ac:dyDescent="0.2">
      <c r="A79" s="175">
        <v>3</v>
      </c>
      <c r="B79" s="176" t="s">
        <v>12</v>
      </c>
      <c r="C79" s="250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533">
        <v>0</v>
      </c>
      <c r="M79" s="174"/>
      <c r="N79" s="174"/>
    </row>
    <row r="80" spans="1:14" x14ac:dyDescent="0.2">
      <c r="A80" s="175">
        <v>4</v>
      </c>
      <c r="B80" s="176" t="s">
        <v>13</v>
      </c>
      <c r="C80" s="250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  <c r="J80" s="533">
        <v>0</v>
      </c>
      <c r="M80" s="174"/>
      <c r="N80" s="174"/>
    </row>
    <row r="81" spans="1:14" x14ac:dyDescent="0.2">
      <c r="A81" s="175">
        <v>5</v>
      </c>
      <c r="B81" s="176" t="s">
        <v>14</v>
      </c>
      <c r="C81" s="250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533">
        <v>0</v>
      </c>
      <c r="M81" s="174"/>
      <c r="N81" s="174"/>
    </row>
    <row r="82" spans="1:14" x14ac:dyDescent="0.2">
      <c r="A82" s="175">
        <v>6</v>
      </c>
      <c r="B82" s="176" t="s">
        <v>15</v>
      </c>
      <c r="C82" s="250">
        <v>1</v>
      </c>
      <c r="D82" s="64">
        <v>0</v>
      </c>
      <c r="E82" s="64">
        <v>0</v>
      </c>
      <c r="F82" s="64">
        <v>1</v>
      </c>
      <c r="G82" s="64">
        <v>0</v>
      </c>
      <c r="H82" s="64">
        <v>0</v>
      </c>
      <c r="I82" s="64">
        <v>1</v>
      </c>
      <c r="J82" s="533">
        <v>1</v>
      </c>
      <c r="M82" s="174"/>
      <c r="N82" s="174"/>
    </row>
    <row r="83" spans="1:14" x14ac:dyDescent="0.2">
      <c r="A83" s="175">
        <v>7</v>
      </c>
      <c r="B83" s="176" t="s">
        <v>16</v>
      </c>
      <c r="C83" s="250">
        <v>0</v>
      </c>
      <c r="D83" s="64">
        <v>0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  <c r="J83" s="533">
        <v>0</v>
      </c>
      <c r="M83" s="174"/>
      <c r="N83" s="174"/>
    </row>
    <row r="84" spans="1:14" x14ac:dyDescent="0.2">
      <c r="A84" s="175">
        <v>8</v>
      </c>
      <c r="B84" s="176" t="s">
        <v>17</v>
      </c>
      <c r="C84" s="250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533">
        <v>0</v>
      </c>
      <c r="M84" s="174"/>
      <c r="N84" s="174"/>
    </row>
    <row r="85" spans="1:14" x14ac:dyDescent="0.2">
      <c r="A85" s="175">
        <v>9</v>
      </c>
      <c r="B85" s="176" t="s">
        <v>18</v>
      </c>
      <c r="C85" s="250">
        <v>0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533">
        <v>0</v>
      </c>
      <c r="M85" s="174"/>
      <c r="N85" s="174"/>
    </row>
    <row r="86" spans="1:14" x14ac:dyDescent="0.2">
      <c r="A86" s="175">
        <v>10</v>
      </c>
      <c r="B86" s="176" t="s">
        <v>19</v>
      </c>
      <c r="C86" s="250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533">
        <v>0</v>
      </c>
      <c r="M86" s="174"/>
      <c r="N86" s="174"/>
    </row>
    <row r="87" spans="1:14" x14ac:dyDescent="0.2">
      <c r="A87" s="175">
        <v>11</v>
      </c>
      <c r="B87" s="176" t="s">
        <v>20</v>
      </c>
      <c r="C87" s="250">
        <v>0</v>
      </c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533">
        <v>0</v>
      </c>
      <c r="M87" s="174"/>
      <c r="N87" s="174"/>
    </row>
    <row r="88" spans="1:14" x14ac:dyDescent="0.2">
      <c r="A88" s="175">
        <v>12</v>
      </c>
      <c r="B88" s="176" t="s">
        <v>21</v>
      </c>
      <c r="C88" s="250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533">
        <v>0</v>
      </c>
      <c r="L88" s="158" t="s">
        <v>34</v>
      </c>
      <c r="M88" s="174"/>
      <c r="N88" s="174"/>
    </row>
    <row r="89" spans="1:14" x14ac:dyDescent="0.2">
      <c r="A89" s="175">
        <v>13</v>
      </c>
      <c r="B89" s="176" t="s">
        <v>22</v>
      </c>
      <c r="C89" s="250">
        <v>0</v>
      </c>
      <c r="D89" s="64">
        <v>0</v>
      </c>
      <c r="E89" s="64">
        <v>0</v>
      </c>
      <c r="F89" s="64">
        <v>1</v>
      </c>
      <c r="G89" s="64">
        <v>0</v>
      </c>
      <c r="H89" s="64">
        <v>0</v>
      </c>
      <c r="I89" s="64">
        <v>1</v>
      </c>
      <c r="J89" s="533">
        <v>1</v>
      </c>
      <c r="M89" s="174"/>
      <c r="N89" s="174"/>
    </row>
    <row r="90" spans="1:14" x14ac:dyDescent="0.2">
      <c r="A90" s="175">
        <v>14</v>
      </c>
      <c r="B90" s="176" t="s">
        <v>23</v>
      </c>
      <c r="C90" s="250">
        <v>2</v>
      </c>
      <c r="D90" s="64">
        <v>0</v>
      </c>
      <c r="E90" s="64">
        <v>0</v>
      </c>
      <c r="F90" s="64">
        <v>2</v>
      </c>
      <c r="G90" s="64">
        <v>0</v>
      </c>
      <c r="H90" s="64">
        <v>0</v>
      </c>
      <c r="I90" s="64">
        <v>2</v>
      </c>
      <c r="J90" s="533">
        <v>2</v>
      </c>
      <c r="M90" s="174"/>
      <c r="N90" s="174"/>
    </row>
    <row r="91" spans="1:14" ht="29.25" thickBot="1" x14ac:dyDescent="0.25">
      <c r="A91" s="180">
        <v>15</v>
      </c>
      <c r="B91" s="181" t="s">
        <v>24</v>
      </c>
      <c r="C91" s="251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534">
        <v>0</v>
      </c>
      <c r="M91" s="174"/>
      <c r="N91" s="174"/>
    </row>
    <row r="92" spans="1:14" s="185" customFormat="1" ht="15.75" thickBot="1" x14ac:dyDescent="0.3">
      <c r="A92" s="266"/>
      <c r="B92" s="268" t="s">
        <v>154</v>
      </c>
      <c r="C92" s="320">
        <f>SUM(C77:C91)</f>
        <v>4</v>
      </c>
      <c r="D92" s="288">
        <f t="shared" ref="D92:J93" si="5">SUM(D77:D91)</f>
        <v>0</v>
      </c>
      <c r="E92" s="289">
        <f t="shared" si="5"/>
        <v>0</v>
      </c>
      <c r="F92" s="289">
        <f t="shared" si="5"/>
        <v>4</v>
      </c>
      <c r="G92" s="289">
        <f t="shared" si="5"/>
        <v>0</v>
      </c>
      <c r="H92" s="290">
        <f t="shared" si="5"/>
        <v>0</v>
      </c>
      <c r="I92" s="321">
        <f t="shared" ref="I92" si="6">SUM(D92:H92)</f>
        <v>4</v>
      </c>
      <c r="J92" s="292">
        <f t="shared" si="5"/>
        <v>5</v>
      </c>
      <c r="M92" s="186"/>
    </row>
    <row r="93" spans="1:14" s="185" customFormat="1" ht="15" x14ac:dyDescent="0.25">
      <c r="A93" s="536"/>
      <c r="B93" s="541" t="s">
        <v>143</v>
      </c>
      <c r="C93" s="542">
        <f>SUM(C78:C92)</f>
        <v>7</v>
      </c>
      <c r="D93" s="537">
        <f t="shared" si="5"/>
        <v>0</v>
      </c>
      <c r="E93" s="446">
        <f t="shared" si="5"/>
        <v>0</v>
      </c>
      <c r="F93" s="446">
        <f t="shared" si="5"/>
        <v>8</v>
      </c>
      <c r="G93" s="446">
        <f t="shared" si="5"/>
        <v>0</v>
      </c>
      <c r="H93" s="447">
        <f t="shared" si="5"/>
        <v>0</v>
      </c>
      <c r="I93" s="445">
        <f t="shared" ref="I93" si="7">SUM(D93:H93)</f>
        <v>8</v>
      </c>
      <c r="J93" s="448">
        <f t="shared" si="5"/>
        <v>9</v>
      </c>
      <c r="M93" s="186"/>
    </row>
    <row r="94" spans="1:14" x14ac:dyDescent="0.2">
      <c r="A94" s="371"/>
      <c r="B94" s="370" t="s">
        <v>25</v>
      </c>
      <c r="C94" s="291">
        <v>14</v>
      </c>
      <c r="D94" s="178">
        <v>0</v>
      </c>
      <c r="E94" s="178">
        <v>0</v>
      </c>
      <c r="F94" s="178">
        <v>8</v>
      </c>
      <c r="G94" s="178">
        <v>0</v>
      </c>
      <c r="H94" s="179">
        <v>0</v>
      </c>
      <c r="I94" s="317">
        <v>8</v>
      </c>
      <c r="J94" s="179">
        <v>13</v>
      </c>
      <c r="M94" s="174"/>
    </row>
    <row r="95" spans="1:14" x14ac:dyDescent="0.2">
      <c r="A95" s="371"/>
      <c r="B95" s="370" t="s">
        <v>26</v>
      </c>
      <c r="C95" s="291">
        <v>4</v>
      </c>
      <c r="D95" s="178">
        <v>0</v>
      </c>
      <c r="E95" s="178">
        <v>0</v>
      </c>
      <c r="F95" s="178">
        <v>3</v>
      </c>
      <c r="G95" s="178">
        <v>0</v>
      </c>
      <c r="H95" s="179">
        <v>0</v>
      </c>
      <c r="I95" s="317">
        <v>3</v>
      </c>
      <c r="J95" s="179">
        <v>4</v>
      </c>
      <c r="M95" s="174"/>
    </row>
    <row r="96" spans="1:14" x14ac:dyDescent="0.2">
      <c r="A96" s="371"/>
      <c r="B96" s="370" t="s">
        <v>27</v>
      </c>
      <c r="C96" s="291">
        <v>5</v>
      </c>
      <c r="D96" s="178">
        <v>0</v>
      </c>
      <c r="E96" s="178">
        <v>0</v>
      </c>
      <c r="F96" s="178">
        <v>0</v>
      </c>
      <c r="G96" s="178">
        <v>2</v>
      </c>
      <c r="H96" s="179">
        <v>0</v>
      </c>
      <c r="I96" s="317">
        <v>2</v>
      </c>
      <c r="J96" s="179">
        <v>5</v>
      </c>
      <c r="M96" s="174"/>
    </row>
    <row r="97" spans="1:13" x14ac:dyDescent="0.2">
      <c r="A97" s="371"/>
      <c r="B97" s="370" t="s">
        <v>28</v>
      </c>
      <c r="C97" s="291">
        <v>8</v>
      </c>
      <c r="D97" s="178">
        <v>0</v>
      </c>
      <c r="E97" s="178">
        <v>0</v>
      </c>
      <c r="F97" s="178">
        <v>4</v>
      </c>
      <c r="G97" s="178">
        <v>0</v>
      </c>
      <c r="H97" s="179">
        <v>0</v>
      </c>
      <c r="I97" s="317">
        <v>4</v>
      </c>
      <c r="J97" s="179">
        <v>8</v>
      </c>
      <c r="M97" s="174"/>
    </row>
    <row r="98" spans="1:13" x14ac:dyDescent="0.2">
      <c r="A98" s="371"/>
      <c r="B98" s="370" t="s">
        <v>29</v>
      </c>
      <c r="C98" s="291">
        <v>10</v>
      </c>
      <c r="D98" s="178">
        <v>0</v>
      </c>
      <c r="E98" s="178">
        <v>0</v>
      </c>
      <c r="F98" s="178">
        <v>4</v>
      </c>
      <c r="G98" s="178">
        <v>2</v>
      </c>
      <c r="H98" s="179">
        <v>1</v>
      </c>
      <c r="I98" s="317">
        <v>7</v>
      </c>
      <c r="J98" s="179">
        <v>10</v>
      </c>
      <c r="M98" s="174"/>
    </row>
    <row r="99" spans="1:13" s="185" customFormat="1" ht="15" x14ac:dyDescent="0.25">
      <c r="A99" s="322"/>
      <c r="B99" s="319" t="s">
        <v>30</v>
      </c>
      <c r="C99" s="291">
        <v>6</v>
      </c>
      <c r="D99" s="178">
        <v>0</v>
      </c>
      <c r="E99" s="178">
        <v>0</v>
      </c>
      <c r="F99" s="178">
        <v>4</v>
      </c>
      <c r="G99" s="178">
        <v>1</v>
      </c>
      <c r="H99" s="179">
        <v>0</v>
      </c>
      <c r="I99" s="317">
        <v>5</v>
      </c>
      <c r="J99" s="179">
        <v>6</v>
      </c>
      <c r="M99" s="186"/>
    </row>
    <row r="100" spans="1:13" x14ac:dyDescent="0.2">
      <c r="A100" s="322"/>
      <c r="B100" s="319" t="s">
        <v>31</v>
      </c>
      <c r="C100" s="291">
        <v>6</v>
      </c>
      <c r="D100" s="178">
        <v>0</v>
      </c>
      <c r="E100" s="178">
        <v>0</v>
      </c>
      <c r="F100" s="178">
        <v>4</v>
      </c>
      <c r="G100" s="178">
        <v>2</v>
      </c>
      <c r="H100" s="179">
        <v>0</v>
      </c>
      <c r="I100" s="317">
        <v>6</v>
      </c>
      <c r="J100" s="179">
        <v>6</v>
      </c>
      <c r="M100" s="174"/>
    </row>
    <row r="101" spans="1:13" ht="15" thickBot="1" x14ac:dyDescent="0.25">
      <c r="A101" s="267"/>
      <c r="B101" s="269" t="s">
        <v>32</v>
      </c>
      <c r="C101" s="316">
        <v>5</v>
      </c>
      <c r="D101" s="270">
        <v>0</v>
      </c>
      <c r="E101" s="183">
        <v>0</v>
      </c>
      <c r="F101" s="183">
        <v>4</v>
      </c>
      <c r="G101" s="183">
        <v>0</v>
      </c>
      <c r="H101" s="184">
        <v>0</v>
      </c>
      <c r="I101" s="318">
        <v>4</v>
      </c>
      <c r="J101" s="182">
        <v>5</v>
      </c>
      <c r="M101" s="174"/>
    </row>
  </sheetData>
  <mergeCells count="3">
    <mergeCell ref="D9:I9"/>
    <mergeCell ref="D40:I40"/>
    <mergeCell ref="D75:I75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1"/>
  <dimension ref="A1:AH35"/>
  <sheetViews>
    <sheetView zoomScaleNormal="100" workbookViewId="0">
      <selection activeCell="S46" sqref="S46"/>
    </sheetView>
  </sheetViews>
  <sheetFormatPr baseColWidth="10" defaultColWidth="11.42578125" defaultRowHeight="12.75" x14ac:dyDescent="0.2"/>
  <cols>
    <col min="1" max="1" width="25.42578125" style="18" customWidth="1"/>
    <col min="2" max="2" width="10.7109375" style="188" customWidth="1"/>
    <col min="3" max="19" width="8.7109375" style="188" customWidth="1"/>
    <col min="20" max="20" width="5.5703125" style="18" customWidth="1"/>
    <col min="21" max="27" width="8.28515625" style="18" customWidth="1"/>
    <col min="28" max="28" width="4.7109375" style="18" customWidth="1"/>
    <col min="29" max="34" width="7.7109375" style="18" customWidth="1"/>
    <col min="35" max="16384" width="11.42578125" style="18"/>
  </cols>
  <sheetData>
    <row r="1" spans="1:32" x14ac:dyDescent="0.2">
      <c r="A1" s="543" t="s">
        <v>156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4"/>
      <c r="O1" s="544"/>
      <c r="P1" s="545" t="s">
        <v>132</v>
      </c>
      <c r="Q1" s="544"/>
      <c r="R1" s="544"/>
      <c r="S1" s="544"/>
    </row>
    <row r="2" spans="1:32" x14ac:dyDescent="0.2">
      <c r="A2" s="546"/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U2" s="548" t="s">
        <v>157</v>
      </c>
    </row>
    <row r="3" spans="1:32" s="194" customFormat="1" ht="18" customHeight="1" x14ac:dyDescent="0.2">
      <c r="A3" s="549"/>
      <c r="B3" s="550" t="s">
        <v>158</v>
      </c>
      <c r="C3" s="551" t="s">
        <v>133</v>
      </c>
      <c r="D3" s="551" t="s">
        <v>159</v>
      </c>
      <c r="E3" s="551" t="s">
        <v>160</v>
      </c>
      <c r="F3" s="551" t="s">
        <v>134</v>
      </c>
      <c r="G3" s="551" t="s">
        <v>135</v>
      </c>
      <c r="H3" s="551" t="s">
        <v>136</v>
      </c>
      <c r="I3" s="551" t="s">
        <v>161</v>
      </c>
      <c r="J3" s="551" t="s">
        <v>162</v>
      </c>
      <c r="K3" s="551" t="s">
        <v>163</v>
      </c>
      <c r="L3" s="551" t="s">
        <v>164</v>
      </c>
      <c r="M3" s="551" t="s">
        <v>165</v>
      </c>
      <c r="N3" s="551" t="s">
        <v>137</v>
      </c>
      <c r="O3" s="551" t="s">
        <v>138</v>
      </c>
      <c r="P3" s="551" t="s">
        <v>139</v>
      </c>
      <c r="Q3" s="551" t="s">
        <v>140</v>
      </c>
      <c r="R3" s="551" t="s">
        <v>141</v>
      </c>
      <c r="S3" s="551" t="s">
        <v>166</v>
      </c>
      <c r="U3" s="551" t="s">
        <v>137</v>
      </c>
      <c r="V3" s="551" t="s">
        <v>138</v>
      </c>
      <c r="W3" s="551" t="s">
        <v>139</v>
      </c>
      <c r="X3" s="551" t="s">
        <v>140</v>
      </c>
      <c r="Y3" s="551" t="s">
        <v>141</v>
      </c>
      <c r="Z3" s="551" t="s">
        <v>166</v>
      </c>
      <c r="AA3" s="551" t="s">
        <v>167</v>
      </c>
      <c r="AD3" s="194" t="s">
        <v>168</v>
      </c>
      <c r="AE3" s="194" t="s">
        <v>169</v>
      </c>
      <c r="AF3" s="194" t="s">
        <v>170</v>
      </c>
    </row>
    <row r="4" spans="1:32" ht="18" customHeight="1" x14ac:dyDescent="0.2">
      <c r="A4" s="552" t="s">
        <v>142</v>
      </c>
      <c r="B4" s="553">
        <f>SUM(B5:B20)</f>
        <v>724319</v>
      </c>
      <c r="C4" s="554">
        <f>SUM(C5:C20)</f>
        <v>8811</v>
      </c>
      <c r="D4" s="554">
        <f>SUM(D5:D20)</f>
        <v>37176</v>
      </c>
      <c r="E4" s="554">
        <f t="shared" ref="E4:S4" si="0">SUM(E5:E20)</f>
        <v>49597</v>
      </c>
      <c r="F4" s="554">
        <f t="shared" si="0"/>
        <v>21850</v>
      </c>
      <c r="G4" s="554">
        <f t="shared" si="0"/>
        <v>14640</v>
      </c>
      <c r="H4" s="554">
        <f t="shared" si="0"/>
        <v>14537</v>
      </c>
      <c r="I4" s="554">
        <f t="shared" si="0"/>
        <v>46877</v>
      </c>
      <c r="J4" s="554">
        <f t="shared" si="0"/>
        <v>74979</v>
      </c>
      <c r="K4" s="554">
        <f t="shared" si="0"/>
        <v>140151</v>
      </c>
      <c r="L4" s="554">
        <f t="shared" si="0"/>
        <v>99771</v>
      </c>
      <c r="M4" s="554">
        <f t="shared" si="0"/>
        <v>130991</v>
      </c>
      <c r="N4" s="554">
        <f>SUM(N5:N20)</f>
        <v>39555</v>
      </c>
      <c r="O4" s="554">
        <f t="shared" si="0"/>
        <v>20958</v>
      </c>
      <c r="P4" s="554">
        <f t="shared" si="0"/>
        <v>12916</v>
      </c>
      <c r="Q4" s="554">
        <f t="shared" si="0"/>
        <v>6935</v>
      </c>
      <c r="R4" s="554">
        <f>SUM(R5:R20)</f>
        <v>3321</v>
      </c>
      <c r="S4" s="554">
        <f t="shared" si="0"/>
        <v>1254</v>
      </c>
      <c r="U4" s="554">
        <f>SUM(U5:U19)</f>
        <v>15</v>
      </c>
      <c r="V4" s="554">
        <f t="shared" ref="V4:Z4" si="1">SUM(V5:V19)</f>
        <v>12</v>
      </c>
      <c r="W4" s="554">
        <f t="shared" si="1"/>
        <v>8</v>
      </c>
      <c r="X4" s="554">
        <f t="shared" si="1"/>
        <v>10</v>
      </c>
      <c r="Y4" s="554">
        <f t="shared" si="1"/>
        <v>1</v>
      </c>
      <c r="Z4" s="554">
        <f t="shared" si="1"/>
        <v>2</v>
      </c>
      <c r="AA4" s="554">
        <f>SUM(U4:Z4)</f>
        <v>48</v>
      </c>
      <c r="AD4" s="554">
        <f>SUM(AD5:AD19)</f>
        <v>27</v>
      </c>
      <c r="AE4" s="554">
        <f>SUM(AE5:AE19)</f>
        <v>18</v>
      </c>
      <c r="AF4" s="554">
        <f>SUM(AF5:AF19)</f>
        <v>3</v>
      </c>
    </row>
    <row r="5" spans="1:32" s="195" customFormat="1" ht="18" customHeight="1" x14ac:dyDescent="0.2">
      <c r="A5" s="555" t="s">
        <v>171</v>
      </c>
      <c r="B5" s="556">
        <f>SUM(C5:S5)</f>
        <v>64565</v>
      </c>
      <c r="C5" s="557">
        <f>'[2]FØR korreksjon befolkning 67+'!C5</f>
        <v>968</v>
      </c>
      <c r="D5" s="557">
        <f>'[2]FØR korreksjon befolkning 67+'!D5</f>
        <v>3367</v>
      </c>
      <c r="E5" s="557">
        <f>'[2]FØR korreksjon befolkning 67+'!E5</f>
        <v>3357</v>
      </c>
      <c r="F5" s="557">
        <f>'[2]FØR korreksjon befolkning 67+'!F5</f>
        <v>1392</v>
      </c>
      <c r="G5" s="557">
        <f>'[2]FØR korreksjon befolkning 67+'!G5</f>
        <v>869</v>
      </c>
      <c r="H5" s="557">
        <f>'[2]FØR korreksjon befolkning 67+'!H5</f>
        <v>890</v>
      </c>
      <c r="I5" s="557">
        <f>'[2]FØR korreksjon befolkning 67+'!I5</f>
        <v>3462</v>
      </c>
      <c r="J5" s="557">
        <f>'[2]FØR korreksjon befolkning 67+'!J5</f>
        <v>8804</v>
      </c>
      <c r="K5" s="557">
        <f>'[2]FØR korreksjon befolkning 67+'!K5</f>
        <v>17504</v>
      </c>
      <c r="L5" s="557">
        <f>'[2]FØR korreksjon befolkning 67+'!L5</f>
        <v>9623</v>
      </c>
      <c r="M5" s="557">
        <f>'[2]FØR korreksjon befolkning 67+'!M5</f>
        <v>9815</v>
      </c>
      <c r="N5" s="558">
        <f>'[2]FØR korreksjon befolkning 67+'!N5+'[2] ETTER korreksjon befolkn 67+'!U5</f>
        <v>2579</v>
      </c>
      <c r="O5" s="558">
        <f>'[2]FØR korreksjon befolkning 67+'!O5+'[2] ETTER korreksjon befolkn 67+'!V5</f>
        <v>1069</v>
      </c>
      <c r="P5" s="558">
        <f>'[2]FØR korreksjon befolkning 67+'!P5+'[2] ETTER korreksjon befolkn 67+'!W5</f>
        <v>514</v>
      </c>
      <c r="Q5" s="558">
        <f>'[2]FØR korreksjon befolkning 67+'!Q5+'[2] ETTER korreksjon befolkn 67+'!X5</f>
        <v>214</v>
      </c>
      <c r="R5" s="558">
        <f>'[2]FØR korreksjon befolkning 67+'!R5+'[2] ETTER korreksjon befolkn 67+'!Y5</f>
        <v>85</v>
      </c>
      <c r="S5" s="558">
        <f>'[2]FØR korreksjon befolkning 67+'!S5+'[2] ETTER korreksjon befolkn 67+'!Z5</f>
        <v>53</v>
      </c>
      <c r="U5" s="18">
        <v>6</v>
      </c>
      <c r="V5" s="18">
        <v>8</v>
      </c>
      <c r="W5" s="18">
        <v>-1</v>
      </c>
      <c r="X5" s="18">
        <v>0</v>
      </c>
      <c r="Y5" s="18">
        <v>-3</v>
      </c>
      <c r="Z5" s="18">
        <v>1</v>
      </c>
      <c r="AA5" s="436">
        <f>SUM(U5:Z5)</f>
        <v>11</v>
      </c>
      <c r="AD5" s="195">
        <f>SUM(U5:V5)</f>
        <v>14</v>
      </c>
      <c r="AE5" s="195">
        <f>SUM(W5:X5)</f>
        <v>-1</v>
      </c>
      <c r="AF5" s="195">
        <f>SUM(Y5:Z5)</f>
        <v>-2</v>
      </c>
    </row>
    <row r="6" spans="1:32" s="195" customFormat="1" x14ac:dyDescent="0.2">
      <c r="A6" s="555" t="s">
        <v>172</v>
      </c>
      <c r="B6" s="556">
        <f t="shared" ref="B6:B20" si="2">SUM(C6:S6)</f>
        <v>66348</v>
      </c>
      <c r="C6" s="557">
        <f>'[2]FØR korreksjon befolkning 67+'!C6</f>
        <v>1010</v>
      </c>
      <c r="D6" s="557">
        <f>'[2]FØR korreksjon befolkning 67+'!D6</f>
        <v>3124</v>
      </c>
      <c r="E6" s="557">
        <f>'[2]FØR korreksjon befolkning 67+'!E6</f>
        <v>2843</v>
      </c>
      <c r="F6" s="557">
        <f>'[2]FØR korreksjon befolkning 67+'!F6</f>
        <v>1130</v>
      </c>
      <c r="G6" s="557">
        <f>'[2]FØR korreksjon befolkning 67+'!G6</f>
        <v>701</v>
      </c>
      <c r="H6" s="557">
        <f>'[2]FØR korreksjon befolkning 67+'!H6</f>
        <v>839</v>
      </c>
      <c r="I6" s="557">
        <f>'[2]FØR korreksjon befolkning 67+'!I6</f>
        <v>5170</v>
      </c>
      <c r="J6" s="557">
        <f>'[2]FØR korreksjon befolkning 67+'!J6</f>
        <v>11433</v>
      </c>
      <c r="K6" s="557">
        <f>'[2]FØR korreksjon befolkning 67+'!K6</f>
        <v>18682</v>
      </c>
      <c r="L6" s="557">
        <f>'[2]FØR korreksjon befolkning 67+'!L6</f>
        <v>8820</v>
      </c>
      <c r="M6" s="557">
        <f>'[2]FØR korreksjon befolkning 67+'!M6</f>
        <v>8685</v>
      </c>
      <c r="N6" s="558">
        <f>'[2]FØR korreksjon befolkning 67+'!N6+'[2] ETTER korreksjon befolkn 67+'!U6</f>
        <v>2151</v>
      </c>
      <c r="O6" s="558">
        <f>'[2]FØR korreksjon befolkning 67+'!O6+'[2] ETTER korreksjon befolkn 67+'!V6</f>
        <v>900</v>
      </c>
      <c r="P6" s="558">
        <f>'[2]FØR korreksjon befolkning 67+'!P6+'[2] ETTER korreksjon befolkn 67+'!W6</f>
        <v>523</v>
      </c>
      <c r="Q6" s="558">
        <f>'[2]FØR korreksjon befolkning 67+'!Q6+'[2] ETTER korreksjon befolkn 67+'!X6</f>
        <v>199</v>
      </c>
      <c r="R6" s="558">
        <f>'[2]FØR korreksjon befolkning 67+'!R6+'[2] ETTER korreksjon befolkn 67+'!Y6</f>
        <v>85</v>
      </c>
      <c r="S6" s="558">
        <f>'[2]FØR korreksjon befolkning 67+'!S6+'[2] ETTER korreksjon befolkn 67+'!Z6</f>
        <v>53</v>
      </c>
      <c r="U6" s="18">
        <v>-10</v>
      </c>
      <c r="V6" s="18">
        <v>-13</v>
      </c>
      <c r="W6" s="18">
        <v>-8</v>
      </c>
      <c r="X6" s="18">
        <v>-13</v>
      </c>
      <c r="Y6" s="18">
        <v>-10</v>
      </c>
      <c r="Z6" s="18">
        <v>-2</v>
      </c>
      <c r="AA6" s="436">
        <f t="shared" ref="AA6:AA19" si="3">SUM(U6:Z6)</f>
        <v>-56</v>
      </c>
      <c r="AD6" s="195">
        <f t="shared" ref="AD6:AD19" si="4">SUM(U6:V6)</f>
        <v>-23</v>
      </c>
      <c r="AE6" s="195">
        <f t="shared" ref="AE6:AE19" si="5">SUM(W6:X6)</f>
        <v>-21</v>
      </c>
      <c r="AF6" s="195">
        <f t="shared" ref="AF6:AF19" si="6">SUM(Y6:Z6)</f>
        <v>-12</v>
      </c>
    </row>
    <row r="7" spans="1:32" s="195" customFormat="1" x14ac:dyDescent="0.2">
      <c r="A7" s="555" t="s">
        <v>173</v>
      </c>
      <c r="B7" s="556">
        <f t="shared" si="2"/>
        <v>47774</v>
      </c>
      <c r="C7" s="557">
        <f>'[2]FØR korreksjon befolkning 67+'!C7</f>
        <v>745</v>
      </c>
      <c r="D7" s="557">
        <f>'[2]FØR korreksjon befolkning 67+'!D7</f>
        <v>2251</v>
      </c>
      <c r="E7" s="557">
        <f>'[2]FØR korreksjon befolkning 67+'!E7</f>
        <v>2098</v>
      </c>
      <c r="F7" s="557">
        <f>'[2]FØR korreksjon befolkning 67+'!F7</f>
        <v>752</v>
      </c>
      <c r="G7" s="557">
        <f>'[2]FØR korreksjon befolkning 67+'!G7</f>
        <v>454</v>
      </c>
      <c r="H7" s="557">
        <f>'[2]FØR korreksjon befolkning 67+'!H7</f>
        <v>495</v>
      </c>
      <c r="I7" s="557">
        <f>'[2]FØR korreksjon befolkning 67+'!I7</f>
        <v>3298</v>
      </c>
      <c r="J7" s="557">
        <f>'[2]FØR korreksjon befolkning 67+'!J7</f>
        <v>8542</v>
      </c>
      <c r="K7" s="557">
        <f>'[2]FØR korreksjon befolkning 67+'!K7</f>
        <v>13307</v>
      </c>
      <c r="L7" s="557">
        <f>'[2]FØR korreksjon befolkning 67+'!L7</f>
        <v>5940</v>
      </c>
      <c r="M7" s="557">
        <f>'[2]FØR korreksjon befolkning 67+'!M7</f>
        <v>6269</v>
      </c>
      <c r="N7" s="558">
        <f>'[2]FØR korreksjon befolkning 67+'!N7+'[2] ETTER korreksjon befolkn 67+'!U7</f>
        <v>1892</v>
      </c>
      <c r="O7" s="558">
        <f>'[2]FØR korreksjon befolkning 67+'!O7+'[2] ETTER korreksjon befolkn 67+'!V7</f>
        <v>904</v>
      </c>
      <c r="P7" s="558">
        <f>'[2]FØR korreksjon befolkning 67+'!P7+'[2] ETTER korreksjon befolkn 67+'!W7</f>
        <v>498</v>
      </c>
      <c r="Q7" s="558">
        <f>'[2]FØR korreksjon befolkning 67+'!Q7+'[2] ETTER korreksjon befolkn 67+'!X7</f>
        <v>209</v>
      </c>
      <c r="R7" s="558">
        <f>'[2]FØR korreksjon befolkning 67+'!R7+'[2] ETTER korreksjon befolkn 67+'!Y7</f>
        <v>89</v>
      </c>
      <c r="S7" s="558">
        <f>'[2]FØR korreksjon befolkning 67+'!S7+'[2] ETTER korreksjon befolkn 67+'!Z7</f>
        <v>31</v>
      </c>
      <c r="U7" s="18">
        <v>-1</v>
      </c>
      <c r="V7" s="18">
        <v>3</v>
      </c>
      <c r="W7" s="18">
        <v>-6</v>
      </c>
      <c r="X7" s="18">
        <v>-3</v>
      </c>
      <c r="Y7" s="18">
        <v>-12</v>
      </c>
      <c r="Z7" s="18">
        <v>-8</v>
      </c>
      <c r="AA7" s="436">
        <f t="shared" si="3"/>
        <v>-27</v>
      </c>
      <c r="AD7" s="195">
        <f t="shared" si="4"/>
        <v>2</v>
      </c>
      <c r="AE7" s="195">
        <f t="shared" si="5"/>
        <v>-9</v>
      </c>
      <c r="AF7" s="195">
        <f t="shared" si="6"/>
        <v>-20</v>
      </c>
    </row>
    <row r="8" spans="1:32" s="195" customFormat="1" x14ac:dyDescent="0.2">
      <c r="A8" s="555" t="s">
        <v>174</v>
      </c>
      <c r="B8" s="556">
        <f t="shared" si="2"/>
        <v>41293</v>
      </c>
      <c r="C8" s="557">
        <f>'[2]FØR korreksjon befolkning 67+'!C8</f>
        <v>474</v>
      </c>
      <c r="D8" s="557">
        <f>'[2]FØR korreksjon befolkning 67+'!D8</f>
        <v>1369</v>
      </c>
      <c r="E8" s="557">
        <f>'[2]FØR korreksjon befolkning 67+'!E8</f>
        <v>1470</v>
      </c>
      <c r="F8" s="557">
        <f>'[2]FØR korreksjon befolkning 67+'!F8</f>
        <v>601</v>
      </c>
      <c r="G8" s="557">
        <f>'[2]FØR korreksjon befolkning 67+'!G8</f>
        <v>436</v>
      </c>
      <c r="H8" s="557">
        <f>'[2]FØR korreksjon befolkning 67+'!H8</f>
        <v>501</v>
      </c>
      <c r="I8" s="557">
        <f>'[2]FØR korreksjon befolkning 67+'!I8</f>
        <v>4161</v>
      </c>
      <c r="J8" s="557">
        <f>'[2]FØR korreksjon befolkning 67+'!J8</f>
        <v>8231</v>
      </c>
      <c r="K8" s="557">
        <f>'[2]FØR korreksjon befolkning 67+'!K8</f>
        <v>10320</v>
      </c>
      <c r="L8" s="557">
        <f>'[2]FØR korreksjon befolkning 67+'!L8</f>
        <v>4722</v>
      </c>
      <c r="M8" s="557">
        <f>'[2]FØR korreksjon befolkning 67+'!M8</f>
        <v>5821</v>
      </c>
      <c r="N8" s="558">
        <f>'[2]FØR korreksjon befolkning 67+'!N8+'[2] ETTER korreksjon befolkn 67+'!U8</f>
        <v>1531</v>
      </c>
      <c r="O8" s="558">
        <f>'[2]FØR korreksjon befolkning 67+'!O8+'[2] ETTER korreksjon befolkn 67+'!V8</f>
        <v>786</v>
      </c>
      <c r="P8" s="558">
        <f>'[2]FØR korreksjon befolkning 67+'!P8+'[2] ETTER korreksjon befolkn 67+'!W8</f>
        <v>460</v>
      </c>
      <c r="Q8" s="558">
        <f>'[2]FØR korreksjon befolkning 67+'!Q8+'[2] ETTER korreksjon befolkn 67+'!X8</f>
        <v>257</v>
      </c>
      <c r="R8" s="558">
        <f>'[2]FØR korreksjon befolkning 67+'!R8+'[2] ETTER korreksjon befolkn 67+'!Y8</f>
        <v>108</v>
      </c>
      <c r="S8" s="558">
        <f>'[2]FØR korreksjon befolkning 67+'!S8+'[2] ETTER korreksjon befolkn 67+'!Z8</f>
        <v>45</v>
      </c>
      <c r="U8" s="18">
        <v>-14</v>
      </c>
      <c r="V8" s="18">
        <v>-12</v>
      </c>
      <c r="W8" s="18">
        <v>-14</v>
      </c>
      <c r="X8" s="18">
        <v>-6</v>
      </c>
      <c r="Y8" s="18">
        <v>-9</v>
      </c>
      <c r="Z8" s="18">
        <v>-14</v>
      </c>
      <c r="AA8" s="436">
        <f t="shared" si="3"/>
        <v>-69</v>
      </c>
      <c r="AD8" s="195">
        <f t="shared" si="4"/>
        <v>-26</v>
      </c>
      <c r="AE8" s="195">
        <f t="shared" si="5"/>
        <v>-20</v>
      </c>
      <c r="AF8" s="195">
        <f t="shared" si="6"/>
        <v>-23</v>
      </c>
    </row>
    <row r="9" spans="1:32" s="195" customFormat="1" x14ac:dyDescent="0.2">
      <c r="A9" s="555" t="s">
        <v>175</v>
      </c>
      <c r="B9" s="556">
        <f t="shared" si="2"/>
        <v>60577</v>
      </c>
      <c r="C9" s="557">
        <f>'[2]FØR korreksjon befolkning 67+'!C9</f>
        <v>578</v>
      </c>
      <c r="D9" s="557">
        <f>'[2]FØR korreksjon befolkning 67+'!D9</f>
        <v>1741</v>
      </c>
      <c r="E9" s="557">
        <f>'[2]FØR korreksjon befolkning 67+'!E9</f>
        <v>2227</v>
      </c>
      <c r="F9" s="557">
        <f>'[2]FØR korreksjon befolkning 67+'!F9</f>
        <v>1014</v>
      </c>
      <c r="G9" s="557">
        <f>'[2]FØR korreksjon befolkning 67+'!G9</f>
        <v>766</v>
      </c>
      <c r="H9" s="557">
        <f>'[2]FØR korreksjon befolkning 67+'!H9</f>
        <v>884</v>
      </c>
      <c r="I9" s="557">
        <f>'[2]FØR korreksjon befolkning 67+'!I9</f>
        <v>5019</v>
      </c>
      <c r="J9" s="557">
        <f>'[2]FØR korreksjon befolkning 67+'!J9</f>
        <v>10015</v>
      </c>
      <c r="K9" s="557">
        <f>'[2]FØR korreksjon befolkning 67+'!K9</f>
        <v>12060</v>
      </c>
      <c r="L9" s="557">
        <f>'[2]FØR korreksjon befolkning 67+'!L9</f>
        <v>6624</v>
      </c>
      <c r="M9" s="557">
        <f>'[2]FØR korreksjon befolkning 67+'!M9</f>
        <v>11164</v>
      </c>
      <c r="N9" s="558">
        <f>'[2]FØR korreksjon befolkning 67+'!N9+'[2] ETTER korreksjon befolkn 67+'!U9</f>
        <v>3643</v>
      </c>
      <c r="O9" s="558">
        <f>'[2]FØR korreksjon befolkning 67+'!O9+'[2] ETTER korreksjon befolkn 67+'!V9</f>
        <v>2216</v>
      </c>
      <c r="P9" s="558">
        <f>'[2]FØR korreksjon befolkning 67+'!P9+'[2] ETTER korreksjon befolkn 67+'!W9</f>
        <v>1442</v>
      </c>
      <c r="Q9" s="558">
        <f>'[2]FØR korreksjon befolkning 67+'!Q9+'[2] ETTER korreksjon befolkn 67+'!X9</f>
        <v>762</v>
      </c>
      <c r="R9" s="558">
        <f>'[2]FØR korreksjon befolkning 67+'!R9+'[2] ETTER korreksjon befolkn 67+'!Y9</f>
        <v>304</v>
      </c>
      <c r="S9" s="558">
        <f>'[2]FØR korreksjon befolkning 67+'!S9+'[2] ETTER korreksjon befolkn 67+'!Z9</f>
        <v>118</v>
      </c>
      <c r="U9" s="18">
        <v>8</v>
      </c>
      <c r="V9" s="18">
        <v>3</v>
      </c>
      <c r="W9" s="18">
        <v>11</v>
      </c>
      <c r="X9" s="18">
        <v>17</v>
      </c>
      <c r="Y9" s="18">
        <v>2</v>
      </c>
      <c r="Z9" s="18">
        <v>3</v>
      </c>
      <c r="AA9" s="436">
        <f t="shared" si="3"/>
        <v>44</v>
      </c>
      <c r="AD9" s="195">
        <f t="shared" si="4"/>
        <v>11</v>
      </c>
      <c r="AE9" s="195">
        <f t="shared" si="5"/>
        <v>28</v>
      </c>
      <c r="AF9" s="195">
        <f t="shared" si="6"/>
        <v>5</v>
      </c>
    </row>
    <row r="10" spans="1:32" s="195" customFormat="1" ht="18" customHeight="1" x14ac:dyDescent="0.2">
      <c r="A10" s="555" t="s">
        <v>176</v>
      </c>
      <c r="B10" s="556">
        <f t="shared" si="2"/>
        <v>35699</v>
      </c>
      <c r="C10" s="557">
        <f>'[2]FØR korreksjon befolkning 67+'!C10</f>
        <v>439</v>
      </c>
      <c r="D10" s="557">
        <f>'[2]FØR korreksjon befolkning 67+'!D10</f>
        <v>1939</v>
      </c>
      <c r="E10" s="557">
        <f>'[2]FØR korreksjon befolkning 67+'!E10</f>
        <v>2683</v>
      </c>
      <c r="F10" s="557">
        <f>'[2]FØR korreksjon befolkning 67+'!F10</f>
        <v>1251</v>
      </c>
      <c r="G10" s="557">
        <f>'[2]FØR korreksjon befolkning 67+'!G10</f>
        <v>825</v>
      </c>
      <c r="H10" s="557">
        <f>'[2]FØR korreksjon befolkning 67+'!H10</f>
        <v>821</v>
      </c>
      <c r="I10" s="557">
        <f>'[2]FØR korreksjon befolkning 67+'!I10</f>
        <v>1692</v>
      </c>
      <c r="J10" s="557">
        <f>'[2]FØR korreksjon befolkning 67+'!J10</f>
        <v>2080</v>
      </c>
      <c r="K10" s="557">
        <f>'[2]FØR korreksjon befolkning 67+'!K10</f>
        <v>5263</v>
      </c>
      <c r="L10" s="557">
        <f>'[2]FØR korreksjon befolkning 67+'!L10</f>
        <v>4828</v>
      </c>
      <c r="M10" s="557">
        <f>'[2]FØR korreksjon befolkning 67+'!M10</f>
        <v>7208</v>
      </c>
      <c r="N10" s="558">
        <f>'[2]FØR korreksjon befolkning 67+'!N10+'[2] ETTER korreksjon befolkn 67+'!U10</f>
        <v>2773</v>
      </c>
      <c r="O10" s="558">
        <f>'[2]FØR korreksjon befolkning 67+'!O10+'[2] ETTER korreksjon befolkn 67+'!V10</f>
        <v>1784</v>
      </c>
      <c r="P10" s="558">
        <f>'[2]FØR korreksjon befolkning 67+'!P10+'[2] ETTER korreksjon befolkn 67+'!W10</f>
        <v>1141</v>
      </c>
      <c r="Q10" s="558">
        <f>'[2]FØR korreksjon befolkning 67+'!Q10+'[2] ETTER korreksjon befolkn 67+'!X10</f>
        <v>613</v>
      </c>
      <c r="R10" s="558">
        <f>'[2]FØR korreksjon befolkning 67+'!R10+'[2] ETTER korreksjon befolkn 67+'!Y10</f>
        <v>242</v>
      </c>
      <c r="S10" s="558">
        <f>'[2]FØR korreksjon befolkning 67+'!S10+'[2] ETTER korreksjon befolkn 67+'!Z10</f>
        <v>117</v>
      </c>
      <c r="U10" s="18">
        <v>5</v>
      </c>
      <c r="V10" s="18">
        <v>8</v>
      </c>
      <c r="W10" s="18">
        <v>1</v>
      </c>
      <c r="X10" s="18">
        <v>6</v>
      </c>
      <c r="Y10" s="18">
        <v>10</v>
      </c>
      <c r="Z10" s="18">
        <v>1</v>
      </c>
      <c r="AA10" s="436">
        <f t="shared" si="3"/>
        <v>31</v>
      </c>
      <c r="AD10" s="195">
        <f t="shared" si="4"/>
        <v>13</v>
      </c>
      <c r="AE10" s="195">
        <f t="shared" si="5"/>
        <v>7</v>
      </c>
      <c r="AF10" s="195">
        <f t="shared" si="6"/>
        <v>11</v>
      </c>
    </row>
    <row r="11" spans="1:32" s="195" customFormat="1" x14ac:dyDescent="0.2">
      <c r="A11" s="555" t="s">
        <v>177</v>
      </c>
      <c r="B11" s="556">
        <f t="shared" si="2"/>
        <v>52985</v>
      </c>
      <c r="C11" s="557">
        <f>'[2]FØR korreksjon befolkning 67+'!C11</f>
        <v>619</v>
      </c>
      <c r="D11" s="557">
        <f>'[2]FØR korreksjon befolkning 67+'!D11</f>
        <v>3318</v>
      </c>
      <c r="E11" s="557">
        <f>'[2]FØR korreksjon befolkning 67+'!E11</f>
        <v>4810</v>
      </c>
      <c r="F11" s="557">
        <f>'[2]FØR korreksjon befolkning 67+'!F11</f>
        <v>2092</v>
      </c>
      <c r="G11" s="557">
        <f>'[2]FØR korreksjon befolkning 67+'!G11</f>
        <v>1462</v>
      </c>
      <c r="H11" s="557">
        <f>'[2]FØR korreksjon befolkning 67+'!H11</f>
        <v>1290</v>
      </c>
      <c r="I11" s="557">
        <f>'[2]FØR korreksjon befolkning 67+'!I11</f>
        <v>2690</v>
      </c>
      <c r="J11" s="557">
        <f>'[2]FØR korreksjon befolkning 67+'!J11</f>
        <v>2709</v>
      </c>
      <c r="K11" s="557">
        <f>'[2]FØR korreksjon befolkning 67+'!K11</f>
        <v>7270</v>
      </c>
      <c r="L11" s="557">
        <f>'[2]FØR korreksjon befolkning 67+'!L11</f>
        <v>7579</v>
      </c>
      <c r="M11" s="557">
        <f>'[2]FØR korreksjon befolkning 67+'!M11</f>
        <v>10290</v>
      </c>
      <c r="N11" s="558">
        <f>'[2]FØR korreksjon befolkning 67+'!N11+'[2] ETTER korreksjon befolkn 67+'!U11</f>
        <v>3770</v>
      </c>
      <c r="O11" s="558">
        <f>'[2]FØR korreksjon befolkning 67+'!O11+'[2] ETTER korreksjon befolkn 67+'!V11</f>
        <v>2309</v>
      </c>
      <c r="P11" s="558">
        <f>'[2]FØR korreksjon befolkning 67+'!P11+'[2] ETTER korreksjon befolkn 67+'!W11</f>
        <v>1429</v>
      </c>
      <c r="Q11" s="558">
        <f>'[2]FØR korreksjon befolkning 67+'!Q11+'[2] ETTER korreksjon befolkn 67+'!X11</f>
        <v>807</v>
      </c>
      <c r="R11" s="558">
        <f>'[2]FØR korreksjon befolkning 67+'!R11+'[2] ETTER korreksjon befolkn 67+'!Y11</f>
        <v>403</v>
      </c>
      <c r="S11" s="558">
        <f>'[2]FØR korreksjon befolkning 67+'!S11+'[2] ETTER korreksjon befolkn 67+'!Z11</f>
        <v>138</v>
      </c>
      <c r="U11" s="18">
        <v>5</v>
      </c>
      <c r="V11" s="18">
        <v>-6</v>
      </c>
      <c r="W11" s="18">
        <v>10</v>
      </c>
      <c r="X11" s="18">
        <v>0</v>
      </c>
      <c r="Y11" s="18">
        <v>9</v>
      </c>
      <c r="Z11" s="18">
        <v>5</v>
      </c>
      <c r="AA11" s="436">
        <f t="shared" si="3"/>
        <v>23</v>
      </c>
      <c r="AD11" s="195">
        <f t="shared" si="4"/>
        <v>-1</v>
      </c>
      <c r="AE11" s="195">
        <f t="shared" si="5"/>
        <v>10</v>
      </c>
      <c r="AF11" s="195">
        <f t="shared" si="6"/>
        <v>14</v>
      </c>
    </row>
    <row r="12" spans="1:32" s="195" customFormat="1" x14ac:dyDescent="0.2">
      <c r="A12" s="555" t="s">
        <v>178</v>
      </c>
      <c r="B12" s="556">
        <f t="shared" si="2"/>
        <v>55947</v>
      </c>
      <c r="C12" s="557">
        <f>'[2]FØR korreksjon befolkning 67+'!C12</f>
        <v>597</v>
      </c>
      <c r="D12" s="557">
        <f>'[2]FØR korreksjon befolkning 67+'!D12</f>
        <v>3111</v>
      </c>
      <c r="E12" s="557">
        <f>'[2]FØR korreksjon befolkning 67+'!E12</f>
        <v>4679</v>
      </c>
      <c r="F12" s="557">
        <f>'[2]FØR korreksjon befolkning 67+'!F12</f>
        <v>2134</v>
      </c>
      <c r="G12" s="557">
        <f>'[2]FØR korreksjon befolkning 67+'!G12</f>
        <v>1355</v>
      </c>
      <c r="H12" s="557">
        <f>'[2]FØR korreksjon befolkning 67+'!H12</f>
        <v>1429</v>
      </c>
      <c r="I12" s="557">
        <f>'[2]FØR korreksjon befolkning 67+'!I12</f>
        <v>4718</v>
      </c>
      <c r="J12" s="557">
        <f>'[2]FØR korreksjon befolkning 67+'!J12</f>
        <v>4403</v>
      </c>
      <c r="K12" s="557">
        <f>'[2]FØR korreksjon befolkning 67+'!K12</f>
        <v>8068</v>
      </c>
      <c r="L12" s="557">
        <f>'[2]FØR korreksjon befolkning 67+'!L12</f>
        <v>7445</v>
      </c>
      <c r="M12" s="557">
        <f>'[2]FØR korreksjon befolkning 67+'!M12</f>
        <v>10783</v>
      </c>
      <c r="N12" s="558">
        <f>'[2]FØR korreksjon befolkning 67+'!N12+'[2] ETTER korreksjon befolkn 67+'!U12</f>
        <v>3300</v>
      </c>
      <c r="O12" s="558">
        <f>'[2]FØR korreksjon befolkning 67+'!O12+'[2] ETTER korreksjon befolkn 67+'!V12</f>
        <v>1764</v>
      </c>
      <c r="P12" s="558">
        <f>'[2]FØR korreksjon befolkning 67+'!P12+'[2] ETTER korreksjon befolkn 67+'!W12</f>
        <v>1075</v>
      </c>
      <c r="Q12" s="558">
        <f>'[2]FØR korreksjon befolkning 67+'!Q12+'[2] ETTER korreksjon befolkn 67+'!X12</f>
        <v>632</v>
      </c>
      <c r="R12" s="558">
        <f>'[2]FØR korreksjon befolkning 67+'!R12+'[2] ETTER korreksjon befolkn 67+'!Y12</f>
        <v>341</v>
      </c>
      <c r="S12" s="558">
        <f>'[2]FØR korreksjon befolkning 67+'!S12+'[2] ETTER korreksjon befolkn 67+'!Z12</f>
        <v>113</v>
      </c>
      <c r="U12" s="18">
        <v>-6</v>
      </c>
      <c r="V12" s="18">
        <v>-8</v>
      </c>
      <c r="W12" s="18">
        <v>-3</v>
      </c>
      <c r="X12" s="18">
        <v>-3</v>
      </c>
      <c r="Y12" s="18">
        <v>-16</v>
      </c>
      <c r="Z12" s="18">
        <v>-4</v>
      </c>
      <c r="AA12" s="436">
        <f t="shared" si="3"/>
        <v>-40</v>
      </c>
      <c r="AD12" s="195">
        <f t="shared" si="4"/>
        <v>-14</v>
      </c>
      <c r="AE12" s="195">
        <f t="shared" si="5"/>
        <v>-6</v>
      </c>
      <c r="AF12" s="195">
        <f t="shared" si="6"/>
        <v>-20</v>
      </c>
    </row>
    <row r="13" spans="1:32" s="195" customFormat="1" x14ac:dyDescent="0.2">
      <c r="A13" s="555" t="s">
        <v>179</v>
      </c>
      <c r="B13" s="556">
        <f t="shared" si="2"/>
        <v>37076</v>
      </c>
      <c r="C13" s="557">
        <f>'[2]FØR korreksjon befolkning 67+'!C13</f>
        <v>568</v>
      </c>
      <c r="D13" s="557">
        <f>'[2]FØR korreksjon befolkning 67+'!D13</f>
        <v>2327</v>
      </c>
      <c r="E13" s="557">
        <f>'[2]FØR korreksjon befolkning 67+'!E13</f>
        <v>3114</v>
      </c>
      <c r="F13" s="557">
        <f>'[2]FØR korreksjon befolkning 67+'!F13</f>
        <v>1356</v>
      </c>
      <c r="G13" s="557">
        <f>'[2]FØR korreksjon befolkning 67+'!G13</f>
        <v>884</v>
      </c>
      <c r="H13" s="557">
        <f>'[2]FØR korreksjon befolkning 67+'!H13</f>
        <v>866</v>
      </c>
      <c r="I13" s="557">
        <f>'[2]FØR korreksjon befolkning 67+'!I13</f>
        <v>2186</v>
      </c>
      <c r="J13" s="557">
        <f>'[2]FØR korreksjon befolkning 67+'!J13</f>
        <v>3018</v>
      </c>
      <c r="K13" s="557">
        <f>'[2]FØR korreksjon befolkning 67+'!K13</f>
        <v>7304</v>
      </c>
      <c r="L13" s="557">
        <f>'[2]FØR korreksjon befolkning 67+'!L13</f>
        <v>5561</v>
      </c>
      <c r="M13" s="557">
        <f>'[2]FØR korreksjon befolkning 67+'!M13</f>
        <v>6356</v>
      </c>
      <c r="N13" s="558">
        <f>'[2]FØR korreksjon befolkning 67+'!N13+'[2] ETTER korreksjon befolkn 67+'!U13</f>
        <v>1684</v>
      </c>
      <c r="O13" s="558">
        <f>'[2]FØR korreksjon befolkning 67+'!O13+'[2] ETTER korreksjon befolkn 67+'!V13</f>
        <v>825</v>
      </c>
      <c r="P13" s="558">
        <f>'[2]FØR korreksjon befolkning 67+'!P13+'[2] ETTER korreksjon befolkn 67+'!W13</f>
        <v>504</v>
      </c>
      <c r="Q13" s="558">
        <f>'[2]FØR korreksjon befolkning 67+'!Q13+'[2] ETTER korreksjon befolkn 67+'!X13</f>
        <v>303</v>
      </c>
      <c r="R13" s="558">
        <f>'[2]FØR korreksjon befolkning 67+'!R13+'[2] ETTER korreksjon befolkn 67+'!Y13</f>
        <v>155</v>
      </c>
      <c r="S13" s="558">
        <f>'[2]FØR korreksjon befolkning 67+'!S13+'[2] ETTER korreksjon befolkn 67+'!Z13</f>
        <v>65</v>
      </c>
      <c r="U13" s="18">
        <v>3</v>
      </c>
      <c r="V13" s="18">
        <v>4</v>
      </c>
      <c r="W13" s="18">
        <v>2</v>
      </c>
      <c r="X13" s="18">
        <v>4</v>
      </c>
      <c r="Y13" s="18">
        <v>4</v>
      </c>
      <c r="Z13" s="18">
        <v>6</v>
      </c>
      <c r="AA13" s="436">
        <f t="shared" si="3"/>
        <v>23</v>
      </c>
      <c r="AD13" s="195">
        <f t="shared" si="4"/>
        <v>7</v>
      </c>
      <c r="AE13" s="195">
        <f t="shared" si="5"/>
        <v>6</v>
      </c>
      <c r="AF13" s="195">
        <f t="shared" si="6"/>
        <v>10</v>
      </c>
    </row>
    <row r="14" spans="1:32" s="195" customFormat="1" x14ac:dyDescent="0.2">
      <c r="A14" s="555" t="s">
        <v>180</v>
      </c>
      <c r="B14" s="556">
        <f t="shared" si="2"/>
        <v>28269</v>
      </c>
      <c r="C14" s="557">
        <f>'[2]FØR korreksjon befolkning 67+'!C14</f>
        <v>288</v>
      </c>
      <c r="D14" s="557">
        <f>'[2]FØR korreksjon befolkning 67+'!D14</f>
        <v>1463</v>
      </c>
      <c r="E14" s="557">
        <f>'[2]FØR korreksjon befolkning 67+'!E14</f>
        <v>2238</v>
      </c>
      <c r="F14" s="557">
        <f>'[2]FØR korreksjon befolkning 67+'!F14</f>
        <v>940</v>
      </c>
      <c r="G14" s="557">
        <f>'[2]FØR korreksjon befolkning 67+'!G14</f>
        <v>681</v>
      </c>
      <c r="H14" s="557">
        <f>'[2]FØR korreksjon befolkning 67+'!H14</f>
        <v>679</v>
      </c>
      <c r="I14" s="557">
        <f>'[2]FØR korreksjon befolkning 67+'!I14</f>
        <v>1575</v>
      </c>
      <c r="J14" s="557">
        <f>'[2]FØR korreksjon befolkning 67+'!J14</f>
        <v>1834</v>
      </c>
      <c r="K14" s="557">
        <f>'[2]FØR korreksjon befolkning 67+'!K14</f>
        <v>4712</v>
      </c>
      <c r="L14" s="557">
        <f>'[2]FØR korreksjon befolkning 67+'!L14</f>
        <v>4216</v>
      </c>
      <c r="M14" s="557">
        <f>'[2]FØR korreksjon befolkning 67+'!M14</f>
        <v>6132</v>
      </c>
      <c r="N14" s="558">
        <f>'[2]FØR korreksjon befolkning 67+'!N14+'[2] ETTER korreksjon befolkn 67+'!U14</f>
        <v>1690</v>
      </c>
      <c r="O14" s="558">
        <f>'[2]FØR korreksjon befolkning 67+'!O14+'[2] ETTER korreksjon befolkn 67+'!V14</f>
        <v>794</v>
      </c>
      <c r="P14" s="558">
        <f>'[2]FØR korreksjon befolkning 67+'!P14+'[2] ETTER korreksjon befolkn 67+'!W14</f>
        <v>530</v>
      </c>
      <c r="Q14" s="558">
        <f>'[2]FØR korreksjon befolkning 67+'!Q14+'[2] ETTER korreksjon befolkn 67+'!X14</f>
        <v>285</v>
      </c>
      <c r="R14" s="558">
        <f>'[2]FØR korreksjon befolkning 67+'!R14+'[2] ETTER korreksjon befolkn 67+'!Y14</f>
        <v>150</v>
      </c>
      <c r="S14" s="558">
        <f>'[2]FØR korreksjon befolkning 67+'!S14+'[2] ETTER korreksjon befolkn 67+'!Z14</f>
        <v>62</v>
      </c>
      <c r="U14" s="18">
        <v>11</v>
      </c>
      <c r="V14" s="18">
        <v>6</v>
      </c>
      <c r="W14" s="18">
        <v>6</v>
      </c>
      <c r="X14" s="18">
        <v>5</v>
      </c>
      <c r="Y14" s="18">
        <v>1</v>
      </c>
      <c r="Z14" s="18">
        <v>6</v>
      </c>
      <c r="AA14" s="436">
        <f t="shared" si="3"/>
        <v>35</v>
      </c>
      <c r="AD14" s="195">
        <f t="shared" si="4"/>
        <v>17</v>
      </c>
      <c r="AE14" s="195">
        <f t="shared" si="5"/>
        <v>11</v>
      </c>
      <c r="AF14" s="195">
        <f t="shared" si="6"/>
        <v>7</v>
      </c>
    </row>
    <row r="15" spans="1:32" s="195" customFormat="1" ht="18" customHeight="1" x14ac:dyDescent="0.2">
      <c r="A15" s="555" t="s">
        <v>181</v>
      </c>
      <c r="B15" s="556">
        <f t="shared" si="2"/>
        <v>34556</v>
      </c>
      <c r="C15" s="557">
        <f>'[2]FØR korreksjon befolkning 67+'!C15</f>
        <v>352</v>
      </c>
      <c r="D15" s="557">
        <f>'[2]FØR korreksjon befolkning 67+'!D15</f>
        <v>2010</v>
      </c>
      <c r="E15" s="557">
        <f>'[2]FØR korreksjon befolkning 67+'!E15</f>
        <v>2955</v>
      </c>
      <c r="F15" s="557">
        <f>'[2]FØR korreksjon befolkning 67+'!F15</f>
        <v>1327</v>
      </c>
      <c r="G15" s="557">
        <f>'[2]FØR korreksjon befolkning 67+'!G15</f>
        <v>995</v>
      </c>
      <c r="H15" s="557">
        <f>'[2]FØR korreksjon befolkning 67+'!H15</f>
        <v>967</v>
      </c>
      <c r="I15" s="557">
        <f>'[2]FØR korreksjon befolkning 67+'!I15</f>
        <v>2358</v>
      </c>
      <c r="J15" s="557">
        <f>'[2]FØR korreksjon befolkning 67+'!J15</f>
        <v>2168</v>
      </c>
      <c r="K15" s="557">
        <f>'[2]FØR korreksjon befolkning 67+'!K15</f>
        <v>4909</v>
      </c>
      <c r="L15" s="557">
        <f>'[2]FØR korreksjon befolkning 67+'!L15</f>
        <v>4841</v>
      </c>
      <c r="M15" s="557">
        <f>'[2]FØR korreksjon befolkning 67+'!M15</f>
        <v>7220</v>
      </c>
      <c r="N15" s="558">
        <f>'[2]FØR korreksjon befolkning 67+'!N15+'[2] ETTER korreksjon befolkn 67+'!U15</f>
        <v>1925</v>
      </c>
      <c r="O15" s="558">
        <f>'[2]FØR korreksjon befolkning 67+'!O15+'[2] ETTER korreksjon befolkn 67+'!V15</f>
        <v>1109</v>
      </c>
      <c r="P15" s="558">
        <f>'[2]FØR korreksjon befolkning 67+'!P15+'[2] ETTER korreksjon befolkn 67+'!W15</f>
        <v>823</v>
      </c>
      <c r="Q15" s="558">
        <f>'[2]FØR korreksjon befolkning 67+'!Q15+'[2] ETTER korreksjon befolkn 67+'!X15</f>
        <v>396</v>
      </c>
      <c r="R15" s="558">
        <f>'[2]FØR korreksjon befolkning 67+'!R15+'[2] ETTER korreksjon befolkn 67+'!Y15</f>
        <v>159</v>
      </c>
      <c r="S15" s="558">
        <f>'[2]FØR korreksjon befolkning 67+'!S15+'[2] ETTER korreksjon befolkn 67+'!Z15</f>
        <v>42</v>
      </c>
      <c r="U15" s="18">
        <v>-7</v>
      </c>
      <c r="V15" s="18">
        <v>-9</v>
      </c>
      <c r="W15" s="18">
        <v>-7</v>
      </c>
      <c r="X15" s="18">
        <v>2</v>
      </c>
      <c r="Y15" s="18">
        <v>0</v>
      </c>
      <c r="Z15" s="18">
        <v>0</v>
      </c>
      <c r="AA15" s="436">
        <f t="shared" si="3"/>
        <v>-21</v>
      </c>
      <c r="AD15" s="195">
        <f t="shared" si="4"/>
        <v>-16</v>
      </c>
      <c r="AE15" s="195">
        <f t="shared" si="5"/>
        <v>-5</v>
      </c>
      <c r="AF15" s="195">
        <f t="shared" si="6"/>
        <v>0</v>
      </c>
    </row>
    <row r="16" spans="1:32" s="195" customFormat="1" x14ac:dyDescent="0.2">
      <c r="A16" s="555" t="s">
        <v>182</v>
      </c>
      <c r="B16" s="556">
        <f t="shared" si="2"/>
        <v>50665</v>
      </c>
      <c r="C16" s="557">
        <f>'[2]FØR korreksjon befolkning 67+'!C16</f>
        <v>560</v>
      </c>
      <c r="D16" s="557">
        <f>'[2]FØR korreksjon befolkning 67+'!D16</f>
        <v>2751</v>
      </c>
      <c r="E16" s="557">
        <f>'[2]FØR korreksjon befolkning 67+'!E16</f>
        <v>4082</v>
      </c>
      <c r="F16" s="557">
        <f>'[2]FØR korreksjon befolkning 67+'!F16</f>
        <v>1870</v>
      </c>
      <c r="G16" s="557">
        <f>'[2]FØR korreksjon befolkning 67+'!G16</f>
        <v>1284</v>
      </c>
      <c r="H16" s="557">
        <f>'[2]FØR korreksjon befolkning 67+'!H16</f>
        <v>1151</v>
      </c>
      <c r="I16" s="557">
        <f>'[2]FØR korreksjon befolkning 67+'!I16</f>
        <v>2802</v>
      </c>
      <c r="J16" s="557">
        <f>'[2]FØR korreksjon befolkning 67+'!J16</f>
        <v>3495</v>
      </c>
      <c r="K16" s="557">
        <f>'[2]FØR korreksjon befolkning 67+'!K16</f>
        <v>8650</v>
      </c>
      <c r="L16" s="557">
        <f>'[2]FØR korreksjon befolkning 67+'!L16</f>
        <v>7446</v>
      </c>
      <c r="M16" s="557">
        <f>'[2]FØR korreksjon befolkning 67+'!M16</f>
        <v>9919</v>
      </c>
      <c r="N16" s="558">
        <f>'[2]FØR korreksjon befolkning 67+'!N16+'[2] ETTER korreksjon befolkn 67+'!U16</f>
        <v>3096</v>
      </c>
      <c r="O16" s="558">
        <f>'[2]FØR korreksjon befolkning 67+'!O16+'[2] ETTER korreksjon befolkn 67+'!V16</f>
        <v>1692</v>
      </c>
      <c r="P16" s="558">
        <f>'[2]FØR korreksjon befolkning 67+'!P16+'[2] ETTER korreksjon befolkn 67+'!W16</f>
        <v>1024</v>
      </c>
      <c r="Q16" s="558">
        <f>'[2]FØR korreksjon befolkning 67+'!Q16+'[2] ETTER korreksjon befolkn 67+'!X16</f>
        <v>521</v>
      </c>
      <c r="R16" s="558">
        <f>'[2]FØR korreksjon befolkning 67+'!R16+'[2] ETTER korreksjon befolkn 67+'!Y16</f>
        <v>242</v>
      </c>
      <c r="S16" s="558">
        <f>'[2]FØR korreksjon befolkning 67+'!S16+'[2] ETTER korreksjon befolkn 67+'!Z16</f>
        <v>80</v>
      </c>
      <c r="U16" s="18">
        <v>2</v>
      </c>
      <c r="V16" s="18">
        <v>3</v>
      </c>
      <c r="W16" s="18">
        <v>-5</v>
      </c>
      <c r="X16" s="18">
        <v>-3</v>
      </c>
      <c r="Y16" s="18">
        <v>-5</v>
      </c>
      <c r="Z16" s="18">
        <v>-5</v>
      </c>
      <c r="AA16" s="436">
        <f t="shared" si="3"/>
        <v>-13</v>
      </c>
      <c r="AD16" s="195">
        <f t="shared" si="4"/>
        <v>5</v>
      </c>
      <c r="AE16" s="195">
        <f t="shared" si="5"/>
        <v>-8</v>
      </c>
      <c r="AF16" s="195">
        <f t="shared" si="6"/>
        <v>-10</v>
      </c>
    </row>
    <row r="17" spans="1:34" s="195" customFormat="1" x14ac:dyDescent="0.2">
      <c r="A17" s="555" t="s">
        <v>183</v>
      </c>
      <c r="B17" s="556">
        <f t="shared" si="2"/>
        <v>52293</v>
      </c>
      <c r="C17" s="557">
        <f>'[2]FØR korreksjon befolkning 67+'!C17</f>
        <v>571</v>
      </c>
      <c r="D17" s="557">
        <f>'[2]FØR korreksjon befolkning 67+'!D17</f>
        <v>2929</v>
      </c>
      <c r="E17" s="557">
        <f>'[2]FØR korreksjon befolkning 67+'!E17</f>
        <v>4542</v>
      </c>
      <c r="F17" s="557">
        <f>'[2]FØR korreksjon befolkning 67+'!F17</f>
        <v>2076</v>
      </c>
      <c r="G17" s="557">
        <f>'[2]FØR korreksjon befolkning 67+'!G17</f>
        <v>1256</v>
      </c>
      <c r="H17" s="557">
        <f>'[2]FØR korreksjon befolkning 67+'!H17</f>
        <v>1174</v>
      </c>
      <c r="I17" s="557">
        <f>'[2]FØR korreksjon befolkning 67+'!I17</f>
        <v>2364</v>
      </c>
      <c r="J17" s="557">
        <f>'[2]FØR korreksjon befolkning 67+'!J17</f>
        <v>2836</v>
      </c>
      <c r="K17" s="557">
        <f>'[2]FØR korreksjon befolkning 67+'!K17</f>
        <v>8445</v>
      </c>
      <c r="L17" s="557">
        <f>'[2]FØR korreksjon befolkning 67+'!L17</f>
        <v>7929</v>
      </c>
      <c r="M17" s="557">
        <f>'[2]FØR korreksjon befolkning 67+'!M17</f>
        <v>11039</v>
      </c>
      <c r="N17" s="558">
        <f>'[2]FØR korreksjon befolkning 67+'!N17+'[2] ETTER korreksjon befolkn 67+'!U17</f>
        <v>3177</v>
      </c>
      <c r="O17" s="558">
        <f>'[2]FØR korreksjon befolkning 67+'!O17+'[2] ETTER korreksjon befolkn 67+'!V17</f>
        <v>1554</v>
      </c>
      <c r="P17" s="558">
        <f>'[2]FØR korreksjon befolkning 67+'!P17+'[2] ETTER korreksjon befolkn 67+'!W17</f>
        <v>1017</v>
      </c>
      <c r="Q17" s="558">
        <f>'[2]FØR korreksjon befolkning 67+'!Q17+'[2] ETTER korreksjon befolkn 67+'!X17</f>
        <v>754</v>
      </c>
      <c r="R17" s="558">
        <f>'[2]FØR korreksjon befolkning 67+'!R17+'[2] ETTER korreksjon befolkn 67+'!Y17</f>
        <v>477</v>
      </c>
      <c r="S17" s="558">
        <f>'[2]FØR korreksjon befolkning 67+'!S17+'[2] ETTER korreksjon befolkn 67+'!Z17</f>
        <v>153</v>
      </c>
      <c r="U17" s="18">
        <v>1</v>
      </c>
      <c r="V17" s="18">
        <v>6</v>
      </c>
      <c r="W17" s="18">
        <v>5</v>
      </c>
      <c r="X17" s="18">
        <v>12</v>
      </c>
      <c r="Y17" s="18">
        <v>23</v>
      </c>
      <c r="Z17" s="18">
        <v>12</v>
      </c>
      <c r="AA17" s="436">
        <f t="shared" si="3"/>
        <v>59</v>
      </c>
      <c r="AD17" s="195">
        <f t="shared" si="4"/>
        <v>7</v>
      </c>
      <c r="AE17" s="195">
        <f t="shared" si="5"/>
        <v>17</v>
      </c>
      <c r="AF17" s="195">
        <f t="shared" si="6"/>
        <v>35</v>
      </c>
    </row>
    <row r="18" spans="1:34" s="195" customFormat="1" x14ac:dyDescent="0.2">
      <c r="A18" s="555" t="s">
        <v>184</v>
      </c>
      <c r="B18" s="556">
        <f t="shared" si="2"/>
        <v>54913</v>
      </c>
      <c r="C18" s="557">
        <f>'[2]FØR korreksjon befolkning 67+'!C18</f>
        <v>604</v>
      </c>
      <c r="D18" s="557">
        <f>'[2]FØR korreksjon befolkning 67+'!D18</f>
        <v>3120</v>
      </c>
      <c r="E18" s="557">
        <f>'[2]FØR korreksjon befolkning 67+'!E18</f>
        <v>4719</v>
      </c>
      <c r="F18" s="557">
        <f>'[2]FØR korreksjon befolkning 67+'!F18</f>
        <v>2115</v>
      </c>
      <c r="G18" s="557">
        <f>'[2]FØR korreksjon befolkning 67+'!G18</f>
        <v>1439</v>
      </c>
      <c r="H18" s="557">
        <f>'[2]FØR korreksjon befolkning 67+'!H18</f>
        <v>1347</v>
      </c>
      <c r="I18" s="557">
        <f>'[2]FØR korreksjon befolkning 67+'!I18</f>
        <v>2793</v>
      </c>
      <c r="J18" s="557">
        <f>'[2]FØR korreksjon befolkning 67+'!J18</f>
        <v>2939</v>
      </c>
      <c r="K18" s="557">
        <f>'[2]FØR korreksjon befolkning 67+'!K18</f>
        <v>7650</v>
      </c>
      <c r="L18" s="557">
        <f>'[2]FØR korreksjon befolkning 67+'!L18</f>
        <v>8161</v>
      </c>
      <c r="M18" s="557">
        <f>'[2]FØR korreksjon befolkning 67+'!M18</f>
        <v>11598</v>
      </c>
      <c r="N18" s="558">
        <f>'[2]FØR korreksjon befolkning 67+'!N18+'[2] ETTER korreksjon befolkn 67+'!U18</f>
        <v>3670</v>
      </c>
      <c r="O18" s="558">
        <f>'[2]FØR korreksjon befolkning 67+'!O18+'[2] ETTER korreksjon befolkn 67+'!V18</f>
        <v>2140</v>
      </c>
      <c r="P18" s="558">
        <f>'[2]FØR korreksjon befolkning 67+'!P18+'[2] ETTER korreksjon befolkn 67+'!W18</f>
        <v>1335</v>
      </c>
      <c r="Q18" s="558">
        <f>'[2]FØR korreksjon befolkning 67+'!Q18+'[2] ETTER korreksjon befolkn 67+'!X18</f>
        <v>744</v>
      </c>
      <c r="R18" s="558">
        <f>'[2]FØR korreksjon befolkning 67+'!R18+'[2] ETTER korreksjon befolkn 67+'!Y18</f>
        <v>385</v>
      </c>
      <c r="S18" s="558">
        <f>'[2]FØR korreksjon befolkning 67+'!S18+'[2] ETTER korreksjon befolkn 67+'!Z18</f>
        <v>154</v>
      </c>
      <c r="U18" s="18">
        <v>7</v>
      </c>
      <c r="V18" s="18">
        <v>15</v>
      </c>
      <c r="W18" s="18">
        <v>15</v>
      </c>
      <c r="X18" s="18">
        <v>-6</v>
      </c>
      <c r="Y18" s="18">
        <v>0</v>
      </c>
      <c r="Z18" s="18">
        <v>-1</v>
      </c>
      <c r="AA18" s="436">
        <f t="shared" si="3"/>
        <v>30</v>
      </c>
      <c r="AD18" s="195">
        <f t="shared" si="4"/>
        <v>22</v>
      </c>
      <c r="AE18" s="195">
        <f t="shared" si="5"/>
        <v>9</v>
      </c>
      <c r="AF18" s="195">
        <f t="shared" si="6"/>
        <v>-1</v>
      </c>
    </row>
    <row r="19" spans="1:34" s="195" customFormat="1" x14ac:dyDescent="0.2">
      <c r="A19" s="555" t="s">
        <v>185</v>
      </c>
      <c r="B19" s="556">
        <f t="shared" si="2"/>
        <v>39366</v>
      </c>
      <c r="C19" s="557">
        <f>'[2]FØR korreksjon befolkning 67+'!C19</f>
        <v>434</v>
      </c>
      <c r="D19" s="557">
        <f>'[2]FØR korreksjon befolkning 67+'!D19</f>
        <v>2268</v>
      </c>
      <c r="E19" s="557">
        <f>'[2]FØR korreksjon befolkning 67+'!E19</f>
        <v>3574</v>
      </c>
      <c r="F19" s="557">
        <f>'[2]FØR korreksjon befolkning 67+'!F19</f>
        <v>1721</v>
      </c>
      <c r="G19" s="557">
        <f>'[2]FØR korreksjon befolkning 67+'!G19</f>
        <v>1193</v>
      </c>
      <c r="H19" s="557">
        <f>'[2]FØR korreksjon befolkning 67+'!H19</f>
        <v>1165</v>
      </c>
      <c r="I19" s="557">
        <f>'[2]FØR korreksjon befolkning 67+'!I19</f>
        <v>2483</v>
      </c>
      <c r="J19" s="557">
        <f>'[2]FØR korreksjon befolkning 67+'!J19</f>
        <v>2304</v>
      </c>
      <c r="K19" s="557">
        <f>'[2]FØR korreksjon befolkning 67+'!K19</f>
        <v>5575</v>
      </c>
      <c r="L19" s="557">
        <f>'[2]FØR korreksjon befolkning 67+'!L19</f>
        <v>5638</v>
      </c>
      <c r="M19" s="557">
        <f>'[2]FØR korreksjon befolkning 67+'!M19</f>
        <v>8315</v>
      </c>
      <c r="N19" s="558">
        <f>'[2]FØR korreksjon befolkning 67+'!N19+'[2] ETTER korreksjon befolkn 67+'!U19</f>
        <v>2638</v>
      </c>
      <c r="O19" s="558">
        <f>'[2]FØR korreksjon befolkning 67+'!O19+'[2] ETTER korreksjon befolkn 67+'!V19</f>
        <v>1100</v>
      </c>
      <c r="P19" s="558">
        <f>'[2]FØR korreksjon befolkning 67+'!P19+'[2] ETTER korreksjon befolkn 67+'!W19</f>
        <v>597</v>
      </c>
      <c r="Q19" s="558">
        <f>'[2]FØR korreksjon befolkning 67+'!Q19+'[2] ETTER korreksjon befolkn 67+'!X19</f>
        <v>235</v>
      </c>
      <c r="R19" s="558">
        <f>'[2]FØR korreksjon befolkning 67+'!R19+'[2] ETTER korreksjon befolkn 67+'!Y19</f>
        <v>96</v>
      </c>
      <c r="S19" s="558">
        <f>'[2]FØR korreksjon befolkning 67+'!S19+'[2] ETTER korreksjon befolkn 67+'!Z19</f>
        <v>30</v>
      </c>
      <c r="U19" s="18">
        <v>5</v>
      </c>
      <c r="V19" s="18">
        <v>4</v>
      </c>
      <c r="W19" s="18">
        <v>2</v>
      </c>
      <c r="X19" s="18">
        <v>-2</v>
      </c>
      <c r="Y19" s="18">
        <v>7</v>
      </c>
      <c r="Z19" s="18">
        <v>2</v>
      </c>
      <c r="AA19" s="559">
        <f t="shared" si="3"/>
        <v>18</v>
      </c>
      <c r="AC19" s="560"/>
      <c r="AD19" s="195">
        <f t="shared" si="4"/>
        <v>9</v>
      </c>
      <c r="AE19" s="195">
        <f t="shared" si="5"/>
        <v>0</v>
      </c>
      <c r="AF19" s="195">
        <f t="shared" si="6"/>
        <v>9</v>
      </c>
      <c r="AG19" s="560"/>
      <c r="AH19" s="560"/>
    </row>
    <row r="20" spans="1:34" s="195" customFormat="1" ht="18" customHeight="1" x14ac:dyDescent="0.2">
      <c r="A20" s="561" t="s">
        <v>186</v>
      </c>
      <c r="B20" s="562">
        <f t="shared" si="2"/>
        <v>1993</v>
      </c>
      <c r="C20" s="563">
        <f>'[2]FØR korreksjon befolkning 67+'!C20</f>
        <v>4</v>
      </c>
      <c r="D20" s="563">
        <f>'[2]FØR korreksjon befolkning 67+'!D20</f>
        <v>88</v>
      </c>
      <c r="E20" s="563">
        <f>'[2]FØR korreksjon befolkning 67+'!E20</f>
        <v>206</v>
      </c>
      <c r="F20" s="563">
        <f>'[2]FØR korreksjon befolkning 67+'!F20</f>
        <v>79</v>
      </c>
      <c r="G20" s="563">
        <f>'[2]FØR korreksjon befolkning 67+'!G20</f>
        <v>40</v>
      </c>
      <c r="H20" s="563">
        <f>'[2]FØR korreksjon befolkning 67+'!H20</f>
        <v>39</v>
      </c>
      <c r="I20" s="563">
        <f>'[2]FØR korreksjon befolkning 67+'!I20</f>
        <v>106</v>
      </c>
      <c r="J20" s="563">
        <f>'[2]FØR korreksjon befolkning 67+'!J20</f>
        <v>168</v>
      </c>
      <c r="K20" s="563">
        <f>'[2]FØR korreksjon befolkning 67+'!K20</f>
        <v>432</v>
      </c>
      <c r="L20" s="563">
        <f>'[2]FØR korreksjon befolkning 67+'!L20</f>
        <v>398</v>
      </c>
      <c r="M20" s="563">
        <f>'[2]FØR korreksjon befolkning 67+'!M20</f>
        <v>377</v>
      </c>
      <c r="N20" s="564">
        <f>'[2]FØR korreksjon befolkning 67+'!N20-'[2] ETTER korreksjon befolkn 67+'!N23</f>
        <v>36</v>
      </c>
      <c r="O20" s="564">
        <f>'[2]FØR korreksjon befolkning 67+'!O20-'[2] ETTER korreksjon befolkn 67+'!O23</f>
        <v>12</v>
      </c>
      <c r="P20" s="564">
        <f>'[2]FØR korreksjon befolkning 67+'!P20-'[2] ETTER korreksjon befolkn 67+'!P23</f>
        <v>4</v>
      </c>
      <c r="Q20" s="564">
        <f>'[2]FØR korreksjon befolkning 67+'!Q20-'[2] ETTER korreksjon befolkn 67+'!Q23</f>
        <v>4</v>
      </c>
      <c r="R20" s="564">
        <f>'[2]FØR korreksjon befolkning 67+'!R20-'[2] ETTER korreksjon befolkn 67+'!R23</f>
        <v>0</v>
      </c>
      <c r="S20" s="564">
        <f>'[2]FØR korreksjon befolkning 67+'!S20-'[2] ETTER korreksjon befolkn 67+'!S23</f>
        <v>0</v>
      </c>
    </row>
    <row r="21" spans="1:34" s="195" customFormat="1" x14ac:dyDescent="0.2">
      <c r="A21" s="565" t="s">
        <v>187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</row>
    <row r="22" spans="1:34" s="195" customFormat="1" x14ac:dyDescent="0.2">
      <c r="A22" s="566" t="s">
        <v>188</v>
      </c>
      <c r="B22"/>
      <c r="C22"/>
      <c r="D22"/>
      <c r="E22"/>
      <c r="F22"/>
      <c r="G22"/>
      <c r="H22"/>
      <c r="I22"/>
      <c r="J22"/>
      <c r="K22"/>
      <c r="L22"/>
      <c r="M22"/>
      <c r="N22" s="567"/>
      <c r="O22" s="567"/>
      <c r="P22" s="567"/>
      <c r="Q22" s="567"/>
      <c r="R22" s="567"/>
      <c r="S22" s="567"/>
    </row>
    <row r="23" spans="1:34" ht="25.5" x14ac:dyDescent="0.2">
      <c r="A23" s="568" t="s">
        <v>189</v>
      </c>
      <c r="B23" s="569">
        <f>SUM(N23:S23)</f>
        <v>19</v>
      </c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70">
        <v>10</v>
      </c>
      <c r="O23" s="570">
        <v>3</v>
      </c>
      <c r="P23" s="570">
        <v>3</v>
      </c>
      <c r="Q23" s="570">
        <v>2</v>
      </c>
      <c r="R23" s="570">
        <v>1</v>
      </c>
      <c r="S23" s="570">
        <v>0</v>
      </c>
      <c r="U23" s="195"/>
      <c r="V23" s="195"/>
      <c r="W23" s="195"/>
      <c r="X23" s="195"/>
      <c r="Y23" s="195"/>
      <c r="Z23" s="195"/>
    </row>
    <row r="25" spans="1:34" x14ac:dyDescent="0.2">
      <c r="A25" s="548" t="s">
        <v>190</v>
      </c>
      <c r="B25" s="571" t="s">
        <v>158</v>
      </c>
      <c r="C25" s="572" t="s">
        <v>133</v>
      </c>
      <c r="D25" s="572" t="s">
        <v>159</v>
      </c>
      <c r="E25" s="572" t="s">
        <v>160</v>
      </c>
      <c r="F25" s="572" t="s">
        <v>134</v>
      </c>
      <c r="G25" s="572" t="s">
        <v>135</v>
      </c>
      <c r="H25" s="572" t="s">
        <v>136</v>
      </c>
      <c r="I25" s="572" t="s">
        <v>161</v>
      </c>
      <c r="J25" s="572" t="s">
        <v>162</v>
      </c>
      <c r="K25" s="572" t="s">
        <v>163</v>
      </c>
      <c r="L25" s="572" t="s">
        <v>164</v>
      </c>
      <c r="M25" s="572" t="s">
        <v>165</v>
      </c>
      <c r="N25" s="572" t="s">
        <v>137</v>
      </c>
      <c r="O25" s="572" t="s">
        <v>138</v>
      </c>
      <c r="P25" s="572" t="s">
        <v>139</v>
      </c>
      <c r="Q25" s="572" t="s">
        <v>140</v>
      </c>
      <c r="R25" s="551" t="s">
        <v>141</v>
      </c>
      <c r="S25" s="572" t="s">
        <v>166</v>
      </c>
    </row>
    <row r="26" spans="1:34" x14ac:dyDescent="0.2">
      <c r="A26" s="555" t="s">
        <v>191</v>
      </c>
      <c r="B26" s="573">
        <f>SUM(C26:S26)</f>
        <v>1522</v>
      </c>
      <c r="C26" s="571">
        <f>'[2]FØR korreksjon befolkning 67+'!C26</f>
        <v>2</v>
      </c>
      <c r="D26" s="571">
        <f>'[2]FØR korreksjon befolkning 67+'!D26</f>
        <v>12</v>
      </c>
      <c r="E26" s="571">
        <f>'[2]FØR korreksjon befolkning 67+'!E26</f>
        <v>14</v>
      </c>
      <c r="F26" s="571">
        <f>'[2]FØR korreksjon befolkning 67+'!F26</f>
        <v>4</v>
      </c>
      <c r="G26" s="571">
        <f>'[2]FØR korreksjon befolkning 67+'!G26</f>
        <v>3</v>
      </c>
      <c r="H26" s="571">
        <f>'[2]FØR korreksjon befolkning 67+'!H26</f>
        <v>20</v>
      </c>
      <c r="I26" s="571">
        <f>'[2]FØR korreksjon befolkning 67+'!I26</f>
        <v>286</v>
      </c>
      <c r="J26" s="571">
        <f>'[2]FØR korreksjon befolkning 67+'!J26</f>
        <v>413</v>
      </c>
      <c r="K26" s="571">
        <f>'[2]FØR korreksjon befolkning 67+'!K26</f>
        <v>397</v>
      </c>
      <c r="L26" s="571">
        <f>'[2]FØR korreksjon befolkning 67+'!L26</f>
        <v>190</v>
      </c>
      <c r="M26" s="571">
        <f>'[2]FØR korreksjon befolkning 67+'!M26</f>
        <v>142</v>
      </c>
      <c r="N26" s="571">
        <f>'[2]FØR korreksjon befolkning 67+'!N26</f>
        <v>19</v>
      </c>
      <c r="O26" s="571">
        <f>'[2]FØR korreksjon befolkning 67+'!O26</f>
        <v>8</v>
      </c>
      <c r="P26" s="571">
        <f>'[2]FØR korreksjon befolkning 67+'!P26</f>
        <v>5</v>
      </c>
      <c r="Q26" s="571">
        <f>'[2]FØR korreksjon befolkning 67+'!Q26</f>
        <v>2</v>
      </c>
      <c r="R26" s="571">
        <f>'[2]FØR korreksjon befolkning 67+'!R26</f>
        <v>3</v>
      </c>
      <c r="S26" s="571">
        <f>'[2]FØR korreksjon befolkning 67+'!S26</f>
        <v>2</v>
      </c>
    </row>
    <row r="28" spans="1:34" x14ac:dyDescent="0.2">
      <c r="A28" s="548" t="s">
        <v>192</v>
      </c>
      <c r="B28" s="571" t="s">
        <v>158</v>
      </c>
      <c r="C28" s="572" t="s">
        <v>133</v>
      </c>
      <c r="D28" s="572" t="s">
        <v>159</v>
      </c>
      <c r="E28" s="572" t="s">
        <v>160</v>
      </c>
      <c r="F28" s="572" t="s">
        <v>134</v>
      </c>
      <c r="G28" s="572" t="s">
        <v>135</v>
      </c>
      <c r="H28" s="572" t="s">
        <v>136</v>
      </c>
      <c r="I28" s="572" t="s">
        <v>161</v>
      </c>
      <c r="J28" s="572" t="s">
        <v>162</v>
      </c>
      <c r="K28" s="572" t="s">
        <v>163</v>
      </c>
      <c r="L28" s="572" t="s">
        <v>164</v>
      </c>
      <c r="M28" s="572" t="s">
        <v>165</v>
      </c>
      <c r="N28" s="572" t="s">
        <v>137</v>
      </c>
      <c r="O28" s="572" t="s">
        <v>138</v>
      </c>
      <c r="P28" s="572" t="s">
        <v>139</v>
      </c>
      <c r="Q28" s="572" t="s">
        <v>140</v>
      </c>
      <c r="R28" s="551" t="s">
        <v>141</v>
      </c>
      <c r="S28" s="572" t="s">
        <v>166</v>
      </c>
    </row>
    <row r="29" spans="1:34" x14ac:dyDescent="0.2">
      <c r="A29" s="555" t="s">
        <v>193</v>
      </c>
      <c r="B29" s="573">
        <f>SUM(C29:S29)</f>
        <v>708</v>
      </c>
      <c r="C29" s="571">
        <f>'[2]FØR korreksjon befolkning 67+'!C29</f>
        <v>1</v>
      </c>
      <c r="D29" s="571">
        <f>'[2]FØR korreksjon befolkning 67+'!D29</f>
        <v>28</v>
      </c>
      <c r="E29" s="571">
        <f>'[2]FØR korreksjon befolkning 67+'!E29</f>
        <v>39</v>
      </c>
      <c r="F29" s="571">
        <f>'[2]FØR korreksjon befolkning 67+'!F29</f>
        <v>32</v>
      </c>
      <c r="G29" s="571">
        <f>'[2]FØR korreksjon befolkning 67+'!G29</f>
        <v>25</v>
      </c>
      <c r="H29" s="571">
        <f>'[2]FØR korreksjon befolkning 67+'!H29</f>
        <v>18</v>
      </c>
      <c r="I29" s="571">
        <f>'[2]FØR korreksjon befolkning 67+'!I29</f>
        <v>39</v>
      </c>
      <c r="J29" s="571">
        <f>'[2]FØR korreksjon befolkning 67+'!J29</f>
        <v>20</v>
      </c>
      <c r="K29" s="571">
        <f>'[2]FØR korreksjon befolkning 67+'!K29</f>
        <v>77</v>
      </c>
      <c r="L29" s="571">
        <f>'[2]FØR korreksjon befolkning 67+'!L29</f>
        <v>105</v>
      </c>
      <c r="M29" s="571">
        <f>'[2]FØR korreksjon befolkning 67+'!M29</f>
        <v>207</v>
      </c>
      <c r="N29" s="571">
        <f>'[2]FØR korreksjon befolkning 67+'!N29</f>
        <v>55</v>
      </c>
      <c r="O29" s="571">
        <f>'[2]FØR korreksjon befolkning 67+'!O29</f>
        <v>32</v>
      </c>
      <c r="P29" s="571">
        <f>'[2]FØR korreksjon befolkning 67+'!P29</f>
        <v>17</v>
      </c>
      <c r="Q29" s="571">
        <f>'[2]FØR korreksjon befolkning 67+'!Q29</f>
        <v>9</v>
      </c>
      <c r="R29" s="571">
        <f>'[2]FØR korreksjon befolkning 67+'!R29</f>
        <v>4</v>
      </c>
      <c r="S29" s="571">
        <f>'[2]FØR korreksjon befolkning 67+'!S29</f>
        <v>0</v>
      </c>
    </row>
    <row r="30" spans="1:34" x14ac:dyDescent="0.2">
      <c r="A30" s="555" t="s">
        <v>194</v>
      </c>
      <c r="B30" s="573">
        <f t="shared" ref="B30:B35" si="7">SUM(C30:S30)</f>
        <v>887</v>
      </c>
      <c r="C30" s="571">
        <f>'[2]FØR korreksjon befolkning 67+'!C30</f>
        <v>3</v>
      </c>
      <c r="D30" s="571">
        <f>'[2]FØR korreksjon befolkning 67+'!D30</f>
        <v>35</v>
      </c>
      <c r="E30" s="571">
        <f>'[2]FØR korreksjon befolkning 67+'!E30</f>
        <v>83</v>
      </c>
      <c r="F30" s="571">
        <f>'[2]FØR korreksjon befolkning 67+'!F30</f>
        <v>38</v>
      </c>
      <c r="G30" s="571">
        <f>'[2]FØR korreksjon befolkning 67+'!G30</f>
        <v>15</v>
      </c>
      <c r="H30" s="571">
        <f>'[2]FØR korreksjon befolkning 67+'!H30</f>
        <v>21</v>
      </c>
      <c r="I30" s="571">
        <f>'[2]FØR korreksjon befolkning 67+'!I30</f>
        <v>39</v>
      </c>
      <c r="J30" s="571">
        <f>'[2]FØR korreksjon befolkning 67+'!J30</f>
        <v>31</v>
      </c>
      <c r="K30" s="571">
        <f>'[2]FØR korreksjon befolkning 67+'!K30</f>
        <v>95</v>
      </c>
      <c r="L30" s="571">
        <f>'[2]FØR korreksjon befolkning 67+'!L30</f>
        <v>140</v>
      </c>
      <c r="M30" s="571">
        <f>'[2]FØR korreksjon befolkning 67+'!M30</f>
        <v>260</v>
      </c>
      <c r="N30" s="571">
        <f>'[2]FØR korreksjon befolkning 67+'!N30</f>
        <v>85</v>
      </c>
      <c r="O30" s="571">
        <f>'[2]FØR korreksjon befolkning 67+'!O30</f>
        <v>21</v>
      </c>
      <c r="P30" s="571">
        <f>'[2]FØR korreksjon befolkning 67+'!P30</f>
        <v>10</v>
      </c>
      <c r="Q30" s="571">
        <f>'[2]FØR korreksjon befolkning 67+'!Q30</f>
        <v>7</v>
      </c>
      <c r="R30" s="571">
        <f>'[2]FØR korreksjon befolkning 67+'!R30</f>
        <v>3</v>
      </c>
      <c r="S30" s="571">
        <f>'[2]FØR korreksjon befolkning 67+'!S30</f>
        <v>1</v>
      </c>
    </row>
    <row r="31" spans="1:34" x14ac:dyDescent="0.2">
      <c r="A31" s="555" t="s">
        <v>195</v>
      </c>
      <c r="B31" s="573">
        <f t="shared" si="7"/>
        <v>6</v>
      </c>
      <c r="C31" s="571">
        <f>'[2]FØR korreksjon befolkning 67+'!C31</f>
        <v>0</v>
      </c>
      <c r="D31" s="571">
        <f>'[2]FØR korreksjon befolkning 67+'!D31</f>
        <v>0</v>
      </c>
      <c r="E31" s="571">
        <f>'[2]FØR korreksjon befolkning 67+'!E31</f>
        <v>1</v>
      </c>
      <c r="F31" s="571">
        <f>'[2]FØR korreksjon befolkning 67+'!F31</f>
        <v>0</v>
      </c>
      <c r="G31" s="571">
        <f>'[2]FØR korreksjon befolkning 67+'!G31</f>
        <v>0</v>
      </c>
      <c r="H31" s="571">
        <f>'[2]FØR korreksjon befolkning 67+'!H31</f>
        <v>0</v>
      </c>
      <c r="I31" s="571">
        <f>'[2]FØR korreksjon befolkning 67+'!I31</f>
        <v>0</v>
      </c>
      <c r="J31" s="571">
        <f>'[2]FØR korreksjon befolkning 67+'!J31</f>
        <v>0</v>
      </c>
      <c r="K31" s="571">
        <f>'[2]FØR korreksjon befolkning 67+'!K31</f>
        <v>1</v>
      </c>
      <c r="L31" s="571">
        <f>'[2]FØR korreksjon befolkning 67+'!L31</f>
        <v>1</v>
      </c>
      <c r="M31" s="571">
        <f>'[2]FØR korreksjon befolkning 67+'!M31</f>
        <v>2</v>
      </c>
      <c r="N31" s="571">
        <f>'[2]FØR korreksjon befolkning 67+'!N31</f>
        <v>1</v>
      </c>
      <c r="O31" s="571">
        <f>'[2]FØR korreksjon befolkning 67+'!O31</f>
        <v>0</v>
      </c>
      <c r="P31" s="571">
        <f>'[2]FØR korreksjon befolkning 67+'!P31</f>
        <v>0</v>
      </c>
      <c r="Q31" s="571">
        <f>'[2]FØR korreksjon befolkning 67+'!Q31</f>
        <v>0</v>
      </c>
      <c r="R31" s="571">
        <f>'[2]FØR korreksjon befolkning 67+'!R31</f>
        <v>0</v>
      </c>
      <c r="S31" s="571">
        <f>'[2]FØR korreksjon befolkning 67+'!S31</f>
        <v>0</v>
      </c>
    </row>
    <row r="32" spans="1:34" x14ac:dyDescent="0.2">
      <c r="A32" s="555" t="s">
        <v>196</v>
      </c>
      <c r="B32" s="573">
        <f t="shared" si="7"/>
        <v>7</v>
      </c>
      <c r="C32" s="571">
        <f>'[2]FØR korreksjon befolkning 67+'!C32</f>
        <v>0</v>
      </c>
      <c r="D32" s="571">
        <f>'[2]FØR korreksjon befolkning 67+'!D32</f>
        <v>1</v>
      </c>
      <c r="E32" s="571">
        <f>'[2]FØR korreksjon befolkning 67+'!E32</f>
        <v>1</v>
      </c>
      <c r="F32" s="571">
        <f>'[2]FØR korreksjon befolkning 67+'!F32</f>
        <v>0</v>
      </c>
      <c r="G32" s="571">
        <f>'[2]FØR korreksjon befolkning 67+'!G32</f>
        <v>0</v>
      </c>
      <c r="H32" s="571">
        <f>'[2]FØR korreksjon befolkning 67+'!H32</f>
        <v>0</v>
      </c>
      <c r="I32" s="571">
        <f>'[2]FØR korreksjon befolkning 67+'!I32</f>
        <v>0</v>
      </c>
      <c r="J32" s="571">
        <f>'[2]FØR korreksjon befolkning 67+'!J32</f>
        <v>0</v>
      </c>
      <c r="K32" s="571">
        <f>'[2]FØR korreksjon befolkning 67+'!K32</f>
        <v>1</v>
      </c>
      <c r="L32" s="571">
        <f>'[2]FØR korreksjon befolkning 67+'!L32</f>
        <v>1</v>
      </c>
      <c r="M32" s="571">
        <f>'[2]FØR korreksjon befolkning 67+'!M32</f>
        <v>2</v>
      </c>
      <c r="N32" s="571">
        <f>'[2]FØR korreksjon befolkning 67+'!N32</f>
        <v>1</v>
      </c>
      <c r="O32" s="571">
        <f>'[2]FØR korreksjon befolkning 67+'!O32</f>
        <v>0</v>
      </c>
      <c r="P32" s="571">
        <f>'[2]FØR korreksjon befolkning 67+'!P32</f>
        <v>0</v>
      </c>
      <c r="Q32" s="571">
        <f>'[2]FØR korreksjon befolkning 67+'!Q32</f>
        <v>0</v>
      </c>
      <c r="R32" s="571">
        <f>'[2]FØR korreksjon befolkning 67+'!R32</f>
        <v>0</v>
      </c>
      <c r="S32" s="571">
        <f>'[2]FØR korreksjon befolkning 67+'!S32</f>
        <v>0</v>
      </c>
    </row>
    <row r="33" spans="1:19" x14ac:dyDescent="0.2">
      <c r="A33" s="555" t="s">
        <v>197</v>
      </c>
      <c r="B33" s="573">
        <f t="shared" si="7"/>
        <v>23</v>
      </c>
      <c r="C33" s="571">
        <f>'[2]FØR korreksjon befolkning 67+'!C33</f>
        <v>0</v>
      </c>
      <c r="D33" s="571">
        <f>'[2]FØR korreksjon befolkning 67+'!D33</f>
        <v>0</v>
      </c>
      <c r="E33" s="571">
        <f>'[2]FØR korreksjon befolkning 67+'!E33</f>
        <v>0</v>
      </c>
      <c r="F33" s="571">
        <f>'[2]FØR korreksjon befolkning 67+'!F33</f>
        <v>0</v>
      </c>
      <c r="G33" s="571">
        <f>'[2]FØR korreksjon befolkning 67+'!G33</f>
        <v>0</v>
      </c>
      <c r="H33" s="571">
        <f>'[2]FØR korreksjon befolkning 67+'!H33</f>
        <v>2</v>
      </c>
      <c r="I33" s="571">
        <f>'[2]FØR korreksjon befolkning 67+'!I33</f>
        <v>1</v>
      </c>
      <c r="J33" s="571">
        <f>'[2]FØR korreksjon befolkning 67+'!J33</f>
        <v>2</v>
      </c>
      <c r="K33" s="571">
        <f>'[2]FØR korreksjon befolkning 67+'!K33</f>
        <v>1</v>
      </c>
      <c r="L33" s="571">
        <f>'[2]FØR korreksjon befolkning 67+'!L33</f>
        <v>0</v>
      </c>
      <c r="M33" s="571">
        <f>'[2]FØR korreksjon befolkning 67+'!M33</f>
        <v>8</v>
      </c>
      <c r="N33" s="571">
        <f>'[2]FØR korreksjon befolkning 67+'!N33</f>
        <v>4</v>
      </c>
      <c r="O33" s="571">
        <f>'[2]FØR korreksjon befolkning 67+'!O33</f>
        <v>0</v>
      </c>
      <c r="P33" s="571">
        <f>'[2]FØR korreksjon befolkning 67+'!P33</f>
        <v>4</v>
      </c>
      <c r="Q33" s="571">
        <f>'[2]FØR korreksjon befolkning 67+'!Q33</f>
        <v>1</v>
      </c>
      <c r="R33" s="571">
        <f>'[2]FØR korreksjon befolkning 67+'!R33</f>
        <v>0</v>
      </c>
      <c r="S33" s="571">
        <f>'[2]FØR korreksjon befolkning 67+'!S33</f>
        <v>0</v>
      </c>
    </row>
    <row r="34" spans="1:19" x14ac:dyDescent="0.2">
      <c r="A34" s="555" t="s">
        <v>198</v>
      </c>
      <c r="B34" s="573">
        <f t="shared" si="7"/>
        <v>53</v>
      </c>
      <c r="C34" s="571">
        <f>'[2]FØR korreksjon befolkning 67+'!C34</f>
        <v>0</v>
      </c>
      <c r="D34" s="571">
        <f>'[2]FØR korreksjon befolkning 67+'!D34</f>
        <v>2</v>
      </c>
      <c r="E34" s="571">
        <f>'[2]FØR korreksjon befolkning 67+'!E34</f>
        <v>3</v>
      </c>
      <c r="F34" s="571">
        <f>'[2]FØR korreksjon befolkning 67+'!F34</f>
        <v>2</v>
      </c>
      <c r="G34" s="571">
        <f>'[2]FØR korreksjon befolkning 67+'!G34</f>
        <v>0</v>
      </c>
      <c r="H34" s="571">
        <f>'[2]FØR korreksjon befolkning 67+'!H34</f>
        <v>0</v>
      </c>
      <c r="I34" s="571">
        <f>'[2]FØR korreksjon befolkning 67+'!I34</f>
        <v>2</v>
      </c>
      <c r="J34" s="571">
        <f>'[2]FØR korreksjon befolkning 67+'!J34</f>
        <v>2</v>
      </c>
      <c r="K34" s="571">
        <f>'[2]FØR korreksjon befolkning 67+'!K34</f>
        <v>10</v>
      </c>
      <c r="L34" s="571">
        <f>'[2]FØR korreksjon befolkning 67+'!L34</f>
        <v>9</v>
      </c>
      <c r="M34" s="571">
        <f>'[2]FØR korreksjon befolkning 67+'!M34</f>
        <v>12</v>
      </c>
      <c r="N34" s="571">
        <f>'[2]FØR korreksjon befolkning 67+'!N34</f>
        <v>5</v>
      </c>
      <c r="O34" s="571">
        <f>'[2]FØR korreksjon befolkning 67+'!O34</f>
        <v>5</v>
      </c>
      <c r="P34" s="571">
        <f>'[2]FØR korreksjon befolkning 67+'!P34</f>
        <v>1</v>
      </c>
      <c r="Q34" s="571">
        <f>'[2]FØR korreksjon befolkning 67+'!Q34</f>
        <v>0</v>
      </c>
      <c r="R34" s="571">
        <f>'[2]FØR korreksjon befolkning 67+'!R34</f>
        <v>0</v>
      </c>
      <c r="S34" s="571">
        <f>'[2]FØR korreksjon befolkning 67+'!S34</f>
        <v>0</v>
      </c>
    </row>
    <row r="35" spans="1:19" x14ac:dyDescent="0.2">
      <c r="A35" s="555" t="s">
        <v>199</v>
      </c>
      <c r="B35" s="574">
        <f t="shared" si="7"/>
        <v>1684</v>
      </c>
      <c r="C35" s="574">
        <f>SUM(C29:C34)</f>
        <v>4</v>
      </c>
      <c r="D35" s="574">
        <f t="shared" ref="D35:S35" si="8">SUM(D29:D34)</f>
        <v>66</v>
      </c>
      <c r="E35" s="574">
        <f t="shared" si="8"/>
        <v>127</v>
      </c>
      <c r="F35" s="574">
        <f t="shared" si="8"/>
        <v>72</v>
      </c>
      <c r="G35" s="574">
        <f t="shared" si="8"/>
        <v>40</v>
      </c>
      <c r="H35" s="574">
        <f t="shared" si="8"/>
        <v>41</v>
      </c>
      <c r="I35" s="574">
        <f t="shared" si="8"/>
        <v>81</v>
      </c>
      <c r="J35" s="574">
        <f t="shared" si="8"/>
        <v>55</v>
      </c>
      <c r="K35" s="574">
        <f t="shared" si="8"/>
        <v>185</v>
      </c>
      <c r="L35" s="574">
        <f t="shared" si="8"/>
        <v>256</v>
      </c>
      <c r="M35" s="574">
        <f t="shared" si="8"/>
        <v>491</v>
      </c>
      <c r="N35" s="574">
        <f t="shared" si="8"/>
        <v>151</v>
      </c>
      <c r="O35" s="574">
        <f t="shared" si="8"/>
        <v>58</v>
      </c>
      <c r="P35" s="574">
        <f t="shared" si="8"/>
        <v>32</v>
      </c>
      <c r="Q35" s="574">
        <f t="shared" si="8"/>
        <v>17</v>
      </c>
      <c r="R35" s="574">
        <f t="shared" si="8"/>
        <v>7</v>
      </c>
      <c r="S35" s="574">
        <f t="shared" si="8"/>
        <v>1</v>
      </c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575d2e-6bd2-490f-8903-86eafe0953ab" xsi:nil="true"/>
    <lcf76f155ced4ddcb4097134ff3c332f xmlns="414196f9-be37-42b5-b931-62c8b6f9ca0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71928030548B4A9689D6BA021764B9" ma:contentTypeVersion="14" ma:contentTypeDescription="Opprett et nytt dokument." ma:contentTypeScope="" ma:versionID="5cf5c479fd6729f1383c66338a2cb6cb">
  <xsd:schema xmlns:xsd="http://www.w3.org/2001/XMLSchema" xmlns:xs="http://www.w3.org/2001/XMLSchema" xmlns:p="http://schemas.microsoft.com/office/2006/metadata/properties" xmlns:ns2="414196f9-be37-42b5-b931-62c8b6f9ca01" xmlns:ns3="c0575d2e-6bd2-490f-8903-86eafe0953ab" targetNamespace="http://schemas.microsoft.com/office/2006/metadata/properties" ma:root="true" ma:fieldsID="f29071350f4390e6deb978b6f9300961" ns2:_="" ns3:_="">
    <xsd:import namespace="414196f9-be37-42b5-b931-62c8b6f9ca01"/>
    <xsd:import namespace="c0575d2e-6bd2-490f-8903-86eafe095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196f9-be37-42b5-b931-62c8b6f9c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75d2e-6bd2-490f-8903-86eafe0953a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157be2c-d6e8-4ec8-9865-a120c5bef974}" ma:internalName="TaxCatchAll" ma:showField="CatchAllData" ma:web="c0575d2e-6bd2-490f-8903-86eafe095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C6431-5BDD-4FD4-B705-B687AD876E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2947E-F975-4C39-8E4F-33BC003A32BB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c0575d2e-6bd2-490f-8903-86eafe0953ab"/>
    <ds:schemaRef ds:uri="414196f9-be37-42b5-b931-62c8b6f9ca0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3B1CB78-AC7F-43A2-A31F-2EF9EBA8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196f9-be37-42b5-b931-62c8b6f9ca01"/>
    <ds:schemaRef ds:uri="c0575d2e-6bd2-490f-8903-86eafe095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8</vt:i4>
      </vt:variant>
    </vt:vector>
  </HeadingPairs>
  <TitlesOfParts>
    <vt:vector size="17" baseType="lpstr"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'Saker behandlet av Fylkesnemda'!Utskriftsområde</vt:lpstr>
      <vt:lpstr>'Tab 2-4-2 Barn under tilt. i bv'!Utskriftsområde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  <vt:lpstr>'Tabell_2-4-3-Barn_i_fosterhj'!Utskriftsområde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Tor Løvset Waage</cp:lastModifiedBy>
  <cp:revision/>
  <dcterms:created xsi:type="dcterms:W3CDTF">2003-11-04T12:39:02Z</dcterms:created>
  <dcterms:modified xsi:type="dcterms:W3CDTF">2026-05-08T10:46:30Z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2022-03-15T14:26:19Z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cc06d2d5-0d46-413f-a192-32700e965c58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0x0101004871928030548B4A9689D6BA021764B9</vt:lpwstr>
  </property>
  <property fmtid="{D5CDD505-2E9C-101B-9397-08002B2CF9AE}" pid="11" name="Order">
    <vt:r8>100</vt:r8>
  </property>
</Properties>
</file>