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96" windowWidth="21828" windowHeight="9528"/>
  </bookViews>
  <sheets>
    <sheet name="B-2018 Vedlegg" sheetId="1" r:id="rId1"/>
  </sheets>
  <externalReferences>
    <externalReference r:id="rId2"/>
  </externalReferences>
  <definedNames>
    <definedName name="tall1">'[1]MAL2T-2003B.XLS'!$G$7:$G$731</definedName>
    <definedName name="TULL" localSheetId="0">#REF!</definedName>
    <definedName name="TULL">#REF!</definedName>
  </definedNames>
  <calcPr calcId="145621"/>
</workbook>
</file>

<file path=xl/calcChain.xml><?xml version="1.0" encoding="utf-8"?>
<calcChain xmlns="http://schemas.openxmlformats.org/spreadsheetml/2006/main">
  <c r="H52" i="1" l="1"/>
  <c r="F52" i="1"/>
  <c r="B52" i="1"/>
  <c r="F45" i="1"/>
  <c r="G45" i="1" s="1"/>
  <c r="C45" i="1"/>
  <c r="C52" i="1" s="1"/>
  <c r="C53" i="1" s="1"/>
  <c r="F44" i="1"/>
  <c r="G44" i="1" s="1"/>
  <c r="G52" i="1" s="1"/>
  <c r="E44" i="1"/>
  <c r="E52" i="1" s="1"/>
  <c r="D44" i="1"/>
  <c r="C44" i="1"/>
  <c r="G43" i="1"/>
  <c r="D43" i="1"/>
  <c r="H22" i="1"/>
  <c r="H53" i="1" s="1"/>
  <c r="F22" i="1"/>
  <c r="F53" i="1" s="1"/>
  <c r="E22" i="1"/>
  <c r="E53" i="1" s="1"/>
  <c r="D22" i="1"/>
  <c r="C22" i="1"/>
  <c r="B22" i="1"/>
  <c r="B53" i="1" s="1"/>
  <c r="D52" i="1" l="1"/>
  <c r="D53" i="1" s="1"/>
  <c r="D45" i="1"/>
  <c r="G22" i="1"/>
  <c r="G53" i="1" s="1"/>
</calcChain>
</file>

<file path=xl/sharedStrings.xml><?xml version="1.0" encoding="utf-8"?>
<sst xmlns="http://schemas.openxmlformats.org/spreadsheetml/2006/main" count="66" uniqueCount="54">
  <si>
    <t>Vedlegg 6</t>
  </si>
  <si>
    <t>Oversikt over hvordan ordningen med egenandeler for tidligpensjonering slår ut for den enkelte</t>
  </si>
  <si>
    <t>bydel/virksomhet</t>
  </si>
  <si>
    <t>Ramme for uføretilfeller</t>
  </si>
  <si>
    <t>Ramme for AFP 62-64*</t>
  </si>
  <si>
    <t>Sum endring avrundet 2018</t>
  </si>
  <si>
    <t>Kapittel</t>
  </si>
  <si>
    <t>Sak 1/2018 redusert</t>
  </si>
  <si>
    <t>Ramme 2018</t>
  </si>
  <si>
    <t>Endring 2018</t>
  </si>
  <si>
    <t>001 Bydel Gamle Oslo</t>
  </si>
  <si>
    <t>002 Bydel Grünerløkka</t>
  </si>
  <si>
    <t>003 Bydel Sagene</t>
  </si>
  <si>
    <t>004 Bydel St.Hanshaugen</t>
  </si>
  <si>
    <t>005 Bydel Frogner</t>
  </si>
  <si>
    <t>006 Bydel Ullern</t>
  </si>
  <si>
    <t>007 Bydel Vestre Aker</t>
  </si>
  <si>
    <t>008 Bydel Nordre Aker</t>
  </si>
  <si>
    <t>009 Bydel Bjerke</t>
  </si>
  <si>
    <t>010 Bydel Grorud</t>
  </si>
  <si>
    <t>011 Bydel Stovner</t>
  </si>
  <si>
    <t>012 Bydel Alna</t>
  </si>
  <si>
    <t>013 Bydel Østensjø</t>
  </si>
  <si>
    <t>014 Bydel Nordstrand</t>
  </si>
  <si>
    <t>015 Bydel Søndre Nordstrand</t>
  </si>
  <si>
    <t>Sum bydeler</t>
  </si>
  <si>
    <t>Ramme 2017</t>
  </si>
  <si>
    <t>Sum endring 2013</t>
  </si>
  <si>
    <t>100 Bystyrets sekretariat</t>
  </si>
  <si>
    <t>110 Kommunerevisjonen</t>
  </si>
  <si>
    <t>Under 50</t>
  </si>
  <si>
    <t>120 Byrådsavdelingene</t>
  </si>
  <si>
    <t>125 Utviklings- og kompetanseetaten</t>
  </si>
  <si>
    <t>130 Kemnerkontoret</t>
  </si>
  <si>
    <t>150 Rådhusets forvaltningstjeneste</t>
  </si>
  <si>
    <t>200 Utdanningsetaten</t>
  </si>
  <si>
    <t>313 Sykehjemsetaten</t>
  </si>
  <si>
    <t>314 Helseetaten</t>
  </si>
  <si>
    <t>315 Velferdsetaten</t>
  </si>
  <si>
    <t>360 Barne- og familieetaten</t>
  </si>
  <si>
    <t>400 Eiendoms- og byfornyelsesetaten</t>
  </si>
  <si>
    <t>502 Kulturetaten</t>
  </si>
  <si>
    <t>504 Munch-museet</t>
  </si>
  <si>
    <t>542 Bymiljøetaten</t>
  </si>
  <si>
    <t>545 Idrett (17,5% lønn av sum BYM)</t>
  </si>
  <si>
    <t>590 Gravferdsetaten</t>
  </si>
  <si>
    <t>609 Plan- og bygningsetaten</t>
  </si>
  <si>
    <t>620 Vann- og avløpsetaten</t>
  </si>
  <si>
    <t>640 Renovasjonsetaten</t>
  </si>
  <si>
    <t>645 Energigjenvinningsetaten</t>
  </si>
  <si>
    <t>650 Brann- og redningsetaten</t>
  </si>
  <si>
    <t>Sum etater</t>
  </si>
  <si>
    <t>Sum alle virksomheter</t>
  </si>
  <si>
    <t>*=AFP-rammene er G-justert (1,13 %)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</si>
</sst>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44" formatCode="_ &quot;kr&quot;\ * #,##0.00_ ;_ &quot;kr&quot;\ * \-#,##0.00_ ;_ &quot;kr&quot;\ * &quot;-&quot;??_ ;_ @_ "/>
    <numFmt numFmtId="43" formatCode="_ * #,##0.00_ ;_ * \-#,##0.00_ ;_ * &quot;-&quot;??_ ;_ @_ "/>
    <numFmt numFmtId="164" formatCode="_ * #,##0_ ;_ * \-#,##0_ ;_ * &quot;-&quot;?????_ ;_ @_ "/>
    <numFmt numFmtId="165" formatCode="_(* #,##0.00_);_(* \(#,##0.00\);_(* &quot;-&quot;??_);_(@_)"/>
    <numFmt numFmtId="166" formatCode="_(&quot;kr&quot;\ * #,##0.00_);_(&quot;kr&quot;\ * \(#,##0.00\);_(&quot;kr&quot;\ 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" fillId="0" borderId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0" fontId="12" fillId="0" borderId="0"/>
    <xf numFmtId="0" fontId="10" fillId="0" borderId="0"/>
    <xf numFmtId="0" fontId="1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1" xfId="1" applyFont="1" applyBorder="1"/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7" xfId="1" applyFont="1" applyFill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Fill="1" applyBorder="1" applyAlignment="1">
      <alignment horizontal="center" wrapText="1"/>
    </xf>
    <xf numFmtId="0" fontId="5" fillId="0" borderId="10" xfId="1" applyFont="1" applyBorder="1"/>
    <xf numFmtId="41" fontId="6" fillId="0" borderId="11" xfId="1" applyNumberFormat="1" applyFont="1" applyBorder="1"/>
    <xf numFmtId="3" fontId="6" fillId="0" borderId="12" xfId="1" applyNumberFormat="1" applyFont="1" applyBorder="1"/>
    <xf numFmtId="41" fontId="6" fillId="0" borderId="12" xfId="1" applyNumberFormat="1" applyFont="1" applyBorder="1"/>
    <xf numFmtId="164" fontId="6" fillId="0" borderId="11" xfId="1" applyNumberFormat="1" applyFont="1" applyBorder="1"/>
    <xf numFmtId="164" fontId="6" fillId="0" borderId="13" xfId="1" applyNumberFormat="1" applyFont="1" applyBorder="1"/>
    <xf numFmtId="41" fontId="6" fillId="0" borderId="10" xfId="1" applyNumberFormat="1" applyFont="1" applyBorder="1"/>
    <xf numFmtId="0" fontId="5" fillId="0" borderId="14" xfId="1" applyFont="1" applyBorder="1"/>
    <xf numFmtId="41" fontId="6" fillId="0" borderId="0" xfId="1" applyNumberFormat="1" applyFont="1" applyBorder="1"/>
    <xf numFmtId="3" fontId="6" fillId="0" borderId="15" xfId="1" applyNumberFormat="1" applyFont="1" applyBorder="1"/>
    <xf numFmtId="41" fontId="6" fillId="0" borderId="15" xfId="1" applyNumberFormat="1" applyFont="1" applyBorder="1"/>
    <xf numFmtId="164" fontId="6" fillId="0" borderId="0" xfId="1" applyNumberFormat="1" applyFont="1" applyBorder="1"/>
    <xf numFmtId="164" fontId="6" fillId="0" borderId="16" xfId="1" applyNumberFormat="1" applyFont="1" applyBorder="1"/>
    <xf numFmtId="3" fontId="6" fillId="0" borderId="14" xfId="1" applyNumberFormat="1" applyFont="1" applyBorder="1"/>
    <xf numFmtId="0" fontId="5" fillId="0" borderId="17" xfId="1" applyFont="1" applyBorder="1"/>
    <xf numFmtId="41" fontId="6" fillId="0" borderId="18" xfId="1" applyNumberFormat="1" applyFont="1" applyBorder="1"/>
    <xf numFmtId="3" fontId="6" fillId="0" borderId="19" xfId="1" applyNumberFormat="1" applyFont="1" applyBorder="1"/>
    <xf numFmtId="41" fontId="6" fillId="0" borderId="19" xfId="1" applyNumberFormat="1" applyFont="1" applyBorder="1"/>
    <xf numFmtId="164" fontId="6" fillId="0" borderId="18" xfId="1" applyNumberFormat="1" applyFont="1" applyBorder="1"/>
    <xf numFmtId="164" fontId="6" fillId="0" borderId="20" xfId="1" applyNumberFormat="1" applyFont="1" applyBorder="1"/>
    <xf numFmtId="3" fontId="6" fillId="0" borderId="17" xfId="1" applyNumberFormat="1" applyFont="1" applyBorder="1"/>
    <xf numFmtId="0" fontId="5" fillId="0" borderId="21" xfId="1" applyFont="1" applyBorder="1"/>
    <xf numFmtId="41" fontId="6" fillId="0" borderId="22" xfId="1" applyNumberFormat="1" applyFont="1" applyBorder="1"/>
    <xf numFmtId="3" fontId="6" fillId="0" borderId="23" xfId="1" applyNumberFormat="1" applyFont="1" applyBorder="1"/>
    <xf numFmtId="41" fontId="6" fillId="0" borderId="23" xfId="1" applyNumberFormat="1" applyFont="1" applyBorder="1"/>
    <xf numFmtId="164" fontId="6" fillId="0" borderId="22" xfId="1" applyNumberFormat="1" applyFont="1" applyBorder="1"/>
    <xf numFmtId="164" fontId="6" fillId="0" borderId="24" xfId="1" applyNumberFormat="1" applyFont="1" applyBorder="1"/>
    <xf numFmtId="3" fontId="6" fillId="0" borderId="21" xfId="1" applyNumberFormat="1" applyFont="1" applyBorder="1"/>
    <xf numFmtId="0" fontId="5" fillId="0" borderId="25" xfId="1" applyFont="1" applyBorder="1"/>
    <xf numFmtId="41" fontId="6" fillId="0" borderId="2" xfId="1" applyNumberFormat="1" applyFont="1" applyBorder="1"/>
    <xf numFmtId="3" fontId="6" fillId="0" borderId="7" xfId="1" applyNumberFormat="1" applyFont="1" applyBorder="1"/>
    <xf numFmtId="41" fontId="6" fillId="0" borderId="3" xfId="1" applyNumberFormat="1" applyFont="1" applyBorder="1"/>
    <xf numFmtId="41" fontId="6" fillId="0" borderId="7" xfId="1" applyNumberFormat="1" applyFont="1" applyBorder="1"/>
    <xf numFmtId="164" fontId="6" fillId="0" borderId="3" xfId="1" applyNumberFormat="1" applyFont="1" applyBorder="1"/>
    <xf numFmtId="164" fontId="6" fillId="0" borderId="26" xfId="1" applyNumberFormat="1" applyFont="1" applyBorder="1"/>
    <xf numFmtId="41" fontId="6" fillId="0" borderId="25" xfId="1" applyNumberFormat="1" applyFont="1" applyBorder="1"/>
    <xf numFmtId="0" fontId="6" fillId="0" borderId="0" xfId="1" applyFont="1"/>
    <xf numFmtId="41" fontId="6" fillId="0" borderId="0" xfId="1" applyNumberFormat="1" applyFont="1"/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2" fillId="0" borderId="14" xfId="1" applyFont="1" applyBorder="1"/>
    <xf numFmtId="3" fontId="6" fillId="0" borderId="27" xfId="1" applyNumberFormat="1" applyFont="1" applyBorder="1"/>
    <xf numFmtId="41" fontId="6" fillId="0" borderId="28" xfId="1" applyNumberFormat="1" applyFont="1" applyBorder="1"/>
    <xf numFmtId="3" fontId="6" fillId="0" borderId="29" xfId="1" applyNumberFormat="1" applyFont="1" applyBorder="1"/>
    <xf numFmtId="164" fontId="6" fillId="0" borderId="12" xfId="1" applyNumberFormat="1" applyFont="1" applyBorder="1"/>
    <xf numFmtId="164" fontId="6" fillId="0" borderId="30" xfId="1" applyNumberFormat="1" applyFont="1" applyBorder="1"/>
    <xf numFmtId="3" fontId="6" fillId="0" borderId="30" xfId="1" applyNumberFormat="1" applyFont="1" applyBorder="1"/>
    <xf numFmtId="3" fontId="6" fillId="0" borderId="31" xfId="1" applyNumberFormat="1" applyFont="1" applyBorder="1" applyAlignment="1">
      <alignment horizontal="right"/>
    </xf>
    <xf numFmtId="41" fontId="6" fillId="0" borderId="18" xfId="1" applyNumberFormat="1" applyFont="1" applyBorder="1" applyAlignment="1">
      <alignment horizontal="right"/>
    </xf>
    <xf numFmtId="41" fontId="6" fillId="0" borderId="32" xfId="1" applyNumberFormat="1" applyFont="1" applyBorder="1" applyAlignment="1">
      <alignment horizontal="right"/>
    </xf>
    <xf numFmtId="3" fontId="6" fillId="0" borderId="33" xfId="1" applyNumberFormat="1" applyFont="1" applyBorder="1" applyAlignment="1">
      <alignment horizontal="right"/>
    </xf>
    <xf numFmtId="164" fontId="6" fillId="0" borderId="19" xfId="1" applyNumberFormat="1" applyFont="1" applyBorder="1" applyAlignment="1">
      <alignment horizontal="right"/>
    </xf>
    <xf numFmtId="164" fontId="6" fillId="0" borderId="34" xfId="1" applyNumberFormat="1" applyFont="1" applyBorder="1" applyAlignment="1">
      <alignment horizontal="right"/>
    </xf>
    <xf numFmtId="3" fontId="6" fillId="0" borderId="31" xfId="1" applyNumberFormat="1" applyFont="1" applyBorder="1"/>
    <xf numFmtId="41" fontId="6" fillId="0" borderId="32" xfId="1" applyNumberFormat="1" applyFont="1" applyBorder="1"/>
    <xf numFmtId="3" fontId="6" fillId="0" borderId="33" xfId="1" applyNumberFormat="1" applyFont="1" applyBorder="1"/>
    <xf numFmtId="164" fontId="6" fillId="0" borderId="19" xfId="1" applyNumberFormat="1" applyFont="1" applyBorder="1"/>
    <xf numFmtId="164" fontId="6" fillId="0" borderId="34" xfId="1" applyNumberFormat="1" applyFont="1" applyBorder="1"/>
    <xf numFmtId="3" fontId="6" fillId="0" borderId="34" xfId="1" applyNumberFormat="1" applyFont="1" applyBorder="1"/>
    <xf numFmtId="0" fontId="2" fillId="0" borderId="17" xfId="1" applyFont="1" applyBorder="1"/>
    <xf numFmtId="3" fontId="6" fillId="0" borderId="35" xfId="1" applyNumberFormat="1" applyFont="1" applyBorder="1"/>
    <xf numFmtId="41" fontId="6" fillId="0" borderId="36" xfId="1" applyNumberFormat="1" applyFont="1" applyBorder="1"/>
    <xf numFmtId="3" fontId="6" fillId="0" borderId="37" xfId="1" applyNumberFormat="1" applyFont="1" applyBorder="1"/>
    <xf numFmtId="164" fontId="6" fillId="0" borderId="15" xfId="1" applyNumberFormat="1" applyFont="1" applyBorder="1"/>
    <xf numFmtId="164" fontId="6" fillId="0" borderId="38" xfId="1" applyNumberFormat="1" applyFont="1" applyBorder="1"/>
    <xf numFmtId="3" fontId="6" fillId="0" borderId="38" xfId="1" applyNumberFormat="1" applyFont="1" applyBorder="1"/>
    <xf numFmtId="3" fontId="7" fillId="0" borderId="39" xfId="1" applyNumberFormat="1" applyFont="1" applyBorder="1"/>
    <xf numFmtId="3" fontId="7" fillId="0" borderId="31" xfId="1" applyNumberFormat="1" applyFont="1" applyFill="1" applyBorder="1"/>
    <xf numFmtId="41" fontId="6" fillId="0" borderId="19" xfId="1" applyNumberFormat="1" applyFont="1" applyFill="1" applyBorder="1"/>
    <xf numFmtId="3" fontId="6" fillId="0" borderId="19" xfId="1" applyNumberFormat="1" applyFont="1" applyFill="1" applyBorder="1"/>
    <xf numFmtId="164" fontId="6" fillId="0" borderId="19" xfId="1" applyNumberFormat="1" applyFont="1" applyFill="1" applyBorder="1"/>
    <xf numFmtId="3" fontId="6" fillId="0" borderId="34" xfId="1" applyNumberFormat="1" applyFont="1" applyFill="1" applyBorder="1"/>
    <xf numFmtId="0" fontId="1" fillId="0" borderId="0" xfId="1" applyFill="1"/>
    <xf numFmtId="0" fontId="2" fillId="0" borderId="5" xfId="1" applyFont="1" applyBorder="1"/>
    <xf numFmtId="3" fontId="6" fillId="0" borderId="40" xfId="1" applyNumberFormat="1" applyFont="1" applyBorder="1"/>
    <xf numFmtId="41" fontId="6" fillId="0" borderId="41" xfId="1" applyNumberFormat="1" applyFont="1" applyBorder="1"/>
    <xf numFmtId="3" fontId="6" fillId="0" borderId="42" xfId="1" applyNumberFormat="1" applyFont="1" applyBorder="1"/>
    <xf numFmtId="164" fontId="6" fillId="0" borderId="23" xfId="1" applyNumberFormat="1" applyFont="1" applyBorder="1"/>
    <xf numFmtId="164" fontId="6" fillId="0" borderId="43" xfId="1" applyNumberFormat="1" applyFont="1" applyBorder="1"/>
    <xf numFmtId="3" fontId="6" fillId="0" borderId="43" xfId="1" applyNumberFormat="1" applyFont="1" applyBorder="1"/>
    <xf numFmtId="0" fontId="2" fillId="0" borderId="25" xfId="1" applyFont="1" applyBorder="1"/>
    <xf numFmtId="3" fontId="6" fillId="0" borderId="6" xfId="1" applyNumberFormat="1" applyFont="1" applyBorder="1"/>
    <xf numFmtId="41" fontId="6" fillId="0" borderId="44" xfId="1" applyNumberFormat="1" applyFont="1" applyBorder="1"/>
    <xf numFmtId="164" fontId="6" fillId="0" borderId="7" xfId="1" applyNumberFormat="1" applyFont="1" applyBorder="1"/>
    <xf numFmtId="164" fontId="6" fillId="0" borderId="4" xfId="1" applyNumberFormat="1" applyFont="1" applyBorder="1"/>
    <xf numFmtId="3" fontId="6" fillId="0" borderId="4" xfId="1" applyNumberFormat="1" applyFont="1" applyBorder="1"/>
    <xf numFmtId="0" fontId="8" fillId="0" borderId="25" xfId="1" applyFont="1" applyFill="1" applyBorder="1"/>
    <xf numFmtId="41" fontId="6" fillId="0" borderId="6" xfId="1" applyNumberFormat="1" applyFont="1" applyBorder="1"/>
    <xf numFmtId="164" fontId="6" fillId="0" borderId="44" xfId="1" applyNumberFormat="1" applyFont="1" applyBorder="1"/>
    <xf numFmtId="41" fontId="6" fillId="0" borderId="4" xfId="1" applyNumberFormat="1" applyFont="1" applyBorder="1"/>
    <xf numFmtId="0" fontId="0" fillId="0" borderId="0" xfId="1" applyFont="1" applyFill="1" applyBorder="1"/>
    <xf numFmtId="0" fontId="1" fillId="0" borderId="0" xfId="1" applyBorder="1"/>
    <xf numFmtId="0" fontId="9" fillId="0" borderId="0" xfId="1" applyFont="1"/>
    <xf numFmtId="41" fontId="9" fillId="0" borderId="0" xfId="1" applyNumberFormat="1" applyFont="1"/>
    <xf numFmtId="41" fontId="1" fillId="0" borderId="0" xfId="1" applyNumberForma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</cellXfs>
  <cellStyles count="29">
    <cellStyle name="Komma 2" xfId="2"/>
    <cellStyle name="Komma 2 2" xfId="3"/>
    <cellStyle name="Komma 3" xfId="4"/>
    <cellStyle name="Komma 4" xfId="5"/>
    <cellStyle name="Komma 5" xfId="6"/>
    <cellStyle name="Normal" xfId="0" builtinId="0"/>
    <cellStyle name="Normal 10" xfId="7"/>
    <cellStyle name="Normal 2" xfId="1"/>
    <cellStyle name="Normal 2 2" xfId="8"/>
    <cellStyle name="Normal 3" xfId="9"/>
    <cellStyle name="Normal 3 2" xfId="10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8"/>
    <cellStyle name="Normal 8" xfId="19"/>
    <cellStyle name="Normal 9" xfId="20"/>
    <cellStyle name="Prosent 2" xfId="21"/>
    <cellStyle name="Prosent 3" xfId="22"/>
    <cellStyle name="Svein" xfId="23"/>
    <cellStyle name="Tusenskille 2" xfId="24"/>
    <cellStyle name="Tusenskille 3" xfId="25"/>
    <cellStyle name="Valuta 2" xfId="26"/>
    <cellStyle name="Valuta 2 2" xfId="27"/>
    <cellStyle name="Valuta 3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/Fiu/Pos/Felles-POS/Bydelsstatistikk/2003/2.%2520tertial%25202003/Bydelene/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  <sheetName val="MAL2T_2003B_XLS"/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</sheetNames>
    <sheetDataSet>
      <sheetData sheetId="0"/>
      <sheetData sheetId="1" refreshError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workbookViewId="0">
      <pane xSplit="1" topLeftCell="B1" activePane="topRight" state="frozen"/>
      <selection activeCell="A16" sqref="A16"/>
      <selection pane="topRight" activeCell="A3" sqref="A3:A4"/>
    </sheetView>
  </sheetViews>
  <sheetFormatPr baseColWidth="10" defaultColWidth="11.44140625" defaultRowHeight="14.4" x14ac:dyDescent="0.3"/>
  <cols>
    <col min="1" max="1" width="33.77734375" style="1" customWidth="1"/>
    <col min="2" max="2" width="14.6640625" style="1" customWidth="1"/>
    <col min="3" max="3" width="13.44140625" style="1" customWidth="1"/>
    <col min="4" max="4" width="13.33203125" style="1" customWidth="1"/>
    <col min="5" max="5" width="13.6640625" style="1" customWidth="1"/>
    <col min="6" max="6" width="13.109375" style="1" customWidth="1"/>
    <col min="7" max="7" width="13.88671875" style="1" customWidth="1"/>
    <col min="8" max="8" width="14.33203125" style="1" customWidth="1"/>
    <col min="9" max="16384" width="11.44140625" style="1"/>
  </cols>
  <sheetData>
    <row r="1" spans="1:8" ht="15.6" x14ac:dyDescent="0.3">
      <c r="H1" s="2" t="s">
        <v>0</v>
      </c>
    </row>
    <row r="2" spans="1:8" ht="15.6" x14ac:dyDescent="0.3">
      <c r="H2" s="2"/>
    </row>
    <row r="3" spans="1:8" ht="18" x14ac:dyDescent="0.35">
      <c r="A3" s="3" t="s">
        <v>1</v>
      </c>
    </row>
    <row r="4" spans="1:8" ht="18.600000000000001" thickBot="1" x14ac:dyDescent="0.4">
      <c r="A4" s="4" t="s">
        <v>2</v>
      </c>
    </row>
    <row r="5" spans="1:8" ht="16.5" customHeight="1" thickBot="1" x14ac:dyDescent="0.35">
      <c r="A5" s="5"/>
      <c r="B5" s="109" t="s">
        <v>3</v>
      </c>
      <c r="C5" s="110"/>
      <c r="D5" s="111"/>
      <c r="E5" s="109" t="s">
        <v>4</v>
      </c>
      <c r="F5" s="110"/>
      <c r="G5" s="110"/>
      <c r="H5" s="112" t="s">
        <v>5</v>
      </c>
    </row>
    <row r="6" spans="1:8" ht="42" customHeight="1" thickBot="1" x14ac:dyDescent="0.35">
      <c r="A6" s="6" t="s">
        <v>6</v>
      </c>
      <c r="B6" s="7" t="s">
        <v>7</v>
      </c>
      <c r="C6" s="8" t="s">
        <v>8</v>
      </c>
      <c r="D6" s="9" t="s">
        <v>9</v>
      </c>
      <c r="E6" s="7" t="s">
        <v>7</v>
      </c>
      <c r="F6" s="8" t="s">
        <v>8</v>
      </c>
      <c r="G6" s="10" t="s">
        <v>9</v>
      </c>
      <c r="H6" s="113"/>
    </row>
    <row r="7" spans="1:8" ht="15.6" x14ac:dyDescent="0.3">
      <c r="A7" s="11" t="s">
        <v>10</v>
      </c>
      <c r="B7" s="12">
        <v>5995953.2744922778</v>
      </c>
      <c r="C7" s="13">
        <v>7838604.484646203</v>
      </c>
      <c r="D7" s="12">
        <v>1842651.2101539252</v>
      </c>
      <c r="E7" s="14">
        <v>5734104.2794085229</v>
      </c>
      <c r="F7" s="15">
        <v>5566581.3051707856</v>
      </c>
      <c r="G7" s="16">
        <v>-167522.97423773725</v>
      </c>
      <c r="H7" s="17">
        <v>1675000</v>
      </c>
    </row>
    <row r="8" spans="1:8" ht="15.6" x14ac:dyDescent="0.3">
      <c r="A8" s="18" t="s">
        <v>11</v>
      </c>
      <c r="B8" s="19">
        <v>5457006.7853229418</v>
      </c>
      <c r="C8" s="20">
        <v>4600077.8170158891</v>
      </c>
      <c r="D8" s="19">
        <v>-856928.96830705274</v>
      </c>
      <c r="E8" s="21">
        <v>5218694.0971669387</v>
      </c>
      <c r="F8" s="22">
        <v>5091768.2541382872</v>
      </c>
      <c r="G8" s="23">
        <v>-126925.84302865155</v>
      </c>
      <c r="H8" s="24">
        <v>-984000</v>
      </c>
    </row>
    <row r="9" spans="1:8" ht="15.6" x14ac:dyDescent="0.3">
      <c r="A9" s="25" t="s">
        <v>12</v>
      </c>
      <c r="B9" s="26">
        <v>4535684.4659052705</v>
      </c>
      <c r="C9" s="27">
        <v>4091990.4755950444</v>
      </c>
      <c r="D9" s="26">
        <v>-443693.9903102261</v>
      </c>
      <c r="E9" s="28">
        <v>4337606.8016801672</v>
      </c>
      <c r="F9" s="29">
        <v>4400925.3497999497</v>
      </c>
      <c r="G9" s="30">
        <v>63318.54811978247</v>
      </c>
      <c r="H9" s="31">
        <v>-380000</v>
      </c>
    </row>
    <row r="10" spans="1:8" ht="15.6" x14ac:dyDescent="0.3">
      <c r="A10" s="18" t="s">
        <v>13</v>
      </c>
      <c r="B10" s="19">
        <v>2741466.7070482313</v>
      </c>
      <c r="C10" s="20">
        <v>1514960.0665048531</v>
      </c>
      <c r="D10" s="19">
        <v>-1226506.6405433782</v>
      </c>
      <c r="E10" s="21">
        <v>2621744.2426738013</v>
      </c>
      <c r="F10" s="22">
        <v>1926250.0364012234</v>
      </c>
      <c r="G10" s="23">
        <v>-695494.20627257787</v>
      </c>
      <c r="H10" s="24">
        <v>-1922000</v>
      </c>
    </row>
    <row r="11" spans="1:8" ht="15.6" x14ac:dyDescent="0.3">
      <c r="A11" s="25" t="s">
        <v>14</v>
      </c>
      <c r="B11" s="26">
        <v>3347791.6335541233</v>
      </c>
      <c r="C11" s="27">
        <v>2995936.7695417176</v>
      </c>
      <c r="D11" s="26">
        <v>-351854.86401240574</v>
      </c>
      <c r="E11" s="28">
        <v>3201590.3816655856</v>
      </c>
      <c r="F11" s="29">
        <v>2939362.1908378499</v>
      </c>
      <c r="G11" s="30">
        <v>-262228.1908277357</v>
      </c>
      <c r="H11" s="31">
        <v>-614000</v>
      </c>
    </row>
    <row r="12" spans="1:8" ht="15.6" x14ac:dyDescent="0.3">
      <c r="A12" s="18" t="s">
        <v>15</v>
      </c>
      <c r="B12" s="19">
        <v>2909776.487786103</v>
      </c>
      <c r="C12" s="20">
        <v>2272969.3905003332</v>
      </c>
      <c r="D12" s="19">
        <v>-636807.09728576988</v>
      </c>
      <c r="E12" s="21">
        <v>2782703.7748471177</v>
      </c>
      <c r="F12" s="22">
        <v>2000925.8051403372</v>
      </c>
      <c r="G12" s="23">
        <v>-781777.96970678051</v>
      </c>
      <c r="H12" s="24">
        <v>-1419000</v>
      </c>
    </row>
    <row r="13" spans="1:8" ht="15.6" x14ac:dyDescent="0.3">
      <c r="A13" s="25" t="s">
        <v>16</v>
      </c>
      <c r="B13" s="26">
        <v>3504407.6448133551</v>
      </c>
      <c r="C13" s="27">
        <v>2681854.3393972353</v>
      </c>
      <c r="D13" s="26">
        <v>-822553.30541611975</v>
      </c>
      <c r="E13" s="28">
        <v>3351366.8224203712</v>
      </c>
      <c r="F13" s="29">
        <v>4332280.8811285309</v>
      </c>
      <c r="G13" s="30">
        <v>980914.05870815972</v>
      </c>
      <c r="H13" s="31">
        <v>158000</v>
      </c>
    </row>
    <row r="14" spans="1:8" ht="15.6" x14ac:dyDescent="0.3">
      <c r="A14" s="18" t="s">
        <v>17</v>
      </c>
      <c r="B14" s="19">
        <v>4526159.9730925094</v>
      </c>
      <c r="C14" s="20">
        <v>3083216.2650807952</v>
      </c>
      <c r="D14" s="19">
        <v>-1442943.7080117143</v>
      </c>
      <c r="E14" s="21">
        <v>4328498.2525476739</v>
      </c>
      <c r="F14" s="22">
        <v>5534126.6461685728</v>
      </c>
      <c r="G14" s="23">
        <v>1205628.3936208989</v>
      </c>
      <c r="H14" s="24">
        <v>-237000</v>
      </c>
    </row>
    <row r="15" spans="1:8" ht="15.6" x14ac:dyDescent="0.3">
      <c r="A15" s="25" t="s">
        <v>18</v>
      </c>
      <c r="B15" s="26">
        <v>4386317.8311875295</v>
      </c>
      <c r="C15" s="27">
        <v>4038780.7363998941</v>
      </c>
      <c r="D15" s="26">
        <v>-347537.09478763537</v>
      </c>
      <c r="E15" s="28">
        <v>4194763.1502829045</v>
      </c>
      <c r="F15" s="29">
        <v>3931676.5044291685</v>
      </c>
      <c r="G15" s="30">
        <v>-263086.64585373597</v>
      </c>
      <c r="H15" s="31">
        <v>-611000</v>
      </c>
    </row>
    <row r="16" spans="1:8" ht="15.6" x14ac:dyDescent="0.3">
      <c r="A16" s="18" t="s">
        <v>19</v>
      </c>
      <c r="B16" s="19">
        <v>4019706.4502244862</v>
      </c>
      <c r="C16" s="20">
        <v>3842009.7999986634</v>
      </c>
      <c r="D16" s="19">
        <v>-177696.65022582281</v>
      </c>
      <c r="E16" s="21">
        <v>3844162.0377954063</v>
      </c>
      <c r="F16" s="22">
        <v>3675246.7655249601</v>
      </c>
      <c r="G16" s="23">
        <v>-168915.27227044618</v>
      </c>
      <c r="H16" s="24">
        <v>-347000</v>
      </c>
    </row>
    <row r="17" spans="1:8" ht="15.6" x14ac:dyDescent="0.3">
      <c r="A17" s="25" t="s">
        <v>20</v>
      </c>
      <c r="B17" s="26">
        <v>4631248.9466002425</v>
      </c>
      <c r="C17" s="27">
        <v>5897913.8680259697</v>
      </c>
      <c r="D17" s="26">
        <v>1266664.9214257272</v>
      </c>
      <c r="E17" s="28">
        <v>4428997.8904072382</v>
      </c>
      <c r="F17" s="29">
        <v>5544424.5198894851</v>
      </c>
      <c r="G17" s="30">
        <v>1115426.6294822469</v>
      </c>
      <c r="H17" s="31">
        <v>2382000</v>
      </c>
    </row>
    <row r="18" spans="1:8" ht="15.6" x14ac:dyDescent="0.3">
      <c r="A18" s="18" t="s">
        <v>21</v>
      </c>
      <c r="B18" s="19">
        <v>5807140.385427529</v>
      </c>
      <c r="C18" s="20">
        <v>6791828.6168305781</v>
      </c>
      <c r="D18" s="19">
        <v>984688.23140304908</v>
      </c>
      <c r="E18" s="21">
        <v>5553537.0291933622</v>
      </c>
      <c r="F18" s="22">
        <v>8064240.9453787897</v>
      </c>
      <c r="G18" s="23">
        <v>2510703.9161854275</v>
      </c>
      <c r="H18" s="24">
        <v>3495000</v>
      </c>
    </row>
    <row r="19" spans="1:8" ht="15.6" x14ac:dyDescent="0.3">
      <c r="A19" s="25" t="s">
        <v>22</v>
      </c>
      <c r="B19" s="26">
        <v>5887325.1559051154</v>
      </c>
      <c r="C19" s="27">
        <v>6574462.8625178831</v>
      </c>
      <c r="D19" s="26">
        <v>687137.70661276765</v>
      </c>
      <c r="E19" s="28">
        <v>5630220.0543088056</v>
      </c>
      <c r="F19" s="29">
        <v>6381294.4919141624</v>
      </c>
      <c r="G19" s="30">
        <v>751074.4376053568</v>
      </c>
      <c r="H19" s="31">
        <v>1438000</v>
      </c>
    </row>
    <row r="20" spans="1:8" ht="15.6" x14ac:dyDescent="0.3">
      <c r="A20" s="18" t="s">
        <v>23</v>
      </c>
      <c r="B20" s="19">
        <v>4998685.091949</v>
      </c>
      <c r="C20" s="20">
        <v>6635611.8615661878</v>
      </c>
      <c r="D20" s="19">
        <v>1636926.7696171878</v>
      </c>
      <c r="E20" s="21">
        <v>4780387.7490335274</v>
      </c>
      <c r="F20" s="22">
        <v>5867496.9154366478</v>
      </c>
      <c r="G20" s="23">
        <v>1087109.1664031204</v>
      </c>
      <c r="H20" s="24">
        <v>2724000</v>
      </c>
    </row>
    <row r="21" spans="1:8" ht="16.2" thickBot="1" x14ac:dyDescent="0.35">
      <c r="A21" s="32" t="s">
        <v>24</v>
      </c>
      <c r="B21" s="33">
        <v>4406903.7682976313</v>
      </c>
      <c r="C21" s="34">
        <v>4674484.6224986715</v>
      </c>
      <c r="D21" s="33">
        <v>267580.85420104023</v>
      </c>
      <c r="E21" s="35">
        <v>4214450.0798960552</v>
      </c>
      <c r="F21" s="36">
        <v>4619759.7527878676</v>
      </c>
      <c r="G21" s="37">
        <v>405309.6728918124</v>
      </c>
      <c r="H21" s="38">
        <v>673000</v>
      </c>
    </row>
    <row r="22" spans="1:8" ht="16.2" thickBot="1" x14ac:dyDescent="0.35">
      <c r="A22" s="39" t="s">
        <v>25</v>
      </c>
      <c r="B22" s="40">
        <f>SUM(B7:B21)</f>
        <v>67155574.601606354</v>
      </c>
      <c r="C22" s="41">
        <f>SUM(C7:C21)</f>
        <v>67534701.976119921</v>
      </c>
      <c r="D22" s="42">
        <f>SUM(D7:D21)</f>
        <v>379127.37451357208</v>
      </c>
      <c r="E22" s="43">
        <f>SUM(E7:E21)</f>
        <v>64222826.643327482</v>
      </c>
      <c r="F22" s="44">
        <f>SUM(F7:F21)</f>
        <v>69876360.36414662</v>
      </c>
      <c r="G22" s="45">
        <f t="shared" ref="G22" si="0">F22-E22</f>
        <v>5653533.720819138</v>
      </c>
      <c r="H22" s="46">
        <f>SUM(H7:H21)</f>
        <v>6031000</v>
      </c>
    </row>
    <row r="23" spans="1:8" x14ac:dyDescent="0.3">
      <c r="A23" s="47"/>
      <c r="B23" s="47"/>
      <c r="C23" s="47"/>
      <c r="D23" s="47"/>
      <c r="E23" s="47"/>
      <c r="F23" s="47"/>
      <c r="G23" s="47"/>
      <c r="H23" s="47"/>
    </row>
    <row r="24" spans="1:8" x14ac:dyDescent="0.3">
      <c r="A24" s="47"/>
      <c r="B24" s="47"/>
      <c r="C24" s="47"/>
      <c r="D24" s="47"/>
      <c r="E24" s="47"/>
      <c r="F24" s="47"/>
      <c r="G24" s="47"/>
      <c r="H24" s="47"/>
    </row>
    <row r="25" spans="1:8" x14ac:dyDescent="0.3">
      <c r="A25" s="47"/>
      <c r="B25" s="47"/>
      <c r="C25" s="47"/>
      <c r="D25" s="48"/>
      <c r="E25" s="47"/>
      <c r="F25" s="47"/>
      <c r="G25" s="47"/>
      <c r="H25" s="47"/>
    </row>
    <row r="26" spans="1:8" x14ac:dyDescent="0.3">
      <c r="A26" s="47"/>
      <c r="B26" s="47"/>
      <c r="C26" s="47"/>
      <c r="D26" s="47"/>
      <c r="E26" s="47"/>
      <c r="F26" s="47"/>
      <c r="G26" s="47"/>
      <c r="H26" s="47"/>
    </row>
    <row r="27" spans="1:8" ht="15" customHeight="1" thickBot="1" x14ac:dyDescent="0.35">
      <c r="A27" s="47"/>
      <c r="B27" s="47"/>
      <c r="C27" s="47"/>
      <c r="D27" s="47"/>
      <c r="E27" s="47"/>
      <c r="F27" s="47"/>
      <c r="G27" s="47"/>
      <c r="H27" s="47"/>
    </row>
    <row r="28" spans="1:8" ht="16.2" thickBot="1" x14ac:dyDescent="0.35">
      <c r="A28" s="5"/>
      <c r="B28" s="109" t="s">
        <v>3</v>
      </c>
      <c r="C28" s="110"/>
      <c r="D28" s="111"/>
      <c r="E28" s="109" t="s">
        <v>4</v>
      </c>
      <c r="F28" s="110"/>
      <c r="G28" s="111"/>
      <c r="H28" s="112" t="s">
        <v>5</v>
      </c>
    </row>
    <row r="29" spans="1:8" ht="16.5" customHeight="1" thickBot="1" x14ac:dyDescent="0.35">
      <c r="A29" s="6" t="s">
        <v>6</v>
      </c>
      <c r="B29" s="49" t="s">
        <v>26</v>
      </c>
      <c r="C29" s="50" t="s">
        <v>8</v>
      </c>
      <c r="D29" s="51" t="s">
        <v>9</v>
      </c>
      <c r="E29" s="49" t="s">
        <v>26</v>
      </c>
      <c r="F29" s="52" t="s">
        <v>8</v>
      </c>
      <c r="G29" s="53" t="s">
        <v>9</v>
      </c>
      <c r="H29" s="113" t="s">
        <v>27</v>
      </c>
    </row>
    <row r="30" spans="1:8" ht="15.6" x14ac:dyDescent="0.3">
      <c r="A30" s="54" t="s">
        <v>28</v>
      </c>
      <c r="B30" s="55">
        <v>148273.98540658699</v>
      </c>
      <c r="C30" s="12">
        <v>150679.5862347064</v>
      </c>
      <c r="D30" s="56">
        <v>2405.6008281194081</v>
      </c>
      <c r="E30" s="57">
        <v>550587.54781395069</v>
      </c>
      <c r="F30" s="58">
        <v>529383.70071503567</v>
      </c>
      <c r="G30" s="59">
        <v>-21203.847098915023</v>
      </c>
      <c r="H30" s="60">
        <v>-19000</v>
      </c>
    </row>
    <row r="31" spans="1:8" ht="15.6" x14ac:dyDescent="0.3">
      <c r="A31" s="54" t="s">
        <v>29</v>
      </c>
      <c r="B31" s="61">
        <v>65906.5</v>
      </c>
      <c r="C31" s="62" t="s">
        <v>30</v>
      </c>
      <c r="D31" s="63">
        <v>-65907</v>
      </c>
      <c r="E31" s="64">
        <v>291545.46782921453</v>
      </c>
      <c r="F31" s="65">
        <v>238032.92445481272</v>
      </c>
      <c r="G31" s="66">
        <v>-53512.543374401808</v>
      </c>
      <c r="H31" s="60">
        <v>-119000</v>
      </c>
    </row>
    <row r="32" spans="1:8" ht="15.6" x14ac:dyDescent="0.3">
      <c r="A32" s="54" t="s">
        <v>31</v>
      </c>
      <c r="B32" s="67">
        <v>611321.2707251634</v>
      </c>
      <c r="C32" s="26">
        <v>671355.21574002004</v>
      </c>
      <c r="D32" s="68">
        <v>60033.945014856639</v>
      </c>
      <c r="E32" s="69">
        <v>2515809.441938655</v>
      </c>
      <c r="F32" s="70">
        <v>2665350.1018928946</v>
      </c>
      <c r="G32" s="71">
        <v>149540.65995423961</v>
      </c>
      <c r="H32" s="72">
        <v>210000</v>
      </c>
    </row>
    <row r="33" spans="1:8" ht="15.6" x14ac:dyDescent="0.3">
      <c r="A33" s="73" t="s">
        <v>32</v>
      </c>
      <c r="B33" s="74">
        <v>362536.81731438101</v>
      </c>
      <c r="C33" s="19">
        <v>397580.69519707636</v>
      </c>
      <c r="D33" s="75">
        <v>35043.877882695349</v>
      </c>
      <c r="E33" s="76">
        <v>1937893.1714187539</v>
      </c>
      <c r="F33" s="77">
        <v>2252621.5222408874</v>
      </c>
      <c r="G33" s="78">
        <v>314728.35082213348</v>
      </c>
      <c r="H33" s="79">
        <v>350000</v>
      </c>
    </row>
    <row r="34" spans="1:8" ht="15.6" x14ac:dyDescent="0.3">
      <c r="A34" s="54" t="s">
        <v>33</v>
      </c>
      <c r="B34" s="67">
        <v>1045534.1400786033</v>
      </c>
      <c r="C34" s="26">
        <v>1131705.6467047401</v>
      </c>
      <c r="D34" s="68">
        <v>86171.506626136834</v>
      </c>
      <c r="E34" s="69">
        <v>2000617.3363388227</v>
      </c>
      <c r="F34" s="70">
        <v>2345430.4175516348</v>
      </c>
      <c r="G34" s="71">
        <v>344813.0812128121</v>
      </c>
      <c r="H34" s="72">
        <v>431000</v>
      </c>
    </row>
    <row r="35" spans="1:8" ht="15.6" x14ac:dyDescent="0.3">
      <c r="A35" s="73" t="s">
        <v>34</v>
      </c>
      <c r="B35" s="74">
        <v>394999.02629894071</v>
      </c>
      <c r="C35" s="19">
        <v>420905.939694011</v>
      </c>
      <c r="D35" s="75">
        <v>25906.913395070296</v>
      </c>
      <c r="E35" s="76">
        <v>460115.16597883747</v>
      </c>
      <c r="F35" s="77">
        <v>667080.59796988836</v>
      </c>
      <c r="G35" s="78">
        <v>206965.43199105089</v>
      </c>
      <c r="H35" s="79">
        <v>233000</v>
      </c>
    </row>
    <row r="36" spans="1:8" ht="15.6" x14ac:dyDescent="0.3">
      <c r="A36" s="54" t="s">
        <v>35</v>
      </c>
      <c r="B36" s="67">
        <v>14212690.969310446</v>
      </c>
      <c r="C36" s="26">
        <v>13625428.900489284</v>
      </c>
      <c r="D36" s="68">
        <v>-587262.06882116199</v>
      </c>
      <c r="E36" s="69">
        <v>18044171.597215697</v>
      </c>
      <c r="F36" s="70">
        <v>19024175.553691499</v>
      </c>
      <c r="G36" s="71">
        <v>980003.95647580177</v>
      </c>
      <c r="H36" s="72">
        <v>393000</v>
      </c>
    </row>
    <row r="37" spans="1:8" ht="15.6" x14ac:dyDescent="0.3">
      <c r="A37" s="73" t="s">
        <v>36</v>
      </c>
      <c r="B37" s="74">
        <v>12443443.804101845</v>
      </c>
      <c r="C37" s="19">
        <v>12091496.877505891</v>
      </c>
      <c r="D37" s="75">
        <v>-351946.92659595422</v>
      </c>
      <c r="E37" s="76">
        <v>16793964.917668644</v>
      </c>
      <c r="F37" s="77">
        <v>17266888.710267786</v>
      </c>
      <c r="G37" s="78">
        <v>472923.7925991416</v>
      </c>
      <c r="H37" s="79">
        <v>121000</v>
      </c>
    </row>
    <row r="38" spans="1:8" ht="15.6" x14ac:dyDescent="0.3">
      <c r="A38" s="54" t="s">
        <v>37</v>
      </c>
      <c r="B38" s="67">
        <v>2487067.1550367121</v>
      </c>
      <c r="C38" s="26">
        <v>2659887.7146471045</v>
      </c>
      <c r="D38" s="68">
        <v>172820.55961039243</v>
      </c>
      <c r="E38" s="69">
        <v>3771074.2299213549</v>
      </c>
      <c r="F38" s="70">
        <v>4053298.2097337162</v>
      </c>
      <c r="G38" s="71">
        <v>282223.9798123613</v>
      </c>
      <c r="H38" s="72">
        <v>455000</v>
      </c>
    </row>
    <row r="39" spans="1:8" ht="15.6" x14ac:dyDescent="0.3">
      <c r="A39" s="73" t="s">
        <v>38</v>
      </c>
      <c r="B39" s="74">
        <v>3932999.2521716878</v>
      </c>
      <c r="C39" s="19">
        <v>4054371.8900399222</v>
      </c>
      <c r="D39" s="75">
        <v>121372.63786823442</v>
      </c>
      <c r="E39" s="76">
        <v>4119305.8157015564</v>
      </c>
      <c r="F39" s="77">
        <v>4409662.9717060849</v>
      </c>
      <c r="G39" s="78">
        <v>290357.15600452852</v>
      </c>
      <c r="H39" s="79">
        <v>412000</v>
      </c>
    </row>
    <row r="40" spans="1:8" ht="15.6" x14ac:dyDescent="0.3">
      <c r="A40" s="54" t="s">
        <v>39</v>
      </c>
      <c r="B40" s="67">
        <v>1762283.0470492425</v>
      </c>
      <c r="C40" s="26">
        <v>1775978.4154792633</v>
      </c>
      <c r="D40" s="68">
        <v>13695.368430020753</v>
      </c>
      <c r="E40" s="69">
        <v>3044091.5346830334</v>
      </c>
      <c r="F40" s="70">
        <v>2889065.7666612621</v>
      </c>
      <c r="G40" s="71">
        <v>-155025.76802177122</v>
      </c>
      <c r="H40" s="72">
        <v>-141000</v>
      </c>
    </row>
    <row r="41" spans="1:8" ht="15.6" x14ac:dyDescent="0.3">
      <c r="A41" s="73" t="s">
        <v>40</v>
      </c>
      <c r="B41" s="74">
        <v>366090.81118576101</v>
      </c>
      <c r="C41" s="19">
        <v>358127.03954086697</v>
      </c>
      <c r="D41" s="75">
        <v>-7963.7716448940337</v>
      </c>
      <c r="E41" s="76">
        <v>713618.26754053112</v>
      </c>
      <c r="F41" s="77">
        <v>723957.63744129462</v>
      </c>
      <c r="G41" s="78">
        <v>10339.3699007635</v>
      </c>
      <c r="H41" s="79">
        <v>2000</v>
      </c>
    </row>
    <row r="42" spans="1:8" ht="15.6" x14ac:dyDescent="0.3">
      <c r="A42" s="54" t="s">
        <v>41</v>
      </c>
      <c r="B42" s="67">
        <v>1418813.9875673489</v>
      </c>
      <c r="C42" s="26">
        <v>2136470.1743526212</v>
      </c>
      <c r="D42" s="68">
        <v>717656.18678527232</v>
      </c>
      <c r="E42" s="69">
        <v>2702379.0780988582</v>
      </c>
      <c r="F42" s="70">
        <v>3057719.3887129594</v>
      </c>
      <c r="G42" s="71">
        <v>355340.31061410112</v>
      </c>
      <c r="H42" s="72">
        <v>1073000</v>
      </c>
    </row>
    <row r="43" spans="1:8" ht="15.6" x14ac:dyDescent="0.3">
      <c r="A43" s="73" t="s">
        <v>42</v>
      </c>
      <c r="B43" s="74">
        <v>205738.25</v>
      </c>
      <c r="C43" s="19">
        <v>185229.75</v>
      </c>
      <c r="D43" s="75">
        <f>+C43-B43</f>
        <v>-20508.5</v>
      </c>
      <c r="E43" s="76">
        <v>419890.26495714072</v>
      </c>
      <c r="F43" s="77">
        <v>425613.47013282008</v>
      </c>
      <c r="G43" s="78">
        <f>+F43-E43</f>
        <v>5723.2051756793517</v>
      </c>
      <c r="H43" s="79">
        <v>-15000</v>
      </c>
    </row>
    <row r="44" spans="1:8" ht="15.6" x14ac:dyDescent="0.3">
      <c r="A44" s="73" t="s">
        <v>43</v>
      </c>
      <c r="B44" s="80">
        <v>1929291</v>
      </c>
      <c r="C44" s="28">
        <f>2462863.64725361-431001</f>
        <v>2031862.6472536102</v>
      </c>
      <c r="D44" s="75">
        <f t="shared" ref="D44:D45" si="1">+C44-B44</f>
        <v>102571.64725361019</v>
      </c>
      <c r="E44" s="27">
        <f>3700389.55593665-643868</f>
        <v>3056521.5559366499</v>
      </c>
      <c r="F44" s="70">
        <f>3926930.55718124-687213</f>
        <v>3239717.5571812401</v>
      </c>
      <c r="G44" s="70">
        <f t="shared" ref="G44:G45" si="2">+F44-E44</f>
        <v>183196.00124459015</v>
      </c>
      <c r="H44" s="72">
        <v>286000</v>
      </c>
    </row>
    <row r="45" spans="1:8" s="86" customFormat="1" ht="15.6" x14ac:dyDescent="0.3">
      <c r="A45" s="54" t="s">
        <v>44</v>
      </c>
      <c r="B45" s="81">
        <v>406412</v>
      </c>
      <c r="C45" s="82">
        <f>17.5%*2462864</f>
        <v>431001.19999999995</v>
      </c>
      <c r="D45" s="68">
        <f t="shared" si="1"/>
        <v>24589.199999999953</v>
      </c>
      <c r="E45" s="83">
        <v>643868</v>
      </c>
      <c r="F45" s="82">
        <f>17.5%*3926931</f>
        <v>687212.92499999993</v>
      </c>
      <c r="G45" s="84">
        <f t="shared" si="2"/>
        <v>43344.92499999993</v>
      </c>
      <c r="H45" s="85">
        <v>68000</v>
      </c>
    </row>
    <row r="46" spans="1:8" ht="15.6" x14ac:dyDescent="0.3">
      <c r="A46" s="73" t="s">
        <v>45</v>
      </c>
      <c r="B46" s="74">
        <v>718359.59647236392</v>
      </c>
      <c r="C46" s="19">
        <v>709373.147317942</v>
      </c>
      <c r="D46" s="75">
        <v>-8986.44915442192</v>
      </c>
      <c r="E46" s="76">
        <v>1287760.4963723498</v>
      </c>
      <c r="F46" s="77">
        <v>1335589.0141267481</v>
      </c>
      <c r="G46" s="78">
        <v>47828.517754398286</v>
      </c>
      <c r="H46" s="79">
        <v>39000</v>
      </c>
    </row>
    <row r="47" spans="1:8" ht="15.6" x14ac:dyDescent="0.3">
      <c r="A47" s="54" t="s">
        <v>46</v>
      </c>
      <c r="B47" s="67">
        <v>419623.5709671604</v>
      </c>
      <c r="C47" s="26">
        <v>423000.57100065885</v>
      </c>
      <c r="D47" s="68">
        <v>3377.0000334984506</v>
      </c>
      <c r="E47" s="69">
        <v>2352589.9090826297</v>
      </c>
      <c r="F47" s="70">
        <v>2500925.9042252265</v>
      </c>
      <c r="G47" s="71">
        <v>148335.99514259677</v>
      </c>
      <c r="H47" s="72">
        <v>152000</v>
      </c>
    </row>
    <row r="48" spans="1:8" ht="15.6" x14ac:dyDescent="0.3">
      <c r="A48" s="73" t="s">
        <v>47</v>
      </c>
      <c r="B48" s="74">
        <v>2302407.0757830581</v>
      </c>
      <c r="C48" s="19">
        <v>2379873.7257679249</v>
      </c>
      <c r="D48" s="75">
        <v>77466.649984866846</v>
      </c>
      <c r="E48" s="76">
        <v>3967416.4909799648</v>
      </c>
      <c r="F48" s="77">
        <v>4396158.1466731122</v>
      </c>
      <c r="G48" s="78">
        <v>428741.65569314733</v>
      </c>
      <c r="H48" s="79">
        <v>506000</v>
      </c>
    </row>
    <row r="49" spans="1:8" ht="15.6" x14ac:dyDescent="0.3">
      <c r="A49" s="54" t="s">
        <v>48</v>
      </c>
      <c r="B49" s="67">
        <v>945669.94719985186</v>
      </c>
      <c r="C49" s="26">
        <v>1661250.0711178835</v>
      </c>
      <c r="D49" s="68">
        <v>715580.12391803169</v>
      </c>
      <c r="E49" s="69">
        <v>1035394.6683563428</v>
      </c>
      <c r="F49" s="70">
        <v>1422544.6916375284</v>
      </c>
      <c r="G49" s="71">
        <v>387150.02328118554</v>
      </c>
      <c r="H49" s="72">
        <v>1103000</v>
      </c>
    </row>
    <row r="50" spans="1:8" ht="15.6" x14ac:dyDescent="0.3">
      <c r="A50" s="73" t="s">
        <v>49</v>
      </c>
      <c r="B50" s="74">
        <v>648746.41203303437</v>
      </c>
      <c r="C50" s="19">
        <v>665538.71239258419</v>
      </c>
      <c r="D50" s="75">
        <v>16792.300359549816</v>
      </c>
      <c r="E50" s="76">
        <v>1248056.2148973495</v>
      </c>
      <c r="F50" s="77">
        <v>1236364.439033923</v>
      </c>
      <c r="G50" s="78">
        <v>-11691.775863426505</v>
      </c>
      <c r="H50" s="79">
        <v>5000</v>
      </c>
    </row>
    <row r="51" spans="1:8" ht="16.2" thickBot="1" x14ac:dyDescent="0.35">
      <c r="A51" s="87" t="s">
        <v>50</v>
      </c>
      <c r="B51" s="88">
        <v>517029.80211893411</v>
      </c>
      <c r="C51" s="33">
        <v>530306.4339914755</v>
      </c>
      <c r="D51" s="89">
        <v>13276.631872541388</v>
      </c>
      <c r="E51" s="90">
        <v>299951.08308391913</v>
      </c>
      <c r="F51" s="91">
        <v>418912.66319687222</v>
      </c>
      <c r="G51" s="92">
        <v>118961.58011295309</v>
      </c>
      <c r="H51" s="93">
        <v>132000</v>
      </c>
    </row>
    <row r="52" spans="1:8" ht="16.2" thickBot="1" x14ac:dyDescent="0.35">
      <c r="A52" s="94" t="s">
        <v>51</v>
      </c>
      <c r="B52" s="95">
        <f t="shared" ref="B52:H52" si="3">SUM(B30:B51)</f>
        <v>47345238.420821115</v>
      </c>
      <c r="C52" s="43">
        <f t="shared" si="3"/>
        <v>48491424.354467586</v>
      </c>
      <c r="D52" s="96">
        <f t="shared" si="3"/>
        <v>1146185.4336464647</v>
      </c>
      <c r="E52" s="95">
        <f t="shared" si="3"/>
        <v>71256622.255814254</v>
      </c>
      <c r="F52" s="97">
        <f t="shared" si="3"/>
        <v>75785706.314247236</v>
      </c>
      <c r="G52" s="98">
        <f t="shared" si="3"/>
        <v>4529084.0584329693</v>
      </c>
      <c r="H52" s="99">
        <f t="shared" si="3"/>
        <v>5677000</v>
      </c>
    </row>
    <row r="53" spans="1:8" ht="15" thickBot="1" x14ac:dyDescent="0.35">
      <c r="A53" s="100" t="s">
        <v>52</v>
      </c>
      <c r="B53" s="101">
        <f t="shared" ref="B53:H53" si="4">B22+B52</f>
        <v>114500813.02242747</v>
      </c>
      <c r="C53" s="43">
        <f t="shared" si="4"/>
        <v>116026126.33058751</v>
      </c>
      <c r="D53" s="96">
        <f t="shared" si="4"/>
        <v>1525312.8081600368</v>
      </c>
      <c r="E53" s="101">
        <f t="shared" si="4"/>
        <v>135479448.89914173</v>
      </c>
      <c r="F53" s="97">
        <f t="shared" si="4"/>
        <v>145662066.67839384</v>
      </c>
      <c r="G53" s="102">
        <f t="shared" si="4"/>
        <v>10182617.779252108</v>
      </c>
      <c r="H53" s="103">
        <f t="shared" si="4"/>
        <v>11708000</v>
      </c>
    </row>
    <row r="54" spans="1:8" x14ac:dyDescent="0.3">
      <c r="A54" s="104" t="s">
        <v>53</v>
      </c>
      <c r="B54" s="105"/>
      <c r="C54" s="106"/>
      <c r="D54" s="107"/>
      <c r="F54" s="107"/>
      <c r="H54" s="107"/>
    </row>
    <row r="55" spans="1:8" x14ac:dyDescent="0.3">
      <c r="F55" s="108"/>
    </row>
    <row r="56" spans="1:8" x14ac:dyDescent="0.3">
      <c r="C56" s="108"/>
      <c r="F56" s="108"/>
      <c r="H56" s="108"/>
    </row>
    <row r="57" spans="1:8" x14ac:dyDescent="0.3">
      <c r="E57" s="108"/>
    </row>
  </sheetData>
  <mergeCells count="6">
    <mergeCell ref="B5:D5"/>
    <mergeCell ref="E5:G5"/>
    <mergeCell ref="H5:H6"/>
    <mergeCell ref="B28:D28"/>
    <mergeCell ref="E28:G28"/>
    <mergeCell ref="H28:H29"/>
  </mergeCells>
  <pageMargins left="0.41" right="0.25" top="0.45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B-2018 Vedlegg</vt:lpstr>
    </vt:vector>
  </TitlesOfParts>
  <Company>Oslo kommune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 Kristiansen</dc:creator>
  <cp:lastModifiedBy>Caroline Borge-Andersen Salberg</cp:lastModifiedBy>
  <dcterms:created xsi:type="dcterms:W3CDTF">2017-10-24T08:39:51Z</dcterms:created>
  <dcterms:modified xsi:type="dcterms:W3CDTF">2017-11-17T08:26:41Z</dcterms:modified>
</cp:coreProperties>
</file>