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elisabeth_boe_byr_oslo_kommune_no/Documents/Rapportering/Rapportering 2021/Sikkerhetsmappe 3T2021/"/>
    </mc:Choice>
  </mc:AlternateContent>
  <bookViews>
    <workbookView xWindow="330" yWindow="570" windowWidth="16665" windowHeight="6255" tabRatio="951" firstSheet="11" activeTab="22"/>
  </bookViews>
  <sheets>
    <sheet name="FO-1-omdisp_sos_hj" sheetId="1" r:id="rId1"/>
    <sheet name="Tabell_1-3-A_Bistand_kjøp-bolig" sheetId="4" r:id="rId2"/>
    <sheet name="Tabell_1-3-B-Saks_beh_tid-bolig" sheetId="5" r:id="rId3"/>
    <sheet name="Tab_1-3-B2-Bostøtte-B3-ventetid" sheetId="34" r:id="rId4"/>
    <sheet name="Tabell_1-4-døgnovernatting" sheetId="7" r:id="rId5"/>
    <sheet name="Tabell_1-5-kvalitetsavtale" sheetId="8" r:id="rId6"/>
    <sheet name="Tabell_1-_7_og_1-8_-_Beh_tid" sheetId="10" r:id="rId7"/>
    <sheet name="Tabell_1-_9_-_Tilgjengelighet" sheetId="11" r:id="rId8"/>
    <sheet name="Tabell 1-10 A KVP aldersfordelt" sheetId="46" r:id="rId9"/>
    <sheet name="Tabell 1-10 B Intro " sheetId="25" r:id="rId10"/>
    <sheet name="Tab_1_11_A-Saksmengde_KVP" sheetId="47" r:id="rId11"/>
    <sheet name="Tab__1_11_B-tiltakskategori KVP" sheetId="48" r:id="rId12"/>
    <sheet name="Tab_1_11_E-Avsluttede_KVP" sheetId="49" r:id="rId13"/>
    <sheet name="Tab_1_11_F_Resultat_introduksj" sheetId="17" r:id="rId14"/>
    <sheet name="Tab_1_11_G_Resultat Jobbsjansen" sheetId="27" r:id="rId15"/>
    <sheet name="Tabell_1-11-H_Res_andre_tiltak" sheetId="18" r:id="rId16"/>
    <sheet name="Tabell_1-11-1_-_Rusomsorg" sheetId="19" r:id="rId17"/>
    <sheet name="Tabell_1-_14_-A-B-trusler,vold" sheetId="31" state="hidden" r:id="rId18"/>
    <sheet name="Tabell_1-_15_-_Bruk-_Ind_plan" sheetId="22" r:id="rId19"/>
    <sheet name="4-1-A Hovedtall hele byen" sheetId="50" r:id="rId20"/>
    <sheet name="4-1-B Hovedtall bydelene" sheetId="51" r:id="rId21"/>
    <sheet name="Tab 4-1-C Brutto stønad" sheetId="52" r:id="rId22"/>
    <sheet name="Tab 4-2-A Ant tjenestemottagere" sheetId="43" r:id="rId23"/>
    <sheet name="Tab 4-4 tj.mott. u øk.sos.hj." sheetId="42" r:id="rId24"/>
    <sheet name="kriteriebefolkning" sheetId="23" r:id="rId25"/>
    <sheet name="Kriterier" sheetId="39" r:id="rId26"/>
    <sheet name="Ark7" sheetId="45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tall1" localSheetId="12">'[1]MAL2T-2003B_XLS'!$G$7:$G$731</definedName>
    <definedName name="tall1">'[1]MAL2T-2003B_XLS'!$G$7:$G$731</definedName>
    <definedName name="_xlnm.Print_Area" localSheetId="0">'FO-1-omdisp_sos_hj'!$A$5:$K$37</definedName>
    <definedName name="_xlnm.Print_Area" localSheetId="24">kriteriebefolkning!$A$1:$Y$24</definedName>
    <definedName name="_xlnm.Print_Area" localSheetId="11">'Tab__1_11_B-tiltakskategori KVP'!$A$9:$G$37</definedName>
    <definedName name="_xlnm.Print_Area" localSheetId="10">'Tab_1_11_A-Saksmengde_KVP'!$A$8:$E$33</definedName>
    <definedName name="_xlnm.Print_Area" localSheetId="12">'Tab_1_11_E-Avsluttede_KVP'!$A$7:$Q$48</definedName>
    <definedName name="_xlnm.Print_Area" localSheetId="13">Tab_1_11_F_Resultat_introduksj!$A$8:$N$34</definedName>
    <definedName name="_xlnm.Print_Area" localSheetId="14">'Tab_1_11_G_Resultat Jobbsjansen'!$A$8:$N$34</definedName>
    <definedName name="_xlnm.Print_Area" localSheetId="3">'Tab_1-3-B2-Bostøtte-B3-ventetid'!$A$10:$P$42</definedName>
    <definedName name="_xlnm.Print_Area" localSheetId="8">'Tabell 1-10 A KVP aldersfordelt'!$A$9:$H$44</definedName>
    <definedName name="_xlnm.Print_Area" localSheetId="9">'Tabell 1-10 B Intro '!$A$9:$D$40</definedName>
    <definedName name="_xlnm.Print_Area" localSheetId="18">'Tabell_1-_15_-_Bruk-_Ind_plan'!$A$4:$N$34</definedName>
    <definedName name="_xlnm.Print_Area" localSheetId="6">'Tabell_1-_7_og_1-8_-_Beh_tid'!$A$6:$J$34,'Tabell_1-_7_og_1-8_-_Beh_tid'!$A$43:$J$71,'Tabell_1-_7_og_1-8_-_Beh_tid'!$M$7:$X$37,'Tabell_1-_7_og_1-8_-_Beh_tid'!$M$43:$X$77</definedName>
    <definedName name="_xlnm.Print_Area" localSheetId="7">'Tabell_1-_9_-_Tilgjengelighet'!$A$7:$F$42</definedName>
    <definedName name="_xlnm.Print_Area" localSheetId="16">'Tabell_1-11-1_-_Rusomsorg'!$A$4:$J$34</definedName>
    <definedName name="_xlnm.Print_Area" localSheetId="15">'Tabell_1-11-H_Res_andre_tiltak'!$A$5:$N$30</definedName>
    <definedName name="_xlnm.Print_Area" localSheetId="1">'Tabell_1-3-A_Bistand_kjøp-bolig'!$A$5:$D$40</definedName>
    <definedName name="_xlnm.Print_Area" localSheetId="2">'Tabell_1-3-B-Saks_beh_tid-bolig'!$A$8:$Q$43</definedName>
    <definedName name="_xlnm.Print_Area" localSheetId="4">'Tabell_1-4-døgnovernatting'!$A$5:$R$41</definedName>
    <definedName name="_xlnm.Print_Area" localSheetId="5">'Tabell_1-5-kvalitetsavtale'!$A$5:$E$22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43" l="1"/>
  <c r="D41" i="51"/>
  <c r="V11" i="49"/>
  <c r="V12" i="49"/>
  <c r="V13" i="49"/>
  <c r="V14" i="49"/>
  <c r="V15" i="49"/>
  <c r="V16" i="49"/>
  <c r="V17" i="49"/>
  <c r="V18" i="49"/>
  <c r="V19" i="49"/>
  <c r="V20" i="49"/>
  <c r="V21" i="49"/>
  <c r="V22" i="49"/>
  <c r="V23" i="49"/>
  <c r="V24" i="49"/>
  <c r="V25" i="49"/>
  <c r="V10" i="49"/>
  <c r="U25" i="49"/>
  <c r="J47" i="50"/>
  <c r="I47" i="50"/>
  <c r="K47" i="50" s="1"/>
  <c r="H47" i="50"/>
  <c r="E47" i="50"/>
  <c r="J46" i="50"/>
  <c r="I46" i="50"/>
  <c r="K46" i="50" s="1"/>
  <c r="H46" i="50"/>
  <c r="E46" i="50"/>
  <c r="J44" i="50"/>
  <c r="E44" i="50"/>
  <c r="C44" i="50"/>
  <c r="I44" i="50" s="1"/>
  <c r="K44" i="50" s="1"/>
  <c r="J43" i="50"/>
  <c r="I43" i="50"/>
  <c r="K43" i="50" s="1"/>
  <c r="H43" i="50"/>
  <c r="E43" i="50"/>
  <c r="J42" i="50"/>
  <c r="I42" i="50"/>
  <c r="K42" i="50" s="1"/>
  <c r="H42" i="50"/>
  <c r="E42" i="50"/>
  <c r="J25" i="27" l="1"/>
  <c r="E8" i="8" l="1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7" i="8"/>
  <c r="O14" i="34" l="1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13" i="34"/>
  <c r="Q11" i="5" l="1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K43" i="52" l="1"/>
  <c r="M43" i="52" s="1"/>
  <c r="K31" i="52"/>
  <c r="M31" i="52" s="1"/>
  <c r="K30" i="52"/>
  <c r="M30" i="52" s="1"/>
  <c r="A4" i="52"/>
  <c r="J48" i="51"/>
  <c r="I48" i="51"/>
  <c r="H48" i="51"/>
  <c r="E48" i="51"/>
  <c r="J47" i="51"/>
  <c r="I47" i="51"/>
  <c r="H47" i="51"/>
  <c r="E47" i="51"/>
  <c r="J46" i="51"/>
  <c r="I46" i="51"/>
  <c r="H46" i="51"/>
  <c r="E46" i="51"/>
  <c r="J45" i="51"/>
  <c r="I45" i="51"/>
  <c r="K45" i="51" s="1"/>
  <c r="H45" i="51"/>
  <c r="E45" i="51"/>
  <c r="A4" i="51"/>
  <c r="J22" i="50"/>
  <c r="I22" i="50"/>
  <c r="H22" i="50"/>
  <c r="E22" i="50"/>
  <c r="K22" i="50" s="1"/>
  <c r="J21" i="50"/>
  <c r="I21" i="50"/>
  <c r="H21" i="50"/>
  <c r="E21" i="50"/>
  <c r="K21" i="50" s="1"/>
  <c r="J20" i="50"/>
  <c r="I20" i="50"/>
  <c r="H20" i="50"/>
  <c r="E20" i="50"/>
  <c r="K20" i="50" s="1"/>
  <c r="J19" i="50"/>
  <c r="I19" i="50"/>
  <c r="H19" i="50"/>
  <c r="E19" i="50"/>
  <c r="K19" i="50" s="1"/>
  <c r="J18" i="50"/>
  <c r="I18" i="50"/>
  <c r="H18" i="50"/>
  <c r="E18" i="50"/>
  <c r="K18" i="50" s="1"/>
  <c r="J17" i="50"/>
  <c r="I17" i="50"/>
  <c r="H17" i="50"/>
  <c r="E17" i="50"/>
  <c r="K17" i="50" s="1"/>
  <c r="A4" i="50"/>
  <c r="K46" i="51" l="1"/>
  <c r="K47" i="51"/>
  <c r="K48" i="51"/>
  <c r="G38" i="48"/>
  <c r="F36" i="48"/>
  <c r="F35" i="48"/>
  <c r="E27" i="48"/>
  <c r="D27" i="48"/>
  <c r="C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A3" i="48"/>
  <c r="E26" i="47"/>
  <c r="D26" i="47"/>
  <c r="C26" i="47"/>
  <c r="A4" i="47"/>
  <c r="F27" i="46"/>
  <c r="D27" i="46"/>
  <c r="C27" i="46"/>
  <c r="G26" i="46"/>
  <c r="E26" i="46"/>
  <c r="G25" i="46"/>
  <c r="E25" i="46"/>
  <c r="G24" i="46"/>
  <c r="E24" i="46"/>
  <c r="G23" i="46"/>
  <c r="E23" i="46"/>
  <c r="G22" i="46"/>
  <c r="E22" i="46"/>
  <c r="G21" i="46"/>
  <c r="E21" i="46"/>
  <c r="G20" i="46"/>
  <c r="E20" i="46"/>
  <c r="G19" i="46"/>
  <c r="E19" i="46"/>
  <c r="G18" i="46"/>
  <c r="E18" i="46"/>
  <c r="G17" i="46"/>
  <c r="E17" i="46"/>
  <c r="G16" i="46"/>
  <c r="E16" i="46"/>
  <c r="G15" i="46"/>
  <c r="E15" i="46"/>
  <c r="G14" i="46"/>
  <c r="E14" i="46"/>
  <c r="G13" i="46"/>
  <c r="E13" i="46"/>
  <c r="G12" i="46"/>
  <c r="E12" i="46"/>
  <c r="A4" i="46"/>
  <c r="G27" i="46" l="1"/>
  <c r="F27" i="48"/>
  <c r="E27" i="46"/>
  <c r="C26" i="25" l="1"/>
  <c r="A4" i="25"/>
  <c r="N8" i="7" l="1"/>
  <c r="H9" i="43" l="1"/>
  <c r="H10" i="43"/>
  <c r="H11" i="43"/>
  <c r="H12" i="43"/>
  <c r="H13" i="43"/>
  <c r="H14" i="43"/>
  <c r="H15" i="43"/>
  <c r="H16" i="43"/>
  <c r="H17" i="43"/>
  <c r="H18" i="43"/>
  <c r="H19" i="43"/>
  <c r="H20" i="43"/>
  <c r="H21" i="43"/>
  <c r="H22" i="43"/>
  <c r="H23" i="43"/>
  <c r="R27" i="49" l="1"/>
  <c r="R28" i="49"/>
  <c r="R29" i="49"/>
  <c r="L12" i="5" l="1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11" i="5"/>
  <c r="A4" i="42" l="1"/>
  <c r="J25" i="17" l="1"/>
  <c r="E25" i="17"/>
  <c r="F25" i="17"/>
  <c r="G25" i="17"/>
  <c r="H25" i="17"/>
  <c r="I25" i="17"/>
  <c r="D25" i="17"/>
  <c r="C25" i="17"/>
  <c r="H31" i="43" l="1"/>
  <c r="K7" i="18" l="1"/>
  <c r="N7" i="18" s="1"/>
  <c r="K8" i="18"/>
  <c r="N8" i="18" s="1"/>
  <c r="K9" i="18"/>
  <c r="N9" i="18" s="1"/>
  <c r="K10" i="18"/>
  <c r="N10" i="18" s="1"/>
  <c r="K11" i="18"/>
  <c r="N11" i="18" s="1"/>
  <c r="K12" i="18"/>
  <c r="N12" i="18" s="1"/>
  <c r="K13" i="18"/>
  <c r="N13" i="18" s="1"/>
  <c r="K14" i="18"/>
  <c r="N14" i="18" s="1"/>
  <c r="Q14" i="18" l="1"/>
  <c r="Q13" i="18"/>
  <c r="Q12" i="18"/>
  <c r="Q11" i="18"/>
  <c r="Q10" i="18"/>
  <c r="Q9" i="18"/>
  <c r="Q8" i="18"/>
  <c r="Q7" i="18"/>
  <c r="P14" i="18"/>
  <c r="P13" i="18"/>
  <c r="P12" i="18"/>
  <c r="P11" i="18"/>
  <c r="P10" i="18"/>
  <c r="P9" i="18"/>
  <c r="P8" i="18"/>
  <c r="P7" i="18"/>
  <c r="P25" i="49" l="1"/>
  <c r="N25" i="49"/>
  <c r="K25" i="49"/>
  <c r="J25" i="49"/>
  <c r="I25" i="49"/>
  <c r="H25" i="49"/>
  <c r="G25" i="49"/>
  <c r="F25" i="49"/>
  <c r="E25" i="49"/>
  <c r="D25" i="49"/>
  <c r="C25" i="49"/>
  <c r="O24" i="49"/>
  <c r="L24" i="49"/>
  <c r="O23" i="49"/>
  <c r="L23" i="49"/>
  <c r="O22" i="49"/>
  <c r="L22" i="49"/>
  <c r="O21" i="49"/>
  <c r="L21" i="49"/>
  <c r="O20" i="49"/>
  <c r="L20" i="49"/>
  <c r="O19" i="49"/>
  <c r="L19" i="49"/>
  <c r="O18" i="49"/>
  <c r="L18" i="49"/>
  <c r="O17" i="49"/>
  <c r="L17" i="49"/>
  <c r="O16" i="49"/>
  <c r="L16" i="49"/>
  <c r="O15" i="49"/>
  <c r="L15" i="49"/>
  <c r="O14" i="49"/>
  <c r="L14" i="49"/>
  <c r="O13" i="49"/>
  <c r="L13" i="49"/>
  <c r="O12" i="49"/>
  <c r="L12" i="49"/>
  <c r="O11" i="49"/>
  <c r="L11" i="49"/>
  <c r="O10" i="49"/>
  <c r="L10" i="49"/>
  <c r="A4" i="49"/>
  <c r="Q12" i="49" l="1"/>
  <c r="Q16" i="49"/>
  <c r="Q20" i="49"/>
  <c r="Q11" i="49"/>
  <c r="Q13" i="49"/>
  <c r="Q15" i="49"/>
  <c r="Q17" i="49"/>
  <c r="Q19" i="49"/>
  <c r="Q21" i="49"/>
  <c r="Q23" i="49"/>
  <c r="Q14" i="49"/>
  <c r="Q18" i="49"/>
  <c r="Q22" i="49"/>
  <c r="Q24" i="49"/>
  <c r="L25" i="49"/>
  <c r="Q10" i="49"/>
  <c r="R25" i="49" l="1"/>
  <c r="L7" i="49"/>
  <c r="J9" i="43"/>
  <c r="N27" i="7" l="1"/>
  <c r="G27" i="7"/>
  <c r="D23" i="42" l="1"/>
  <c r="C23" i="42"/>
  <c r="J24" i="43" l="1"/>
  <c r="G24" i="43"/>
  <c r="F24" i="43"/>
  <c r="E24" i="43"/>
  <c r="D24" i="43"/>
  <c r="C24" i="43"/>
  <c r="J23" i="43"/>
  <c r="J21" i="43"/>
  <c r="J19" i="43"/>
  <c r="J17" i="43"/>
  <c r="J15" i="43"/>
  <c r="J13" i="43"/>
  <c r="J12" i="43"/>
  <c r="J11" i="43"/>
  <c r="J10" i="43"/>
  <c r="A3" i="43"/>
  <c r="J14" i="43" l="1"/>
  <c r="J16" i="43"/>
  <c r="J18" i="43"/>
  <c r="J20" i="43"/>
  <c r="J22" i="43"/>
  <c r="H24" i="43"/>
  <c r="E24" i="11" l="1"/>
  <c r="E15" i="34" l="1"/>
  <c r="I22" i="10" l="1"/>
  <c r="J22" i="10" s="1"/>
  <c r="I59" i="10"/>
  <c r="J59" i="10" s="1"/>
  <c r="N9" i="7" l="1"/>
  <c r="N10" i="7"/>
  <c r="N11" i="7"/>
  <c r="I8" i="1" l="1"/>
  <c r="I9" i="1"/>
  <c r="I10" i="1"/>
  <c r="I11" i="1"/>
  <c r="I12" i="1"/>
  <c r="A3" i="1" l="1"/>
  <c r="L28" i="34" l="1"/>
  <c r="M28" i="34"/>
  <c r="N28" i="34"/>
  <c r="K28" i="34"/>
  <c r="J28" i="34"/>
  <c r="D28" i="34"/>
  <c r="C28" i="34"/>
  <c r="J32" i="10" l="1"/>
  <c r="M25" i="27" l="1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11" i="27"/>
  <c r="K10" i="27"/>
  <c r="D25" i="27"/>
  <c r="E25" i="27"/>
  <c r="F25" i="27"/>
  <c r="G25" i="27"/>
  <c r="H25" i="27"/>
  <c r="I25" i="27"/>
  <c r="C25" i="27"/>
  <c r="N21" i="27" l="1"/>
  <c r="Q21" i="27"/>
  <c r="P21" i="27"/>
  <c r="N10" i="27"/>
  <c r="Q10" i="27"/>
  <c r="P10" i="27"/>
  <c r="N22" i="27"/>
  <c r="Q22" i="27"/>
  <c r="P22" i="27"/>
  <c r="N18" i="27"/>
  <c r="Q18" i="27"/>
  <c r="P18" i="27"/>
  <c r="N14" i="27"/>
  <c r="Q14" i="27"/>
  <c r="P14" i="27"/>
  <c r="N11" i="27"/>
  <c r="P11" i="27"/>
  <c r="Q11" i="27"/>
  <c r="N17" i="27"/>
  <c r="P17" i="27"/>
  <c r="Q17" i="27"/>
  <c r="N13" i="27"/>
  <c r="P13" i="27"/>
  <c r="Q13" i="27"/>
  <c r="N24" i="27"/>
  <c r="Q24" i="27"/>
  <c r="P24" i="27"/>
  <c r="N20" i="27"/>
  <c r="Q20" i="27"/>
  <c r="P20" i="27"/>
  <c r="N16" i="27"/>
  <c r="Q16" i="27"/>
  <c r="P16" i="27"/>
  <c r="N12" i="27"/>
  <c r="P12" i="27"/>
  <c r="Q12" i="27"/>
  <c r="N23" i="27"/>
  <c r="Q23" i="27"/>
  <c r="P23" i="27"/>
  <c r="N19" i="27"/>
  <c r="Q19" i="27"/>
  <c r="P19" i="27"/>
  <c r="N15" i="27"/>
  <c r="Q15" i="27"/>
  <c r="P15" i="27"/>
  <c r="K25" i="27"/>
  <c r="P25" i="27" s="1"/>
  <c r="Q25" i="27" l="1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E16" i="34" l="1"/>
  <c r="E17" i="34"/>
  <c r="E18" i="34"/>
  <c r="E19" i="34"/>
  <c r="E20" i="34"/>
  <c r="E21" i="34"/>
  <c r="E22" i="34"/>
  <c r="E23" i="34"/>
  <c r="E24" i="34"/>
  <c r="E25" i="34"/>
  <c r="E26" i="34"/>
  <c r="E27" i="34"/>
  <c r="E14" i="34"/>
  <c r="E13" i="34"/>
  <c r="E28" i="34" l="1"/>
  <c r="O28" i="34"/>
  <c r="P28" i="34" s="1"/>
  <c r="P13" i="34"/>
  <c r="N22" i="7" l="1"/>
  <c r="N21" i="7"/>
  <c r="N20" i="7"/>
  <c r="N19" i="7"/>
  <c r="N18" i="7"/>
  <c r="N17" i="7"/>
  <c r="N16" i="7"/>
  <c r="N15" i="7"/>
  <c r="N14" i="7"/>
  <c r="N13" i="7"/>
  <c r="N12" i="7"/>
  <c r="G22" i="7"/>
  <c r="G10" i="7"/>
  <c r="G11" i="7"/>
  <c r="G12" i="7"/>
  <c r="G13" i="7"/>
  <c r="G14" i="7"/>
  <c r="G15" i="7"/>
  <c r="G16" i="7"/>
  <c r="G17" i="7"/>
  <c r="G18" i="7"/>
  <c r="G19" i="7"/>
  <c r="G20" i="7"/>
  <c r="G21" i="7"/>
  <c r="G9" i="7"/>
  <c r="G8" i="7"/>
  <c r="N23" i="7" l="1"/>
  <c r="A2" i="22"/>
  <c r="I60" i="10"/>
  <c r="J60" i="10" s="1"/>
  <c r="I58" i="10"/>
  <c r="J58" i="10" s="1"/>
  <c r="I57" i="10"/>
  <c r="J57" i="10" s="1"/>
  <c r="I56" i="10"/>
  <c r="J56" i="10" s="1"/>
  <c r="I55" i="10"/>
  <c r="J55" i="10" s="1"/>
  <c r="I54" i="10"/>
  <c r="J54" i="10" s="1"/>
  <c r="I53" i="10"/>
  <c r="J53" i="10" s="1"/>
  <c r="I52" i="10"/>
  <c r="J52" i="10" s="1"/>
  <c r="I51" i="10"/>
  <c r="J51" i="10" s="1"/>
  <c r="I50" i="10"/>
  <c r="J50" i="10" s="1"/>
  <c r="I49" i="10"/>
  <c r="J49" i="10" s="1"/>
  <c r="I48" i="10"/>
  <c r="J48" i="10" s="1"/>
  <c r="I47" i="10"/>
  <c r="J47" i="10" s="1"/>
  <c r="I46" i="10"/>
  <c r="J46" i="10" s="1"/>
  <c r="I23" i="10"/>
  <c r="J23" i="10" s="1"/>
  <c r="I11" i="10"/>
  <c r="J11" i="10" s="1"/>
  <c r="I12" i="10"/>
  <c r="J12" i="10" s="1"/>
  <c r="I13" i="10"/>
  <c r="J13" i="10" s="1"/>
  <c r="I14" i="10"/>
  <c r="J14" i="10" s="1"/>
  <c r="I15" i="10"/>
  <c r="J15" i="10" s="1"/>
  <c r="I16" i="10"/>
  <c r="J16" i="10" s="1"/>
  <c r="I17" i="10"/>
  <c r="J17" i="10" s="1"/>
  <c r="I18" i="10"/>
  <c r="J18" i="10" s="1"/>
  <c r="I19" i="10"/>
  <c r="J19" i="10" s="1"/>
  <c r="I20" i="10"/>
  <c r="J20" i="10" s="1"/>
  <c r="I21" i="10"/>
  <c r="J21" i="10" s="1"/>
  <c r="I10" i="10"/>
  <c r="J10" i="10" s="1"/>
  <c r="I9" i="10"/>
  <c r="J9" i="10" s="1"/>
  <c r="I61" i="10" l="1"/>
  <c r="D22" i="22"/>
  <c r="E22" i="22"/>
  <c r="F22" i="22"/>
  <c r="G22" i="22"/>
  <c r="H22" i="22"/>
  <c r="I22" i="22"/>
  <c r="J22" i="22"/>
  <c r="K22" i="22"/>
  <c r="L22" i="22"/>
  <c r="M22" i="22"/>
  <c r="N22" i="22"/>
  <c r="C22" i="22"/>
  <c r="H22" i="19"/>
  <c r="I22" i="19"/>
  <c r="G22" i="19"/>
  <c r="D22" i="19"/>
  <c r="E22" i="19"/>
  <c r="C22" i="19"/>
  <c r="A2" i="19"/>
  <c r="M22" i="18"/>
  <c r="A3" i="18"/>
  <c r="K15" i="18"/>
  <c r="K16" i="18"/>
  <c r="K17" i="18"/>
  <c r="K18" i="18"/>
  <c r="K19" i="18"/>
  <c r="K20" i="18"/>
  <c r="K21" i="18"/>
  <c r="D22" i="18"/>
  <c r="E22" i="18"/>
  <c r="F22" i="18"/>
  <c r="G22" i="18"/>
  <c r="H22" i="18"/>
  <c r="I22" i="18"/>
  <c r="J22" i="18"/>
  <c r="C22" i="18"/>
  <c r="K11" i="17"/>
  <c r="Q11" i="17" s="1"/>
  <c r="K12" i="17"/>
  <c r="N12" i="17" s="1"/>
  <c r="K13" i="17"/>
  <c r="N13" i="17" s="1"/>
  <c r="K14" i="17"/>
  <c r="N14" i="17" s="1"/>
  <c r="K15" i="17"/>
  <c r="Q15" i="17" s="1"/>
  <c r="K16" i="17"/>
  <c r="N16" i="17" s="1"/>
  <c r="K17" i="17"/>
  <c r="N17" i="17" s="1"/>
  <c r="K18" i="17"/>
  <c r="N18" i="17" s="1"/>
  <c r="K19" i="17"/>
  <c r="N19" i="17" s="1"/>
  <c r="K20" i="17"/>
  <c r="N20" i="17" s="1"/>
  <c r="K21" i="17"/>
  <c r="N21" i="17" s="1"/>
  <c r="K22" i="17"/>
  <c r="N22" i="17" s="1"/>
  <c r="K23" i="17"/>
  <c r="N23" i="17" s="1"/>
  <c r="K24" i="17"/>
  <c r="N24" i="17" s="1"/>
  <c r="K10" i="17"/>
  <c r="N10" i="17" s="1"/>
  <c r="M25" i="17"/>
  <c r="P11" i="17"/>
  <c r="A4" i="17"/>
  <c r="D24" i="11"/>
  <c r="C24" i="11"/>
  <c r="A3" i="11"/>
  <c r="H61" i="10"/>
  <c r="G61" i="10"/>
  <c r="F61" i="10"/>
  <c r="E61" i="10"/>
  <c r="D61" i="10"/>
  <c r="C61" i="10"/>
  <c r="I24" i="10"/>
  <c r="D24" i="10"/>
  <c r="E24" i="10"/>
  <c r="F24" i="10"/>
  <c r="G24" i="10"/>
  <c r="H24" i="10"/>
  <c r="C24" i="10"/>
  <c r="A4" i="10"/>
  <c r="A3" i="10"/>
  <c r="A3" i="8"/>
  <c r="D22" i="8"/>
  <c r="C22" i="8"/>
  <c r="D23" i="7"/>
  <c r="E23" i="7"/>
  <c r="F23" i="7"/>
  <c r="G23" i="7"/>
  <c r="H23" i="7"/>
  <c r="I23" i="7"/>
  <c r="J23" i="7"/>
  <c r="K23" i="7"/>
  <c r="L23" i="7"/>
  <c r="M23" i="7"/>
  <c r="O23" i="7"/>
  <c r="C23" i="7"/>
  <c r="M26" i="5"/>
  <c r="K26" i="5"/>
  <c r="J26" i="5"/>
  <c r="I26" i="5"/>
  <c r="H26" i="5"/>
  <c r="G26" i="5"/>
  <c r="D26" i="5"/>
  <c r="E26" i="5"/>
  <c r="N26" i="5"/>
  <c r="O26" i="5"/>
  <c r="P26" i="5"/>
  <c r="C26" i="5"/>
  <c r="D22" i="4"/>
  <c r="C22" i="4"/>
  <c r="J23" i="1"/>
  <c r="H23" i="1"/>
  <c r="G23" i="1"/>
  <c r="F23" i="1"/>
  <c r="E23" i="1"/>
  <c r="D23" i="1"/>
  <c r="I13" i="1"/>
  <c r="I14" i="1"/>
  <c r="I15" i="1"/>
  <c r="I16" i="1"/>
  <c r="I17" i="1"/>
  <c r="I18" i="1"/>
  <c r="I19" i="1"/>
  <c r="I20" i="1"/>
  <c r="I21" i="1"/>
  <c r="I22" i="1"/>
  <c r="Q26" i="5" l="1"/>
  <c r="F26" i="5"/>
  <c r="L26" i="5"/>
  <c r="J61" i="10"/>
  <c r="Q13" i="17"/>
  <c r="P13" i="17"/>
  <c r="J24" i="10"/>
  <c r="Q17" i="17"/>
  <c r="P17" i="17"/>
  <c r="N20" i="18"/>
  <c r="Q20" i="18"/>
  <c r="P20" i="18"/>
  <c r="N16" i="18"/>
  <c r="Q16" i="18"/>
  <c r="P16" i="18"/>
  <c r="N19" i="18"/>
  <c r="Q19" i="18"/>
  <c r="P19" i="18"/>
  <c r="N15" i="18"/>
  <c r="P15" i="18"/>
  <c r="Q15" i="18"/>
  <c r="N18" i="18"/>
  <c r="Q18" i="18"/>
  <c r="P18" i="18"/>
  <c r="N21" i="18"/>
  <c r="Q21" i="18"/>
  <c r="P21" i="18"/>
  <c r="N17" i="18"/>
  <c r="Q17" i="18"/>
  <c r="P17" i="18"/>
  <c r="P15" i="17"/>
  <c r="Q10" i="17"/>
  <c r="P14" i="17"/>
  <c r="Q14" i="17"/>
  <c r="N11" i="17"/>
  <c r="N15" i="17"/>
  <c r="P16" i="17"/>
  <c r="P12" i="17"/>
  <c r="Q16" i="17"/>
  <c r="Q12" i="17"/>
  <c r="I23" i="1"/>
  <c r="K22" i="18"/>
  <c r="Q22" i="18" s="1"/>
  <c r="K25" i="17"/>
  <c r="P25" i="17" s="1"/>
  <c r="P10" i="17"/>
  <c r="Q18" i="17"/>
  <c r="Q19" i="17"/>
  <c r="Q20" i="17"/>
  <c r="Q21" i="17"/>
  <c r="Q22" i="17"/>
  <c r="Q23" i="17"/>
  <c r="Q24" i="17"/>
  <c r="P18" i="17"/>
  <c r="P19" i="17"/>
  <c r="P20" i="17"/>
  <c r="P21" i="17"/>
  <c r="P22" i="17"/>
  <c r="P23" i="17"/>
  <c r="P24" i="17"/>
  <c r="P22" i="18" l="1"/>
  <c r="Q25" i="17"/>
  <c r="K23" i="1"/>
  <c r="E22" i="8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H23" i="31"/>
  <c r="G23" i="31"/>
  <c r="F23" i="31"/>
  <c r="E23" i="31"/>
  <c r="D23" i="31"/>
  <c r="C23" i="31"/>
  <c r="H22" i="31"/>
  <c r="G22" i="31"/>
  <c r="F22" i="31"/>
  <c r="E22" i="31"/>
  <c r="D22" i="31"/>
  <c r="C22" i="31"/>
  <c r="H21" i="31"/>
  <c r="G21" i="31"/>
  <c r="F21" i="31"/>
  <c r="E21" i="31"/>
  <c r="D21" i="31"/>
  <c r="C21" i="31"/>
  <c r="H20" i="31"/>
  <c r="G20" i="31"/>
  <c r="F20" i="31"/>
  <c r="E20" i="31"/>
  <c r="D20" i="31"/>
  <c r="C20" i="31"/>
  <c r="H19" i="31"/>
  <c r="G19" i="31"/>
  <c r="F19" i="31"/>
  <c r="E19" i="31"/>
  <c r="D19" i="31"/>
  <c r="C19" i="31"/>
  <c r="H18" i="31"/>
  <c r="G18" i="31"/>
  <c r="F18" i="31"/>
  <c r="E18" i="31"/>
  <c r="D18" i="31"/>
  <c r="C18" i="31"/>
  <c r="H17" i="31"/>
  <c r="G17" i="31"/>
  <c r="F17" i="31"/>
  <c r="E17" i="31"/>
  <c r="D17" i="31"/>
  <c r="C17" i="31"/>
  <c r="H16" i="31"/>
  <c r="G16" i="31"/>
  <c r="F16" i="31"/>
  <c r="E16" i="31"/>
  <c r="D16" i="31"/>
  <c r="C16" i="31"/>
  <c r="H15" i="31"/>
  <c r="G15" i="31"/>
  <c r="F15" i="31"/>
  <c r="E15" i="31"/>
  <c r="D15" i="31"/>
  <c r="C15" i="31"/>
  <c r="H14" i="31"/>
  <c r="G14" i="31"/>
  <c r="F14" i="31"/>
  <c r="E14" i="31"/>
  <c r="D14" i="31"/>
  <c r="C14" i="31"/>
  <c r="H13" i="31"/>
  <c r="G13" i="31"/>
  <c r="F13" i="31"/>
  <c r="E13" i="31"/>
  <c r="D13" i="31"/>
  <c r="C13" i="31"/>
  <c r="H12" i="31"/>
  <c r="G12" i="31"/>
  <c r="F12" i="31"/>
  <c r="E12" i="31"/>
  <c r="D12" i="31"/>
  <c r="C12" i="31"/>
  <c r="H11" i="31"/>
  <c r="G11" i="31"/>
  <c r="F11" i="31"/>
  <c r="E11" i="31"/>
  <c r="D11" i="31"/>
  <c r="C11" i="31"/>
  <c r="H10" i="31"/>
  <c r="G10" i="31"/>
  <c r="F10" i="31"/>
  <c r="E10" i="31"/>
  <c r="D10" i="31"/>
  <c r="C10" i="31"/>
  <c r="H9" i="31"/>
  <c r="G9" i="31"/>
  <c r="F9" i="31"/>
  <c r="E9" i="31"/>
  <c r="D9" i="31"/>
  <c r="C9" i="31"/>
  <c r="I24" i="31" l="1"/>
  <c r="H24" i="31"/>
  <c r="E24" i="31"/>
  <c r="D24" i="31"/>
  <c r="A4" i="31"/>
  <c r="A5" i="34"/>
  <c r="A4" i="34"/>
  <c r="C24" i="31" l="1"/>
  <c r="G24" i="31"/>
  <c r="F24" i="31"/>
  <c r="A3" i="5" l="1"/>
  <c r="A3" i="7" l="1"/>
  <c r="A3" i="4"/>
</calcChain>
</file>

<file path=xl/comments1.xml><?xml version="1.0" encoding="utf-8"?>
<comments xmlns="http://schemas.openxmlformats.org/spreadsheetml/2006/main">
  <authors>
    <author>sveinopo</author>
  </authors>
  <commentList>
    <comment ref="E13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3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>
  <authors>
    <author>Svein Opøien</author>
  </authors>
  <commentList>
    <comment ref="E7" authorId="0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>
  <authors>
    <author>jarlbrat</author>
  </authors>
  <commentList>
    <comment ref="C24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4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4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32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32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byr35966</author>
    <author>jarlbrat</author>
  </authors>
  <commentList>
    <comment ref="L10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1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2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3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4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5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6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7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8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9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0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2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3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4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5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5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9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9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9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0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40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0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5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6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7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47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7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byr35966</author>
  </authors>
  <commentList>
    <comment ref="K9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byr35966</author>
  </authors>
  <commentList>
    <comment ref="K9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byr35966</author>
    <author>jarlbrat</author>
  </authors>
  <commentList>
    <comment ref="K6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7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<sst xmlns="http://schemas.openxmlformats.org/spreadsheetml/2006/main" count="1372" uniqueCount="533">
  <si>
    <t>Dette arket inneholder:</t>
  </si>
  <si>
    <t>Tabell 1 -1  Bydelenes endringer i sosialhjelpsrammen - i hele 1000 kroner, pr. 31.12.</t>
  </si>
  <si>
    <t>Overføringer fra økonomisk sosialhjelp</t>
  </si>
  <si>
    <t>Nr.</t>
  </si>
  <si>
    <t>Navn</t>
  </si>
  <si>
    <t>Flyktninge- tilskudd</t>
  </si>
  <si>
    <t>1. Overføring til Introduksjons-ordningen (Kostra F275)</t>
  </si>
  <si>
    <t>2. Overføring til Kvalifiserings-programmet (Kostra F276)</t>
  </si>
  <si>
    <t>3. Overføring til aktive tiltak overfor klienter og styrkingstiltak i sosialtjenesten</t>
  </si>
  <si>
    <t xml:space="preserve">4. Overføring til kjøp av plasser for rusmisbrukere i rehab.-/omsorgs-institusjoner </t>
  </si>
  <si>
    <t>5. Overføring til andre driftsformål i bydelen</t>
  </si>
  <si>
    <t>Sum overføring fra sosialhjelps-rammen til driftsrammen</t>
  </si>
  <si>
    <t>Overføring fra driftsrammen til øk. sosialhjelp</t>
  </si>
  <si>
    <t>Netto omdisponerte sosialhjelps-midler</t>
  </si>
  <si>
    <t>Bydel Gamle Oslo</t>
  </si>
  <si>
    <t>Bydel Grünerløkka</t>
  </si>
  <si>
    <t xml:space="preserve"> 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</si>
  <si>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</si>
  <si>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</si>
  <si>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</si>
  <si>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</si>
  <si>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</si>
  <si>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</si>
  <si>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</si>
  <si>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</si>
  <si>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</si>
  <si>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</si>
  <si>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</si>
  <si>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</si>
  <si>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</si>
  <si>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pr 31.12.2021</t>
  </si>
  <si>
    <t>SUM pr 31.12.2020</t>
  </si>
  <si>
    <t>SUM pr 31.12. 2019</t>
  </si>
  <si>
    <t>SUM pr 31.12. 2018</t>
  </si>
  <si>
    <t>SUM pr 31.12. 2017</t>
  </si>
  <si>
    <t>SUM pr 31.12. 2016</t>
  </si>
  <si>
    <t>SUM pr 31.12. 2015</t>
  </si>
  <si>
    <t>SUM pr 31.12. 2014</t>
  </si>
  <si>
    <t>SUM pr 31.12. 2013</t>
  </si>
  <si>
    <t>SUM pr 31.08. 2013</t>
  </si>
  <si>
    <t>SUM pr 30.04. 2013</t>
  </si>
  <si>
    <t>SUM pr 31.12. 2012</t>
  </si>
  <si>
    <t>SUM pr 31.08. 2012</t>
  </si>
  <si>
    <t>SUM pr 30.04. 2012</t>
  </si>
  <si>
    <t>SUM pr 31.12. 2011</t>
  </si>
  <si>
    <t>Tabell  1-3-A - Bistand til kjøp/utbedring av bolig - antall hittil i år</t>
  </si>
  <si>
    <t>Bydel</t>
  </si>
  <si>
    <t>Husstander gitt finansiering til kjøp av bolig gjennom Husbanken</t>
  </si>
  <si>
    <t>Husstander gitt finansiering til utbedring av bolig gjennom Husbanken</t>
  </si>
  <si>
    <t>SUM 1.- 3. tertial 2021</t>
  </si>
  <si>
    <t>SUM 1.- 3. tertial 2020</t>
  </si>
  <si>
    <t>SUM 1.- 3. tertial 2019</t>
  </si>
  <si>
    <t>SUM 1.- 3. tertial 2018</t>
  </si>
  <si>
    <t>SUM 1.- 3. tertial 2017</t>
  </si>
  <si>
    <t>SUM 1.- 3. tertial 2016</t>
  </si>
  <si>
    <t>SUM 1.- 3. tertial 2015</t>
  </si>
  <si>
    <t>SUM 1.- 3. tertial 2014</t>
  </si>
  <si>
    <t>SUM 1. -3. tertial 2013</t>
  </si>
  <si>
    <t>SUM 1. -2. tertial 2013</t>
  </si>
  <si>
    <t>SUM 1. tertial 2013</t>
  </si>
  <si>
    <t>SUM 1.-3. tertial 2012</t>
  </si>
  <si>
    <t>SUM 1.-2. tertial 2012</t>
  </si>
  <si>
    <t>SUM 1. tertial 2012</t>
  </si>
  <si>
    <t>SUM 1.-3. tertial 2011</t>
  </si>
  <si>
    <t>SUM 1.-2. tertial 2011</t>
  </si>
  <si>
    <t>SUM 1. tertial 2011</t>
  </si>
  <si>
    <t>SUM 1.-3. tertial 2010</t>
  </si>
  <si>
    <t>SUM 1.-3. tertial 2009</t>
  </si>
  <si>
    <t>SUM 2008</t>
  </si>
  <si>
    <t>SUM 2007</t>
  </si>
  <si>
    <t>SUM 2006</t>
  </si>
  <si>
    <t>SUM 2005</t>
  </si>
  <si>
    <t>SUM 2004</t>
  </si>
  <si>
    <t>Tabell  1-3 - B1  - Saksbehandlingstid - bistand til bolig - hittil i år</t>
  </si>
  <si>
    <t>Finansiering til kjøp av bolig gjennom Husbanken</t>
  </si>
  <si>
    <t>Tildeling av kommunal bolig</t>
  </si>
  <si>
    <t>Antall mottatte søknader</t>
  </si>
  <si>
    <t>Antall be-handlede søknader</t>
  </si>
  <si>
    <t>Herav antall be-handlet innen      1 mnd.</t>
  </si>
  <si>
    <t>Andel be-handlet innen         1 mnd.</t>
  </si>
  <si>
    <t>Antall inn-vilgede lån</t>
  </si>
  <si>
    <t>Antall avslåtte søknader</t>
  </si>
  <si>
    <t>Herav antall be-handlet innen      3 mnd.</t>
  </si>
  <si>
    <t>Andel be-handlet innen       3 mnd.</t>
  </si>
  <si>
    <t>Antall innvilgel-ser av kommu-nal bolig</t>
  </si>
  <si>
    <t>Antall effektuerte bolig-tildelinger</t>
  </si>
  <si>
    <t>Herav antall effektuert innen        6 mnd.</t>
  </si>
  <si>
    <t>Andel effektuert innen          6 mnd.</t>
  </si>
  <si>
    <t>Bydel Søndre Nordstr.</t>
  </si>
  <si>
    <t>SUM 1- 3- tertial 2014</t>
  </si>
  <si>
    <t>SUM 1- 2. tertial 2013</t>
  </si>
  <si>
    <t>Kun årsstatistikk</t>
  </si>
  <si>
    <t>Tabell  1-3 - B2 - Antall personer som har bostøtte pr. 31.12</t>
  </si>
  <si>
    <t>Tabell  1-3 - B3 - Ventetid på effektuering av tildelt kommunal bolig i perioden 1.1 - 31.12</t>
  </si>
  <si>
    <t>Antall personer</t>
  </si>
  <si>
    <t>Antall saker etter ventetid</t>
  </si>
  <si>
    <t>Antall med bostøtte gjennom Husbanken</t>
  </si>
  <si>
    <t>Antall med bostøtte gjennom kommunen</t>
  </si>
  <si>
    <t>Sum personer med bostøtte</t>
  </si>
  <si>
    <t>0 - 2 md.</t>
  </si>
  <si>
    <t>2 - 4 md.</t>
  </si>
  <si>
    <t>4 - 6 md.</t>
  </si>
  <si>
    <t>6 - 12 md.</t>
  </si>
  <si>
    <t>&gt; 12 md.</t>
  </si>
  <si>
    <t>Sum saker</t>
  </si>
  <si>
    <t>Beregnet gjennom-snittlig ventetid i antall måneder 1)</t>
  </si>
  <si>
    <t>SUM pr 31.12. 2021</t>
  </si>
  <si>
    <t>SUM 2021</t>
  </si>
  <si>
    <t>SUM pr 31.12. 2020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</si>
  <si>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</si>
  <si>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</si>
  <si>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</si>
  <si>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</si>
  <si>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</si>
  <si>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</si>
  <si>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</si>
  <si>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</si>
  <si>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SUM 2012</t>
  </si>
  <si>
    <t>SUM 2011</t>
  </si>
  <si>
    <t>SUM pr 31.12. 2010</t>
  </si>
  <si>
    <t>SUM 2010</t>
  </si>
  <si>
    <t>SUM pr 31.12. 2009</t>
  </si>
  <si>
    <t>SUM 2009</t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</si>
  <si>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Ved beregning av gj.sn. ventetid er antall &gt; 12 md. definert til å ha ventet i 12 md. For øvrig er middelverdien i tidsintervallene benyttet.</t>
    </r>
  </si>
  <si>
    <t>Tabell 1 - 4 - A-1  - Bruk av private døgnovernattingstilbud  - hittil i år.  Antall personer etter oppholdslengde og kvalitetsavtale.</t>
  </si>
  <si>
    <t>Antall barn &lt; 18 år i midlertidig botilbud</t>
  </si>
  <si>
    <t>Antall voksne 18 år og eldre i midlertidig botilbud</t>
  </si>
  <si>
    <t>&lt; 1 md.</t>
  </si>
  <si>
    <t>1-3 md.</t>
  </si>
  <si>
    <t>4-6 md.</t>
  </si>
  <si>
    <t>&gt; 6 md.</t>
  </si>
  <si>
    <t>Sum barn</t>
  </si>
  <si>
    <t>Antall i tilbud uten kvalitets-avtale</t>
  </si>
  <si>
    <t>Antall i tilbudet pr. 31.12.</t>
  </si>
  <si>
    <t>Sum voksne</t>
  </si>
  <si>
    <t>Antall i tilbudet pr. 31.12</t>
  </si>
  <si>
    <t>Antall personer med opphold &gt; 3 md.</t>
  </si>
  <si>
    <t>SUM 1. kvartal 2014</t>
  </si>
  <si>
    <t>SUM 1.- 3. tertial 2013</t>
  </si>
  <si>
    <t>SUM 1.-2. tertial 2013</t>
  </si>
  <si>
    <t xml:space="preserve"> -</t>
  </si>
  <si>
    <t>Tabell 1 -5 - Bruk av private døgnovernattingstilbud - antall personer som har vært på steder uten kvalitetsavtale-  hittil i år</t>
  </si>
  <si>
    <t>Antall barn &lt; 18 år på steder uten kvalitetsavtale</t>
  </si>
  <si>
    <t>Antall voksne 18 år og eldre på steder uten kvalitetsavtale</t>
  </si>
  <si>
    <t>Sum personer i midlertidig botilbud uten kvalitetsavtale</t>
  </si>
  <si>
    <t>(Tabell 1-8 rapporteres kun til årsstatistikk)</t>
  </si>
  <si>
    <t>Tabell 1 - 7 - Saksbehandlingstid for økonomisk sosialhjelp 01.01. - 31.12.</t>
  </si>
  <si>
    <t>Antall saker etter saksbehandlingstid</t>
  </si>
  <si>
    <t>&lt; 2 uker</t>
  </si>
  <si>
    <t>2 uker - 2 mnd.</t>
  </si>
  <si>
    <t>2 - 4 mnd.</t>
  </si>
  <si>
    <t>4 - 6 mnd.</t>
  </si>
  <si>
    <t>6 - 12 mnd.</t>
  </si>
  <si>
    <t>&gt; 12 mnd.</t>
  </si>
  <si>
    <t>Andel saker behandlet innen 2 uker</t>
  </si>
  <si>
    <t xml:space="preserve">Bydel Nordstrand </t>
  </si>
  <si>
    <t>SUM 1.-3. tertial 2021</t>
  </si>
  <si>
    <t>SUM 1.-3. tertial 2020</t>
  </si>
  <si>
    <t>SUM 1.-3. tertial 2019</t>
  </si>
  <si>
    <t>SUM 1.-3. tertial 2018</t>
  </si>
  <si>
    <t>SUM 1.-3. tertial 2017</t>
  </si>
  <si>
    <t>SUM 1.-3. tertial 2016</t>
  </si>
  <si>
    <t>SUM 1.-3. tertial 2015</t>
  </si>
  <si>
    <t>SUM 1.-3. tertial 2014</t>
  </si>
  <si>
    <t>Resultater hentes ut av Velferdsetaten (VEL)</t>
  </si>
  <si>
    <t xml:space="preserve">      </t>
  </si>
  <si>
    <t>Kun årsstatistikk:</t>
  </si>
  <si>
    <t>Tabell 1 - 8 - Behandlingstid for klagesaker til Fylkesmannen 01.01. - 31.12.</t>
  </si>
  <si>
    <t>Antall klagesaker etter behandlingstid</t>
  </si>
  <si>
    <t>2 -  4 mnd.</t>
  </si>
  <si>
    <t>4 -  6 mnd.</t>
  </si>
  <si>
    <t>6 -  12 mnd.</t>
  </si>
  <si>
    <t>Bydel Nordstrand 1)</t>
  </si>
  <si>
    <t xml:space="preserve">SUM 1.-3. tertial 2016 </t>
  </si>
  <si>
    <t xml:space="preserve">SUM 1.-3. tertial 2015 </t>
  </si>
  <si>
    <t>1) Teknisk feil i Fasit medfører at bydelen ikke får hentet ut tall for 2016</t>
  </si>
  <si>
    <t xml:space="preserve">Tabell 1 - 9 - B - Brukerundersøkelse i sosialtjenesten  </t>
  </si>
  <si>
    <t>Tabell 1 - 9 - A - Tilgjengelighet ved sosialtjenesten pr. 31.12. - antall dager ventetid</t>
  </si>
  <si>
    <t>Ordinær         timeavtale</t>
  </si>
  <si>
    <t>Timeavtale ved akutt behov</t>
  </si>
  <si>
    <t>Nye søkere</t>
  </si>
  <si>
    <t>Gjennomsnitt pr. 31.12.2021</t>
  </si>
  <si>
    <t>Gjennomsnitt pr. 31.12.2020</t>
  </si>
  <si>
    <t>Gjennomsnitt pr. 31.12.2019</t>
  </si>
  <si>
    <t>Gjennomsnitt pr. 31.12.2018</t>
  </si>
  <si>
    <t>Gjennomsnitt pr. 31.12.2017</t>
  </si>
  <si>
    <t>Gjennomsnitt pr. 31.12.2016</t>
  </si>
  <si>
    <t>Gjennomsnitt pr. 31.12.2015</t>
  </si>
  <si>
    <t>Gjennomsnitt pr. 31.12.2014</t>
  </si>
  <si>
    <t>Gjennomsnitt pr. 31.12.2013</t>
  </si>
  <si>
    <t>Gjennomsnitt pr. 31.08.2013</t>
  </si>
  <si>
    <t>Gjennomsnitt pr. 30.04.2013</t>
  </si>
  <si>
    <t>Gjennomsnitt pr. 31.12.2012</t>
  </si>
  <si>
    <t>Gjennomsnitt pr. 31.08.2012</t>
  </si>
  <si>
    <t>Gjennomsnitt pr. 30.04.2012</t>
  </si>
  <si>
    <t>Gjennomsnitt pr.31.12.2011</t>
  </si>
  <si>
    <t>Gjennomsnitt pr. 31.08.2011</t>
  </si>
  <si>
    <t>Gjennomsnitt pr. 30.04.2011</t>
  </si>
  <si>
    <t>Gjennomsnitt pr. 31.12.2010</t>
  </si>
  <si>
    <t xml:space="preserve">Kilde: Bydelenes tertialrapportering (SurveyXact) på KVP til Arbeids- og velferdsdirektoratet </t>
  </si>
  <si>
    <t>Tabell 1-10-A  Kvalifiseringsprogrammet - antall deltakere i program pr 31.12.  -  aldersfordelt</t>
  </si>
  <si>
    <t xml:space="preserve">Totalt antall deltakere </t>
  </si>
  <si>
    <t>…. herav                    18-24 år</t>
  </si>
  <si>
    <t>…. herav                   25 år og eldre</t>
  </si>
  <si>
    <t>antall</t>
  </si>
  <si>
    <t>andel</t>
  </si>
  <si>
    <t>SUM pr 31.12.2019</t>
  </si>
  <si>
    <t>SUM pr 31.08.2019</t>
  </si>
  <si>
    <t>SUM pr 31.12.2018</t>
  </si>
  <si>
    <t>SUM pr 31.12.2017</t>
  </si>
  <si>
    <t>SUM pr 31.08.2017</t>
  </si>
  <si>
    <t>SUM pr 31.12.2016</t>
  </si>
  <si>
    <t>SUM pr 31.08.2016</t>
  </si>
  <si>
    <t>SUM pr 31.12.2015</t>
  </si>
  <si>
    <t>SUM pr 31.08.2015</t>
  </si>
  <si>
    <t>SUM pr 31.12.2014</t>
  </si>
  <si>
    <t>SUM pr 31.08.2014</t>
  </si>
  <si>
    <t>SUM pr 31.03.2014</t>
  </si>
  <si>
    <t xml:space="preserve">Kilde: Bydelenes tertialrapportering (QuestBack) på KVP til Arbeids- og velferdsdirektoratet 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</si>
  <si>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Etter regelverkets innstramming av permisjonsmulighetene fra 2012, var antallet deltakere med løpende </t>
    </r>
  </si>
  <si>
    <t>Tabell 1-10-B Antall deltakere i Introduksjonsprogrammet pr 31.12.</t>
  </si>
  <si>
    <t>Antall deltakere i Introduksjonsprogrammet</t>
  </si>
  <si>
    <t xml:space="preserve">Bydel St. Hanshaugen </t>
  </si>
  <si>
    <t xml:space="preserve">Bydel Ullern </t>
  </si>
  <si>
    <t xml:space="preserve">Bydel Vestre Aker </t>
  </si>
  <si>
    <t xml:space="preserve">Bydel Nordre Aker </t>
  </si>
  <si>
    <t>s</t>
  </si>
  <si>
    <t xml:space="preserve">Bydel Østensjø </t>
  </si>
  <si>
    <t xml:space="preserve">Bydel Søndre Nordstrand </t>
  </si>
  <si>
    <t>SUM pr 31.12.21</t>
  </si>
  <si>
    <t>SUM pr 31.12.20</t>
  </si>
  <si>
    <t>SUM pr 31.08.20</t>
  </si>
  <si>
    <t>SUM pr 31.12.19</t>
  </si>
  <si>
    <t>SUM pr 31.08.19</t>
  </si>
  <si>
    <t>SUM pr 31.12.18</t>
  </si>
  <si>
    <t>SUM pr 31.08.18</t>
  </si>
  <si>
    <t>SUM pr 31.12.17</t>
  </si>
  <si>
    <t>SUM pr 31.08.17</t>
  </si>
  <si>
    <t>SUM pr 31.12.16</t>
  </si>
  <si>
    <t>SUM pr 31.08.16</t>
  </si>
  <si>
    <t>SUM pr 31.12.15</t>
  </si>
  <si>
    <t>SUM pr 31.08.15</t>
  </si>
  <si>
    <t>SUM pr 31.12.14</t>
  </si>
  <si>
    <t>SUM pr 31.08.14</t>
  </si>
  <si>
    <t>SUM pr 31.03.14</t>
  </si>
  <si>
    <t>Tabell 1-11-A - Kvalifiseringsprogram - saksmengde 01.01.-31.12.</t>
  </si>
  <si>
    <t xml:space="preserve">Total antall registrerte søknader </t>
  </si>
  <si>
    <t xml:space="preserve">Totalt antall innvilgede søknader </t>
  </si>
  <si>
    <t xml:space="preserve">Totalt antall avslag </t>
  </si>
  <si>
    <t>SUM 1.-kvartal 2014</t>
  </si>
  <si>
    <t>SUM 1.- 2. tertial 2013</t>
  </si>
  <si>
    <t>|</t>
  </si>
  <si>
    <t>Tabell 1-11-B  Tiltaksbruk i Kvalifiseringsprogrammet (KVP):  Deltakere pr 31.12. fordelt på tiltakskategori (kommune/stat).</t>
  </si>
  <si>
    <t>Deltakere i KVP - etter tiltakskategori</t>
  </si>
  <si>
    <t>Antall som kun har arbeids-markeds-tiltak i statlig regi</t>
  </si>
  <si>
    <t>Antall som kun har tiltak/-aktiviteter i kommunal regi</t>
  </si>
  <si>
    <t>Antall som har tiltak/-aktiviteter både i statlig og kommunal regi</t>
  </si>
  <si>
    <t>Totalt antall  deltakere som er fordelt på kategori 1)</t>
  </si>
  <si>
    <t>SUM pr 31.12.2013</t>
  </si>
  <si>
    <t>SUM pr 31.08.2013</t>
  </si>
  <si>
    <t>SUM pr 30.04.2013</t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</si>
  <si>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Ikke alle deltakere er fordelt på tiltakskategori kommune/stat</t>
    </r>
  </si>
  <si>
    <t>Tabell 1-11-E - Avgang fra kvalifiseringsprogrammet (KVP) og resultater for deltakerne -  perioden 01.01.-31.12.</t>
  </si>
  <si>
    <t>Utfall for deltakere med gjennomførte/planmessig avviklede program</t>
  </si>
  <si>
    <t>Deltakere med avgang fra program i bydelen som følge av flytting</t>
  </si>
  <si>
    <t>Deltakere som droppet ut</t>
  </si>
  <si>
    <t>SUM</t>
  </si>
  <si>
    <t>Ordinært arbeid heltid/deltid (inkl. midlertidig lønns-tilskudd)</t>
  </si>
  <si>
    <t>Varig lønns-tilskudd</t>
  </si>
  <si>
    <t>Andre arbeids-markeds-tiltak i statlig regi (jamfør tiltaks-forskriften)</t>
  </si>
  <si>
    <t>Skolegang/-utdanning</t>
  </si>
  <si>
    <t>Varig inntekts-sikring (uføretrygd)</t>
  </si>
  <si>
    <t>Midlertidig inntekts-sikring (AAP)</t>
  </si>
  <si>
    <t>Over til økonomisk sosialhjelp på grunn av avklaring av søknad om uføretrygd/  AAP</t>
  </si>
  <si>
    <t>Over til økonomisk sosialhjelp som hoved-inntekts-kilde uten slik avklaring</t>
  </si>
  <si>
    <t>Annet</t>
  </si>
  <si>
    <r>
      <rPr>
        <b/>
        <sz val="10"/>
        <rFont val="Arial"/>
        <family val="2"/>
      </rPr>
      <t>SUM</t>
    </r>
    <r>
      <rPr>
        <sz val="10"/>
        <rFont val="Arial"/>
        <family val="2"/>
      </rPr>
      <t xml:space="preserve"> antall gjennom-førte/plan-messig avviklede program som er fordelt på utfall </t>
    </r>
    <r>
      <rPr>
        <b/>
        <vertAlign val="superscript"/>
        <sz val="10"/>
        <rFont val="Arial"/>
        <family val="2"/>
      </rPr>
      <t>1)</t>
    </r>
  </si>
  <si>
    <t>Flyttet til annen bydel</t>
  </si>
  <si>
    <t>Flyttet ut av kommunen</t>
  </si>
  <si>
    <t>SUM flyttet ut av bydelen</t>
  </si>
  <si>
    <r>
      <t xml:space="preserve">Drop-outs </t>
    </r>
    <r>
      <rPr>
        <b/>
        <vertAlign val="superscript"/>
        <sz val="10"/>
        <rFont val="Arial"/>
        <family val="2"/>
      </rPr>
      <t>2)</t>
    </r>
  </si>
  <si>
    <t>SUM avgang fra KVP i bydelen</t>
  </si>
  <si>
    <t>Andel i ordinært arbeid Heltid/deltid (inkl midlertidig lønnstilskudd</t>
  </si>
  <si>
    <t> </t>
  </si>
  <si>
    <t>SUM 1.- 2. tertial 2019</t>
  </si>
  <si>
    <t>SUM 1.- 2. tertial 2018</t>
  </si>
  <si>
    <t>SUM 1.- 2. tertial 2017</t>
  </si>
  <si>
    <t>SUM 1.- 2. tertial 2016</t>
  </si>
  <si>
    <t>SUM 1.- 2. tertial 2015</t>
  </si>
  <si>
    <t>SUM 1.- 2. tertial 2014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</si>
  <si>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Det forekommer noen mindre avvik mellom det totale antallet gjennomførte/planmessig avviklede program og det antallet som er fordelt på utfall i tabellen.</t>
    </r>
  </si>
  <si>
    <r>
      <rPr>
        <b/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Drop-out = vedtak om varig stans av kvalifiseringsprogram og kvalifiseringsstønad som følge av ikke avtalt uteblivelse fra tiltak i programmet </t>
    </r>
  </si>
  <si>
    <t>Tabell 1-11-F - Resultat for deltakere som avsluttet introduksjonsprogram i perioden 01.01.-31.12.</t>
  </si>
  <si>
    <t>Ordinært arbeid med og uten lønnstilskudd</t>
  </si>
  <si>
    <t>Utdanning</t>
  </si>
  <si>
    <t>Over til kvalifi-serings-program (KVP)</t>
  </si>
  <si>
    <t>Andre arbeids-markeds-tiltak i statlig regi</t>
  </si>
  <si>
    <t>Midlertidig inntekts-sikring 1)</t>
  </si>
  <si>
    <t>Varig inntekts-sikring (uføre-pensjon)</t>
  </si>
  <si>
    <t>Sosialhjelp som hoved-inntekts-kilde</t>
  </si>
  <si>
    <t>Annet (inkludert ukjent og forsvunnet)</t>
  </si>
  <si>
    <t>SUM avgang fra Intro-prog. i bydelen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</si>
  <si>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F.eks. arbeidsavklaringspenger (AAP) og overgangsstønad</t>
    </r>
  </si>
  <si>
    <t>Tabell 1-11-G - Resultat for deltakere som avsluttet Jobbjansen i perioden 01.01.-31.12.</t>
  </si>
  <si>
    <t>Ordinært arbeid med og uten lønns-tilskudd</t>
  </si>
  <si>
    <r>
      <t xml:space="preserve">Midler-tidig inntekts-sikring </t>
    </r>
    <r>
      <rPr>
        <b/>
        <vertAlign val="superscript"/>
        <sz val="10"/>
        <color rgb="FF000000"/>
        <rFont val="Arial"/>
        <family val="2"/>
      </rPr>
      <t>1)</t>
    </r>
  </si>
  <si>
    <t>SUM avgang fra Jobbsjansen i bydelen</t>
  </si>
  <si>
    <r>
      <rPr>
        <b/>
        <vertAlign val="superscript"/>
        <sz val="10"/>
        <color rgb="FF000000"/>
        <rFont val="Arial"/>
        <family val="2"/>
      </rPr>
      <t xml:space="preserve">1) </t>
    </r>
    <r>
      <rPr>
        <vertAlign val="superscript"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F.eks. arbeidsavklaringspenger (AAP) og overgangsstønad</t>
    </r>
  </si>
  <si>
    <t xml:space="preserve">    </t>
  </si>
  <si>
    <t>Tabell 1-11-H Resultat for mottakere av økonomisk sosialhjelp - som ikke er deltakere i KVP, Intro eller Jobbjansen -  som avsluttet kommunale tiltak i perioden 01.01.-31.12.</t>
  </si>
  <si>
    <t>Ordinært arbeid med og uten lønn-stilskudd</t>
  </si>
  <si>
    <t>Midler-tidig inntekts-sikring 1)</t>
  </si>
  <si>
    <t>Annet (inkludert ukjent og for-svunnet)</t>
  </si>
  <si>
    <t>Flyttet ut av komm-unen</t>
  </si>
  <si>
    <t>SUM avgang fra komm-unale tiltak i bydelen</t>
  </si>
  <si>
    <t>SUM 1. - 3. tertial 2021</t>
  </si>
  <si>
    <t>SUM 1. - 3. tertial 2020</t>
  </si>
  <si>
    <t>SUM 1. - 3. tertial 2019</t>
  </si>
  <si>
    <t>SUM 1. - 3. tertial 2018</t>
  </si>
  <si>
    <t>SUM 1. - 3. tertial 2017</t>
  </si>
  <si>
    <t>SUM 1. - 3. tertial 2016</t>
  </si>
  <si>
    <t>SUM 1. - 3. tertial 2015</t>
  </si>
  <si>
    <t>SUM 1. - 3. tertial 2014</t>
  </si>
  <si>
    <t>SUM 1. -kvartal 2014</t>
  </si>
  <si>
    <t>Tabell 1-11-I - Antall personer som har eller har hatt et institusjonstilbud innen russektoren hittil i år, og pr. 31.12.</t>
  </si>
  <si>
    <t>Antall personer med tilbud hittil i år 1)</t>
  </si>
  <si>
    <t>Antall personer med tilbud pr. dato  2)</t>
  </si>
  <si>
    <t>I rehab.- og omsorgs-institusjon</t>
  </si>
  <si>
    <t>I statlig behandlings-institusjon</t>
  </si>
  <si>
    <t xml:space="preserve">  Antall personer som har fått ett eller flere tilbud </t>
  </si>
  <si>
    <t>Sum personer med tilbud pr dato</t>
  </si>
  <si>
    <t>Pr 31.12.2021</t>
  </si>
  <si>
    <t>Pr 31.12.2020</t>
  </si>
  <si>
    <t>Pr 31.12.2019</t>
  </si>
  <si>
    <t>Pr 31.12.2018</t>
  </si>
  <si>
    <t>Pr 31.12.2017</t>
  </si>
  <si>
    <t>Pr 31.12.2016</t>
  </si>
  <si>
    <t>Pr 31.12.2015</t>
  </si>
  <si>
    <t>Pr 31.12.2014</t>
  </si>
  <si>
    <t>Pr 31.03.2014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</si>
  <si>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Hittil i år:</t>
    </r>
    <r>
      <rPr>
        <sz val="10"/>
        <color rgb="FF000000"/>
        <rFont val="Arial"/>
        <family val="2"/>
      </rPr>
      <t xml:space="preserve"> Dersom en person har benyttet et tilbud i mer enn en av kategoriene i løpet av perioden, skal vedkommende telles med i begge</t>
    </r>
  </si>
  <si>
    <t xml:space="preserve">  kategorier.  En person telles kun en gang i den enkelte kategori.</t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</si>
  <si>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</t>
    </r>
    <r>
      <rPr>
        <u/>
        <sz val="10"/>
        <color rgb="FF000000"/>
        <rFont val="Arial"/>
        <family val="2"/>
      </rPr>
      <t>Pr dato:</t>
    </r>
    <r>
      <rPr>
        <sz val="10"/>
        <color rgb="FF000000"/>
        <rFont val="Arial"/>
        <family val="2"/>
      </rPr>
      <t xml:space="preserve"> En person kan bare være registrert med ett tilbud på angitt dato.</t>
    </r>
  </si>
  <si>
    <t>Tabell 1 - 14 - HMS - Trusler og vold</t>
  </si>
  <si>
    <t>Antall i løpet av året</t>
  </si>
  <si>
    <t>Episoder med trusler   1)</t>
  </si>
  <si>
    <t>Episoder med vold   2)</t>
  </si>
  <si>
    <t>Voldsepisoder med fysisk/psykisk skade</t>
  </si>
  <si>
    <t>Sykmeldinger p.g.a. voldsepisoder</t>
  </si>
  <si>
    <t>Skade-meldinger</t>
  </si>
  <si>
    <t>Anmeldelser for voldsbruk</t>
  </si>
  <si>
    <t xml:space="preserve">Antall anmeldte saker- urettmessig hevet sosialhjelp </t>
  </si>
  <si>
    <t xml:space="preserve">Publiseres ikke.  </t>
  </si>
  <si>
    <t>1) Med trussel menes et verbalt angrep eller handling mot en person med hensikt å skremme eller skade personen.</t>
  </si>
  <si>
    <t>2) Med vold menes enhver fysisk eller psykisk skade på en person, samt skadeverk på inventar og utstyr.</t>
  </si>
  <si>
    <t>Tabell 1 - 15 - Bruk av Individuell Plan (IP) pr. 31.12. - For klienter med behov for langvarige og koordinerte tjenester 1)</t>
  </si>
  <si>
    <t>Antall klienter i alt pr. dato</t>
  </si>
  <si>
    <t>Antall voksne klienter pr. dato</t>
  </si>
  <si>
    <t>Antall klienter som er vurdert, men som ikke har IP pr. dato</t>
  </si>
  <si>
    <t>Antall klienter som har fått utarbeidet IP</t>
  </si>
  <si>
    <t xml:space="preserve"> - herav barn (0-18)</t>
  </si>
  <si>
    <t xml:space="preserve"> - herav voksne</t>
  </si>
  <si>
    <t>- av voksne: antall over 67 år</t>
  </si>
  <si>
    <t>Med overvekt av rus-problemer</t>
  </si>
  <si>
    <t>Med LAR-behandling  2)</t>
  </si>
  <si>
    <t>Med overvekt av psykiske lidelser</t>
  </si>
  <si>
    <t>Med utviklings-hemming</t>
  </si>
  <si>
    <t>Med annet grunnlag</t>
  </si>
  <si>
    <t>Antall der IP ikke er ferdig utarbeidet</t>
  </si>
  <si>
    <t>Antall som har søkt om å få utarbeidet IP, men har fått avslag   3)</t>
  </si>
  <si>
    <t>Antall som har takket nei til å få IP</t>
  </si>
  <si>
    <t>SUM pr. 31.12.2021</t>
  </si>
  <si>
    <t>SUM pr. 31.12.2020</t>
  </si>
  <si>
    <t>SUM pr. 31.12.2019</t>
  </si>
  <si>
    <t>SUM pr. 31.12.2018</t>
  </si>
  <si>
    <t>SUM pr. 31.12.2017</t>
  </si>
  <si>
    <t>SUM pr. 31.12.2016</t>
  </si>
  <si>
    <t>SUM pr. 31.12.2015</t>
  </si>
  <si>
    <t>SUM pr. 31.12.2014</t>
  </si>
  <si>
    <t>SUM pr. 31.03.2014</t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</si>
  <si>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 Retten til å få utarbeidet/plikten til å utarbeide en individuell plan er hjemlet i helse- og omsorgstjenesteloven kap.7, lov om sosiale tjenester i NAV § 28 og 33, </t>
    </r>
  </si>
  <si>
    <t xml:space="preserve">     arbeids- og velferdsforvaltningsloven § 15, pasientrettighetsloven § 2-5, spesialisthelsetjenesteloven § 2-5 og psykisk helsevernloven § 4-1.</t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</si>
  <si>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Legemiddelassistert behandling</t>
    </r>
  </si>
  <si>
    <r>
      <rPr>
        <b/>
        <sz val="10"/>
        <color rgb="FF000000"/>
        <rFont val="Arial"/>
        <family val="2"/>
      </rPr>
      <t>3)</t>
    </r>
    <r>
      <rPr>
        <sz val="10"/>
        <color rgb="FF000000"/>
        <rFont val="Arial"/>
        <family val="2"/>
      </rPr>
      <t xml:space="preserve">  Som er definert til ikke å ha behov for langvarige og koordinerte tiltak</t>
    </r>
  </si>
  <si>
    <t>Tabell 4-1-A   Økonomisk sosialhjelp - brutto og netto utgift - regnskapsført for perioden 01.01.-31.12.2021.  Hele byen.</t>
  </si>
  <si>
    <t>BIDRAG</t>
  </si>
  <si>
    <t>LÅN</t>
  </si>
  <si>
    <t>BIDRAG + LÅN</t>
  </si>
  <si>
    <t>Sum brutto utgifter 1)</t>
  </si>
  <si>
    <t>Sum inntekter 2)</t>
  </si>
  <si>
    <t>Sum netto utgifter</t>
  </si>
  <si>
    <t>Sum brutto utgifter 3)</t>
  </si>
  <si>
    <t>Sum inntekter 4)</t>
  </si>
  <si>
    <t>Sum brutto utgifter</t>
  </si>
  <si>
    <t xml:space="preserve">Sum inntekter </t>
  </si>
  <si>
    <t>SUM 1.-3.tertial 2021</t>
  </si>
  <si>
    <t xml:space="preserve">  herav flyktninger</t>
  </si>
  <si>
    <t>SUM 1.-2.tertial 2021</t>
  </si>
  <si>
    <t>SUM 1. KVARTAL 2021</t>
  </si>
  <si>
    <t>SUM 1.-3.tertial 2020</t>
  </si>
  <si>
    <t>SUM 1.-2.tertial 2020</t>
  </si>
  <si>
    <t>SUM 1. KVARTAL 2020</t>
  </si>
  <si>
    <t>SUM 1.-3.tertial 2019</t>
  </si>
  <si>
    <t>SUM 1.-2.tertial 2019</t>
  </si>
  <si>
    <t>SUM 1. KVARTAL 2019</t>
  </si>
  <si>
    <t>SUM 1.-3.tertial 2018</t>
  </si>
  <si>
    <t>SUM 1.-2.tertial 2018</t>
  </si>
  <si>
    <t>SUM 1. KVARTAL 2018</t>
  </si>
  <si>
    <t>SUM 1.-3.tertial 2017</t>
  </si>
  <si>
    <t>SUM 1.-2.tertial 2017</t>
  </si>
  <si>
    <t>SUM 1. KVARTAL 2017</t>
  </si>
  <si>
    <t>SUM 1.-3.tertial 2016</t>
  </si>
  <si>
    <t>SUM 1.-2.tertial 2016</t>
  </si>
  <si>
    <t>SUM 1. KVARTAL 2016</t>
  </si>
  <si>
    <t>SUM 1.-3.tertial 2015</t>
  </si>
  <si>
    <t>SUM 1.-2.tertial 2015</t>
  </si>
  <si>
    <t>SUM 1. KVARTAL 2015</t>
  </si>
  <si>
    <t>SUM 1.-3.tertial 2014</t>
  </si>
  <si>
    <t>SUM 1.-2.tertial 2014</t>
  </si>
  <si>
    <t>SUM 1. KVARTAL 2014</t>
  </si>
  <si>
    <t>Kilde: Agresso (Velferdsetaten leverer data)</t>
  </si>
  <si>
    <t>Noter:</t>
  </si>
  <si>
    <r>
      <rPr>
        <b/>
        <sz val="10"/>
        <rFont val="Calibri"/>
        <family val="2"/>
        <scheme val="minor"/>
      </rPr>
      <t>1)</t>
    </r>
    <r>
      <rPr>
        <sz val="10"/>
        <rFont val="Calibri"/>
        <family val="2"/>
        <scheme val="minor"/>
      </rPr>
      <t xml:space="preserve"> I hovedsak bidrag til klienter</t>
    </r>
  </si>
  <si>
    <t>2020: Har brukt kostnadsartene 14701-14709</t>
  </si>
  <si>
    <r>
      <rPr>
        <b/>
        <sz val="10"/>
        <rFont val="Calibri"/>
        <family val="2"/>
        <scheme val="minor"/>
      </rPr>
      <t>2)</t>
    </r>
    <r>
      <rPr>
        <sz val="10"/>
        <rFont val="Calibri"/>
        <family val="2"/>
        <scheme val="minor"/>
      </rPr>
      <t xml:space="preserve"> I hovedsak trygderefusjoner og statlig bostøtte</t>
    </r>
  </si>
  <si>
    <t>2020: Har brukt art. 17009, 17719 og 18169</t>
  </si>
  <si>
    <r>
      <rPr>
        <b/>
        <sz val="10"/>
        <color rgb="FF000000"/>
        <rFont val="Calibri"/>
        <family val="2"/>
        <scheme val="minor"/>
      </rPr>
      <t>3)</t>
    </r>
    <r>
      <rPr>
        <sz val="10"/>
        <color rgb="FF000000"/>
        <rFont val="Calibri"/>
        <family val="2"/>
        <scheme val="minor"/>
      </rPr>
      <t xml:space="preserve"> Utlån til klienter</t>
    </r>
  </si>
  <si>
    <t>2020: Har brukt kostnadsartene 15201-15209</t>
  </si>
  <si>
    <r>
      <rPr>
        <b/>
        <sz val="10"/>
        <color rgb="FF000000"/>
        <rFont val="Calibri"/>
        <family val="2"/>
        <scheme val="minor"/>
      </rPr>
      <t>4)</t>
    </r>
    <r>
      <rPr>
        <sz val="10"/>
        <color rgb="FF000000"/>
        <rFont val="Calibri"/>
        <family val="2"/>
        <scheme val="minor"/>
      </rPr>
      <t xml:space="preserve"> Innbetalte avdrag på lån</t>
    </r>
  </si>
  <si>
    <t>2020: Kun brukt art. 19201</t>
  </si>
  <si>
    <t>Tabell 4-1-B  Økonomisk sosialhjelp - brutto og netto utgift - regnskapsført for perioden 01.01.-31.12.2021.  Bydelene.</t>
  </si>
  <si>
    <t xml:space="preserve">Kilde: Agresso </t>
  </si>
  <si>
    <t>SUM 1. -3 TERTIAL 2021</t>
  </si>
  <si>
    <t>SUM 1. -2 TERTIAL 2021</t>
  </si>
  <si>
    <t>SUM 1. -3 TERTIAL 2020</t>
  </si>
  <si>
    <t>SUM 1. -2 TERTIAL 2020</t>
  </si>
  <si>
    <t>SUM 1. -3 TERTIAL 2019</t>
  </si>
  <si>
    <t>SUM 1. -2 TERTIAL 2019</t>
  </si>
  <si>
    <t>Velferdsetaten leverer data</t>
  </si>
  <si>
    <t>Tabell 4-1-C  Økonomisk sosialhjelp - brutto stønad (bidrag og lån) til klienter - regnskapsført for perioden 01.01.-31.12.2021</t>
  </si>
  <si>
    <t>Bidrag etter type utgift 1)</t>
  </si>
  <si>
    <t>Sum brutto bidrag til klienter 1)</t>
  </si>
  <si>
    <t>Sum brutto lån til klienter 2)</t>
  </si>
  <si>
    <t>Totalt brutto bidrag og lån til klienter</t>
  </si>
  <si>
    <t>Basisbeløp</t>
  </si>
  <si>
    <t>Husleie/-strøm</t>
  </si>
  <si>
    <t>Døgn-overnatting</t>
  </si>
  <si>
    <t>Bolig-etablering</t>
  </si>
  <si>
    <t>Renter boliglån</t>
  </si>
  <si>
    <t>Annen hjelp til livsopphold</t>
  </si>
  <si>
    <t>Hjelp til andre formål</t>
  </si>
  <si>
    <t>Lån omgjort til bidrag</t>
  </si>
  <si>
    <t>SUM 1.-3. TERTIAL 2021</t>
  </si>
  <si>
    <t>SUM 1.- 2. TERTIAL 2021</t>
  </si>
  <si>
    <t>SUM 1.-3. TERTIAL 2020</t>
  </si>
  <si>
    <t>SUM 1.- 2. TERTIAL 2020</t>
  </si>
  <si>
    <t>SUM 1.-3. TERTIAL 2019</t>
  </si>
  <si>
    <t>SUM 1.- 2. TERTIAL 2019</t>
  </si>
  <si>
    <t>SUM 1.-2. tertial 2018</t>
  </si>
  <si>
    <t>SUM 1.KVARTAL 2017</t>
  </si>
  <si>
    <t>SUM 1.KVARTAL 2016</t>
  </si>
  <si>
    <t>SUM 1.KVARTAL 2015</t>
  </si>
  <si>
    <t>SUM 1.-2. tertial 2014</t>
  </si>
  <si>
    <t>Kilde: Agresso og Fasit (Velferdsetaten leverer data)</t>
  </si>
  <si>
    <r>
      <rPr>
        <b/>
        <sz val="10"/>
        <color rgb="FF000000"/>
        <rFont val="Calibri"/>
        <family val="2"/>
        <scheme val="minor"/>
      </rPr>
      <t>1)</t>
    </r>
    <r>
      <rPr>
        <sz val="10"/>
        <color rgb="FF000000"/>
        <rFont val="Calibri"/>
        <family val="2"/>
        <scheme val="minor"/>
      </rPr>
      <t xml:space="preserve"> Kostnadsartene 14701-14709</t>
    </r>
  </si>
  <si>
    <r>
      <rPr>
        <b/>
        <sz val="10"/>
        <color rgb="FF000000"/>
        <rFont val="Calibri"/>
        <family val="2"/>
        <scheme val="minor"/>
      </rPr>
      <t>2)</t>
    </r>
    <r>
      <rPr>
        <sz val="10"/>
        <color rgb="FF000000"/>
        <rFont val="Calibri"/>
        <family val="2"/>
        <scheme val="minor"/>
      </rPr>
      <t xml:space="preserve"> Kostnadsartene 15201-15209</t>
    </r>
  </si>
  <si>
    <t>Tabell 4-2 - A - Gjennomsnittlig antall aktive tjenestemottagere og brutto tilkjent stønad pr. mottager pr. mnd. i perioden  31.08.-31.12.</t>
  </si>
  <si>
    <t>Herav antall:</t>
  </si>
  <si>
    <t>Brutto utbetalt stønad</t>
  </si>
  <si>
    <t>Gj.sn. antall aktive tjeneste-mottagere med øk. støtte pr. mnd.</t>
  </si>
  <si>
    <t>18 - 24  år - flyktninger</t>
  </si>
  <si>
    <t>18 - 24  år - øvrige</t>
  </si>
  <si>
    <t>25  år  og eldre - flyktninger</t>
  </si>
  <si>
    <t>25  år  og eldre - øvrige</t>
  </si>
  <si>
    <t>Kontrollsum ant. tjeneste-mottagere pr. mnd.</t>
  </si>
  <si>
    <t>Brutto utbetalt stønad pr. tjenestemottager pr. mnd. i perioden 1)</t>
  </si>
  <si>
    <t>Brutto utbetalt stønad pr. tjenestemottager i % av gj.snittet  for hele byen</t>
  </si>
  <si>
    <r>
      <t>Bydel Nordstrand</t>
    </r>
    <r>
      <rPr>
        <b/>
        <sz val="10"/>
        <color rgb="FF000000"/>
        <rFont val="Arial"/>
        <family val="2"/>
      </rPr>
      <t xml:space="preserve"> </t>
    </r>
  </si>
  <si>
    <t>SUM 3. tertial 2021</t>
  </si>
  <si>
    <t>SUM 2. tertial 2021</t>
  </si>
  <si>
    <t>SUM 3. tertial 2020</t>
  </si>
  <si>
    <t>SUM 2. tertial 2020</t>
  </si>
  <si>
    <t>SUM 3. tertial 2019</t>
  </si>
  <si>
    <t>SUM 2. tertial 2019</t>
  </si>
  <si>
    <t>SUM 3. tertial 2018</t>
  </si>
  <si>
    <t>SUM 2. tertial 2018</t>
  </si>
  <si>
    <t>SUM 3. tertial 2017</t>
  </si>
  <si>
    <t>SUM 2. tertial 2017</t>
  </si>
  <si>
    <t>SUM 3. tertial 2016</t>
  </si>
  <si>
    <t>SUM 2. tertial 2016</t>
  </si>
  <si>
    <t>SUM 3. tertial 2015</t>
  </si>
  <si>
    <t xml:space="preserve">SUM 2. tertial 2015 </t>
  </si>
  <si>
    <t>SUM 3. tertial 2014</t>
  </si>
  <si>
    <t>SUM 2. tertial 2014</t>
  </si>
  <si>
    <r>
      <t xml:space="preserve"> 1) </t>
    </r>
    <r>
      <rPr>
        <i/>
        <sz val="9"/>
        <color rgb="FFFF0000"/>
        <rFont val="Arial"/>
        <family val="2"/>
      </rPr>
      <t>Antall og beløp for bydel Grünerløkka inkluderer brukere i den byomfattende Oslo-piloten. Disse brukerne er ikke fordelt på flyktninger/øvrige mottakere pr 2. tertial 2015</t>
    </r>
  </si>
  <si>
    <t xml:space="preserve"> 2) Av tekniske årsaker foreligger ikke fordelingen på flyktninger/øvrige mottakere for Bydel Stovner pr 3.tertial 2015. Disse er fordelt iht den relative fordelingen pr 2.tertial 2015.</t>
  </si>
  <si>
    <r>
      <t xml:space="preserve">3) </t>
    </r>
    <r>
      <rPr>
        <i/>
        <sz val="9"/>
        <color rgb="FF000000"/>
        <rFont val="Arial"/>
        <family val="2"/>
      </rPr>
      <t>Jf notene over.</t>
    </r>
  </si>
  <si>
    <t>1) Brutto utbetaling pr tjenestemottager pr måned = gjennomsnittlig anvist økonomisk sosialhjelp pr tjenestemottager pr utbetalingsmåned.</t>
  </si>
  <si>
    <t>Tabell 4 - 4 - Antall tjenestemottagere - uten vedtak om økonomisk sosialhjelp - hittil i år</t>
  </si>
  <si>
    <t>Antall tjeneste-mottagere med vedtak som ikke har mottatt økonomisk sosialhjelp</t>
  </si>
  <si>
    <t>Antall tjeneste-mottagere uten vedtak (kun mottatt råd og veiledning)</t>
  </si>
  <si>
    <t>Bydel Sagene 5)</t>
  </si>
  <si>
    <t>Bydel Ullern 5)</t>
  </si>
  <si>
    <t xml:space="preserve">SUM bydeler 2021 </t>
  </si>
  <si>
    <t xml:space="preserve">SUM bydeler 2020 </t>
  </si>
  <si>
    <t>Kriteriebefolkningen i bydelene etter alder per 1.1.2022</t>
  </si>
  <si>
    <t>Justert befolkning i aldersgruppene 67 år og over</t>
  </si>
  <si>
    <t>Alder</t>
  </si>
  <si>
    <t>Alder i alt</t>
  </si>
  <si>
    <t>0 år</t>
  </si>
  <si>
    <t>1-2 år</t>
  </si>
  <si>
    <t>3-5 år</t>
  </si>
  <si>
    <t>6-9 år</t>
  </si>
  <si>
    <t>10-12 år</t>
  </si>
  <si>
    <t>13-15 år</t>
  </si>
  <si>
    <t>16-17 år</t>
  </si>
  <si>
    <t>18-19 år</t>
  </si>
  <si>
    <t>20-22 år</t>
  </si>
  <si>
    <t>23-24 år</t>
  </si>
  <si>
    <t>25-29 år</t>
  </si>
  <si>
    <t>30-39 år</t>
  </si>
  <si>
    <t>40-49 år</t>
  </si>
  <si>
    <t>50-66 år</t>
  </si>
  <si>
    <t>67-74 år</t>
  </si>
  <si>
    <t>75-79 år</t>
  </si>
  <si>
    <t>80-84 år</t>
  </si>
  <si>
    <t>85-89 år</t>
  </si>
  <si>
    <t>90-94 år</t>
  </si>
  <si>
    <t>95+ år</t>
  </si>
  <si>
    <t>geografi</t>
  </si>
  <si>
    <t>Oslo i alt</t>
  </si>
  <si>
    <t>Bydel St.Hanshaugen</t>
  </si>
  <si>
    <t>Kilde: Oslo kommunes statistikkbank- Folkemengden etter administrativ bydel og alder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</si>
</sst>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&quot;kr&quot;\ * #,##0_ ;_ &quot;kr&quot;\ * \-#,##0_ ;_ &quot;kr&quot;\ * &quot;-&quot;_ ;_ @_ "/>
    <numFmt numFmtId="165" formatCode="_ * #,##0_ ;_ * \-#,##0_ ;_ * &quot;-&quot;_ ;_ @_ "/>
    <numFmt numFmtId="166" formatCode="_ &quot;kr&quot;\ * #,##0.00_ ;_ &quot;kr&quot;\ * \-#,##0.00_ ;_ &quot;kr&quot;\ * &quot;-&quot;??_ ;_ @_ "/>
    <numFmt numFmtId="167" formatCode="_ * #,##0.00_ ;_ * \-#,##0.00_ ;_ * &quot;-&quot;??_ ;_ @_ "/>
    <numFmt numFmtId="168" formatCode="#,##0;[Red]&quot;-&quot;#,##0"/>
    <numFmt numFmtId="169" formatCode="0.0"/>
    <numFmt numFmtId="170" formatCode="0.0&quot; &quot;%"/>
    <numFmt numFmtId="171" formatCode="&quot; &quot;#,##0&quot; &quot;;&quot; (&quot;#,##0&quot;)&quot;;&quot; -&quot;00&quot; &quot;;&quot; &quot;@&quot; &quot;"/>
    <numFmt numFmtId="172" formatCode="0.00&quot; &quot;%"/>
    <numFmt numFmtId="173" formatCode="0&quot; &quot;%"/>
    <numFmt numFmtId="174" formatCode="#,##0;&quot;-&quot;#,##0"/>
    <numFmt numFmtId="175" formatCode="&quot; &quot;#,##0.00&quot; &quot;;&quot; (&quot;#,##0.00&quot;)&quot;;&quot; -&quot;00&quot; &quot;;&quot; &quot;@&quot; &quot;"/>
    <numFmt numFmtId="176" formatCode="0%"/>
    <numFmt numFmtId="177" formatCode="0.000&quot; &quot;%"/>
    <numFmt numFmtId="178" formatCode="_(* #,##0.00_);_(* \(#,##0.00\);_(* &quot;-&quot;??_);_(@_)"/>
    <numFmt numFmtId="179" formatCode="&quot; &quot;#,##0.0&quot; &quot;;&quot; (&quot;#,##0.0&quot;)&quot;;&quot; -&quot;00&quot; &quot;;&quot; &quot;@&quot; &quot;"/>
    <numFmt numFmtId="180" formatCode="#,##0_ ;[Red]\-#,##0\ "/>
    <numFmt numFmtId="181" formatCode="#,##0;[Red]#,##0"/>
    <numFmt numFmtId="182" formatCode="0.0\ %"/>
    <numFmt numFmtId="183" formatCode="_ * #,##0.0_ ;_ * \-#,##0.0_ ;_ * &quot;-&quot;??_ ;_ @_ "/>
  </numFmts>
  <fonts count="9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color rgb="FF00000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color rgb="FF000000"/>
      <name val="Arial"/>
      <family val="2"/>
    </font>
    <font>
      <sz val="8"/>
      <name val="Helv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name val="Verdana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Verdana"/>
      <family val="2"/>
    </font>
    <font>
      <b/>
      <sz val="10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i/>
      <u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0"/>
      <color rgb="FF0505E1"/>
      <name val="Arial"/>
      <family val="2"/>
    </font>
    <font>
      <b/>
      <sz val="10"/>
      <color rgb="FF0505E1"/>
      <name val="Arial"/>
      <family val="2"/>
    </font>
    <font>
      <b/>
      <sz val="10"/>
      <color rgb="FF0505E1"/>
      <name val="Times New Roman"/>
      <family val="1"/>
    </font>
    <font>
      <i/>
      <sz val="10"/>
      <color rgb="FF0505E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FF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color rgb="FFFF0000"/>
      <name val="Arial"/>
      <family val="2"/>
    </font>
    <font>
      <i/>
      <sz val="9"/>
      <color rgb="FF000000"/>
      <name val="Arial"/>
      <family val="2"/>
    </font>
    <font>
      <b/>
      <sz val="8"/>
      <name val="Verdana"/>
      <family val="2"/>
    </font>
    <font>
      <b/>
      <sz val="8"/>
      <color rgb="FF0000FF"/>
      <name val="Arial"/>
      <family val="2"/>
    </font>
    <font>
      <sz val="10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9D9D9"/>
        <bgColor rgb="FF000000"/>
      </patternFill>
    </fill>
  </fills>
  <borders count="34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ck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rgb="FF000000"/>
      </left>
      <right/>
      <top style="thick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162">
    <xf numFmtId="0" fontId="0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" fillId="0" borderId="0" applyNumberFormat="0" applyFont="0" applyBorder="0" applyProtection="0"/>
    <xf numFmtId="173" fontId="15" fillId="0" borderId="0" applyFont="0" applyFill="0" applyBorder="0" applyAlignment="0" applyProtection="0"/>
    <xf numFmtId="0" fontId="16" fillId="0" borderId="0" applyNumberFormat="0" applyBorder="0" applyProtection="0"/>
    <xf numFmtId="174" fontId="15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21" fillId="0" borderId="0"/>
    <xf numFmtId="0" fontId="12" fillId="0" borderId="0"/>
    <xf numFmtId="0" fontId="15" fillId="0" borderId="0" applyNumberFormat="0" applyFont="0" applyBorder="0" applyProtection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9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5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21" fillId="0" borderId="0"/>
    <xf numFmtId="9" fontId="21" fillId="0" borderId="0" applyFont="0" applyFill="0" applyBorder="0" applyAlignment="0" applyProtection="0"/>
    <xf numFmtId="0" fontId="33" fillId="0" borderId="0"/>
    <xf numFmtId="178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7" fillId="0" borderId="0"/>
    <xf numFmtId="176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27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1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21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167" fontId="2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1" fillId="0" borderId="0"/>
    <xf numFmtId="9" fontId="21" fillId="0" borderId="0" applyFont="0" applyFill="0" applyBorder="0" applyAlignment="0" applyProtection="0"/>
    <xf numFmtId="0" fontId="15" fillId="0" borderId="0"/>
    <xf numFmtId="173" fontId="15" fillId="0" borderId="0" applyFont="0" applyFill="0" applyBorder="0" applyAlignment="0" applyProtection="0"/>
    <xf numFmtId="0" fontId="15" fillId="0" borderId="0" applyNumberFormat="0" applyFont="0" applyBorder="0" applyProtection="0"/>
    <xf numFmtId="0" fontId="16" fillId="0" borderId="0" applyNumberFormat="0" applyBorder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/>
    <xf numFmtId="167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9" fillId="0" borderId="0"/>
    <xf numFmtId="0" fontId="38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15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6" fontId="27" fillId="0" borderId="0" applyFont="0" applyFill="0" applyBorder="0" applyAlignment="0" applyProtection="0"/>
    <xf numFmtId="0" fontId="21" fillId="0" borderId="0"/>
    <xf numFmtId="0" fontId="2" fillId="0" borderId="0"/>
    <xf numFmtId="0" fontId="2" fillId="0" borderId="0"/>
    <xf numFmtId="0" fontId="1" fillId="0" borderId="0"/>
    <xf numFmtId="175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5" fontId="15" fillId="0" borderId="0"/>
    <xf numFmtId="175" fontId="15" fillId="0" borderId="0"/>
  </cellStyleXfs>
  <cellXfs count="18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wrapText="1"/>
    </xf>
    <xf numFmtId="0" fontId="17" fillId="0" borderId="0" xfId="0" applyFont="1"/>
    <xf numFmtId="0" fontId="17" fillId="0" borderId="29" xfId="0" applyFont="1" applyBorder="1" applyAlignment="1">
      <alignment horizontal="center" wrapText="1"/>
    </xf>
    <xf numFmtId="0" fontId="17" fillId="0" borderId="26" xfId="0" applyFont="1" applyBorder="1" applyAlignment="1">
      <alignment horizontal="center" wrapText="1"/>
    </xf>
    <xf numFmtId="0" fontId="17" fillId="0" borderId="30" xfId="0" applyFont="1" applyBorder="1" applyAlignment="1">
      <alignment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31" xfId="0" applyFont="1" applyBorder="1" applyAlignment="1">
      <alignment horizontal="center" wrapText="1"/>
    </xf>
    <xf numFmtId="0" fontId="17" fillId="0" borderId="27" xfId="0" applyFont="1" applyBorder="1"/>
    <xf numFmtId="170" fontId="15" fillId="0" borderId="0" xfId="2" applyNumberFormat="1"/>
    <xf numFmtId="0" fontId="17" fillId="0" borderId="30" xfId="0" applyFont="1" applyBorder="1" applyAlignment="1">
      <alignment horizontal="center" wrapText="1"/>
    </xf>
    <xf numFmtId="0" fontId="17" fillId="0" borderId="40" xfId="0" applyFont="1" applyBorder="1" applyAlignment="1">
      <alignment horizontal="center" wrapText="1"/>
    </xf>
    <xf numFmtId="0" fontId="17" fillId="0" borderId="42" xfId="0" applyFont="1" applyBorder="1" applyAlignment="1">
      <alignment horizontal="center" wrapText="1"/>
    </xf>
    <xf numFmtId="172" fontId="17" fillId="0" borderId="0" xfId="0" applyNumberFormat="1" applyFont="1" applyAlignment="1">
      <alignment horizontal="center" wrapText="1"/>
    </xf>
    <xf numFmtId="172" fontId="17" fillId="0" borderId="28" xfId="2" applyNumberFormat="1" applyFont="1" applyBorder="1"/>
    <xf numFmtId="0" fontId="0" fillId="0" borderId="0" xfId="3" applyFont="1" applyProtection="1"/>
    <xf numFmtId="0" fontId="0" fillId="0" borderId="0" xfId="3" applyFont="1" applyAlignment="1" applyProtection="1">
      <alignment horizontal="left"/>
    </xf>
    <xf numFmtId="0" fontId="0" fillId="0" borderId="16" xfId="3" applyFont="1" applyBorder="1" applyAlignment="1" applyProtection="1">
      <alignment wrapText="1"/>
    </xf>
    <xf numFmtId="0" fontId="0" fillId="0" borderId="23" xfId="3" applyFont="1" applyBorder="1" applyAlignment="1" applyProtection="1">
      <alignment wrapText="1"/>
    </xf>
    <xf numFmtId="0" fontId="17" fillId="0" borderId="53" xfId="0" applyFont="1" applyBorder="1" applyAlignment="1">
      <alignment horizontal="center" wrapText="1"/>
    </xf>
    <xf numFmtId="0" fontId="17" fillId="0" borderId="59" xfId="0" applyFont="1" applyBorder="1" applyAlignment="1">
      <alignment horizontal="center" wrapText="1"/>
    </xf>
    <xf numFmtId="1" fontId="17" fillId="0" borderId="0" xfId="0" applyNumberFormat="1" applyFont="1"/>
    <xf numFmtId="0" fontId="17" fillId="0" borderId="31" xfId="0" applyFont="1" applyBorder="1" applyAlignment="1">
      <alignment horizontal="left" vertical="center"/>
    </xf>
    <xf numFmtId="0" fontId="17" fillId="0" borderId="35" xfId="0" applyFont="1" applyBorder="1" applyAlignment="1">
      <alignment horizontal="center"/>
    </xf>
    <xf numFmtId="0" fontId="21" fillId="0" borderId="38" xfId="3" applyFont="1" applyBorder="1" applyAlignment="1" applyProtection="1">
      <alignment vertical="center"/>
    </xf>
    <xf numFmtId="0" fontId="21" fillId="0" borderId="29" xfId="3" applyFont="1" applyBorder="1" applyAlignment="1" applyProtection="1">
      <alignment vertical="center"/>
    </xf>
    <xf numFmtId="0" fontId="20" fillId="0" borderId="0" xfId="3" applyFont="1" applyAlignment="1" applyProtection="1">
      <alignment horizontal="left"/>
    </xf>
    <xf numFmtId="4" fontId="20" fillId="0" borderId="0" xfId="3" applyNumberFormat="1" applyFont="1" applyProtection="1"/>
    <xf numFmtId="173" fontId="20" fillId="0" borderId="0" xfId="4" applyFont="1"/>
    <xf numFmtId="0" fontId="22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0" fontId="20" fillId="0" borderId="0" xfId="7" applyFont="1" applyAlignment="1">
      <alignment horizontal="left"/>
    </xf>
    <xf numFmtId="0" fontId="20" fillId="0" borderId="0" xfId="7" applyFont="1" applyAlignment="1">
      <alignment horizontal="center"/>
    </xf>
    <xf numFmtId="0" fontId="22" fillId="0" borderId="0" xfId="7" applyFont="1" applyAlignment="1">
      <alignment horizontal="center" wrapText="1"/>
    </xf>
    <xf numFmtId="0" fontId="23" fillId="0" borderId="0" xfId="7" applyFont="1" applyAlignment="1">
      <alignment horizontal="center" wrapText="1"/>
    </xf>
    <xf numFmtId="0" fontId="21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0" fontId="0" fillId="0" borderId="38" xfId="0" applyBorder="1" applyAlignment="1">
      <alignment wrapText="1"/>
    </xf>
    <xf numFmtId="0" fontId="17" fillId="0" borderId="113" xfId="3" applyFont="1" applyBorder="1" applyAlignment="1" applyProtection="1">
      <alignment horizontal="center" wrapText="1"/>
    </xf>
    <xf numFmtId="0" fontId="17" fillId="0" borderId="114" xfId="3" applyFont="1" applyBorder="1" applyAlignment="1" applyProtection="1">
      <alignment horizontal="center" wrapText="1"/>
    </xf>
    <xf numFmtId="0" fontId="17" fillId="0" borderId="62" xfId="3" applyFont="1" applyBorder="1" applyAlignment="1" applyProtection="1">
      <alignment horizontal="center" wrapText="1"/>
    </xf>
    <xf numFmtId="0" fontId="17" fillId="0" borderId="46" xfId="0" applyFont="1" applyBorder="1" applyAlignment="1">
      <alignment horizontal="center" wrapText="1"/>
    </xf>
    <xf numFmtId="0" fontId="0" fillId="0" borderId="3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wrapText="1"/>
    </xf>
    <xf numFmtId="0" fontId="17" fillId="0" borderId="32" xfId="0" applyFont="1" applyBorder="1" applyAlignment="1">
      <alignment horizontal="center" wrapText="1"/>
    </xf>
    <xf numFmtId="0" fontId="0" fillId="2" borderId="0" xfId="0" applyFill="1"/>
    <xf numFmtId="0" fontId="22" fillId="0" borderId="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16" xfId="0" applyBorder="1" applyAlignment="1">
      <alignment wrapText="1"/>
    </xf>
    <xf numFmtId="0" fontId="21" fillId="0" borderId="0" xfId="0" applyFont="1"/>
    <xf numFmtId="0" fontId="20" fillId="0" borderId="0" xfId="7" applyFont="1"/>
    <xf numFmtId="0" fontId="23" fillId="0" borderId="0" xfId="7" applyFont="1"/>
    <xf numFmtId="0" fontId="17" fillId="0" borderId="140" xfId="0" applyFont="1" applyBorder="1" applyAlignment="1">
      <alignment horizontal="center" wrapText="1"/>
    </xf>
    <xf numFmtId="0" fontId="17" fillId="0" borderId="141" xfId="0" applyFont="1" applyBorder="1" applyAlignment="1">
      <alignment horizontal="center" wrapText="1"/>
    </xf>
    <xf numFmtId="0" fontId="17" fillId="0" borderId="142" xfId="0" applyFont="1" applyBorder="1" applyAlignment="1">
      <alignment horizontal="center" wrapText="1"/>
    </xf>
    <xf numFmtId="0" fontId="17" fillId="0" borderId="143" xfId="0" applyFont="1" applyBorder="1" applyAlignment="1">
      <alignment horizontal="center" wrapText="1"/>
    </xf>
    <xf numFmtId="0" fontId="17" fillId="0" borderId="47" xfId="0" applyFont="1" applyBorder="1" applyAlignment="1">
      <alignment horizontal="center" wrapText="1"/>
    </xf>
    <xf numFmtId="3" fontId="0" fillId="0" borderId="56" xfId="0" applyNumberFormat="1" applyBorder="1"/>
    <xf numFmtId="3" fontId="0" fillId="0" borderId="76" xfId="0" applyNumberFormat="1" applyBorder="1"/>
    <xf numFmtId="3" fontId="0" fillId="0" borderId="77" xfId="0" applyNumberFormat="1" applyBorder="1"/>
    <xf numFmtId="3" fontId="0" fillId="0" borderId="107" xfId="0" applyNumberFormat="1" applyBorder="1"/>
    <xf numFmtId="3" fontId="0" fillId="0" borderId="145" xfId="0" applyNumberFormat="1" applyBorder="1"/>
    <xf numFmtId="3" fontId="0" fillId="0" borderId="146" xfId="0" applyNumberFormat="1" applyBorder="1"/>
    <xf numFmtId="3" fontId="0" fillId="0" borderId="147" xfId="0" applyNumberFormat="1" applyBorder="1"/>
    <xf numFmtId="0" fontId="17" fillId="0" borderId="15" xfId="0" applyFont="1" applyBorder="1" applyAlignment="1">
      <alignment horizontal="center"/>
    </xf>
    <xf numFmtId="0" fontId="17" fillId="0" borderId="132" xfId="0" applyFont="1" applyBorder="1"/>
    <xf numFmtId="0" fontId="0" fillId="0" borderId="148" xfId="0" applyBorder="1" applyAlignment="1">
      <alignment wrapText="1"/>
    </xf>
    <xf numFmtId="0" fontId="0" fillId="0" borderId="149" xfId="0" applyBorder="1"/>
    <xf numFmtId="0" fontId="17" fillId="0" borderId="131" xfId="0" applyFont="1" applyBorder="1" applyAlignment="1">
      <alignment horizontal="center" wrapText="1"/>
    </xf>
    <xf numFmtId="0" fontId="17" fillId="0" borderId="132" xfId="0" applyFont="1" applyBorder="1" applyAlignment="1">
      <alignment horizontal="center" wrapText="1"/>
    </xf>
    <xf numFmtId="0" fontId="0" fillId="0" borderId="151" xfId="0" applyBorder="1" applyAlignment="1">
      <alignment horizontal="center"/>
    </xf>
    <xf numFmtId="0" fontId="0" fillId="0" borderId="152" xfId="0" applyBorder="1" applyAlignment="1">
      <alignment horizontal="center"/>
    </xf>
    <xf numFmtId="0" fontId="17" fillId="0" borderId="162" xfId="0" applyFont="1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1" xfId="0" applyBorder="1" applyAlignment="1">
      <alignment wrapText="1"/>
    </xf>
    <xf numFmtId="172" fontId="17" fillId="0" borderId="41" xfId="0" applyNumberFormat="1" applyFont="1" applyBorder="1" applyAlignment="1">
      <alignment horizontal="center" wrapText="1"/>
    </xf>
    <xf numFmtId="0" fontId="17" fillId="0" borderId="160" xfId="0" applyFont="1" applyBorder="1" applyAlignment="1">
      <alignment horizontal="center" wrapText="1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wrapText="1"/>
    </xf>
    <xf numFmtId="0" fontId="0" fillId="2" borderId="21" xfId="0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wrapText="1"/>
    </xf>
    <xf numFmtId="0" fontId="0" fillId="2" borderId="0" xfId="0" applyFill="1" applyAlignment="1">
      <alignment horizontal="left"/>
    </xf>
    <xf numFmtId="0" fontId="0" fillId="0" borderId="28" xfId="0" applyBorder="1" applyAlignment="1">
      <alignment wrapText="1"/>
    </xf>
    <xf numFmtId="172" fontId="17" fillId="0" borderId="162" xfId="0" applyNumberFormat="1" applyFont="1" applyBorder="1" applyAlignment="1">
      <alignment horizontal="center" wrapText="1"/>
    </xf>
    <xf numFmtId="169" fontId="0" fillId="0" borderId="15" xfId="0" applyNumberFormat="1" applyBorder="1"/>
    <xf numFmtId="169" fontId="0" fillId="0" borderId="19" xfId="0" applyNumberFormat="1" applyBorder="1"/>
    <xf numFmtId="169" fontId="0" fillId="0" borderId="17" xfId="0" applyNumberFormat="1" applyBorder="1"/>
    <xf numFmtId="169" fontId="0" fillId="0" borderId="35" xfId="0" applyNumberFormat="1" applyBorder="1"/>
    <xf numFmtId="169" fontId="0" fillId="0" borderId="37" xfId="0" applyNumberFormat="1" applyBorder="1"/>
    <xf numFmtId="169" fontId="0" fillId="0" borderId="39" xfId="0" applyNumberFormat="1" applyBorder="1"/>
    <xf numFmtId="169" fontId="0" fillId="0" borderId="26" xfId="0" applyNumberFormat="1" applyBorder="1"/>
    <xf numFmtId="169" fontId="0" fillId="0" borderId="27" xfId="0" applyNumberFormat="1" applyBorder="1"/>
    <xf numFmtId="169" fontId="0" fillId="0" borderId="28" xfId="0" applyNumberFormat="1" applyBorder="1"/>
    <xf numFmtId="0" fontId="23" fillId="0" borderId="0" xfId="0" applyFont="1"/>
    <xf numFmtId="0" fontId="0" fillId="0" borderId="94" xfId="0" applyBorder="1" applyAlignment="1">
      <alignment wrapText="1"/>
    </xf>
    <xf numFmtId="3" fontId="0" fillId="0" borderId="21" xfId="0" applyNumberFormat="1" applyBorder="1"/>
    <xf numFmtId="3" fontId="0" fillId="0" borderId="10" xfId="0" applyNumberFormat="1" applyBorder="1"/>
    <xf numFmtId="0" fontId="0" fillId="0" borderId="0" xfId="0" applyAlignment="1">
      <alignment horizontal="left" vertical="center"/>
    </xf>
    <xf numFmtId="0" fontId="0" fillId="0" borderId="13" xfId="0" applyBorder="1"/>
    <xf numFmtId="0" fontId="17" fillId="0" borderId="21" xfId="0" applyFont="1" applyBorder="1" applyAlignment="1">
      <alignment horizontal="center"/>
    </xf>
    <xf numFmtId="3" fontId="0" fillId="0" borderId="11" xfId="0" applyNumberFormat="1" applyBorder="1"/>
    <xf numFmtId="0" fontId="21" fillId="0" borderId="11" xfId="3" applyFont="1" applyBorder="1" applyAlignment="1" applyProtection="1">
      <alignment vertical="center"/>
    </xf>
    <xf numFmtId="0" fontId="17" fillId="0" borderId="101" xfId="0" applyFont="1" applyBorder="1" applyAlignment="1">
      <alignment horizontal="center"/>
    </xf>
    <xf numFmtId="0" fontId="17" fillId="0" borderId="102" xfId="0" applyFont="1" applyBorder="1" applyAlignment="1">
      <alignment horizontal="center"/>
    </xf>
    <xf numFmtId="0" fontId="21" fillId="0" borderId="98" xfId="3" applyFont="1" applyBorder="1" applyAlignment="1" applyProtection="1">
      <alignment vertical="center"/>
    </xf>
    <xf numFmtId="169" fontId="0" fillId="0" borderId="21" xfId="0" applyNumberFormat="1" applyBorder="1"/>
    <xf numFmtId="169" fontId="0" fillId="0" borderId="10" xfId="0" applyNumberFormat="1" applyBorder="1"/>
    <xf numFmtId="169" fontId="0" fillId="0" borderId="8" xfId="0" applyNumberFormat="1" applyBorder="1"/>
    <xf numFmtId="0" fontId="0" fillId="0" borderId="8" xfId="0" applyBorder="1" applyAlignment="1">
      <alignment wrapText="1"/>
    </xf>
    <xf numFmtId="169" fontId="0" fillId="0" borderId="72" xfId="0" applyNumberFormat="1" applyBorder="1"/>
    <xf numFmtId="0" fontId="0" fillId="0" borderId="98" xfId="0" applyBorder="1" applyAlignment="1">
      <alignment wrapText="1"/>
    </xf>
    <xf numFmtId="169" fontId="0" fillId="0" borderId="168" xfId="0" applyNumberFormat="1" applyBorder="1"/>
    <xf numFmtId="169" fontId="0" fillId="0" borderId="103" xfId="0" applyNumberFormat="1" applyBorder="1"/>
    <xf numFmtId="169" fontId="0" fillId="0" borderId="175" xfId="0" applyNumberFormat="1" applyBorder="1"/>
    <xf numFmtId="169" fontId="0" fillId="0" borderId="70" xfId="0" applyNumberFormat="1" applyBorder="1"/>
    <xf numFmtId="0" fontId="0" fillId="0" borderId="63" xfId="0" applyBorder="1" applyAlignment="1">
      <alignment horizontal="center"/>
    </xf>
    <xf numFmtId="1" fontId="21" fillId="0" borderId="0" xfId="3" applyNumberFormat="1" applyFont="1" applyBorder="1" applyAlignment="1" applyProtection="1">
      <alignment vertical="center"/>
    </xf>
    <xf numFmtId="0" fontId="17" fillId="0" borderId="139" xfId="0" applyFont="1" applyBorder="1" applyAlignment="1">
      <alignment horizontal="center" wrapText="1"/>
    </xf>
    <xf numFmtId="0" fontId="17" fillId="0" borderId="166" xfId="0" applyFont="1" applyBorder="1" applyAlignment="1">
      <alignment horizontal="center" wrapText="1"/>
    </xf>
    <xf numFmtId="0" fontId="17" fillId="0" borderId="120" xfId="0" applyFont="1" applyBorder="1" applyAlignment="1">
      <alignment horizontal="center" wrapText="1"/>
    </xf>
    <xf numFmtId="0" fontId="0" fillId="0" borderId="101" xfId="3" applyFont="1" applyBorder="1" applyAlignment="1" applyProtection="1">
      <alignment horizontal="center"/>
    </xf>
    <xf numFmtId="0" fontId="0" fillId="0" borderId="179" xfId="3" applyFont="1" applyBorder="1" applyAlignment="1" applyProtection="1">
      <alignment horizontal="center"/>
    </xf>
    <xf numFmtId="3" fontId="0" fillId="0" borderId="198" xfId="0" applyNumberFormat="1" applyBorder="1"/>
    <xf numFmtId="3" fontId="0" fillId="0" borderId="199" xfId="0" applyNumberFormat="1" applyBorder="1"/>
    <xf numFmtId="3" fontId="0" fillId="0" borderId="200" xfId="0" applyNumberFormat="1" applyBorder="1"/>
    <xf numFmtId="0" fontId="0" fillId="0" borderId="60" xfId="0" applyBorder="1"/>
    <xf numFmtId="0" fontId="0" fillId="0" borderId="69" xfId="0" applyBorder="1"/>
    <xf numFmtId="0" fontId="0" fillId="0" borderId="177" xfId="0" applyBorder="1" applyAlignment="1">
      <alignment horizontal="center"/>
    </xf>
    <xf numFmtId="0" fontId="0" fillId="0" borderId="135" xfId="0" applyBorder="1"/>
    <xf numFmtId="0" fontId="0" fillId="0" borderId="65" xfId="0" applyBorder="1"/>
    <xf numFmtId="0" fontId="17" fillId="0" borderId="66" xfId="0" applyFont="1" applyBorder="1" applyAlignment="1">
      <alignment horizontal="center"/>
    </xf>
    <xf numFmtId="0" fontId="17" fillId="0" borderId="68" xfId="0" applyFont="1" applyBorder="1" applyAlignment="1">
      <alignment horizontal="center"/>
    </xf>
    <xf numFmtId="0" fontId="0" fillId="0" borderId="63" xfId="0" applyBorder="1"/>
    <xf numFmtId="0" fontId="0" fillId="0" borderId="66" xfId="0" applyBorder="1"/>
    <xf numFmtId="0" fontId="0" fillId="0" borderId="68" xfId="0" applyBorder="1"/>
    <xf numFmtId="0" fontId="0" fillId="0" borderId="93" xfId="0" applyBorder="1" applyAlignment="1">
      <alignment horizontal="center"/>
    </xf>
    <xf numFmtId="0" fontId="0" fillId="0" borderId="11" xfId="0" applyBorder="1"/>
    <xf numFmtId="169" fontId="0" fillId="0" borderId="94" xfId="0" applyNumberFormat="1" applyBorder="1"/>
    <xf numFmtId="0" fontId="0" fillId="0" borderId="213" xfId="0" applyBorder="1" applyAlignment="1">
      <alignment horizontal="center"/>
    </xf>
    <xf numFmtId="0" fontId="0" fillId="0" borderId="171" xfId="0" applyBorder="1" applyAlignment="1">
      <alignment horizontal="center"/>
    </xf>
    <xf numFmtId="0" fontId="0" fillId="0" borderId="214" xfId="0" applyBorder="1" applyAlignment="1">
      <alignment wrapText="1"/>
    </xf>
    <xf numFmtId="3" fontId="0" fillId="0" borderId="137" xfId="0" applyNumberFormat="1" applyBorder="1"/>
    <xf numFmtId="3" fontId="0" fillId="0" borderId="215" xfId="0" applyNumberFormat="1" applyBorder="1"/>
    <xf numFmtId="3" fontId="0" fillId="0" borderId="216" xfId="0" applyNumberFormat="1" applyBorder="1"/>
    <xf numFmtId="3" fontId="0" fillId="0" borderId="217" xfId="0" applyNumberFormat="1" applyBorder="1"/>
    <xf numFmtId="3" fontId="0" fillId="0" borderId="116" xfId="0" applyNumberFormat="1" applyBorder="1"/>
    <xf numFmtId="0" fontId="0" fillId="0" borderId="106" xfId="0" applyBorder="1" applyAlignment="1">
      <alignment wrapText="1"/>
    </xf>
    <xf numFmtId="0" fontId="0" fillId="0" borderId="104" xfId="0" applyBorder="1" applyAlignment="1">
      <alignment wrapText="1"/>
    </xf>
    <xf numFmtId="0" fontId="21" fillId="0" borderId="105" xfId="3" applyFont="1" applyBorder="1" applyAlignment="1" applyProtection="1">
      <alignment vertical="center" wrapText="1"/>
    </xf>
    <xf numFmtId="0" fontId="21" fillId="0" borderId="118" xfId="3" applyFont="1" applyBorder="1" applyAlignment="1" applyProtection="1">
      <alignment vertical="center"/>
    </xf>
    <xf numFmtId="0" fontId="0" fillId="0" borderId="177" xfId="0" applyBorder="1"/>
    <xf numFmtId="0" fontId="17" fillId="0" borderId="58" xfId="0" applyFont="1" applyBorder="1" applyAlignment="1">
      <alignment horizontal="center" wrapText="1"/>
    </xf>
    <xf numFmtId="0" fontId="0" fillId="0" borderId="118" xfId="0" applyBorder="1" applyAlignment="1">
      <alignment wrapText="1"/>
    </xf>
    <xf numFmtId="3" fontId="0" fillId="0" borderId="70" xfId="0" applyNumberFormat="1" applyBorder="1"/>
    <xf numFmtId="1" fontId="0" fillId="0" borderId="68" xfId="0" applyNumberFormat="1" applyBorder="1"/>
    <xf numFmtId="0" fontId="17" fillId="0" borderId="132" xfId="0" applyFont="1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86" xfId="0" applyBorder="1" applyAlignment="1">
      <alignment wrapText="1"/>
    </xf>
    <xf numFmtId="0" fontId="0" fillId="0" borderId="89" xfId="0" applyBorder="1"/>
    <xf numFmtId="0" fontId="0" fillId="0" borderId="90" xfId="0" applyBorder="1"/>
    <xf numFmtId="0" fontId="0" fillId="0" borderId="60" xfId="0" applyBorder="1" applyAlignment="1">
      <alignment wrapText="1"/>
    </xf>
    <xf numFmtId="0" fontId="0" fillId="0" borderId="66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wrapText="1"/>
    </xf>
    <xf numFmtId="1" fontId="0" fillId="0" borderId="60" xfId="0" applyNumberFormat="1" applyBorder="1"/>
    <xf numFmtId="1" fontId="0" fillId="0" borderId="67" xfId="0" applyNumberFormat="1" applyBorder="1"/>
    <xf numFmtId="1" fontId="0" fillId="0" borderId="69" xfId="0" applyNumberFormat="1" applyBorder="1"/>
    <xf numFmtId="1" fontId="0" fillId="0" borderId="70" xfId="0" applyNumberFormat="1" applyBorder="1"/>
    <xf numFmtId="0" fontId="17" fillId="7" borderId="0" xfId="0" applyFont="1" applyFill="1"/>
    <xf numFmtId="0" fontId="0" fillId="7" borderId="0" xfId="0" applyFill="1"/>
    <xf numFmtId="3" fontId="0" fillId="0" borderId="67" xfId="0" applyNumberFormat="1" applyBorder="1"/>
    <xf numFmtId="0" fontId="17" fillId="2" borderId="0" xfId="0" applyFont="1" applyFill="1" applyAlignment="1">
      <alignment horizontal="left" wrapText="1"/>
    </xf>
    <xf numFmtId="0" fontId="17" fillId="2" borderId="31" xfId="0" applyFont="1" applyFill="1" applyBorder="1" applyAlignment="1">
      <alignment horizontal="left" vertical="center"/>
    </xf>
    <xf numFmtId="0" fontId="17" fillId="2" borderId="57" xfId="0" applyFont="1" applyFill="1" applyBorder="1" applyAlignment="1">
      <alignment horizontal="center" wrapText="1"/>
    </xf>
    <xf numFmtId="0" fontId="17" fillId="2" borderId="46" xfId="0" applyFont="1" applyFill="1" applyBorder="1" applyAlignment="1">
      <alignment horizontal="center" wrapText="1"/>
    </xf>
    <xf numFmtId="0" fontId="17" fillId="2" borderId="29" xfId="0" applyFont="1" applyFill="1" applyBorder="1" applyAlignment="1">
      <alignment horizontal="center" wrapText="1"/>
    </xf>
    <xf numFmtId="0" fontId="17" fillId="2" borderId="168" xfId="0" applyFont="1" applyFill="1" applyBorder="1" applyAlignment="1">
      <alignment horizontal="center" wrapText="1"/>
    </xf>
    <xf numFmtId="0" fontId="17" fillId="2" borderId="103" xfId="0" applyFont="1" applyFill="1" applyBorder="1" applyAlignment="1">
      <alignment horizontal="center" wrapText="1"/>
    </xf>
    <xf numFmtId="0" fontId="17" fillId="2" borderId="98" xfId="0" applyFont="1" applyFill="1" applyBorder="1" applyAlignment="1">
      <alignment horizontal="center" wrapText="1"/>
    </xf>
    <xf numFmtId="0" fontId="17" fillId="2" borderId="207" xfId="0" applyFont="1" applyFill="1" applyBorder="1" applyAlignment="1">
      <alignment horizontal="center" wrapText="1"/>
    </xf>
    <xf numFmtId="0" fontId="29" fillId="0" borderId="0" xfId="0" applyFont="1" applyAlignment="1">
      <alignment horizontal="left"/>
    </xf>
    <xf numFmtId="177" fontId="15" fillId="0" borderId="0" xfId="2" applyNumberFormat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wrapText="1"/>
    </xf>
    <xf numFmtId="0" fontId="17" fillId="2" borderId="6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1" fontId="0" fillId="2" borderId="15" xfId="0" applyNumberFormat="1" applyFill="1" applyBorder="1"/>
    <xf numFmtId="1" fontId="0" fillId="2" borderId="19" xfId="0" applyNumberFormat="1" applyFill="1" applyBorder="1"/>
    <xf numFmtId="1" fontId="0" fillId="2" borderId="16" xfId="0" applyNumberFormat="1" applyFill="1" applyBorder="1"/>
    <xf numFmtId="1" fontId="0" fillId="2" borderId="17" xfId="0" applyNumberFormat="1" applyFill="1" applyBorder="1"/>
    <xf numFmtId="0" fontId="17" fillId="2" borderId="35" xfId="0" applyFont="1" applyFill="1" applyBorder="1" applyAlignment="1">
      <alignment horizontal="center"/>
    </xf>
    <xf numFmtId="0" fontId="0" fillId="2" borderId="38" xfId="0" applyFill="1" applyBorder="1" applyAlignment="1">
      <alignment wrapText="1"/>
    </xf>
    <xf numFmtId="1" fontId="0" fillId="2" borderId="35" xfId="0" applyNumberFormat="1" applyFill="1" applyBorder="1"/>
    <xf numFmtId="1" fontId="0" fillId="2" borderId="37" xfId="0" applyNumberFormat="1" applyFill="1" applyBorder="1"/>
    <xf numFmtId="1" fontId="0" fillId="2" borderId="38" xfId="0" applyNumberFormat="1" applyFill="1" applyBorder="1"/>
    <xf numFmtId="1" fontId="0" fillId="2" borderId="39" xfId="0" applyNumberFormat="1" applyFill="1" applyBorder="1"/>
    <xf numFmtId="0" fontId="0" fillId="2" borderId="0" xfId="0" applyFill="1" applyAlignment="1">
      <alignment horizontal="center"/>
    </xf>
    <xf numFmtId="1" fontId="0" fillId="0" borderId="19" xfId="0" applyNumberFormat="1" applyBorder="1"/>
    <xf numFmtId="1" fontId="0" fillId="0" borderId="16" xfId="0" applyNumberFormat="1" applyBorder="1"/>
    <xf numFmtId="1" fontId="0" fillId="0" borderId="17" xfId="0" applyNumberFormat="1" applyBorder="1"/>
    <xf numFmtId="177" fontId="17" fillId="0" borderId="0" xfId="0" applyNumberFormat="1" applyFont="1" applyAlignment="1">
      <alignment horizontal="center"/>
    </xf>
    <xf numFmtId="1" fontId="0" fillId="0" borderId="37" xfId="0" applyNumberFormat="1" applyBorder="1"/>
    <xf numFmtId="1" fontId="0" fillId="0" borderId="38" xfId="0" applyNumberFormat="1" applyBorder="1"/>
    <xf numFmtId="1" fontId="0" fillId="0" borderId="39" xfId="0" applyNumberFormat="1" applyBorder="1" applyAlignment="1">
      <alignment horizontal="center"/>
    </xf>
    <xf numFmtId="0" fontId="17" fillId="2" borderId="7" xfId="0" applyFont="1" applyFill="1" applyBorder="1" applyAlignment="1">
      <alignment wrapText="1"/>
    </xf>
    <xf numFmtId="177" fontId="17" fillId="0" borderId="0" xfId="2" applyNumberFormat="1" applyFont="1" applyAlignment="1">
      <alignment horizontal="center"/>
    </xf>
    <xf numFmtId="170" fontId="17" fillId="0" borderId="0" xfId="2" applyNumberFormat="1" applyFont="1"/>
    <xf numFmtId="0" fontId="0" fillId="0" borderId="67" xfId="0" applyBorder="1"/>
    <xf numFmtId="0" fontId="17" fillId="0" borderId="24" xfId="0" applyFont="1" applyBorder="1" applyAlignment="1">
      <alignment horizontal="center" wrapText="1"/>
    </xf>
    <xf numFmtId="0" fontId="0" fillId="0" borderId="70" xfId="0" applyBorder="1"/>
    <xf numFmtId="0" fontId="33" fillId="0" borderId="0" xfId="0" applyFont="1" applyAlignment="1">
      <alignment horizontal="right"/>
    </xf>
    <xf numFmtId="1" fontId="17" fillId="2" borderId="21" xfId="0" applyNumberFormat="1" applyFont="1" applyFill="1" applyBorder="1"/>
    <xf numFmtId="1" fontId="17" fillId="2" borderId="10" xfId="0" applyNumberFormat="1" applyFont="1" applyFill="1" applyBorder="1"/>
    <xf numFmtId="1" fontId="17" fillId="2" borderId="11" xfId="0" applyNumberFormat="1" applyFont="1" applyFill="1" applyBorder="1"/>
    <xf numFmtId="1" fontId="17" fillId="2" borderId="8" xfId="0" applyNumberFormat="1" applyFont="1" applyFill="1" applyBorder="1"/>
    <xf numFmtId="1" fontId="0" fillId="2" borderId="91" xfId="0" applyNumberFormat="1" applyFill="1" applyBorder="1"/>
    <xf numFmtId="1" fontId="0" fillId="2" borderId="92" xfId="0" applyNumberFormat="1" applyFill="1" applyBorder="1"/>
    <xf numFmtId="1" fontId="0" fillId="2" borderId="71" xfId="0" applyNumberFormat="1" applyFill="1" applyBorder="1"/>
    <xf numFmtId="1" fontId="0" fillId="2" borderId="101" xfId="0" applyNumberFormat="1" applyFill="1" applyBorder="1"/>
    <xf numFmtId="1" fontId="0" fillId="2" borderId="72" xfId="0" applyNumberFormat="1" applyFill="1" applyBorder="1"/>
    <xf numFmtId="1" fontId="0" fillId="2" borderId="102" xfId="0" applyNumberFormat="1" applyFill="1" applyBorder="1"/>
    <xf numFmtId="1" fontId="0" fillId="2" borderId="103" xfId="0" applyNumberFormat="1" applyFill="1" applyBorder="1"/>
    <xf numFmtId="1" fontId="0" fillId="2" borderId="175" xfId="0" applyNumberFormat="1" applyFill="1" applyBorder="1"/>
    <xf numFmtId="1" fontId="0" fillId="0" borderId="63" xfId="0" applyNumberFormat="1" applyBorder="1"/>
    <xf numFmtId="1" fontId="0" fillId="0" borderId="65" xfId="0" applyNumberFormat="1" applyBorder="1"/>
    <xf numFmtId="1" fontId="0" fillId="0" borderId="66" xfId="0" applyNumberFormat="1" applyBorder="1"/>
    <xf numFmtId="1" fontId="0" fillId="0" borderId="64" xfId="0" applyNumberFormat="1" applyBorder="1"/>
    <xf numFmtId="0" fontId="0" fillId="0" borderId="245" xfId="0" applyBorder="1" applyAlignment="1">
      <alignment horizontal="center"/>
    </xf>
    <xf numFmtId="3" fontId="0" fillId="0" borderId="209" xfId="0" applyNumberFormat="1" applyBorder="1"/>
    <xf numFmtId="0" fontId="0" fillId="0" borderId="105" xfId="0" applyBorder="1" applyAlignment="1">
      <alignment wrapText="1"/>
    </xf>
    <xf numFmtId="170" fontId="15" fillId="2" borderId="0" xfId="2" applyNumberFormat="1" applyFill="1"/>
    <xf numFmtId="177" fontId="15" fillId="2" borderId="0" xfId="2" applyNumberFormat="1" applyFill="1" applyAlignment="1">
      <alignment horizontal="center"/>
    </xf>
    <xf numFmtId="0" fontId="17" fillId="2" borderId="0" xfId="0" applyFont="1" applyFill="1"/>
    <xf numFmtId="0" fontId="22" fillId="0" borderId="0" xfId="7" applyFont="1" applyAlignment="1">
      <alignment horizontal="left" vertical="center"/>
    </xf>
    <xf numFmtId="0" fontId="21" fillId="0" borderId="0" xfId="7" applyFont="1"/>
    <xf numFmtId="0" fontId="21" fillId="0" borderId="11" xfId="7" applyFont="1" applyBorder="1" applyAlignment="1">
      <alignment wrapText="1"/>
    </xf>
    <xf numFmtId="0" fontId="21" fillId="0" borderId="16" xfId="7" applyFont="1" applyBorder="1" applyAlignment="1">
      <alignment wrapText="1"/>
    </xf>
    <xf numFmtId="0" fontId="21" fillId="0" borderId="23" xfId="7" applyFont="1" applyBorder="1" applyAlignment="1">
      <alignment wrapText="1"/>
    </xf>
    <xf numFmtId="0" fontId="22" fillId="0" borderId="183" xfId="7" applyFont="1" applyBorder="1" applyAlignment="1">
      <alignment horizontal="center" wrapText="1"/>
    </xf>
    <xf numFmtId="0" fontId="21" fillId="0" borderId="93" xfId="7" applyFont="1" applyBorder="1" applyAlignment="1">
      <alignment horizontal="center"/>
    </xf>
    <xf numFmtId="0" fontId="21" fillId="0" borderId="101" xfId="7" applyFont="1" applyBorder="1" applyAlignment="1">
      <alignment horizontal="center"/>
    </xf>
    <xf numFmtId="0" fontId="21" fillId="0" borderId="179" xfId="7" applyFont="1" applyBorder="1" applyAlignment="1">
      <alignment horizontal="center"/>
    </xf>
    <xf numFmtId="0" fontId="21" fillId="0" borderId="16" xfId="3" applyFont="1" applyBorder="1" applyAlignment="1" applyProtection="1">
      <alignment vertical="center"/>
    </xf>
    <xf numFmtId="0" fontId="22" fillId="0" borderId="0" xfId="3" applyFont="1" applyAlignment="1" applyProtection="1">
      <alignment horizontal="left" vertical="center"/>
    </xf>
    <xf numFmtId="0" fontId="22" fillId="0" borderId="0" xfId="3" applyFont="1" applyAlignment="1" applyProtection="1">
      <alignment horizontal="center" wrapText="1"/>
    </xf>
    <xf numFmtId="0" fontId="21" fillId="0" borderId="58" xfId="3" applyFont="1" applyBorder="1" applyProtection="1"/>
    <xf numFmtId="0" fontId="21" fillId="0" borderId="0" xfId="3" applyFont="1" applyProtection="1"/>
    <xf numFmtId="0" fontId="21" fillId="0" borderId="16" xfId="3" applyFont="1" applyBorder="1" applyAlignment="1" applyProtection="1">
      <alignment vertical="center" wrapText="1"/>
    </xf>
    <xf numFmtId="0" fontId="21" fillId="0" borderId="15" xfId="3" applyFont="1" applyBorder="1" applyAlignment="1" applyProtection="1">
      <alignment horizontal="center" vertical="center"/>
    </xf>
    <xf numFmtId="0" fontId="17" fillId="0" borderId="0" xfId="3" applyFont="1" applyAlignment="1" applyProtection="1">
      <alignment horizontal="left" vertical="center"/>
    </xf>
    <xf numFmtId="0" fontId="17" fillId="0" borderId="0" xfId="3" applyFont="1" applyAlignment="1" applyProtection="1">
      <alignment horizontal="center" wrapText="1"/>
    </xf>
    <xf numFmtId="0" fontId="32" fillId="0" borderId="7" xfId="3" applyFont="1" applyBorder="1" applyAlignment="1" applyProtection="1">
      <alignment wrapText="1"/>
    </xf>
    <xf numFmtId="0" fontId="32" fillId="0" borderId="16" xfId="3" applyFont="1" applyBorder="1" applyAlignment="1" applyProtection="1">
      <alignment wrapText="1"/>
    </xf>
    <xf numFmtId="0" fontId="32" fillId="0" borderId="23" xfId="3" applyFont="1" applyBorder="1" applyAlignment="1" applyProtection="1">
      <alignment wrapText="1"/>
    </xf>
    <xf numFmtId="0" fontId="32" fillId="0" borderId="0" xfId="3" applyFont="1" applyProtection="1"/>
    <xf numFmtId="0" fontId="20" fillId="0" borderId="0" xfId="3" applyFont="1" applyProtection="1"/>
    <xf numFmtId="4" fontId="20" fillId="0" borderId="0" xfId="7" applyNumberFormat="1" applyFont="1"/>
    <xf numFmtId="0" fontId="22" fillId="0" borderId="31" xfId="7" applyFont="1" applyBorder="1" applyAlignment="1">
      <alignment horizontal="left" vertical="center"/>
    </xf>
    <xf numFmtId="0" fontId="22" fillId="0" borderId="53" xfId="7" applyFont="1" applyBorder="1" applyAlignment="1">
      <alignment horizontal="center" wrapText="1"/>
    </xf>
    <xf numFmtId="0" fontId="26" fillId="0" borderId="0" xfId="3" applyFont="1" applyProtection="1"/>
    <xf numFmtId="0" fontId="22" fillId="0" borderId="46" xfId="7" applyFont="1" applyBorder="1" applyAlignment="1">
      <alignment horizontal="center" wrapText="1"/>
    </xf>
    <xf numFmtId="0" fontId="22" fillId="0" borderId="47" xfId="7" applyFont="1" applyBorder="1" applyAlignment="1">
      <alignment horizontal="center" wrapText="1"/>
    </xf>
    <xf numFmtId="0" fontId="22" fillId="0" borderId="2" xfId="7" applyFont="1" applyBorder="1" applyAlignment="1">
      <alignment horizontal="center" wrapText="1"/>
    </xf>
    <xf numFmtId="0" fontId="22" fillId="0" borderId="32" xfId="7" applyFont="1" applyBorder="1" applyAlignment="1">
      <alignment horizontal="center" wrapText="1"/>
    </xf>
    <xf numFmtId="0" fontId="22" fillId="0" borderId="33" xfId="7" applyFont="1" applyBorder="1" applyAlignment="1">
      <alignment horizontal="center" wrapText="1"/>
    </xf>
    <xf numFmtId="0" fontId="21" fillId="0" borderId="21" xfId="7" applyFont="1" applyBorder="1" applyAlignment="1">
      <alignment horizontal="center" vertical="center"/>
    </xf>
    <xf numFmtId="0" fontId="21" fillId="0" borderId="11" xfId="7" applyFont="1" applyBorder="1" applyAlignment="1">
      <alignment vertical="center" wrapText="1"/>
    </xf>
    <xf numFmtId="0" fontId="21" fillId="0" borderId="15" xfId="7" applyFont="1" applyBorder="1" applyAlignment="1">
      <alignment horizontal="center" vertical="center"/>
    </xf>
    <xf numFmtId="0" fontId="21" fillId="0" borderId="16" xfId="7" applyFont="1" applyBorder="1" applyAlignment="1">
      <alignment vertical="center" wrapText="1"/>
    </xf>
    <xf numFmtId="0" fontId="21" fillId="0" borderId="22" xfId="7" applyFont="1" applyBorder="1" applyAlignment="1">
      <alignment horizontal="center" vertical="center"/>
    </xf>
    <xf numFmtId="0" fontId="21" fillId="0" borderId="23" xfId="7" applyFont="1" applyBorder="1" applyAlignment="1">
      <alignment vertical="center" wrapText="1"/>
    </xf>
    <xf numFmtId="0" fontId="21" fillId="0" borderId="0" xfId="7" applyFont="1" applyAlignment="1">
      <alignment horizontal="left"/>
    </xf>
    <xf numFmtId="1" fontId="21" fillId="0" borderId="69" xfId="3" applyNumberFormat="1" applyFont="1" applyBorder="1" applyAlignment="1" applyProtection="1">
      <alignment vertical="center"/>
    </xf>
    <xf numFmtId="1" fontId="21" fillId="0" borderId="70" xfId="3" applyNumberFormat="1" applyFont="1" applyBorder="1" applyAlignment="1" applyProtection="1">
      <alignment vertical="center"/>
    </xf>
    <xf numFmtId="0" fontId="21" fillId="0" borderId="118" xfId="3" applyFont="1" applyBorder="1" applyAlignment="1" applyProtection="1">
      <alignment vertical="center" wrapText="1"/>
    </xf>
    <xf numFmtId="0" fontId="17" fillId="0" borderId="63" xfId="0" applyFont="1" applyBorder="1" applyAlignment="1">
      <alignment horizontal="center"/>
    </xf>
    <xf numFmtId="0" fontId="0" fillId="0" borderId="64" xfId="0" applyBorder="1"/>
    <xf numFmtId="0" fontId="22" fillId="0" borderId="46" xfId="0" applyFont="1" applyBorder="1" applyAlignment="1">
      <alignment horizontal="center" wrapText="1"/>
    </xf>
    <xf numFmtId="0" fontId="22" fillId="0" borderId="29" xfId="0" applyFont="1" applyBorder="1" applyAlignment="1">
      <alignment horizontal="center" wrapText="1"/>
    </xf>
    <xf numFmtId="173" fontId="0" fillId="0" borderId="0" xfId="2" applyFont="1"/>
    <xf numFmtId="0" fontId="0" fillId="0" borderId="115" xfId="0" applyBorder="1" applyAlignment="1">
      <alignment wrapText="1"/>
    </xf>
    <xf numFmtId="0" fontId="0" fillId="0" borderId="211" xfId="0" applyBorder="1"/>
    <xf numFmtId="0" fontId="0" fillId="0" borderId="213" xfId="0" applyBorder="1"/>
    <xf numFmtId="1" fontId="33" fillId="0" borderId="0" xfId="52" applyNumberFormat="1" applyFont="1" applyAlignment="1">
      <alignment horizontal="right"/>
    </xf>
    <xf numFmtId="0" fontId="35" fillId="0" borderId="100" xfId="52" applyFont="1" applyBorder="1" applyAlignment="1">
      <alignment horizontal="right"/>
    </xf>
    <xf numFmtId="0" fontId="35" fillId="0" borderId="100" xfId="49" applyFont="1" applyBorder="1" applyAlignment="1">
      <alignment horizontal="right"/>
    </xf>
    <xf numFmtId="176" fontId="33" fillId="8" borderId="0" xfId="50" applyFont="1" applyFill="1" applyBorder="1" applyAlignment="1" applyProtection="1">
      <alignment horizontal="right"/>
    </xf>
    <xf numFmtId="0" fontId="0" fillId="0" borderId="87" xfId="0" applyBorder="1" applyAlignment="1">
      <alignment wrapText="1"/>
    </xf>
    <xf numFmtId="0" fontId="26" fillId="0" borderId="59" xfId="3" applyFont="1" applyBorder="1" applyAlignment="1" applyProtection="1">
      <alignment horizontal="right" vertical="top" wrapText="1"/>
    </xf>
    <xf numFmtId="0" fontId="32" fillId="0" borderId="179" xfId="3" applyFont="1" applyBorder="1" applyAlignment="1" applyProtection="1">
      <alignment horizontal="center"/>
    </xf>
    <xf numFmtId="0" fontId="32" fillId="0" borderId="178" xfId="3" applyFont="1" applyBorder="1" applyAlignment="1" applyProtection="1">
      <alignment horizontal="center"/>
    </xf>
    <xf numFmtId="0" fontId="32" fillId="0" borderId="101" xfId="3" applyFont="1" applyBorder="1" applyAlignment="1" applyProtection="1">
      <alignment horizontal="center"/>
    </xf>
    <xf numFmtId="0" fontId="17" fillId="0" borderId="167" xfId="0" applyFont="1" applyBorder="1" applyAlignment="1">
      <alignment horizontal="center" wrapText="1"/>
    </xf>
    <xf numFmtId="0" fontId="0" fillId="0" borderId="192" xfId="0" applyBorder="1"/>
    <xf numFmtId="0" fontId="0" fillId="0" borderId="125" xfId="0" applyBorder="1"/>
    <xf numFmtId="0" fontId="0" fillId="0" borderId="194" xfId="0" applyBorder="1" applyAlignment="1">
      <alignment wrapText="1"/>
    </xf>
    <xf numFmtId="0" fontId="0" fillId="0" borderId="192" xfId="0" applyBorder="1" applyAlignment="1">
      <alignment horizontal="center"/>
    </xf>
    <xf numFmtId="1" fontId="33" fillId="0" borderId="0" xfId="77" applyNumberFormat="1" applyFont="1" applyAlignment="1">
      <alignment horizontal="right"/>
    </xf>
    <xf numFmtId="0" fontId="0" fillId="0" borderId="119" xfId="0" applyBorder="1"/>
    <xf numFmtId="0" fontId="0" fillId="0" borderId="118" xfId="0" applyBorder="1"/>
    <xf numFmtId="0" fontId="0" fillId="0" borderId="105" xfId="0" applyBorder="1"/>
    <xf numFmtId="176" fontId="33" fillId="0" borderId="0" xfId="50" applyFont="1" applyFill="1" applyBorder="1" applyAlignment="1" applyProtection="1">
      <alignment horizontal="right"/>
    </xf>
    <xf numFmtId="3" fontId="33" fillId="0" borderId="0" xfId="77" applyNumberFormat="1" applyFont="1" applyAlignment="1">
      <alignment horizontal="right"/>
    </xf>
    <xf numFmtId="172" fontId="17" fillId="0" borderId="261" xfId="0" applyNumberFormat="1" applyFont="1" applyBorder="1" applyAlignment="1">
      <alignment horizontal="center" wrapText="1"/>
    </xf>
    <xf numFmtId="0" fontId="17" fillId="0" borderId="139" xfId="0" applyFont="1" applyBorder="1" applyAlignment="1">
      <alignment horizontal="left" vertical="center"/>
    </xf>
    <xf numFmtId="0" fontId="17" fillId="0" borderId="180" xfId="0" applyFont="1" applyBorder="1" applyAlignment="1">
      <alignment horizontal="center"/>
    </xf>
    <xf numFmtId="0" fontId="17" fillId="0" borderId="183" xfId="0" applyFont="1" applyBorder="1" applyAlignment="1">
      <alignment horizontal="center" wrapText="1"/>
    </xf>
    <xf numFmtId="172" fontId="17" fillId="0" borderId="182" xfId="0" applyNumberFormat="1" applyFont="1" applyBorder="1" applyAlignment="1">
      <alignment horizontal="center" wrapText="1"/>
    </xf>
    <xf numFmtId="1" fontId="35" fillId="0" borderId="0" xfId="230" applyNumberFormat="1" applyFont="1" applyAlignment="1">
      <alignment horizontal="right"/>
    </xf>
    <xf numFmtId="1" fontId="35" fillId="0" borderId="0" xfId="77" applyNumberFormat="1" applyFont="1" applyAlignment="1">
      <alignment horizontal="right"/>
    </xf>
    <xf numFmtId="1" fontId="33" fillId="0" borderId="0" xfId="230" applyNumberFormat="1" applyFont="1" applyAlignment="1">
      <alignment horizontal="right"/>
    </xf>
    <xf numFmtId="0" fontId="33" fillId="0" borderId="0" xfId="230" applyFont="1" applyAlignment="1">
      <alignment horizontal="right"/>
    </xf>
    <xf numFmtId="0" fontId="33" fillId="0" borderId="0" xfId="77" applyFont="1" applyAlignment="1">
      <alignment horizontal="right"/>
    </xf>
    <xf numFmtId="0" fontId="22" fillId="0" borderId="0" xfId="3" applyFont="1" applyAlignment="1" applyProtection="1">
      <alignment vertical="center" wrapText="1"/>
    </xf>
    <xf numFmtId="0" fontId="33" fillId="0" borderId="0" xfId="91" applyFont="1" applyAlignment="1">
      <alignment horizontal="right"/>
    </xf>
    <xf numFmtId="0" fontId="0" fillId="0" borderId="60" xfId="0" applyBorder="1" applyAlignment="1">
      <alignment horizontal="center"/>
    </xf>
    <xf numFmtId="169" fontId="0" fillId="0" borderId="60" xfId="0" applyNumberFormat="1" applyBorder="1"/>
    <xf numFmtId="0" fontId="21" fillId="0" borderId="16" xfId="0" applyFont="1" applyBorder="1" applyAlignment="1">
      <alignment wrapText="1"/>
    </xf>
    <xf numFmtId="0" fontId="0" fillId="0" borderId="87" xfId="0" applyBorder="1" applyAlignment="1">
      <alignment horizontal="center"/>
    </xf>
    <xf numFmtId="0" fontId="0" fillId="0" borderId="87" xfId="0" applyBorder="1"/>
    <xf numFmtId="169" fontId="0" fillId="0" borderId="87" xfId="0" applyNumberFormat="1" applyBorder="1"/>
    <xf numFmtId="0" fontId="21" fillId="0" borderId="23" xfId="0" applyFont="1" applyBorder="1" applyAlignment="1">
      <alignment wrapText="1"/>
    </xf>
    <xf numFmtId="0" fontId="21" fillId="0" borderId="63" xfId="7" applyFont="1" applyBorder="1" applyAlignment="1">
      <alignment horizontal="center" vertical="center"/>
    </xf>
    <xf numFmtId="0" fontId="21" fillId="0" borderId="0" xfId="3" applyFont="1" applyBorder="1" applyAlignment="1" applyProtection="1">
      <alignment vertical="center" wrapText="1"/>
    </xf>
    <xf numFmtId="1" fontId="0" fillId="0" borderId="0" xfId="0" applyNumberFormat="1"/>
    <xf numFmtId="1" fontId="21" fillId="0" borderId="0" xfId="0" applyNumberFormat="1" applyFont="1"/>
    <xf numFmtId="0" fontId="21" fillId="0" borderId="0" xfId="0" applyFont="1" applyAlignment="1">
      <alignment horizontal="right" wrapText="1"/>
    </xf>
    <xf numFmtId="3" fontId="21" fillId="0" borderId="0" xfId="0" applyNumberFormat="1" applyFont="1"/>
    <xf numFmtId="1" fontId="33" fillId="0" borderId="0" xfId="0" applyNumberFormat="1" applyFont="1" applyAlignment="1">
      <alignment horizontal="right"/>
    </xf>
    <xf numFmtId="3" fontId="22" fillId="0" borderId="186" xfId="0" applyNumberFormat="1" applyFont="1" applyBorder="1"/>
    <xf numFmtId="3" fontId="22" fillId="0" borderId="20" xfId="0" applyNumberFormat="1" applyFont="1" applyBorder="1"/>
    <xf numFmtId="3" fontId="22" fillId="0" borderId="25" xfId="0" applyNumberFormat="1" applyFont="1" applyBorder="1"/>
    <xf numFmtId="169" fontId="0" fillId="0" borderId="68" xfId="0" applyNumberFormat="1" applyBorder="1"/>
    <xf numFmtId="169" fontId="0" fillId="0" borderId="69" xfId="0" applyNumberFormat="1" applyBorder="1"/>
    <xf numFmtId="0" fontId="21" fillId="0" borderId="102" xfId="3" applyFont="1" applyBorder="1" applyAlignment="1" applyProtection="1">
      <alignment horizontal="center" vertical="center"/>
    </xf>
    <xf numFmtId="0" fontId="21" fillId="0" borderId="98" xfId="3" applyFont="1" applyBorder="1" applyAlignment="1" applyProtection="1">
      <alignment vertical="center" wrapText="1"/>
    </xf>
    <xf numFmtId="1" fontId="21" fillId="0" borderId="267" xfId="7" applyNumberFormat="1" applyFont="1" applyBorder="1" applyAlignment="1">
      <alignment horizontal="right"/>
    </xf>
    <xf numFmtId="0" fontId="21" fillId="0" borderId="258" xfId="3" applyFont="1" applyBorder="1" applyAlignment="1" applyProtection="1">
      <alignment vertical="center"/>
    </xf>
    <xf numFmtId="9" fontId="26" fillId="0" borderId="258" xfId="3" applyNumberFormat="1" applyFont="1" applyBorder="1" applyAlignment="1" applyProtection="1">
      <alignment vertical="center"/>
    </xf>
    <xf numFmtId="9" fontId="26" fillId="0" borderId="208" xfId="3" applyNumberFormat="1" applyFont="1" applyBorder="1" applyAlignment="1" applyProtection="1">
      <alignment vertical="center"/>
    </xf>
    <xf numFmtId="1" fontId="21" fillId="0" borderId="43" xfId="7" applyNumberFormat="1" applyFont="1" applyBorder="1" applyAlignment="1">
      <alignment vertical="center"/>
    </xf>
    <xf numFmtId="1" fontId="21" fillId="0" borderId="44" xfId="7" applyNumberFormat="1" applyFont="1" applyBorder="1" applyAlignment="1">
      <alignment vertical="center"/>
    </xf>
    <xf numFmtId="1" fontId="21" fillId="0" borderId="54" xfId="7" applyNumberFormat="1" applyFont="1" applyBorder="1" applyAlignment="1">
      <alignment vertical="center"/>
    </xf>
    <xf numFmtId="1" fontId="21" fillId="0" borderId="66" xfId="0" applyNumberFormat="1" applyFont="1" applyBorder="1" applyAlignment="1">
      <alignment horizontal="right"/>
    </xf>
    <xf numFmtId="1" fontId="21" fillId="0" borderId="60" xfId="0" applyNumberFormat="1" applyFont="1" applyBorder="1" applyAlignment="1">
      <alignment horizontal="right"/>
    </xf>
    <xf numFmtId="1" fontId="21" fillId="0" borderId="67" xfId="0" applyNumberFormat="1" applyFont="1" applyBorder="1" applyAlignment="1">
      <alignment horizontal="right"/>
    </xf>
    <xf numFmtId="0" fontId="26" fillId="0" borderId="61" xfId="3" applyFont="1" applyBorder="1" applyAlignment="1" applyProtection="1">
      <alignment horizontal="right" vertical="top" wrapText="1"/>
    </xf>
    <xf numFmtId="0" fontId="26" fillId="0" borderId="0" xfId="3" applyFont="1" applyBorder="1" applyAlignment="1" applyProtection="1">
      <alignment vertical="center"/>
    </xf>
    <xf numFmtId="3" fontId="17" fillId="0" borderId="26" xfId="0" applyNumberFormat="1" applyFont="1" applyBorder="1"/>
    <xf numFmtId="3" fontId="17" fillId="0" borderId="27" xfId="0" applyNumberFormat="1" applyFont="1" applyBorder="1"/>
    <xf numFmtId="3" fontId="17" fillId="0" borderId="30" xfId="0" applyNumberFormat="1" applyFont="1" applyBorder="1"/>
    <xf numFmtId="172" fontId="17" fillId="0" borderId="28" xfId="2" applyNumberFormat="1" applyFont="1" applyFill="1" applyBorder="1"/>
    <xf numFmtId="3" fontId="17" fillId="0" borderId="3" xfId="0" applyNumberFormat="1" applyFont="1" applyBorder="1"/>
    <xf numFmtId="3" fontId="17" fillId="0" borderId="29" xfId="0" applyNumberFormat="1" applyFont="1" applyBorder="1"/>
    <xf numFmtId="3" fontId="17" fillId="0" borderId="0" xfId="0" applyNumberFormat="1" applyFont="1"/>
    <xf numFmtId="9" fontId="22" fillId="0" borderId="0" xfId="0" applyNumberFormat="1" applyFont="1"/>
    <xf numFmtId="0" fontId="22" fillId="0" borderId="0" xfId="0" applyFont="1"/>
    <xf numFmtId="0" fontId="35" fillId="0" borderId="0" xfId="0" applyFont="1" applyAlignment="1">
      <alignment horizontal="right"/>
    </xf>
    <xf numFmtId="0" fontId="17" fillId="0" borderId="104" xfId="0" applyFont="1" applyBorder="1" applyAlignment="1">
      <alignment wrapText="1"/>
    </xf>
    <xf numFmtId="0" fontId="0" fillId="0" borderId="0" xfId="0" applyAlignment="1">
      <alignment horizontal="center" wrapText="1"/>
    </xf>
    <xf numFmtId="3" fontId="0" fillId="0" borderId="208" xfId="0" applyNumberFormat="1" applyBorder="1"/>
    <xf numFmtId="0" fontId="0" fillId="0" borderId="203" xfId="0" applyBorder="1"/>
    <xf numFmtId="0" fontId="0" fillId="0" borderId="193" xfId="0" applyBorder="1"/>
    <xf numFmtId="9" fontId="21" fillId="0" borderId="0" xfId="0" applyNumberFormat="1" applyFont="1"/>
    <xf numFmtId="3" fontId="0" fillId="0" borderId="0" xfId="0" applyNumberFormat="1"/>
    <xf numFmtId="0" fontId="21" fillId="0" borderId="68" xfId="3" applyFont="1" applyBorder="1" applyAlignment="1" applyProtection="1">
      <alignment horizontal="center" vertical="center"/>
    </xf>
    <xf numFmtId="0" fontId="21" fillId="0" borderId="69" xfId="3" applyFont="1" applyBorder="1" applyAlignment="1" applyProtection="1">
      <alignment vertical="center" wrapText="1"/>
    </xf>
    <xf numFmtId="1" fontId="21" fillId="0" borderId="69" xfId="7" applyNumberFormat="1" applyFont="1" applyBorder="1" applyAlignment="1">
      <alignment horizontal="right"/>
    </xf>
    <xf numFmtId="1" fontId="21" fillId="0" borderId="69" xfId="3" applyNumberFormat="1" applyFont="1" applyBorder="1" applyProtection="1"/>
    <xf numFmtId="0" fontId="21" fillId="0" borderId="267" xfId="3" applyFont="1" applyBorder="1" applyAlignment="1" applyProtection="1">
      <alignment vertical="center"/>
    </xf>
    <xf numFmtId="0" fontId="26" fillId="0" borderId="73" xfId="3" applyFont="1" applyBorder="1" applyAlignment="1" applyProtection="1">
      <alignment horizontal="right" vertical="top" wrapText="1"/>
    </xf>
    <xf numFmtId="0" fontId="21" fillId="0" borderId="6" xfId="3" applyFont="1" applyBorder="1" applyAlignment="1" applyProtection="1">
      <alignment horizontal="center" vertical="center"/>
    </xf>
    <xf numFmtId="0" fontId="21" fillId="0" borderId="7" xfId="3" applyFont="1" applyBorder="1" applyAlignment="1" applyProtection="1">
      <alignment vertical="center" wrapText="1"/>
    </xf>
    <xf numFmtId="9" fontId="26" fillId="0" borderId="43" xfId="3" applyNumberFormat="1" applyFont="1" applyBorder="1" applyProtection="1"/>
    <xf numFmtId="9" fontId="26" fillId="0" borderId="44" xfId="3" applyNumberFormat="1" applyFont="1" applyBorder="1" applyProtection="1"/>
    <xf numFmtId="0" fontId="21" fillId="0" borderId="168" xfId="3" applyFont="1" applyBorder="1" applyAlignment="1" applyProtection="1">
      <alignment horizontal="center" vertical="center"/>
    </xf>
    <xf numFmtId="1" fontId="21" fillId="0" borderId="70" xfId="3" applyNumberFormat="1" applyFont="1" applyBorder="1" applyProtection="1"/>
    <xf numFmtId="0" fontId="17" fillId="0" borderId="6" xfId="3" applyFont="1" applyBorder="1" applyAlignment="1" applyProtection="1">
      <alignment horizontal="center"/>
    </xf>
    <xf numFmtId="0" fontId="21" fillId="0" borderId="276" xfId="3" applyFont="1" applyBorder="1" applyAlignment="1" applyProtection="1">
      <alignment horizontal="center" vertical="center"/>
    </xf>
    <xf numFmtId="0" fontId="21" fillId="0" borderId="277" xfId="3" applyFont="1" applyBorder="1" applyAlignment="1" applyProtection="1">
      <alignment vertical="center" wrapText="1"/>
    </xf>
    <xf numFmtId="1" fontId="21" fillId="0" borderId="278" xfId="3" applyNumberFormat="1" applyFont="1" applyBorder="1" applyAlignment="1" applyProtection="1">
      <alignment vertical="center"/>
    </xf>
    <xf numFmtId="1" fontId="21" fillId="0" borderId="279" xfId="3" applyNumberFormat="1" applyFont="1" applyBorder="1" applyAlignment="1" applyProtection="1">
      <alignment vertical="center"/>
    </xf>
    <xf numFmtId="1" fontId="21" fillId="0" borderId="280" xfId="3" applyNumberFormat="1" applyFont="1" applyBorder="1" applyAlignment="1" applyProtection="1">
      <alignment vertical="center"/>
    </xf>
    <xf numFmtId="0" fontId="22" fillId="0" borderId="281" xfId="3" applyFont="1" applyBorder="1" applyAlignment="1" applyProtection="1">
      <alignment horizontal="center" vertical="center"/>
    </xf>
    <xf numFmtId="0" fontId="21" fillId="0" borderId="282" xfId="3" applyFont="1" applyBorder="1" applyAlignment="1" applyProtection="1">
      <alignment vertical="center"/>
    </xf>
    <xf numFmtId="1" fontId="21" fillId="0" borderId="282" xfId="3" applyNumberFormat="1" applyFont="1" applyBorder="1" applyAlignment="1" applyProtection="1">
      <alignment vertical="center"/>
    </xf>
    <xf numFmtId="1" fontId="21" fillId="0" borderId="283" xfId="3" applyNumberFormat="1" applyFont="1" applyBorder="1" applyAlignment="1" applyProtection="1">
      <alignment vertical="center"/>
    </xf>
    <xf numFmtId="0" fontId="17" fillId="0" borderId="284" xfId="3" applyFont="1" applyBorder="1" applyAlignment="1" applyProtection="1">
      <alignment horizontal="center"/>
    </xf>
    <xf numFmtId="0" fontId="32" fillId="0" borderId="285" xfId="3" applyFont="1" applyBorder="1" applyProtection="1"/>
    <xf numFmtId="0" fontId="17" fillId="0" borderId="129" xfId="3" applyFont="1" applyBorder="1" applyAlignment="1" applyProtection="1">
      <alignment horizontal="center"/>
    </xf>
    <xf numFmtId="0" fontId="32" fillId="0" borderId="60" xfId="3" applyFont="1" applyBorder="1" applyProtection="1"/>
    <xf numFmtId="0" fontId="17" fillId="0" borderId="281" xfId="3" applyFont="1" applyBorder="1" applyAlignment="1" applyProtection="1">
      <alignment horizontal="center"/>
    </xf>
    <xf numFmtId="0" fontId="21" fillId="0" borderId="115" xfId="3" applyFont="1" applyBorder="1" applyAlignment="1" applyProtection="1">
      <alignment vertical="center" wrapText="1"/>
    </xf>
    <xf numFmtId="0" fontId="40" fillId="0" borderId="0" xfId="0" applyFont="1"/>
    <xf numFmtId="0" fontId="0" fillId="0" borderId="265" xfId="0" applyBorder="1"/>
    <xf numFmtId="0" fontId="17" fillId="0" borderId="167" xfId="0" applyFont="1" applyBorder="1" applyAlignment="1">
      <alignment horizontal="center" vertical="center"/>
    </xf>
    <xf numFmtId="0" fontId="17" fillId="0" borderId="299" xfId="0" applyFont="1" applyBorder="1" applyAlignment="1">
      <alignment horizontal="center" wrapText="1"/>
    </xf>
    <xf numFmtId="0" fontId="21" fillId="0" borderId="101" xfId="0" applyFont="1" applyBorder="1" applyAlignment="1">
      <alignment horizontal="center"/>
    </xf>
    <xf numFmtId="0" fontId="21" fillId="0" borderId="179" xfId="0" applyFont="1" applyBorder="1" applyAlignment="1">
      <alignment horizontal="center"/>
    </xf>
    <xf numFmtId="0" fontId="17" fillId="0" borderId="180" xfId="0" applyFont="1" applyBorder="1" applyAlignment="1">
      <alignment horizontal="center" vertical="center"/>
    </xf>
    <xf numFmtId="0" fontId="17" fillId="0" borderId="182" xfId="0" applyFont="1" applyBorder="1" applyAlignment="1">
      <alignment horizontal="center" vertical="center"/>
    </xf>
    <xf numFmtId="0" fontId="17" fillId="0" borderId="188" xfId="0" applyFont="1" applyBorder="1" applyAlignment="1">
      <alignment horizontal="center" wrapText="1"/>
    </xf>
    <xf numFmtId="3" fontId="33" fillId="0" borderId="0" xfId="0" applyNumberFormat="1" applyFont="1" applyAlignment="1">
      <alignment horizontal="right"/>
    </xf>
    <xf numFmtId="176" fontId="33" fillId="0" borderId="0" xfId="1149" applyFont="1" applyFill="1" applyBorder="1" applyAlignment="1" applyProtection="1">
      <alignment horizontal="right"/>
    </xf>
    <xf numFmtId="1" fontId="22" fillId="0" borderId="248" xfId="3" applyNumberFormat="1" applyFont="1" applyBorder="1" applyProtection="1"/>
    <xf numFmtId="9" fontId="25" fillId="0" borderId="143" xfId="3" applyNumberFormat="1" applyFont="1" applyBorder="1" applyProtection="1"/>
    <xf numFmtId="0" fontId="21" fillId="0" borderId="235" xfId="3" applyFont="1" applyBorder="1" applyAlignment="1" applyProtection="1">
      <alignment horizontal="center" vertical="center"/>
    </xf>
    <xf numFmtId="0" fontId="21" fillId="0" borderId="122" xfId="3" applyFont="1" applyBorder="1" applyAlignment="1" applyProtection="1">
      <alignment vertical="center" wrapText="1"/>
    </xf>
    <xf numFmtId="1" fontId="21" fillId="0" borderId="268" xfId="7" applyNumberFormat="1" applyFont="1" applyBorder="1" applyAlignment="1">
      <alignment horizontal="right"/>
    </xf>
    <xf numFmtId="1" fontId="21" fillId="0" borderId="122" xfId="3" applyNumberFormat="1" applyFont="1" applyBorder="1" applyProtection="1"/>
    <xf numFmtId="9" fontId="26" fillId="0" borderId="122" xfId="3" applyNumberFormat="1" applyFont="1" applyBorder="1" applyProtection="1"/>
    <xf numFmtId="1" fontId="21" fillId="0" borderId="248" xfId="3" applyNumberFormat="1" applyFont="1" applyBorder="1" applyProtection="1"/>
    <xf numFmtId="9" fontId="26" fillId="0" borderId="143" xfId="3" applyNumberFormat="1" applyFont="1" applyBorder="1" applyProtection="1"/>
    <xf numFmtId="0" fontId="0" fillId="0" borderId="235" xfId="3" applyFont="1" applyBorder="1" applyAlignment="1" applyProtection="1">
      <alignment horizontal="center"/>
    </xf>
    <xf numFmtId="0" fontId="17" fillId="0" borderId="4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7" fillId="0" borderId="169" xfId="0" applyFont="1" applyBorder="1" applyAlignment="1">
      <alignment horizontal="center" wrapText="1"/>
    </xf>
    <xf numFmtId="1" fontId="0" fillId="0" borderId="192" xfId="0" applyNumberFormat="1" applyBorder="1"/>
    <xf numFmtId="1" fontId="0" fillId="0" borderId="193" xfId="0" applyNumberFormat="1" applyBorder="1"/>
    <xf numFmtId="3" fontId="0" fillId="0" borderId="93" xfId="0" applyNumberFormat="1" applyBorder="1"/>
    <xf numFmtId="3" fontId="0" fillId="0" borderId="304" xfId="0" applyNumberFormat="1" applyBorder="1"/>
    <xf numFmtId="3" fontId="0" fillId="0" borderId="305" xfId="0" applyNumberFormat="1" applyBorder="1"/>
    <xf numFmtId="3" fontId="0" fillId="0" borderId="267" xfId="0" applyNumberFormat="1" applyBorder="1"/>
    <xf numFmtId="3" fontId="0" fillId="0" borderId="190" xfId="0" applyNumberFormat="1" applyBorder="1"/>
    <xf numFmtId="0" fontId="22" fillId="0" borderId="142" xfId="0" applyFont="1" applyBorder="1" applyAlignment="1">
      <alignment horizontal="center" wrapText="1"/>
    </xf>
    <xf numFmtId="0" fontId="22" fillId="0" borderId="70" xfId="0" applyFont="1" applyBorder="1" applyAlignment="1">
      <alignment horizontal="center" wrapText="1"/>
    </xf>
    <xf numFmtId="0" fontId="0" fillId="0" borderId="238" xfId="0" applyBorder="1"/>
    <xf numFmtId="0" fontId="0" fillId="0" borderId="124" xfId="0" applyBorder="1"/>
    <xf numFmtId="0" fontId="0" fillId="0" borderId="303" xfId="0" applyBorder="1"/>
    <xf numFmtId="0" fontId="0" fillId="0" borderId="115" xfId="0" applyBorder="1"/>
    <xf numFmtId="0" fontId="0" fillId="0" borderId="194" xfId="0" applyBorder="1"/>
    <xf numFmtId="169" fontId="21" fillId="0" borderId="265" xfId="0" applyNumberFormat="1" applyFont="1" applyBorder="1"/>
    <xf numFmtId="169" fontId="0" fillId="0" borderId="265" xfId="0" applyNumberFormat="1" applyBorder="1"/>
    <xf numFmtId="169" fontId="0" fillId="0" borderId="202" xfId="0" applyNumberFormat="1" applyBorder="1"/>
    <xf numFmtId="169" fontId="0" fillId="0" borderId="174" xfId="0" applyNumberFormat="1" applyBorder="1"/>
    <xf numFmtId="0" fontId="0" fillId="0" borderId="201" xfId="0" applyBorder="1"/>
    <xf numFmtId="0" fontId="0" fillId="0" borderId="197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wrapText="1"/>
    </xf>
    <xf numFmtId="0" fontId="17" fillId="0" borderId="184" xfId="0" applyFont="1" applyBorder="1" applyAlignment="1">
      <alignment horizontal="center" wrapText="1"/>
    </xf>
    <xf numFmtId="0" fontId="17" fillId="0" borderId="121" xfId="0" applyFont="1" applyBorder="1" applyAlignment="1">
      <alignment horizontal="center" wrapText="1"/>
    </xf>
    <xf numFmtId="1" fontId="22" fillId="0" borderId="126" xfId="0" applyNumberFormat="1" applyFont="1" applyBorder="1"/>
    <xf numFmtId="0" fontId="0" fillId="0" borderId="101" xfId="0" applyBorder="1" applyAlignment="1">
      <alignment horizontal="center"/>
    </xf>
    <xf numFmtId="1" fontId="22" fillId="0" borderId="202" xfId="0" applyNumberFormat="1" applyFont="1" applyBorder="1"/>
    <xf numFmtId="1" fontId="22" fillId="0" borderId="125" xfId="0" applyNumberFormat="1" applyFont="1" applyBorder="1"/>
    <xf numFmtId="0" fontId="0" fillId="0" borderId="179" xfId="0" applyBorder="1" applyAlignment="1">
      <alignment horizontal="center"/>
    </xf>
    <xf numFmtId="1" fontId="22" fillId="0" borderId="205" xfId="0" applyNumberFormat="1" applyFont="1" applyBorder="1"/>
    <xf numFmtId="0" fontId="22" fillId="0" borderId="128" xfId="0" applyFont="1" applyBorder="1" applyAlignment="1">
      <alignment horizontal="center" wrapText="1"/>
    </xf>
    <xf numFmtId="0" fontId="22" fillId="0" borderId="188" xfId="0" applyFont="1" applyBorder="1" applyAlignment="1">
      <alignment horizontal="center" wrapText="1"/>
    </xf>
    <xf numFmtId="0" fontId="22" fillId="0" borderId="189" xfId="0" applyFont="1" applyBorder="1" applyAlignment="1">
      <alignment horizontal="center" wrapText="1"/>
    </xf>
    <xf numFmtId="0" fontId="22" fillId="0" borderId="144" xfId="0" applyFont="1" applyBorder="1" applyAlignment="1">
      <alignment horizontal="center" wrapText="1"/>
    </xf>
    <xf numFmtId="1" fontId="0" fillId="0" borderId="118" xfId="0" applyNumberFormat="1" applyBorder="1"/>
    <xf numFmtId="1" fontId="0" fillId="0" borderId="154" xfId="0" applyNumberFormat="1" applyBorder="1"/>
    <xf numFmtId="1" fontId="0" fillId="0" borderId="238" xfId="0" applyNumberFormat="1" applyBorder="1"/>
    <xf numFmtId="1" fontId="0" fillId="0" borderId="213" xfId="0" applyNumberFormat="1" applyBorder="1"/>
    <xf numFmtId="1" fontId="0" fillId="0" borderId="211" xfId="0" applyNumberFormat="1" applyBorder="1"/>
    <xf numFmtId="1" fontId="0" fillId="0" borderId="124" xfId="0" applyNumberFormat="1" applyBorder="1"/>
    <xf numFmtId="0" fontId="21" fillId="0" borderId="0" xfId="0" applyFont="1" applyAlignment="1">
      <alignment wrapText="1"/>
    </xf>
    <xf numFmtId="3" fontId="0" fillId="0" borderId="13" xfId="0" applyNumberFormat="1" applyBorder="1"/>
    <xf numFmtId="0" fontId="0" fillId="0" borderId="97" xfId="0" applyBorder="1" applyAlignment="1">
      <alignment horizontal="center"/>
    </xf>
    <xf numFmtId="0" fontId="0" fillId="0" borderId="72" xfId="0" applyBorder="1" applyAlignment="1">
      <alignment wrapText="1"/>
    </xf>
    <xf numFmtId="3" fontId="0" fillId="0" borderId="20" xfId="0" applyNumberFormat="1" applyBorder="1"/>
    <xf numFmtId="0" fontId="0" fillId="0" borderId="150" xfId="0" applyBorder="1" applyAlignment="1">
      <alignment horizontal="center"/>
    </xf>
    <xf numFmtId="3" fontId="0" fillId="0" borderId="25" xfId="0" applyNumberFormat="1" applyBorder="1"/>
    <xf numFmtId="0" fontId="0" fillId="0" borderId="178" xfId="0" applyBorder="1" applyAlignment="1">
      <alignment horizontal="center"/>
    </xf>
    <xf numFmtId="0" fontId="0" fillId="0" borderId="7" xfId="0" applyBorder="1" applyAlignment="1">
      <alignment wrapText="1"/>
    </xf>
    <xf numFmtId="0" fontId="17" fillId="0" borderId="57" xfId="0" applyFont="1" applyBorder="1" applyAlignment="1">
      <alignment horizontal="center" wrapText="1"/>
    </xf>
    <xf numFmtId="0" fontId="0" fillId="0" borderId="91" xfId="0" applyBorder="1" applyAlignment="1">
      <alignment horizontal="center"/>
    </xf>
    <xf numFmtId="0" fontId="0" fillId="0" borderId="96" xfId="0" applyBorder="1" applyAlignment="1">
      <alignment wrapText="1"/>
    </xf>
    <xf numFmtId="0" fontId="21" fillId="0" borderId="66" xfId="0" applyFont="1" applyBorder="1"/>
    <xf numFmtId="0" fontId="21" fillId="0" borderId="60" xfId="0" applyFont="1" applyBorder="1"/>
    <xf numFmtId="0" fontId="22" fillId="0" borderId="125" xfId="0" applyFont="1" applyBorder="1" applyAlignment="1">
      <alignment horizontal="right"/>
    </xf>
    <xf numFmtId="0" fontId="21" fillId="0" borderId="100" xfId="0" applyFont="1" applyBorder="1" applyAlignment="1">
      <alignment horizontal="right"/>
    </xf>
    <xf numFmtId="0" fontId="0" fillId="0" borderId="102" xfId="0" applyBorder="1" applyAlignment="1">
      <alignment horizontal="center"/>
    </xf>
    <xf numFmtId="0" fontId="21" fillId="0" borderId="68" xfId="0" applyFont="1" applyBorder="1"/>
    <xf numFmtId="0" fontId="21" fillId="0" borderId="69" xfId="0" applyFont="1" applyBorder="1"/>
    <xf numFmtId="0" fontId="22" fillId="0" borderId="119" xfId="0" applyFont="1" applyBorder="1" applyAlignment="1">
      <alignment horizontal="right"/>
    </xf>
    <xf numFmtId="0" fontId="21" fillId="0" borderId="136" xfId="0" applyFont="1" applyBorder="1" applyAlignment="1">
      <alignment horizontal="right"/>
    </xf>
    <xf numFmtId="0" fontId="0" fillId="0" borderId="99" xfId="0" applyBorder="1"/>
    <xf numFmtId="168" fontId="0" fillId="0" borderId="265" xfId="0" applyNumberFormat="1" applyBorder="1"/>
    <xf numFmtId="0" fontId="0" fillId="0" borderId="136" xfId="0" applyBorder="1"/>
    <xf numFmtId="168" fontId="0" fillId="0" borderId="203" xfId="0" applyNumberFormat="1" applyBorder="1"/>
    <xf numFmtId="0" fontId="17" fillId="5" borderId="0" xfId="0" applyFont="1" applyFill="1"/>
    <xf numFmtId="0" fontId="0" fillId="5" borderId="0" xfId="0" applyFill="1"/>
    <xf numFmtId="1" fontId="17" fillId="0" borderId="13" xfId="0" applyNumberFormat="1" applyFont="1" applyBorder="1"/>
    <xf numFmtId="1" fontId="17" fillId="0" borderId="20" xfId="0" applyNumberFormat="1" applyFont="1" applyBorder="1"/>
    <xf numFmtId="0" fontId="17" fillId="0" borderId="181" xfId="0" applyFont="1" applyBorder="1" applyAlignment="1">
      <alignment horizontal="center" wrapText="1"/>
    </xf>
    <xf numFmtId="0" fontId="22" fillId="0" borderId="143" xfId="0" applyFont="1" applyBorder="1" applyAlignment="1">
      <alignment horizontal="center" wrapText="1"/>
    </xf>
    <xf numFmtId="0" fontId="26" fillId="0" borderId="0" xfId="7" applyFont="1" applyAlignment="1">
      <alignment horizontal="left"/>
    </xf>
    <xf numFmtId="0" fontId="22" fillId="0" borderId="0" xfId="7" applyFont="1"/>
    <xf numFmtId="0" fontId="22" fillId="0" borderId="4" xfId="7" applyFont="1" applyBorder="1" applyAlignment="1">
      <alignment horizontal="center" wrapText="1"/>
    </xf>
    <xf numFmtId="0" fontId="21" fillId="0" borderId="58" xfId="7" applyFont="1" applyBorder="1" applyAlignment="1">
      <alignment horizontal="center" wrapText="1"/>
    </xf>
    <xf numFmtId="0" fontId="21" fillId="0" borderId="33" xfId="7" applyFont="1" applyBorder="1" applyAlignment="1">
      <alignment horizontal="center" wrapText="1"/>
    </xf>
    <xf numFmtId="1" fontId="46" fillId="0" borderId="0" xfId="201" applyNumberFormat="1" applyFont="1" applyAlignment="1">
      <alignment horizontal="right"/>
    </xf>
    <xf numFmtId="0" fontId="21" fillId="0" borderId="235" xfId="3" applyFont="1" applyBorder="1" applyAlignment="1" applyProtection="1">
      <alignment horizontal="center"/>
    </xf>
    <xf numFmtId="0" fontId="21" fillId="0" borderId="248" xfId="3" applyFont="1" applyBorder="1" applyAlignment="1" applyProtection="1">
      <alignment wrapText="1"/>
    </xf>
    <xf numFmtId="3" fontId="21" fillId="0" borderId="235" xfId="3" applyNumberFormat="1" applyFont="1" applyBorder="1" applyAlignment="1" applyProtection="1">
      <alignment wrapText="1"/>
    </xf>
    <xf numFmtId="3" fontId="21" fillId="0" borderId="268" xfId="3" applyNumberFormat="1" applyFont="1" applyBorder="1" applyAlignment="1" applyProtection="1">
      <alignment wrapText="1"/>
    </xf>
    <xf numFmtId="3" fontId="21" fillId="0" borderId="248" xfId="3" applyNumberFormat="1" applyFont="1" applyBorder="1" applyAlignment="1" applyProtection="1">
      <alignment wrapText="1"/>
    </xf>
    <xf numFmtId="0" fontId="21" fillId="0" borderId="68" xfId="3" applyFont="1" applyBorder="1" applyAlignment="1" applyProtection="1">
      <alignment horizontal="center"/>
    </xf>
    <xf numFmtId="0" fontId="21" fillId="0" borderId="118" xfId="3" applyFont="1" applyBorder="1" applyAlignment="1" applyProtection="1">
      <alignment wrapText="1"/>
    </xf>
    <xf numFmtId="3" fontId="21" fillId="0" borderId="68" xfId="3" applyNumberFormat="1" applyFont="1" applyBorder="1" applyAlignment="1" applyProtection="1">
      <alignment wrapText="1"/>
    </xf>
    <xf numFmtId="3" fontId="21" fillId="0" borderId="69" xfId="3" applyNumberFormat="1" applyFont="1" applyBorder="1" applyAlignment="1" applyProtection="1">
      <alignment wrapText="1"/>
    </xf>
    <xf numFmtId="3" fontId="21" fillId="0" borderId="118" xfId="3" applyNumberFormat="1" applyFont="1" applyBorder="1" applyAlignment="1" applyProtection="1">
      <alignment wrapText="1"/>
    </xf>
    <xf numFmtId="0" fontId="21" fillId="0" borderId="63" xfId="3" applyFont="1" applyBorder="1" applyAlignment="1" applyProtection="1">
      <alignment horizontal="center"/>
    </xf>
    <xf numFmtId="0" fontId="21" fillId="0" borderId="104" xfId="3" applyFont="1" applyBorder="1" applyAlignment="1" applyProtection="1">
      <alignment wrapText="1"/>
    </xf>
    <xf numFmtId="3" fontId="21" fillId="0" borderId="63" xfId="3" applyNumberFormat="1" applyFont="1" applyBorder="1" applyAlignment="1" applyProtection="1">
      <alignment wrapText="1"/>
    </xf>
    <xf numFmtId="3" fontId="21" fillId="0" borderId="64" xfId="3" applyNumberFormat="1" applyFont="1" applyBorder="1" applyAlignment="1" applyProtection="1">
      <alignment wrapText="1"/>
    </xf>
    <xf numFmtId="3" fontId="21" fillId="0" borderId="104" xfId="3" applyNumberFormat="1" applyFont="1" applyBorder="1" applyAlignment="1" applyProtection="1">
      <alignment wrapText="1"/>
    </xf>
    <xf numFmtId="3" fontId="21" fillId="0" borderId="89" xfId="3" applyNumberFormat="1" applyFont="1" applyBorder="1" applyAlignment="1" applyProtection="1">
      <alignment wrapText="1"/>
    </xf>
    <xf numFmtId="3" fontId="21" fillId="0" borderId="85" xfId="3" applyNumberFormat="1" applyFont="1" applyBorder="1" applyAlignment="1" applyProtection="1">
      <alignment wrapText="1"/>
    </xf>
    <xf numFmtId="3" fontId="21" fillId="0" borderId="86" xfId="3" applyNumberFormat="1" applyFont="1" applyBorder="1" applyAlignment="1" applyProtection="1">
      <alignment wrapText="1"/>
    </xf>
    <xf numFmtId="3" fontId="21" fillId="0" borderId="90" xfId="3" applyNumberFormat="1" applyFont="1" applyBorder="1" applyAlignment="1" applyProtection="1">
      <alignment wrapText="1"/>
    </xf>
    <xf numFmtId="3" fontId="21" fillId="0" borderId="288" xfId="3" applyNumberFormat="1" applyFont="1" applyBorder="1" applyAlignment="1" applyProtection="1">
      <alignment wrapText="1"/>
    </xf>
    <xf numFmtId="0" fontId="21" fillId="0" borderId="91" xfId="3" applyFont="1" applyBorder="1" applyAlignment="1" applyProtection="1">
      <alignment horizontal="center"/>
    </xf>
    <xf numFmtId="0" fontId="21" fillId="0" borderId="186" xfId="3" applyFont="1" applyBorder="1" applyAlignment="1" applyProtection="1">
      <alignment wrapText="1"/>
    </xf>
    <xf numFmtId="3" fontId="21" fillId="0" borderId="289" xfId="3" applyNumberFormat="1" applyFont="1" applyBorder="1" applyAlignment="1" applyProtection="1">
      <alignment wrapText="1"/>
    </xf>
    <xf numFmtId="3" fontId="21" fillId="0" borderId="290" xfId="3" applyNumberFormat="1" applyFont="1" applyBorder="1" applyAlignment="1" applyProtection="1">
      <alignment wrapText="1"/>
    </xf>
    <xf numFmtId="3" fontId="21" fillId="0" borderId="291" xfId="3" applyNumberFormat="1" applyFont="1" applyBorder="1" applyAlignment="1" applyProtection="1">
      <alignment wrapText="1"/>
    </xf>
    <xf numFmtId="3" fontId="21" fillId="0" borderId="292" xfId="3" applyNumberFormat="1" applyFont="1" applyBorder="1" applyAlignment="1" applyProtection="1">
      <alignment wrapText="1"/>
    </xf>
    <xf numFmtId="3" fontId="21" fillId="4" borderId="186" xfId="3" applyNumberFormat="1" applyFont="1" applyFill="1" applyBorder="1" applyAlignment="1" applyProtection="1">
      <alignment wrapText="1"/>
    </xf>
    <xf numFmtId="3" fontId="21" fillId="0" borderId="186" xfId="3" applyNumberFormat="1" applyFont="1" applyBorder="1" applyAlignment="1" applyProtection="1">
      <alignment wrapText="1"/>
    </xf>
    <xf numFmtId="3" fontId="21" fillId="4" borderId="293" xfId="3" applyNumberFormat="1" applyFont="1" applyFill="1" applyBorder="1" applyAlignment="1" applyProtection="1">
      <alignment wrapText="1"/>
    </xf>
    <xf numFmtId="3" fontId="21" fillId="0" borderId="294" xfId="3" applyNumberFormat="1" applyFont="1" applyBorder="1" applyAlignment="1" applyProtection="1">
      <alignment wrapText="1"/>
    </xf>
    <xf numFmtId="3" fontId="21" fillId="4" borderId="187" xfId="3" applyNumberFormat="1" applyFont="1" applyFill="1" applyBorder="1" applyAlignment="1" applyProtection="1">
      <alignment wrapText="1"/>
    </xf>
    <xf numFmtId="0" fontId="21" fillId="0" borderId="188" xfId="3" applyFont="1" applyBorder="1" applyAlignment="1" applyProtection="1">
      <alignment horizontal="center"/>
    </xf>
    <xf numFmtId="0" fontId="21" fillId="0" borderId="0" xfId="3" applyFont="1" applyBorder="1" applyAlignment="1" applyProtection="1">
      <alignment wrapText="1"/>
    </xf>
    <xf numFmtId="3" fontId="21" fillId="4" borderId="0" xfId="3" applyNumberFormat="1" applyFont="1" applyFill="1" applyBorder="1" applyAlignment="1" applyProtection="1">
      <alignment wrapText="1"/>
    </xf>
    <xf numFmtId="3" fontId="21" fillId="0" borderId="0" xfId="3" applyNumberFormat="1" applyFont="1" applyBorder="1" applyAlignment="1" applyProtection="1">
      <alignment wrapText="1"/>
    </xf>
    <xf numFmtId="3" fontId="21" fillId="4" borderId="295" xfId="3" applyNumberFormat="1" applyFont="1" applyFill="1" applyBorder="1" applyAlignment="1" applyProtection="1">
      <alignment wrapText="1"/>
    </xf>
    <xf numFmtId="3" fontId="22" fillId="4" borderId="144" xfId="3" applyNumberFormat="1" applyFont="1" applyFill="1" applyBorder="1" applyAlignment="1" applyProtection="1">
      <alignment wrapText="1"/>
    </xf>
    <xf numFmtId="0" fontId="22" fillId="0" borderId="68" xfId="3" applyFont="1" applyBorder="1" applyAlignment="1" applyProtection="1">
      <alignment horizontal="center"/>
    </xf>
    <xf numFmtId="0" fontId="21" fillId="0" borderId="118" xfId="3" applyFont="1" applyBorder="1" applyProtection="1"/>
    <xf numFmtId="3" fontId="21" fillId="0" borderId="68" xfId="3" applyNumberFormat="1" applyFont="1" applyBorder="1" applyProtection="1"/>
    <xf numFmtId="3" fontId="21" fillId="0" borderId="69" xfId="3" applyNumberFormat="1" applyFont="1" applyBorder="1" applyProtection="1"/>
    <xf numFmtId="3" fontId="21" fillId="0" borderId="118" xfId="3" applyNumberFormat="1" applyFont="1" applyBorder="1" applyProtection="1"/>
    <xf numFmtId="3" fontId="21" fillId="0" borderId="70" xfId="3" applyNumberFormat="1" applyFont="1" applyBorder="1" applyProtection="1"/>
    <xf numFmtId="3" fontId="21" fillId="4" borderId="154" xfId="3" applyNumberFormat="1" applyFont="1" applyFill="1" applyBorder="1" applyProtection="1"/>
    <xf numFmtId="3" fontId="22" fillId="4" borderId="251" xfId="3" applyNumberFormat="1" applyFont="1" applyFill="1" applyBorder="1" applyProtection="1"/>
    <xf numFmtId="3" fontId="21" fillId="0" borderId="256" xfId="3" applyNumberFormat="1" applyFont="1" applyBorder="1" applyProtection="1"/>
    <xf numFmtId="3" fontId="22" fillId="4" borderId="203" xfId="3" applyNumberFormat="1" applyFont="1" applyFill="1" applyBorder="1" applyProtection="1"/>
    <xf numFmtId="0" fontId="22" fillId="0" borderId="87" xfId="3" applyFont="1" applyBorder="1" applyAlignment="1" applyProtection="1">
      <alignment horizontal="center"/>
    </xf>
    <xf numFmtId="0" fontId="21" fillId="0" borderId="115" xfId="3" applyFont="1" applyBorder="1" applyProtection="1"/>
    <xf numFmtId="3" fontId="21" fillId="0" borderId="213" xfId="3" applyNumberFormat="1" applyFont="1" applyBorder="1" applyProtection="1"/>
    <xf numFmtId="3" fontId="21" fillId="0" borderId="87" xfId="3" applyNumberFormat="1" applyFont="1" applyBorder="1" applyProtection="1"/>
    <xf numFmtId="3" fontId="21" fillId="0" borderId="211" xfId="3" applyNumberFormat="1" applyFont="1" applyBorder="1" applyProtection="1"/>
    <xf numFmtId="3" fontId="21" fillId="4" borderId="238" xfId="3" applyNumberFormat="1" applyFont="1" applyFill="1" applyBorder="1" applyProtection="1"/>
    <xf numFmtId="3" fontId="21" fillId="0" borderId="115" xfId="3" applyNumberFormat="1" applyFont="1" applyBorder="1" applyProtection="1"/>
    <xf numFmtId="3" fontId="22" fillId="4" borderId="287" xfId="3" applyNumberFormat="1" applyFont="1" applyFill="1" applyBorder="1" applyProtection="1"/>
    <xf numFmtId="3" fontId="21" fillId="0" borderId="296" xfId="3" applyNumberFormat="1" applyFont="1" applyBorder="1" applyProtection="1"/>
    <xf numFmtId="3" fontId="22" fillId="4" borderId="238" xfId="3" applyNumberFormat="1" applyFont="1" applyFill="1" applyBorder="1" applyProtection="1"/>
    <xf numFmtId="0" fontId="22" fillId="0" borderId="60" xfId="3" applyFont="1" applyBorder="1" applyAlignment="1" applyProtection="1">
      <alignment horizontal="center"/>
    </xf>
    <xf numFmtId="0" fontId="21" fillId="0" borderId="105" xfId="3" applyFont="1" applyBorder="1" applyProtection="1"/>
    <xf numFmtId="3" fontId="21" fillId="0" borderId="66" xfId="3" applyNumberFormat="1" applyFont="1" applyBorder="1" applyProtection="1"/>
    <xf numFmtId="3" fontId="21" fillId="0" borderId="60" xfId="3" applyNumberFormat="1" applyFont="1" applyBorder="1" applyProtection="1"/>
    <xf numFmtId="3" fontId="21" fillId="0" borderId="67" xfId="3" applyNumberFormat="1" applyFont="1" applyBorder="1" applyProtection="1"/>
    <xf numFmtId="3" fontId="21" fillId="4" borderId="124" xfId="3" applyNumberFormat="1" applyFont="1" applyFill="1" applyBorder="1" applyProtection="1"/>
    <xf numFmtId="3" fontId="21" fillId="0" borderId="105" xfId="3" applyNumberFormat="1" applyFont="1" applyBorder="1" applyProtection="1"/>
    <xf numFmtId="3" fontId="22" fillId="4" borderId="250" xfId="3" applyNumberFormat="1" applyFont="1" applyFill="1" applyBorder="1" applyProtection="1"/>
    <xf numFmtId="3" fontId="21" fillId="0" borderId="257" xfId="3" applyNumberFormat="1" applyFont="1" applyBorder="1" applyProtection="1"/>
    <xf numFmtId="3" fontId="22" fillId="4" borderId="124" xfId="3" applyNumberFormat="1" applyFont="1" applyFill="1" applyBorder="1" applyProtection="1"/>
    <xf numFmtId="0" fontId="22" fillId="0" borderId="46" xfId="3" applyFont="1" applyBorder="1" applyAlignment="1" applyProtection="1">
      <alignment horizontal="center"/>
    </xf>
    <xf numFmtId="0" fontId="21" fillId="0" borderId="29" xfId="3" applyFont="1" applyBorder="1" applyProtection="1"/>
    <xf numFmtId="3" fontId="21" fillId="0" borderId="192" xfId="3" applyNumberFormat="1" applyFont="1" applyBorder="1" applyProtection="1"/>
    <xf numFmtId="3" fontId="21" fillId="0" borderId="193" xfId="3" applyNumberFormat="1" applyFont="1" applyBorder="1" applyProtection="1"/>
    <xf numFmtId="3" fontId="21" fillId="0" borderId="260" xfId="3" applyNumberFormat="1" applyFont="1" applyBorder="1" applyProtection="1"/>
    <xf numFmtId="3" fontId="21" fillId="0" borderId="174" xfId="3" applyNumberFormat="1" applyFont="1" applyBorder="1" applyProtection="1"/>
    <xf numFmtId="3" fontId="21" fillId="4" borderId="112" xfId="3" applyNumberFormat="1" applyFont="1" applyFill="1" applyBorder="1" applyProtection="1"/>
    <xf numFmtId="3" fontId="21" fillId="0" borderId="158" xfId="3" applyNumberFormat="1" applyFont="1" applyBorder="1" applyProtection="1"/>
    <xf numFmtId="3" fontId="22" fillId="4" borderId="297" xfId="3" applyNumberFormat="1" applyFont="1" applyFill="1" applyBorder="1" applyProtection="1"/>
    <xf numFmtId="3" fontId="21" fillId="0" borderId="298" xfId="3" applyNumberFormat="1" applyFont="1" applyBorder="1" applyProtection="1"/>
    <xf numFmtId="3" fontId="22" fillId="4" borderId="4" xfId="3" applyNumberFormat="1" applyFont="1" applyFill="1" applyBorder="1" applyProtection="1"/>
    <xf numFmtId="0" fontId="23" fillId="0" borderId="0" xfId="7" applyFont="1" applyAlignment="1">
      <alignment wrapText="1"/>
    </xf>
    <xf numFmtId="1" fontId="0" fillId="0" borderId="60" xfId="3" applyNumberFormat="1" applyFont="1" applyBorder="1" applyProtection="1"/>
    <xf numFmtId="0" fontId="0" fillId="0" borderId="68" xfId="3" applyFont="1" applyBorder="1" applyAlignment="1" applyProtection="1">
      <alignment horizontal="center"/>
    </xf>
    <xf numFmtId="0" fontId="48" fillId="0" borderId="0" xfId="3" applyFont="1" applyAlignment="1" applyProtection="1">
      <alignment horizontal="left"/>
    </xf>
    <xf numFmtId="1" fontId="49" fillId="0" borderId="0" xfId="201" applyNumberFormat="1" applyFont="1" applyAlignment="1">
      <alignment horizontal="right"/>
    </xf>
    <xf numFmtId="1" fontId="46" fillId="0" borderId="0" xfId="201" applyNumberFormat="1" applyFont="1" applyAlignment="1">
      <alignment wrapText="1"/>
    </xf>
    <xf numFmtId="0" fontId="0" fillId="0" borderId="69" xfId="3" applyFont="1" applyBorder="1" applyProtection="1"/>
    <xf numFmtId="0" fontId="0" fillId="0" borderId="102" xfId="3" applyFont="1" applyBorder="1" applyAlignment="1" applyProtection="1">
      <alignment horizontal="center"/>
    </xf>
    <xf numFmtId="0" fontId="0" fillId="0" borderId="7" xfId="3" applyFont="1" applyBorder="1" applyProtection="1"/>
    <xf numFmtId="1" fontId="0" fillId="0" borderId="275" xfId="3" applyNumberFormat="1" applyFont="1" applyBorder="1" applyProtection="1"/>
    <xf numFmtId="1" fontId="0" fillId="0" borderId="274" xfId="3" applyNumberFormat="1" applyFont="1" applyBorder="1" applyProtection="1"/>
    <xf numFmtId="1" fontId="0" fillId="0" borderId="43" xfId="3" applyNumberFormat="1" applyFont="1" applyBorder="1" applyProtection="1"/>
    <xf numFmtId="1" fontId="0" fillId="0" borderId="285" xfId="3" applyNumberFormat="1" applyFont="1" applyBorder="1" applyProtection="1"/>
    <xf numFmtId="1" fontId="0" fillId="0" borderId="286" xfId="3" applyNumberFormat="1" applyFont="1" applyBorder="1" applyProtection="1"/>
    <xf numFmtId="1" fontId="0" fillId="0" borderId="123" xfId="3" applyNumberFormat="1" applyFont="1" applyBorder="1" applyProtection="1"/>
    <xf numFmtId="0" fontId="0" fillId="0" borderId="282" xfId="3" applyFont="1" applyBorder="1" applyProtection="1"/>
    <xf numFmtId="1" fontId="0" fillId="0" borderId="282" xfId="3" applyNumberFormat="1" applyFont="1" applyBorder="1" applyProtection="1"/>
    <xf numFmtId="1" fontId="0" fillId="0" borderId="283" xfId="3" applyNumberFormat="1" applyFont="1" applyBorder="1" applyProtection="1"/>
    <xf numFmtId="1" fontId="0" fillId="0" borderId="270" xfId="3" applyNumberFormat="1" applyFont="1" applyBorder="1" applyProtection="1"/>
    <xf numFmtId="1" fontId="0" fillId="0" borderId="154" xfId="3" applyNumberFormat="1" applyFont="1" applyBorder="1" applyProtection="1"/>
    <xf numFmtId="0" fontId="0" fillId="0" borderId="0" xfId="456" applyFont="1"/>
    <xf numFmtId="0" fontId="27" fillId="0" borderId="0" xfId="52"/>
    <xf numFmtId="0" fontId="27" fillId="0" borderId="0" xfId="49"/>
    <xf numFmtId="0" fontId="0" fillId="0" borderId="16" xfId="0" applyBorder="1"/>
    <xf numFmtId="172" fontId="0" fillId="0" borderId="0" xfId="0" applyNumberFormat="1"/>
    <xf numFmtId="9" fontId="0" fillId="0" borderId="116" xfId="2" applyNumberFormat="1" applyFont="1" applyBorder="1"/>
    <xf numFmtId="9" fontId="0" fillId="0" borderId="125" xfId="2" applyNumberFormat="1" applyFont="1" applyBorder="1"/>
    <xf numFmtId="9" fontId="0" fillId="0" borderId="119" xfId="2" applyNumberFormat="1" applyFont="1" applyBorder="1"/>
    <xf numFmtId="0" fontId="0" fillId="0" borderId="71" xfId="0" applyBorder="1" applyAlignment="1">
      <alignment wrapText="1"/>
    </xf>
    <xf numFmtId="0" fontId="0" fillId="0" borderId="158" xfId="0" applyBorder="1" applyAlignment="1">
      <alignment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" xfId="0" applyBorder="1"/>
    <xf numFmtId="0" fontId="17" fillId="0" borderId="4" xfId="0" applyFont="1" applyBorder="1"/>
    <xf numFmtId="0" fontId="21" fillId="0" borderId="11" xfId="3" applyFont="1" applyBorder="1" applyAlignment="1" applyProtection="1">
      <alignment vertical="center" wrapText="1"/>
    </xf>
    <xf numFmtId="0" fontId="0" fillId="0" borderId="229" xfId="0" applyBorder="1"/>
    <xf numFmtId="0" fontId="0" fillId="0" borderId="9" xfId="0" applyBorder="1"/>
    <xf numFmtId="0" fontId="0" fillId="0" borderId="48" xfId="0" applyBorder="1"/>
    <xf numFmtId="168" fontId="0" fillId="0" borderId="14" xfId="0" applyNumberFormat="1" applyBorder="1"/>
    <xf numFmtId="0" fontId="0" fillId="0" borderId="20" xfId="0" applyBorder="1"/>
    <xf numFmtId="0" fontId="0" fillId="0" borderId="230" xfId="0" applyBorder="1"/>
    <xf numFmtId="0" fontId="0" fillId="0" borderId="18" xfId="0" applyBorder="1"/>
    <xf numFmtId="0" fontId="0" fillId="0" borderId="50" xfId="0" applyBorder="1"/>
    <xf numFmtId="0" fontId="0" fillId="0" borderId="49" xfId="0" applyBorder="1"/>
    <xf numFmtId="0" fontId="0" fillId="0" borderId="56" xfId="0" applyBorder="1"/>
    <xf numFmtId="0" fontId="0" fillId="0" borderId="231" xfId="0" applyBorder="1"/>
    <xf numFmtId="0" fontId="0" fillId="0" borderId="36" xfId="0" applyBorder="1"/>
    <xf numFmtId="0" fontId="0" fillId="0" borderId="110" xfId="0" applyBorder="1"/>
    <xf numFmtId="0" fontId="0" fillId="0" borderId="51" xfId="0" applyBorder="1"/>
    <xf numFmtId="0" fontId="0" fillId="0" borderId="6" xfId="0" applyBorder="1" applyAlignment="1">
      <alignment horizontal="center"/>
    </xf>
    <xf numFmtId="0" fontId="21" fillId="0" borderId="7" xfId="3" applyFont="1" applyBorder="1" applyAlignment="1" applyProtection="1">
      <alignment vertical="center"/>
    </xf>
    <xf numFmtId="0" fontId="0" fillId="0" borderId="93" xfId="0" applyBorder="1"/>
    <xf numFmtId="0" fontId="0" fillId="0" borderId="198" xfId="0" applyBorder="1"/>
    <xf numFmtId="0" fontId="0" fillId="0" borderId="55" xfId="0" applyBorder="1"/>
    <xf numFmtId="0" fontId="0" fillId="0" borderId="232" xfId="0" applyBorder="1"/>
    <xf numFmtId="0" fontId="0" fillId="0" borderId="34" xfId="0" applyBorder="1"/>
    <xf numFmtId="0" fontId="0" fillId="0" borderId="109" xfId="0" applyBorder="1"/>
    <xf numFmtId="0" fontId="0" fillId="0" borderId="164" xfId="0" applyBorder="1"/>
    <xf numFmtId="0" fontId="0" fillId="0" borderId="101" xfId="0" applyBorder="1"/>
    <xf numFmtId="0" fontId="0" fillId="0" borderId="206" xfId="0" applyBorder="1"/>
    <xf numFmtId="0" fontId="0" fillId="0" borderId="165" xfId="0" applyBorder="1"/>
    <xf numFmtId="0" fontId="0" fillId="0" borderId="108" xfId="0" applyBorder="1"/>
    <xf numFmtId="0" fontId="0" fillId="0" borderId="199" xfId="0" applyBorder="1"/>
    <xf numFmtId="0" fontId="0" fillId="0" borderId="163" xfId="0" applyBorder="1"/>
    <xf numFmtId="170" fontId="0" fillId="0" borderId="0" xfId="2" applyNumberFormat="1" applyFont="1"/>
    <xf numFmtId="171" fontId="0" fillId="0" borderId="0" xfId="1" applyNumberFormat="1" applyFont="1"/>
    <xf numFmtId="171" fontId="17" fillId="0" borderId="0" xfId="1" applyNumberFormat="1" applyFont="1" applyFill="1" applyAlignment="1">
      <alignment vertical="center"/>
    </xf>
    <xf numFmtId="0" fontId="17" fillId="0" borderId="57" xfId="0" applyFont="1" applyBorder="1" applyAlignment="1">
      <alignment horizontal="center" vertical="center"/>
    </xf>
    <xf numFmtId="0" fontId="0" fillId="0" borderId="23" xfId="0" applyBorder="1"/>
    <xf numFmtId="9" fontId="26" fillId="0" borderId="69" xfId="2" applyNumberFormat="1" applyFont="1" applyFill="1" applyBorder="1" applyAlignment="1" applyProtection="1">
      <alignment horizontal="right"/>
    </xf>
    <xf numFmtId="9" fontId="26" fillId="0" borderId="70" xfId="2" applyNumberFormat="1" applyFont="1" applyFill="1" applyBorder="1" applyAlignment="1" applyProtection="1">
      <alignment horizontal="right"/>
    </xf>
    <xf numFmtId="1" fontId="21" fillId="0" borderId="70" xfId="0" applyNumberFormat="1" applyFont="1" applyBorder="1" applyAlignment="1">
      <alignment horizontal="right"/>
    </xf>
    <xf numFmtId="1" fontId="21" fillId="0" borderId="154" xfId="0" applyNumberFormat="1" applyFont="1" applyBorder="1" applyAlignment="1">
      <alignment horizontal="right"/>
    </xf>
    <xf numFmtId="1" fontId="0" fillId="0" borderId="115" xfId="0" applyNumberFormat="1" applyBorder="1"/>
    <xf numFmtId="1" fontId="0" fillId="0" borderId="105" xfId="0" applyNumberFormat="1" applyBorder="1"/>
    <xf numFmtId="1" fontId="30" fillId="0" borderId="87" xfId="0" applyNumberFormat="1" applyFont="1" applyBorder="1"/>
    <xf numFmtId="9" fontId="26" fillId="0" borderId="115" xfId="2" applyNumberFormat="1" applyFont="1" applyFill="1" applyBorder="1" applyAlignment="1" applyProtection="1">
      <alignment horizontal="right"/>
    </xf>
    <xf numFmtId="1" fontId="21" fillId="0" borderId="213" xfId="0" applyNumberFormat="1" applyFont="1" applyBorder="1" applyAlignment="1">
      <alignment horizontal="right"/>
    </xf>
    <xf numFmtId="1" fontId="21" fillId="0" borderId="211" xfId="0" applyNumberFormat="1" applyFont="1" applyBorder="1" applyAlignment="1">
      <alignment horizontal="right"/>
    </xf>
    <xf numFmtId="1" fontId="21" fillId="0" borderId="238" xfId="0" applyNumberFormat="1" applyFont="1" applyBorder="1" applyAlignment="1">
      <alignment horizontal="right"/>
    </xf>
    <xf numFmtId="1" fontId="26" fillId="0" borderId="115" xfId="0" applyNumberFormat="1" applyFont="1" applyBorder="1" applyAlignment="1">
      <alignment horizontal="right"/>
    </xf>
    <xf numFmtId="9" fontId="26" fillId="0" borderId="211" xfId="2" applyNumberFormat="1" applyFont="1" applyFill="1" applyBorder="1" applyAlignment="1" applyProtection="1">
      <alignment horizontal="right"/>
    </xf>
    <xf numFmtId="1" fontId="30" fillId="0" borderId="60" xfId="0" applyNumberFormat="1" applyFont="1" applyBorder="1"/>
    <xf numFmtId="9" fontId="26" fillId="0" borderId="67" xfId="2" applyNumberFormat="1" applyFont="1" applyFill="1" applyBorder="1" applyAlignment="1" applyProtection="1">
      <alignment horizontal="right"/>
    </xf>
    <xf numFmtId="1" fontId="26" fillId="0" borderId="118" xfId="0" applyNumberFormat="1" applyFont="1" applyBorder="1" applyAlignment="1">
      <alignment horizontal="right"/>
    </xf>
    <xf numFmtId="1" fontId="0" fillId="0" borderId="252" xfId="0" applyNumberFormat="1" applyBorder="1"/>
    <xf numFmtId="1" fontId="0" fillId="0" borderId="236" xfId="0" applyNumberFormat="1" applyBorder="1"/>
    <xf numFmtId="9" fontId="26" fillId="0" borderId="237" xfId="2" applyNumberFormat="1" applyFont="1" applyFill="1" applyBorder="1" applyAlignment="1" applyProtection="1">
      <alignment horizontal="right"/>
    </xf>
    <xf numFmtId="1" fontId="0" fillId="0" borderId="239" xfId="0" applyNumberFormat="1" applyBorder="1"/>
    <xf numFmtId="1" fontId="0" fillId="0" borderId="176" xfId="0" applyNumberFormat="1" applyBorder="1"/>
    <xf numFmtId="1" fontId="21" fillId="0" borderId="115" xfId="0" applyNumberFormat="1" applyFont="1" applyBorder="1" applyAlignment="1">
      <alignment horizontal="right"/>
    </xf>
    <xf numFmtId="1" fontId="21" fillId="0" borderId="236" xfId="0" applyNumberFormat="1" applyFont="1" applyBorder="1" applyAlignment="1">
      <alignment horizontal="right"/>
    </xf>
    <xf numFmtId="1" fontId="0" fillId="0" borderId="219" xfId="0" applyNumberFormat="1" applyBorder="1"/>
    <xf numFmtId="1" fontId="0" fillId="0" borderId="129" xfId="0" applyNumberFormat="1" applyBorder="1"/>
    <xf numFmtId="9" fontId="26" fillId="0" borderId="123" xfId="2" applyNumberFormat="1" applyFont="1" applyFill="1" applyBorder="1" applyAlignment="1" applyProtection="1">
      <alignment horizontal="right"/>
    </xf>
    <xf numFmtId="1" fontId="0" fillId="0" borderId="133" xfId="0" applyNumberFormat="1" applyBorder="1" applyAlignment="1">
      <alignment horizontal="right"/>
    </xf>
    <xf numFmtId="1" fontId="30" fillId="0" borderId="105" xfId="0" applyNumberFormat="1" applyFont="1" applyBorder="1"/>
    <xf numFmtId="0" fontId="0" fillId="0" borderId="138" xfId="0" applyBorder="1"/>
    <xf numFmtId="0" fontId="0" fillId="0" borderId="222" xfId="0" applyBorder="1"/>
    <xf numFmtId="0" fontId="30" fillId="0" borderId="69" xfId="0" applyFont="1" applyBorder="1"/>
    <xf numFmtId="9" fontId="30" fillId="0" borderId="223" xfId="2" applyNumberFormat="1" applyFont="1" applyBorder="1" applyAlignment="1"/>
    <xf numFmtId="171" fontId="0" fillId="0" borderId="154" xfId="1" applyNumberFormat="1" applyFont="1" applyBorder="1" applyAlignment="1"/>
    <xf numFmtId="171" fontId="0" fillId="0" borderId="224" xfId="1" applyNumberFormat="1" applyFont="1" applyBorder="1" applyAlignment="1">
      <alignment horizontal="right"/>
    </xf>
    <xf numFmtId="9" fontId="30" fillId="0" borderId="223" xfId="2" applyNumberFormat="1" applyFont="1" applyFill="1" applyBorder="1" applyAlignment="1"/>
    <xf numFmtId="0" fontId="0" fillId="0" borderId="154" xfId="0" applyBorder="1"/>
    <xf numFmtId="0" fontId="30" fillId="0" borderId="118" xfId="0" applyFont="1" applyBorder="1"/>
    <xf numFmtId="9" fontId="30" fillId="0" borderId="70" xfId="2" applyNumberFormat="1" applyFont="1" applyFill="1" applyBorder="1" applyAlignment="1"/>
    <xf numFmtId="0" fontId="0" fillId="0" borderId="212" xfId="0" applyBorder="1"/>
    <xf numFmtId="0" fontId="0" fillId="0" borderId="74" xfId="0" applyBorder="1"/>
    <xf numFmtId="0" fontId="30" fillId="0" borderId="75" xfId="0" applyFont="1" applyBorder="1"/>
    <xf numFmtId="9" fontId="30" fillId="0" borderId="88" xfId="2" applyNumberFormat="1" applyFont="1" applyBorder="1" applyAlignment="1"/>
    <xf numFmtId="171" fontId="0" fillId="0" borderId="155" xfId="1" applyNumberFormat="1" applyFont="1" applyBorder="1" applyAlignment="1"/>
    <xf numFmtId="171" fontId="0" fillId="0" borderId="225" xfId="1" applyNumberFormat="1" applyFont="1" applyBorder="1" applyAlignment="1">
      <alignment horizontal="right"/>
    </xf>
    <xf numFmtId="0" fontId="0" fillId="0" borderId="21" xfId="0" applyBorder="1"/>
    <xf numFmtId="0" fontId="30" fillId="0" borderId="13" xfId="0" applyFont="1" applyBorder="1"/>
    <xf numFmtId="9" fontId="30" fillId="0" borderId="170" xfId="2" applyNumberFormat="1" applyFont="1" applyBorder="1" applyAlignment="1"/>
    <xf numFmtId="0" fontId="0" fillId="0" borderId="134" xfId="0" applyBorder="1"/>
    <xf numFmtId="0" fontId="0" fillId="0" borderId="79" xfId="0" applyBorder="1"/>
    <xf numFmtId="0" fontId="30" fillId="0" borderId="80" xfId="0" applyFont="1" applyBorder="1"/>
    <xf numFmtId="9" fontId="30" fillId="0" borderId="81" xfId="2" applyNumberFormat="1" applyFont="1" applyBorder="1" applyAlignment="1"/>
    <xf numFmtId="171" fontId="0" fillId="0" borderId="111" xfId="1" applyNumberFormat="1" applyFont="1" applyBorder="1" applyAlignment="1"/>
    <xf numFmtId="171" fontId="0" fillId="0" borderId="226" xfId="1" applyNumberFormat="1" applyFont="1" applyBorder="1" applyAlignment="1">
      <alignment horizontal="right"/>
    </xf>
    <xf numFmtId="0" fontId="0" fillId="0" borderId="15" xfId="0" applyBorder="1"/>
    <xf numFmtId="0" fontId="30" fillId="0" borderId="20" xfId="0" applyFont="1" applyBorder="1"/>
    <xf numFmtId="9" fontId="30" fillId="0" borderId="253" xfId="2" applyNumberFormat="1" applyFont="1" applyBorder="1" applyAlignment="1"/>
    <xf numFmtId="0" fontId="0" fillId="0" borderId="220" xfId="0" applyBorder="1"/>
    <xf numFmtId="0" fontId="0" fillId="0" borderId="76" xfId="0" applyBorder="1"/>
    <xf numFmtId="0" fontId="30" fillId="0" borderId="77" xfId="0" applyFont="1" applyBorder="1"/>
    <xf numFmtId="9" fontId="30" fillId="0" borderId="78" xfId="2" applyNumberFormat="1" applyFont="1" applyBorder="1" applyAlignment="1"/>
    <xf numFmtId="171" fontId="0" fillId="0" borderId="156" xfId="1" applyNumberFormat="1" applyFont="1" applyBorder="1" applyAlignment="1"/>
    <xf numFmtId="171" fontId="0" fillId="0" borderId="227" xfId="1" applyNumberFormat="1" applyFont="1" applyBorder="1" applyAlignment="1">
      <alignment horizontal="right"/>
    </xf>
    <xf numFmtId="0" fontId="0" fillId="0" borderId="38" xfId="0" applyBorder="1"/>
    <xf numFmtId="0" fontId="0" fillId="0" borderId="35" xfId="0" applyBorder="1"/>
    <xf numFmtId="0" fontId="30" fillId="0" borderId="56" xfId="0" applyFont="1" applyBorder="1"/>
    <xf numFmtId="9" fontId="30" fillId="0" borderId="254" xfId="2" applyNumberFormat="1" applyFont="1" applyBorder="1" applyAlignment="1"/>
    <xf numFmtId="0" fontId="0" fillId="0" borderId="218" xfId="0" applyBorder="1"/>
    <xf numFmtId="0" fontId="0" fillId="0" borderId="82" xfId="0" applyBorder="1"/>
    <xf numFmtId="0" fontId="0" fillId="0" borderId="83" xfId="0" applyBorder="1"/>
    <xf numFmtId="9" fontId="0" fillId="0" borderId="84" xfId="2" applyNumberFormat="1" applyFont="1" applyBorder="1" applyAlignment="1"/>
    <xf numFmtId="171" fontId="0" fillId="0" borderId="157" xfId="1" applyNumberFormat="1" applyFont="1" applyBorder="1" applyAlignment="1"/>
    <xf numFmtId="171" fontId="0" fillId="0" borderId="228" xfId="1" applyNumberFormat="1" applyFont="1" applyBorder="1" applyAlignment="1">
      <alignment horizontal="right"/>
    </xf>
    <xf numFmtId="0" fontId="30" fillId="0" borderId="83" xfId="0" applyFont="1" applyBorder="1"/>
    <xf numFmtId="9" fontId="30" fillId="0" borderId="84" xfId="2" applyNumberFormat="1" applyFont="1" applyBorder="1" applyAlignment="1"/>
    <xf numFmtId="0" fontId="0" fillId="0" borderId="221" xfId="0" applyBorder="1"/>
    <xf numFmtId="0" fontId="0" fillId="0" borderId="30" xfId="0" applyBorder="1"/>
    <xf numFmtId="0" fontId="0" fillId="0" borderId="26" xfId="0" applyBorder="1"/>
    <xf numFmtId="0" fontId="30" fillId="0" borderId="221" xfId="0" applyFont="1" applyBorder="1"/>
    <xf numFmtId="9" fontId="30" fillId="0" borderId="255" xfId="2" applyNumberFormat="1" applyFont="1" applyBorder="1" applyAlignment="1"/>
    <xf numFmtId="0" fontId="0" fillId="0" borderId="7" xfId="0" applyBorder="1"/>
    <xf numFmtId="0" fontId="0" fillId="0" borderId="8" xfId="0" applyBorder="1"/>
    <xf numFmtId="0" fontId="0" fillId="0" borderId="17" xfId="0" applyBorder="1"/>
    <xf numFmtId="0" fontId="0" fillId="0" borderId="39" xfId="0" applyBorder="1"/>
    <xf numFmtId="0" fontId="0" fillId="0" borderId="28" xfId="0" applyBorder="1"/>
    <xf numFmtId="0" fontId="0" fillId="0" borderId="265" xfId="0" applyBorder="1" applyAlignment="1">
      <alignment wrapText="1"/>
    </xf>
    <xf numFmtId="0" fontId="0" fillId="0" borderId="174" xfId="0" applyBorder="1" applyAlignment="1">
      <alignment wrapText="1"/>
    </xf>
    <xf numFmtId="0" fontId="21" fillId="0" borderId="213" xfId="0" applyFont="1" applyBorder="1"/>
    <xf numFmtId="0" fontId="21" fillId="0" borderId="87" xfId="0" applyFont="1" applyBorder="1"/>
    <xf numFmtId="0" fontId="22" fillId="0" borderId="201" xfId="0" applyFont="1" applyBorder="1" applyAlignment="1">
      <alignment horizontal="right"/>
    </xf>
    <xf numFmtId="0" fontId="21" fillId="0" borderId="99" xfId="0" applyFont="1" applyBorder="1" applyAlignment="1">
      <alignment horizontal="right"/>
    </xf>
    <xf numFmtId="0" fontId="21" fillId="0" borderId="115" xfId="0" applyFont="1" applyBorder="1"/>
    <xf numFmtId="0" fontId="21" fillId="0" borderId="105" xfId="0" applyFont="1" applyBorder="1"/>
    <xf numFmtId="0" fontId="21" fillId="0" borderId="118" xfId="0" applyFont="1" applyBorder="1"/>
    <xf numFmtId="0" fontId="0" fillId="0" borderId="143" xfId="3" applyFont="1" applyBorder="1" applyProtection="1"/>
    <xf numFmtId="0" fontId="0" fillId="0" borderId="203" xfId="3" applyFont="1" applyBorder="1" applyProtection="1"/>
    <xf numFmtId="0" fontId="0" fillId="0" borderId="126" xfId="3" applyFont="1" applyBorder="1" applyProtection="1"/>
    <xf numFmtId="0" fontId="22" fillId="0" borderId="69" xfId="0" applyFont="1" applyBorder="1" applyAlignment="1">
      <alignment horizontal="center" wrapText="1"/>
    </xf>
    <xf numFmtId="0" fontId="22" fillId="0" borderId="154" xfId="0" applyFont="1" applyBorder="1" applyAlignment="1">
      <alignment horizontal="center" wrapText="1"/>
    </xf>
    <xf numFmtId="0" fontId="17" fillId="3" borderId="116" xfId="0" applyFont="1" applyFill="1" applyBorder="1" applyAlignment="1">
      <alignment wrapText="1"/>
    </xf>
    <xf numFmtId="0" fontId="22" fillId="3" borderId="119" xfId="0" applyFont="1" applyFill="1" applyBorder="1" applyAlignment="1">
      <alignment horizontal="center" wrapText="1"/>
    </xf>
    <xf numFmtId="1" fontId="30" fillId="0" borderId="154" xfId="0" applyNumberFormat="1" applyFont="1" applyBorder="1"/>
    <xf numFmtId="1" fontId="30" fillId="0" borderId="238" xfId="0" applyNumberFormat="1" applyFont="1" applyBorder="1"/>
    <xf numFmtId="1" fontId="0" fillId="0" borderId="203" xfId="0" applyNumberFormat="1" applyBorder="1"/>
    <xf numFmtId="1" fontId="0" fillId="0" borderId="265" xfId="0" applyNumberFormat="1" applyBorder="1"/>
    <xf numFmtId="9" fontId="26" fillId="0" borderId="87" xfId="2" applyNumberFormat="1" applyFont="1" applyFill="1" applyBorder="1" applyAlignment="1" applyProtection="1">
      <alignment horizontal="right"/>
    </xf>
    <xf numFmtId="1" fontId="0" fillId="0" borderId="112" xfId="0" applyNumberFormat="1" applyBorder="1"/>
    <xf numFmtId="1" fontId="0" fillId="0" borderId="194" xfId="0" applyNumberFormat="1" applyBorder="1"/>
    <xf numFmtId="1" fontId="0" fillId="0" borderId="302" xfId="0" applyNumberFormat="1" applyBorder="1"/>
    <xf numFmtId="1" fontId="0" fillId="0" borderId="125" xfId="0" applyNumberFormat="1" applyBorder="1"/>
    <xf numFmtId="3" fontId="21" fillId="3" borderId="142" xfId="3" applyNumberFormat="1" applyFont="1" applyFill="1" applyBorder="1" applyAlignment="1" applyProtection="1">
      <alignment wrapText="1"/>
    </xf>
    <xf numFmtId="3" fontId="21" fillId="3" borderId="119" xfId="3" applyNumberFormat="1" applyFont="1" applyFill="1" applyBorder="1" applyAlignment="1" applyProtection="1">
      <alignment wrapText="1"/>
    </xf>
    <xf numFmtId="3" fontId="21" fillId="3" borderId="116" xfId="3" applyNumberFormat="1" applyFont="1" applyFill="1" applyBorder="1" applyAlignment="1" applyProtection="1">
      <alignment wrapText="1"/>
    </xf>
    <xf numFmtId="0" fontId="21" fillId="0" borderId="188" xfId="7" applyFont="1" applyBorder="1" applyAlignment="1">
      <alignment horizontal="center" wrapText="1"/>
    </xf>
    <xf numFmtId="0" fontId="22" fillId="0" borderId="261" xfId="7" applyFont="1" applyBorder="1" applyAlignment="1">
      <alignment horizontal="center" wrapText="1"/>
    </xf>
    <xf numFmtId="3" fontId="21" fillId="0" borderId="122" xfId="3" applyNumberFormat="1" applyFont="1" applyBorder="1" applyAlignment="1" applyProtection="1">
      <alignment wrapText="1"/>
    </xf>
    <xf numFmtId="3" fontId="21" fillId="0" borderId="136" xfId="3" applyNumberFormat="1" applyFont="1" applyBorder="1" applyAlignment="1" applyProtection="1">
      <alignment wrapText="1"/>
    </xf>
    <xf numFmtId="3" fontId="21" fillId="0" borderId="137" xfId="3" applyNumberFormat="1" applyFont="1" applyBorder="1" applyAlignment="1" applyProtection="1">
      <alignment wrapText="1"/>
    </xf>
    <xf numFmtId="0" fontId="22" fillId="0" borderId="242" xfId="7" applyFont="1" applyBorder="1" applyAlignment="1">
      <alignment horizontal="center"/>
    </xf>
    <xf numFmtId="0" fontId="22" fillId="0" borderId="117" xfId="7" applyFont="1" applyBorder="1" applyAlignment="1">
      <alignment horizontal="center" wrapText="1"/>
    </xf>
    <xf numFmtId="0" fontId="22" fillId="0" borderId="139" xfId="7" applyFont="1" applyBorder="1" applyAlignment="1">
      <alignment horizontal="left" vertical="center"/>
    </xf>
    <xf numFmtId="0" fontId="22" fillId="0" borderId="167" xfId="7" applyFont="1" applyBorder="1" applyAlignment="1">
      <alignment horizontal="center" wrapText="1"/>
    </xf>
    <xf numFmtId="0" fontId="51" fillId="0" borderId="186" xfId="7" applyFont="1" applyBorder="1" applyAlignment="1">
      <alignment horizontal="center" wrapText="1"/>
    </xf>
    <xf numFmtId="1" fontId="0" fillId="3" borderId="119" xfId="0" applyNumberFormat="1" applyFill="1" applyBorder="1"/>
    <xf numFmtId="1" fontId="0" fillId="3" borderId="125" xfId="0" applyNumberFormat="1" applyFill="1" applyBorder="1"/>
    <xf numFmtId="1" fontId="17" fillId="0" borderId="137" xfId="0" applyNumberFormat="1" applyFont="1" applyBorder="1"/>
    <xf numFmtId="1" fontId="17" fillId="0" borderId="100" xfId="0" applyNumberFormat="1" applyFont="1" applyBorder="1"/>
    <xf numFmtId="1" fontId="17" fillId="0" borderId="127" xfId="0" applyNumberFormat="1" applyFont="1" applyBorder="1"/>
    <xf numFmtId="1" fontId="0" fillId="3" borderId="68" xfId="0" applyNumberFormat="1" applyFill="1" applyBorder="1"/>
    <xf numFmtId="1" fontId="0" fillId="3" borderId="66" xfId="0" applyNumberFormat="1" applyFill="1" applyBorder="1"/>
    <xf numFmtId="1" fontId="0" fillId="0" borderId="202" xfId="0" applyNumberFormat="1" applyBorder="1"/>
    <xf numFmtId="1" fontId="0" fillId="3" borderId="192" xfId="0" applyNumberFormat="1" applyFill="1" applyBorder="1"/>
    <xf numFmtId="0" fontId="17" fillId="0" borderId="308" xfId="0" applyFont="1" applyBorder="1" applyAlignment="1">
      <alignment horizontal="center" wrapText="1"/>
    </xf>
    <xf numFmtId="0" fontId="17" fillId="0" borderId="195" xfId="0" applyFont="1" applyBorder="1" applyAlignment="1">
      <alignment horizontal="center" wrapText="1"/>
    </xf>
    <xf numFmtId="0" fontId="17" fillId="0" borderId="196" xfId="0" applyFont="1" applyBorder="1" applyAlignment="1">
      <alignment horizontal="center" wrapText="1"/>
    </xf>
    <xf numFmtId="0" fontId="22" fillId="0" borderId="306" xfId="0" applyFont="1" applyBorder="1" applyAlignment="1">
      <alignment horizontal="center" wrapText="1"/>
    </xf>
    <xf numFmtId="1" fontId="22" fillId="0" borderId="190" xfId="0" applyNumberFormat="1" applyFont="1" applyBorder="1"/>
    <xf numFmtId="1" fontId="22" fillId="0" borderId="144" xfId="0" applyNumberFormat="1" applyFont="1" applyBorder="1"/>
    <xf numFmtId="1" fontId="0" fillId="3" borderId="197" xfId="0" applyNumberFormat="1" applyFill="1" applyBorder="1"/>
    <xf numFmtId="0" fontId="17" fillId="0" borderId="95" xfId="0" applyFont="1" applyBorder="1" applyAlignment="1">
      <alignment horizontal="center"/>
    </xf>
    <xf numFmtId="169" fontId="0" fillId="0" borderId="309" xfId="0" applyNumberFormat="1" applyBorder="1"/>
    <xf numFmtId="169" fontId="0" fillId="0" borderId="310" xfId="0" applyNumberFormat="1" applyBorder="1"/>
    <xf numFmtId="169" fontId="0" fillId="0" borderId="311" xfId="0" applyNumberFormat="1" applyBorder="1"/>
    <xf numFmtId="0" fontId="21" fillId="0" borderId="95" xfId="3" applyFont="1" applyBorder="1" applyAlignment="1" applyProtection="1">
      <alignment horizontal="center" vertical="center"/>
    </xf>
    <xf numFmtId="0" fontId="21" fillId="0" borderId="158" xfId="3" applyFont="1" applyBorder="1" applyAlignment="1" applyProtection="1">
      <alignment vertical="center" wrapText="1"/>
    </xf>
    <xf numFmtId="1" fontId="21" fillId="0" borderId="194" xfId="7" applyNumberFormat="1" applyFont="1" applyBorder="1" applyAlignment="1">
      <alignment horizontal="right"/>
    </xf>
    <xf numFmtId="0" fontId="21" fillId="0" borderId="112" xfId="3" applyFont="1" applyBorder="1" applyAlignment="1" applyProtection="1">
      <alignment vertical="center"/>
    </xf>
    <xf numFmtId="9" fontId="26" fillId="0" borderId="112" xfId="3" applyNumberFormat="1" applyFont="1" applyBorder="1" applyAlignment="1" applyProtection="1">
      <alignment vertical="center"/>
    </xf>
    <xf numFmtId="0" fontId="21" fillId="0" borderId="158" xfId="3" applyFont="1" applyBorder="1" applyAlignment="1" applyProtection="1">
      <alignment vertical="center"/>
    </xf>
    <xf numFmtId="9" fontId="26" fillId="0" borderId="174" xfId="3" applyNumberFormat="1" applyFont="1" applyBorder="1" applyAlignment="1" applyProtection="1">
      <alignment vertical="center"/>
    </xf>
    <xf numFmtId="0" fontId="21" fillId="0" borderId="139" xfId="3" applyFont="1" applyBorder="1" applyAlignment="1" applyProtection="1">
      <alignment horizontal="center" vertical="center"/>
    </xf>
    <xf numFmtId="0" fontId="21" fillId="0" borderId="169" xfId="3" applyFont="1" applyBorder="1" applyAlignment="1" applyProtection="1">
      <alignment vertical="center" wrapText="1"/>
    </xf>
    <xf numFmtId="1" fontId="21" fillId="0" borderId="248" xfId="7" applyNumberFormat="1" applyFont="1" applyBorder="1" applyAlignment="1">
      <alignment horizontal="right"/>
    </xf>
    <xf numFmtId="9" fontId="26" fillId="0" borderId="122" xfId="3" applyNumberFormat="1" applyFont="1" applyBorder="1" applyAlignment="1" applyProtection="1">
      <alignment vertical="center"/>
    </xf>
    <xf numFmtId="0" fontId="21" fillId="0" borderId="169" xfId="3" applyFont="1" applyBorder="1" applyAlignment="1" applyProtection="1">
      <alignment vertical="center"/>
    </xf>
    <xf numFmtId="9" fontId="26" fillId="0" borderId="143" xfId="3" applyNumberFormat="1" applyFont="1" applyBorder="1" applyAlignment="1" applyProtection="1">
      <alignment vertical="center"/>
    </xf>
    <xf numFmtId="0" fontId="0" fillId="0" borderId="192" xfId="3" applyFont="1" applyBorder="1" applyAlignment="1" applyProtection="1">
      <alignment horizontal="center"/>
    </xf>
    <xf numFmtId="0" fontId="0" fillId="0" borderId="174" xfId="3" applyFont="1" applyBorder="1" applyProtection="1"/>
    <xf numFmtId="1" fontId="0" fillId="0" borderId="303" xfId="3" applyNumberFormat="1" applyFont="1" applyBorder="1" applyProtection="1"/>
    <xf numFmtId="0" fontId="0" fillId="0" borderId="63" xfId="3" applyFont="1" applyBorder="1" applyAlignment="1" applyProtection="1">
      <alignment horizontal="center"/>
    </xf>
    <xf numFmtId="1" fontId="0" fillId="0" borderId="153" xfId="3" applyNumberFormat="1" applyFont="1" applyBorder="1" applyProtection="1"/>
    <xf numFmtId="0" fontId="0" fillId="0" borderId="95" xfId="3" applyFont="1" applyBorder="1" applyAlignment="1" applyProtection="1">
      <alignment horizontal="center"/>
    </xf>
    <xf numFmtId="0" fontId="0" fillId="0" borderId="158" xfId="3" applyFont="1" applyBorder="1" applyProtection="1"/>
    <xf numFmtId="0" fontId="0" fillId="0" borderId="46" xfId="3" applyFont="1" applyBorder="1" applyAlignment="1" applyProtection="1">
      <alignment horizontal="center"/>
    </xf>
    <xf numFmtId="0" fontId="0" fillId="0" borderId="29" xfId="3" applyFont="1" applyBorder="1" applyProtection="1"/>
    <xf numFmtId="1" fontId="0" fillId="0" borderId="313" xfId="3" applyNumberFormat="1" applyFont="1" applyBorder="1" applyProtection="1"/>
    <xf numFmtId="1" fontId="0" fillId="0" borderId="3" xfId="3" applyNumberFormat="1" applyFont="1" applyBorder="1" applyProtection="1"/>
    <xf numFmtId="1" fontId="0" fillId="0" borderId="4" xfId="3" applyNumberFormat="1" applyFont="1" applyBorder="1" applyProtection="1"/>
    <xf numFmtId="0" fontId="21" fillId="0" borderId="192" xfId="7" applyFont="1" applyBorder="1" applyAlignment="1">
      <alignment horizontal="center" vertical="center"/>
    </xf>
    <xf numFmtId="0" fontId="21" fillId="0" borderId="194" xfId="3" applyFont="1" applyBorder="1" applyAlignment="1" applyProtection="1">
      <alignment vertical="center" wrapText="1"/>
    </xf>
    <xf numFmtId="1" fontId="21" fillId="0" borderId="192" xfId="3" applyNumberFormat="1" applyFont="1" applyBorder="1" applyAlignment="1" applyProtection="1">
      <alignment vertical="center"/>
    </xf>
    <xf numFmtId="1" fontId="21" fillId="0" borderId="193" xfId="3" applyNumberFormat="1" applyFont="1" applyBorder="1" applyAlignment="1" applyProtection="1">
      <alignment vertical="center"/>
    </xf>
    <xf numFmtId="1" fontId="21" fillId="0" borderId="260" xfId="3" applyNumberFormat="1" applyFont="1" applyBorder="1" applyAlignment="1" applyProtection="1">
      <alignment vertical="center"/>
    </xf>
    <xf numFmtId="1" fontId="21" fillId="0" borderId="174" xfId="3" applyNumberFormat="1" applyFont="1" applyBorder="1" applyAlignment="1" applyProtection="1">
      <alignment vertical="center"/>
    </xf>
    <xf numFmtId="0" fontId="22" fillId="0" borderId="192" xfId="7" applyFont="1" applyBorder="1" applyAlignment="1">
      <alignment horizontal="center" vertical="center"/>
    </xf>
    <xf numFmtId="0" fontId="21" fillId="0" borderId="192" xfId="3" applyFont="1" applyBorder="1" applyAlignment="1" applyProtection="1">
      <alignment horizontal="center"/>
    </xf>
    <xf numFmtId="0" fontId="21" fillId="0" borderId="194" xfId="3" applyFont="1" applyBorder="1" applyAlignment="1" applyProtection="1">
      <alignment wrapText="1"/>
    </xf>
    <xf numFmtId="3" fontId="21" fillId="0" borderId="192" xfId="3" applyNumberFormat="1" applyFont="1" applyBorder="1" applyAlignment="1" applyProtection="1">
      <alignment wrapText="1"/>
    </xf>
    <xf numFmtId="3" fontId="21" fillId="0" borderId="193" xfId="3" applyNumberFormat="1" applyFont="1" applyBorder="1" applyAlignment="1" applyProtection="1">
      <alignment wrapText="1"/>
    </xf>
    <xf numFmtId="3" fontId="21" fillId="0" borderId="194" xfId="3" applyNumberFormat="1" applyFont="1" applyBorder="1" applyAlignment="1" applyProtection="1">
      <alignment wrapText="1"/>
    </xf>
    <xf numFmtId="3" fontId="21" fillId="3" borderId="192" xfId="3" applyNumberFormat="1" applyFont="1" applyFill="1" applyBorder="1" applyAlignment="1" applyProtection="1">
      <alignment wrapText="1"/>
    </xf>
    <xf numFmtId="3" fontId="21" fillId="3" borderId="197" xfId="3" applyNumberFormat="1" applyFont="1" applyFill="1" applyBorder="1" applyAlignment="1" applyProtection="1">
      <alignment wrapText="1"/>
    </xf>
    <xf numFmtId="3" fontId="21" fillId="0" borderId="112" xfId="3" applyNumberFormat="1" applyFont="1" applyBorder="1" applyAlignment="1" applyProtection="1">
      <alignment wrapText="1"/>
    </xf>
    <xf numFmtId="0" fontId="0" fillId="0" borderId="311" xfId="0" applyBorder="1" applyAlignment="1">
      <alignment wrapText="1"/>
    </xf>
    <xf numFmtId="171" fontId="0" fillId="0" borderId="213" xfId="1" applyNumberFormat="1" applyFont="1" applyBorder="1" applyAlignment="1"/>
    <xf numFmtId="171" fontId="0" fillId="0" borderId="211" xfId="1" applyNumberFormat="1" applyFont="1" applyBorder="1" applyAlignment="1"/>
    <xf numFmtId="171" fontId="0" fillId="0" borderId="265" xfId="1" applyNumberFormat="1" applyFont="1" applyBorder="1" applyAlignment="1"/>
    <xf numFmtId="171" fontId="0" fillId="0" borderId="192" xfId="1" applyNumberFormat="1" applyFont="1" applyBorder="1" applyAlignment="1"/>
    <xf numFmtId="171" fontId="0" fillId="0" borderId="260" xfId="1" applyNumberFormat="1" applyFont="1" applyBorder="1" applyAlignment="1"/>
    <xf numFmtId="171" fontId="0" fillId="0" borderId="174" xfId="1" applyNumberFormat="1" applyFont="1" applyBorder="1" applyAlignment="1"/>
    <xf numFmtId="0" fontId="17" fillId="0" borderId="213" xfId="0" applyFont="1" applyBorder="1" applyAlignment="1">
      <alignment horizontal="center"/>
    </xf>
    <xf numFmtId="0" fontId="0" fillId="0" borderId="158" xfId="0" applyBorder="1"/>
    <xf numFmtId="1" fontId="21" fillId="0" borderId="0" xfId="7" applyNumberFormat="1" applyFont="1" applyAlignment="1">
      <alignment vertical="center"/>
    </xf>
    <xf numFmtId="1" fontId="0" fillId="0" borderId="119" xfId="0" applyNumberFormat="1" applyBorder="1"/>
    <xf numFmtId="1" fontId="0" fillId="0" borderId="197" xfId="0" applyNumberFormat="1" applyBorder="1"/>
    <xf numFmtId="1" fontId="0" fillId="3" borderId="303" xfId="0" applyNumberFormat="1" applyFill="1" applyBorder="1"/>
    <xf numFmtId="1" fontId="20" fillId="0" borderId="0" xfId="3" applyNumberFormat="1" applyFont="1" applyProtection="1"/>
    <xf numFmtId="3" fontId="20" fillId="0" borderId="0" xfId="7" applyNumberFormat="1" applyFont="1"/>
    <xf numFmtId="1" fontId="21" fillId="0" borderId="312" xfId="3" applyNumberFormat="1" applyFont="1" applyBorder="1" applyProtection="1"/>
    <xf numFmtId="1" fontId="21" fillId="0" borderId="310" xfId="3" applyNumberFormat="1" applyFont="1" applyBorder="1" applyProtection="1"/>
    <xf numFmtId="1" fontId="21" fillId="0" borderId="174" xfId="3" applyNumberFormat="1" applyFont="1" applyBorder="1" applyProtection="1"/>
    <xf numFmtId="0" fontId="21" fillId="0" borderId="260" xfId="3" applyFont="1" applyBorder="1" applyAlignment="1" applyProtection="1">
      <alignment vertical="center" wrapText="1"/>
    </xf>
    <xf numFmtId="3" fontId="22" fillId="3" borderId="197" xfId="3" applyNumberFormat="1" applyFont="1" applyFill="1" applyBorder="1" applyAlignment="1" applyProtection="1">
      <alignment wrapText="1"/>
    </xf>
    <xf numFmtId="3" fontId="21" fillId="0" borderId="190" xfId="0" applyNumberFormat="1" applyFont="1" applyBorder="1"/>
    <xf numFmtId="3" fontId="21" fillId="0" borderId="174" xfId="0" applyNumberFormat="1" applyFont="1" applyBorder="1"/>
    <xf numFmtId="0" fontId="17" fillId="0" borderId="177" xfId="0" applyFont="1" applyBorder="1" applyAlignment="1">
      <alignment horizontal="center" wrapText="1"/>
    </xf>
    <xf numFmtId="0" fontId="17" fillId="0" borderId="128" xfId="0" applyFont="1" applyBorder="1" applyAlignment="1">
      <alignment horizontal="center" wrapText="1"/>
    </xf>
    <xf numFmtId="169" fontId="0" fillId="0" borderId="63" xfId="0" applyNumberFormat="1" applyBorder="1"/>
    <xf numFmtId="169" fontId="0" fillId="0" borderId="64" xfId="0" applyNumberFormat="1" applyBorder="1"/>
    <xf numFmtId="169" fontId="0" fillId="0" borderId="65" xfId="0" applyNumberFormat="1" applyBorder="1"/>
    <xf numFmtId="169" fontId="0" fillId="0" borderId="66" xfId="0" applyNumberFormat="1" applyBorder="1"/>
    <xf numFmtId="169" fontId="0" fillId="0" borderId="67" xfId="0" applyNumberFormat="1" applyBorder="1"/>
    <xf numFmtId="0" fontId="22" fillId="0" borderId="122" xfId="3" applyFont="1" applyBorder="1" applyAlignment="1" applyProtection="1">
      <alignment vertical="center" wrapText="1"/>
    </xf>
    <xf numFmtId="0" fontId="15" fillId="0" borderId="0" xfId="3" applyFont="1" applyProtection="1"/>
    <xf numFmtId="173" fontId="15" fillId="0" borderId="0" xfId="2" applyFont="1"/>
    <xf numFmtId="1" fontId="17" fillId="3" borderId="116" xfId="0" applyNumberFormat="1" applyFont="1" applyFill="1" applyBorder="1"/>
    <xf numFmtId="0" fontId="22" fillId="0" borderId="106" xfId="0" applyFont="1" applyBorder="1" applyAlignment="1">
      <alignment horizontal="center" wrapText="1"/>
    </xf>
    <xf numFmtId="0" fontId="42" fillId="0" borderId="128" xfId="0" applyFont="1" applyBorder="1" applyAlignment="1">
      <alignment horizontal="center" wrapText="1"/>
    </xf>
    <xf numFmtId="170" fontId="42" fillId="0" borderId="128" xfId="2" applyNumberFormat="1" applyFont="1" applyBorder="1" applyAlignment="1">
      <alignment horizontal="center" wrapText="1"/>
    </xf>
    <xf numFmtId="171" fontId="17" fillId="0" borderId="128" xfId="1" applyNumberFormat="1" applyFont="1" applyBorder="1" applyAlignment="1">
      <alignment horizontal="center" wrapText="1"/>
    </xf>
    <xf numFmtId="171" fontId="17" fillId="0" borderId="106" xfId="1" applyNumberFormat="1" applyFont="1" applyBorder="1" applyAlignment="1">
      <alignment horizontal="center" wrapText="1"/>
    </xf>
    <xf numFmtId="0" fontId="42" fillId="0" borderId="135" xfId="0" applyFont="1" applyBorder="1" applyAlignment="1">
      <alignment horizontal="center" wrapText="1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70" fontId="53" fillId="0" borderId="0" xfId="2" applyNumberFormat="1" applyFont="1" applyAlignment="1">
      <alignment vertical="center"/>
    </xf>
    <xf numFmtId="0" fontId="54" fillId="0" borderId="0" xfId="0" applyFont="1" applyAlignment="1">
      <alignment horizontal="left" vertical="center"/>
    </xf>
    <xf numFmtId="0" fontId="55" fillId="0" borderId="91" xfId="0" applyFont="1" applyBorder="1" applyAlignment="1">
      <alignment horizontal="center"/>
    </xf>
    <xf numFmtId="0" fontId="55" fillId="0" borderId="96" xfId="0" applyFont="1" applyBorder="1"/>
    <xf numFmtId="0" fontId="55" fillId="0" borderId="101" xfId="0" applyFont="1" applyBorder="1" applyAlignment="1">
      <alignment horizontal="center"/>
    </xf>
    <xf numFmtId="0" fontId="55" fillId="0" borderId="16" xfId="0" applyFont="1" applyBorder="1"/>
    <xf numFmtId="1" fontId="55" fillId="0" borderId="66" xfId="0" applyNumberFormat="1" applyFont="1" applyBorder="1"/>
    <xf numFmtId="1" fontId="55" fillId="0" borderId="105" xfId="0" applyNumberFormat="1" applyFont="1" applyBorder="1"/>
    <xf numFmtId="1" fontId="55" fillId="0" borderId="60" xfId="0" applyNumberFormat="1" applyFont="1" applyBorder="1"/>
    <xf numFmtId="0" fontId="55" fillId="0" borderId="179" xfId="0" applyFont="1" applyBorder="1" applyAlignment="1">
      <alignment horizontal="center"/>
    </xf>
    <xf numFmtId="0" fontId="55" fillId="0" borderId="23" xfId="0" applyFont="1" applyBorder="1"/>
    <xf numFmtId="1" fontId="55" fillId="0" borderId="68" xfId="0" applyNumberFormat="1" applyFont="1" applyBorder="1"/>
    <xf numFmtId="1" fontId="55" fillId="0" borderId="118" xfId="0" applyNumberFormat="1" applyFont="1" applyBorder="1"/>
    <xf numFmtId="1" fontId="55" fillId="0" borderId="69" xfId="0" applyNumberFormat="1" applyFont="1" applyBorder="1"/>
    <xf numFmtId="1" fontId="55" fillId="0" borderId="70" xfId="0" applyNumberFormat="1" applyFont="1" applyBorder="1"/>
    <xf numFmtId="1" fontId="55" fillId="0" borderId="67" xfId="0" applyNumberFormat="1" applyFont="1" applyBorder="1"/>
    <xf numFmtId="0" fontId="17" fillId="0" borderId="192" xfId="0" applyFont="1" applyBorder="1" applyAlignment="1">
      <alignment horizontal="center" wrapText="1"/>
    </xf>
    <xf numFmtId="0" fontId="17" fillId="0" borderId="193" xfId="0" applyFont="1" applyBorder="1" applyAlignment="1">
      <alignment horizontal="center" wrapText="1"/>
    </xf>
    <xf numFmtId="0" fontId="17" fillId="0" borderId="260" xfId="0" applyFont="1" applyBorder="1" applyAlignment="1">
      <alignment horizontal="center" wrapText="1"/>
    </xf>
    <xf numFmtId="0" fontId="17" fillId="0" borderId="303" xfId="0" applyFont="1" applyBorder="1" applyAlignment="1">
      <alignment horizontal="center" wrapText="1"/>
    </xf>
    <xf numFmtId="171" fontId="22" fillId="0" borderId="186" xfId="1" applyNumberFormat="1" applyFont="1" applyBorder="1"/>
    <xf numFmtId="171" fontId="22" fillId="0" borderId="20" xfId="1" applyNumberFormat="1" applyFont="1" applyBorder="1"/>
    <xf numFmtId="171" fontId="22" fillId="0" borderId="25" xfId="1" applyNumberFormat="1" applyFont="1" applyBorder="1"/>
    <xf numFmtId="173" fontId="55" fillId="0" borderId="125" xfId="2" applyFont="1" applyBorder="1" applyAlignment="1"/>
    <xf numFmtId="173" fontId="55" fillId="0" borderId="119" xfId="2" applyFont="1" applyBorder="1" applyAlignment="1"/>
    <xf numFmtId="171" fontId="15" fillId="0" borderId="68" xfId="1" applyNumberFormat="1" applyFont="1" applyFill="1" applyBorder="1"/>
    <xf numFmtId="171" fontId="15" fillId="0" borderId="69" xfId="1" applyNumberFormat="1" applyFont="1" applyFill="1" applyBorder="1"/>
    <xf numFmtId="171" fontId="15" fillId="0" borderId="70" xfId="1" applyNumberFormat="1" applyFont="1" applyFill="1" applyBorder="1"/>
    <xf numFmtId="0" fontId="20" fillId="0" borderId="0" xfId="0" applyFont="1" applyAlignment="1">
      <alignment horizontal="left" vertical="top"/>
    </xf>
    <xf numFmtId="0" fontId="15" fillId="0" borderId="0" xfId="211" applyAlignment="1">
      <alignment horizontal="left"/>
    </xf>
    <xf numFmtId="0" fontId="15" fillId="0" borderId="0" xfId="211"/>
    <xf numFmtId="0" fontId="17" fillId="0" borderId="0" xfId="211" applyFont="1" applyAlignment="1">
      <alignment horizontal="left" vertical="center"/>
    </xf>
    <xf numFmtId="0" fontId="17" fillId="0" borderId="0" xfId="211" applyFont="1" applyAlignment="1">
      <alignment horizontal="center" wrapText="1"/>
    </xf>
    <xf numFmtId="0" fontId="17" fillId="0" borderId="0" xfId="211" applyFont="1"/>
    <xf numFmtId="0" fontId="17" fillId="0" borderId="131" xfId="211" applyFont="1" applyBorder="1" applyAlignment="1">
      <alignment horizontal="left" vertical="center"/>
    </xf>
    <xf numFmtId="0" fontId="17" fillId="0" borderId="167" xfId="211" applyFont="1" applyBorder="1" applyAlignment="1">
      <alignment horizontal="center" wrapText="1"/>
    </xf>
    <xf numFmtId="0" fontId="57" fillId="0" borderId="0" xfId="211" applyFont="1"/>
    <xf numFmtId="0" fontId="56" fillId="0" borderId="4" xfId="211" applyFont="1" applyBorder="1" applyAlignment="1">
      <alignment horizontal="center" wrapText="1"/>
    </xf>
    <xf numFmtId="0" fontId="50" fillId="0" borderId="22" xfId="0" applyFont="1" applyBorder="1" applyAlignment="1">
      <alignment horizontal="center" wrapText="1"/>
    </xf>
    <xf numFmtId="0" fontId="50" fillId="0" borderId="315" xfId="0" applyFont="1" applyBorder="1" applyAlignment="1">
      <alignment horizontal="center" wrapText="1"/>
    </xf>
    <xf numFmtId="0" fontId="50" fillId="0" borderId="272" xfId="0" applyFont="1" applyBorder="1" applyAlignment="1">
      <alignment horizontal="center" wrapText="1"/>
    </xf>
    <xf numFmtId="0" fontId="50" fillId="0" borderId="316" xfId="0" applyFont="1" applyBorder="1" applyAlignment="1">
      <alignment horizontal="center" wrapText="1"/>
    </xf>
    <xf numFmtId="180" fontId="50" fillId="0" borderId="317" xfId="0" applyNumberFormat="1" applyFont="1" applyBorder="1" applyAlignment="1">
      <alignment horizontal="center" wrapText="1"/>
    </xf>
    <xf numFmtId="0" fontId="50" fillId="0" borderId="318" xfId="0" applyFont="1" applyBorder="1" applyAlignment="1">
      <alignment horizontal="center" wrapText="1"/>
    </xf>
    <xf numFmtId="0" fontId="50" fillId="0" borderId="317" xfId="0" applyFont="1" applyBorder="1" applyAlignment="1">
      <alignment horizontal="center" wrapText="1"/>
    </xf>
    <xf numFmtId="0" fontId="58" fillId="0" borderId="179" xfId="211" applyFont="1" applyBorder="1" applyAlignment="1">
      <alignment horizontal="center" wrapText="1"/>
    </xf>
    <xf numFmtId="0" fontId="58" fillId="0" borderId="24" xfId="213" applyFont="1" applyBorder="1" applyProtection="1"/>
    <xf numFmtId="181" fontId="47" fillId="0" borderId="321" xfId="0" applyNumberFormat="1" applyFont="1" applyBorder="1" applyAlignment="1">
      <alignment horizontal="right"/>
    </xf>
    <xf numFmtId="181" fontId="47" fillId="0" borderId="315" xfId="0" applyNumberFormat="1" applyFont="1" applyBorder="1" applyAlignment="1">
      <alignment horizontal="right"/>
    </xf>
    <xf numFmtId="181" fontId="47" fillId="0" borderId="301" xfId="0" applyNumberFormat="1" applyFont="1" applyBorder="1" applyAlignment="1">
      <alignment horizontal="right"/>
    </xf>
    <xf numFmtId="181" fontId="47" fillId="0" borderId="271" xfId="0" applyNumberFormat="1" applyFont="1" applyBorder="1" applyAlignment="1">
      <alignment horizontal="right"/>
    </xf>
    <xf numFmtId="0" fontId="58" fillId="0" borderId="93" xfId="211" applyFont="1" applyBorder="1" applyAlignment="1">
      <alignment horizontal="center" wrapText="1"/>
    </xf>
    <xf numFmtId="0" fontId="59" fillId="0" borderId="8" xfId="213" applyFont="1" applyBorder="1" applyProtection="1"/>
    <xf numFmtId="181" fontId="60" fillId="0" borderId="150" xfId="0" applyNumberFormat="1" applyFont="1" applyBorder="1" applyAlignment="1">
      <alignment horizontal="right"/>
    </xf>
    <xf numFmtId="181" fontId="60" fillId="0" borderId="10" xfId="0" applyNumberFormat="1" applyFont="1" applyBorder="1" applyAlignment="1">
      <alignment horizontal="right"/>
    </xf>
    <xf numFmtId="181" fontId="60" fillId="0" borderId="190" xfId="0" applyNumberFormat="1" applyFont="1" applyBorder="1" applyAlignment="1">
      <alignment horizontal="right"/>
    </xf>
    <xf numFmtId="0" fontId="58" fillId="0" borderId="183" xfId="211" applyFont="1" applyBorder="1" applyAlignment="1">
      <alignment horizontal="center" wrapText="1"/>
    </xf>
    <xf numFmtId="0" fontId="59" fillId="0" borderId="47" xfId="213" applyFont="1" applyBorder="1" applyProtection="1"/>
    <xf numFmtId="181" fontId="60" fillId="0" borderId="322" xfId="0" applyNumberFormat="1" applyFont="1" applyBorder="1" applyAlignment="1">
      <alignment horizontal="right"/>
    </xf>
    <xf numFmtId="181" fontId="60" fillId="0" borderId="3" xfId="0" applyNumberFormat="1" applyFont="1" applyBorder="1" applyAlignment="1">
      <alignment horizontal="right"/>
    </xf>
    <xf numFmtId="181" fontId="60" fillId="0" borderId="300" xfId="0" applyNumberFormat="1" applyFont="1" applyBorder="1" applyAlignment="1">
      <alignment horizontal="right"/>
    </xf>
    <xf numFmtId="0" fontId="59" fillId="0" borderId="314" xfId="211" applyFont="1" applyBorder="1" applyAlignment="1">
      <alignment horizontal="center" wrapText="1"/>
    </xf>
    <xf numFmtId="0" fontId="58" fillId="0" borderId="53" xfId="213" applyFont="1" applyBorder="1" applyProtection="1"/>
    <xf numFmtId="181" fontId="47" fillId="0" borderId="307" xfId="0" applyNumberFormat="1" applyFont="1" applyBorder="1" applyAlignment="1">
      <alignment horizontal="right"/>
    </xf>
    <xf numFmtId="181" fontId="47" fillId="0" borderId="52" xfId="0" applyNumberFormat="1" applyFont="1" applyBorder="1" applyAlignment="1">
      <alignment horizontal="right"/>
    </xf>
    <xf numFmtId="181" fontId="47" fillId="0" borderId="319" xfId="0" applyNumberFormat="1" applyFont="1" applyBorder="1" applyAlignment="1">
      <alignment horizontal="right"/>
    </xf>
    <xf numFmtId="181" fontId="47" fillId="0" borderId="320" xfId="0" applyNumberFormat="1" applyFont="1" applyBorder="1" applyAlignment="1">
      <alignment horizontal="right"/>
    </xf>
    <xf numFmtId="0" fontId="59" fillId="0" borderId="93" xfId="211" applyFont="1" applyBorder="1" applyAlignment="1">
      <alignment horizontal="center" wrapText="1"/>
    </xf>
    <xf numFmtId="181" fontId="60" fillId="0" borderId="13" xfId="0" applyNumberFormat="1" applyFont="1" applyBorder="1" applyAlignment="1">
      <alignment horizontal="right"/>
    </xf>
    <xf numFmtId="181" fontId="47" fillId="0" borderId="58" xfId="0" applyNumberFormat="1" applyFont="1" applyBorder="1" applyAlignment="1">
      <alignment horizontal="right"/>
    </xf>
    <xf numFmtId="181" fontId="47" fillId="0" borderId="32" xfId="0" applyNumberFormat="1" applyFont="1" applyBorder="1" applyAlignment="1">
      <alignment horizontal="right"/>
    </xf>
    <xf numFmtId="181" fontId="47" fillId="0" borderId="144" xfId="0" applyNumberFormat="1" applyFont="1" applyBorder="1" applyAlignment="1">
      <alignment horizontal="right"/>
    </xf>
    <xf numFmtId="181" fontId="47" fillId="0" borderId="132" xfId="0" applyNumberFormat="1" applyFont="1" applyBorder="1" applyAlignment="1">
      <alignment horizontal="right"/>
    </xf>
    <xf numFmtId="0" fontId="56" fillId="0" borderId="2" xfId="211" applyFont="1" applyBorder="1" applyAlignment="1">
      <alignment horizontal="center" wrapText="1"/>
    </xf>
    <xf numFmtId="0" fontId="58" fillId="0" borderId="33" xfId="213" applyFont="1" applyBorder="1" applyProtection="1"/>
    <xf numFmtId="173" fontId="15" fillId="0" borderId="0" xfId="212"/>
    <xf numFmtId="0" fontId="56" fillId="0" borderId="21" xfId="211" applyFont="1" applyBorder="1" applyAlignment="1">
      <alignment horizontal="center" wrapText="1"/>
    </xf>
    <xf numFmtId="173" fontId="15" fillId="0" borderId="0" xfId="212" applyBorder="1"/>
    <xf numFmtId="181" fontId="60" fillId="0" borderId="48" xfId="0" applyNumberFormat="1" applyFont="1" applyBorder="1" applyAlignment="1">
      <alignment horizontal="right"/>
    </xf>
    <xf numFmtId="0" fontId="30" fillId="0" borderId="0" xfId="211" applyFont="1"/>
    <xf numFmtId="173" fontId="30" fillId="0" borderId="0" xfId="212" applyFont="1" applyBorder="1"/>
    <xf numFmtId="0" fontId="61" fillId="0" borderId="2" xfId="213" applyFont="1" applyBorder="1" applyAlignment="1" applyProtection="1">
      <alignment horizontal="center"/>
    </xf>
    <xf numFmtId="0" fontId="61" fillId="0" borderId="59" xfId="213" applyFont="1" applyBorder="1" applyAlignment="1" applyProtection="1">
      <alignment wrapText="1"/>
    </xf>
    <xf numFmtId="181" fontId="47" fillId="0" borderId="85" xfId="0" applyNumberFormat="1" applyFont="1" applyBorder="1" applyAlignment="1">
      <alignment horizontal="right"/>
    </xf>
    <xf numFmtId="0" fontId="61" fillId="0" borderId="46" xfId="213" applyFont="1" applyBorder="1" applyAlignment="1" applyProtection="1">
      <alignment horizontal="center"/>
    </xf>
    <xf numFmtId="0" fontId="62" fillId="0" borderId="29" xfId="213" applyFont="1" applyBorder="1" applyAlignment="1" applyProtection="1">
      <alignment wrapText="1"/>
    </xf>
    <xf numFmtId="181" fontId="60" fillId="0" borderId="323" xfId="0" applyNumberFormat="1" applyFont="1" applyBorder="1" applyAlignment="1">
      <alignment horizontal="right"/>
    </xf>
    <xf numFmtId="0" fontId="56" fillId="0" borderId="2" xfId="213" applyFont="1" applyBorder="1" applyAlignment="1" applyProtection="1">
      <alignment horizontal="center"/>
    </xf>
    <xf numFmtId="0" fontId="58" fillId="0" borderId="59" xfId="213" applyFont="1" applyBorder="1" applyProtection="1"/>
    <xf numFmtId="181" fontId="47" fillId="0" borderId="0" xfId="0" applyNumberFormat="1" applyFont="1" applyAlignment="1">
      <alignment horizontal="right"/>
    </xf>
    <xf numFmtId="0" fontId="58" fillId="0" borderId="21" xfId="213" applyFont="1" applyBorder="1" applyAlignment="1" applyProtection="1">
      <alignment horizontal="center"/>
    </xf>
    <xf numFmtId="0" fontId="59" fillId="0" borderId="11" xfId="213" applyFont="1" applyBorder="1" applyProtection="1"/>
    <xf numFmtId="181" fontId="60" fillId="0" borderId="132" xfId="0" applyNumberFormat="1" applyFont="1" applyBorder="1" applyAlignment="1">
      <alignment horizontal="right"/>
    </xf>
    <xf numFmtId="181" fontId="60" fillId="0" borderId="85" xfId="0" applyNumberFormat="1" applyFont="1" applyBorder="1" applyAlignment="1">
      <alignment horizontal="right"/>
    </xf>
    <xf numFmtId="181" fontId="60" fillId="0" borderId="144" xfId="0" applyNumberFormat="1" applyFont="1" applyBorder="1" applyAlignment="1">
      <alignment horizontal="right"/>
    </xf>
    <xf numFmtId="181" fontId="60" fillId="0" borderId="0" xfId="0" applyNumberFormat="1" applyFont="1" applyAlignment="1">
      <alignment horizontal="right"/>
    </xf>
    <xf numFmtId="0" fontId="56" fillId="0" borderId="22" xfId="213" applyFont="1" applyBorder="1" applyAlignment="1" applyProtection="1">
      <alignment horizontal="center"/>
    </xf>
    <xf numFmtId="0" fontId="58" fillId="0" borderId="23" xfId="213" applyFont="1" applyBorder="1" applyProtection="1"/>
    <xf numFmtId="181" fontId="47" fillId="0" borderId="273" xfId="0" applyNumberFormat="1" applyFont="1" applyBorder="1" applyAlignment="1">
      <alignment horizontal="right"/>
    </xf>
    <xf numFmtId="181" fontId="47" fillId="0" borderId="128" xfId="0" applyNumberFormat="1" applyFont="1" applyBorder="1" applyAlignment="1">
      <alignment horizontal="right"/>
    </xf>
    <xf numFmtId="181" fontId="47" fillId="0" borderId="205" xfId="0" applyNumberFormat="1" applyFont="1" applyBorder="1" applyAlignment="1">
      <alignment horizontal="right"/>
    </xf>
    <xf numFmtId="181" fontId="47" fillId="0" borderId="127" xfId="0" applyNumberFormat="1" applyFont="1" applyBorder="1" applyAlignment="1">
      <alignment horizontal="right"/>
    </xf>
    <xf numFmtId="0" fontId="58" fillId="0" borderId="2" xfId="213" applyFont="1" applyBorder="1" applyAlignment="1" applyProtection="1">
      <alignment horizontal="center"/>
    </xf>
    <xf numFmtId="0" fontId="59" fillId="0" borderId="59" xfId="213" applyFont="1" applyBorder="1" applyProtection="1"/>
    <xf numFmtId="181" fontId="60" fillId="0" borderId="266" xfId="0" applyNumberFormat="1" applyFont="1" applyBorder="1" applyAlignment="1">
      <alignment horizontal="right"/>
    </xf>
    <xf numFmtId="181" fontId="60" fillId="0" borderId="87" xfId="0" applyNumberFormat="1" applyFont="1" applyBorder="1" applyAlignment="1">
      <alignment horizontal="right"/>
    </xf>
    <xf numFmtId="181" fontId="60" fillId="0" borderId="265" xfId="0" applyNumberFormat="1" applyFont="1" applyBorder="1" applyAlignment="1">
      <alignment horizontal="right"/>
    </xf>
    <xf numFmtId="181" fontId="60" fillId="0" borderId="99" xfId="0" applyNumberFormat="1" applyFont="1" applyBorder="1" applyAlignment="1">
      <alignment horizontal="right"/>
    </xf>
    <xf numFmtId="0" fontId="58" fillId="0" borderId="46" xfId="213" applyFont="1" applyBorder="1" applyAlignment="1" applyProtection="1">
      <alignment horizontal="center"/>
    </xf>
    <xf numFmtId="0" fontId="59" fillId="0" borderId="29" xfId="213" applyFont="1" applyBorder="1" applyProtection="1"/>
    <xf numFmtId="0" fontId="47" fillId="0" borderId="59" xfId="213" applyFont="1" applyBorder="1" applyProtection="1"/>
    <xf numFmtId="181" fontId="47" fillId="0" borderId="131" xfId="0" applyNumberFormat="1" applyFont="1" applyBorder="1" applyAlignment="1">
      <alignment horizontal="right"/>
    </xf>
    <xf numFmtId="181" fontId="47" fillId="0" borderId="268" xfId="0" applyNumberFormat="1" applyFont="1" applyBorder="1" applyAlignment="1">
      <alignment horizontal="right"/>
    </xf>
    <xf numFmtId="181" fontId="47" fillId="0" borderId="143" xfId="0" applyNumberFormat="1" applyFont="1" applyBorder="1" applyAlignment="1">
      <alignment horizontal="right"/>
    </xf>
    <xf numFmtId="181" fontId="47" fillId="0" borderId="122" xfId="0" applyNumberFormat="1" applyFont="1" applyBorder="1" applyAlignment="1">
      <alignment horizontal="right"/>
    </xf>
    <xf numFmtId="0" fontId="59" fillId="0" borderId="5" xfId="211" applyFont="1" applyBorder="1"/>
    <xf numFmtId="181" fontId="60" fillId="0" borderId="302" xfId="0" applyNumberFormat="1" applyFont="1" applyBorder="1" applyAlignment="1">
      <alignment horizontal="right"/>
    </xf>
    <xf numFmtId="181" fontId="60" fillId="0" borderId="193" xfId="0" applyNumberFormat="1" applyFont="1" applyBorder="1" applyAlignment="1">
      <alignment horizontal="right"/>
    </xf>
    <xf numFmtId="181" fontId="60" fillId="0" borderId="174" xfId="0" applyNumberFormat="1" applyFont="1" applyBorder="1" applyAlignment="1">
      <alignment horizontal="right"/>
    </xf>
    <xf numFmtId="181" fontId="60" fillId="0" borderId="112" xfId="0" applyNumberFormat="1" applyFont="1" applyBorder="1" applyAlignment="1">
      <alignment horizontal="right"/>
    </xf>
    <xf numFmtId="0" fontId="62" fillId="0" borderId="0" xfId="213" applyFont="1" applyProtection="1"/>
    <xf numFmtId="0" fontId="58" fillId="0" borderId="0" xfId="213" applyFont="1" applyBorder="1" applyProtection="1"/>
    <xf numFmtId="3" fontId="58" fillId="0" borderId="0" xfId="213" applyNumberFormat="1" applyFont="1" applyBorder="1" applyProtection="1"/>
    <xf numFmtId="0" fontId="63" fillId="0" borderId="0" xfId="211" applyFont="1"/>
    <xf numFmtId="0" fontId="64" fillId="0" borderId="0" xfId="211" applyFont="1"/>
    <xf numFmtId="0" fontId="65" fillId="0" borderId="0" xfId="211" applyFont="1"/>
    <xf numFmtId="0" fontId="66" fillId="0" borderId="0" xfId="211" applyFont="1" applyAlignment="1">
      <alignment wrapText="1"/>
    </xf>
    <xf numFmtId="0" fontId="58" fillId="0" borderId="0" xfId="211" applyFont="1"/>
    <xf numFmtId="0" fontId="17" fillId="0" borderId="31" xfId="211" applyFont="1" applyBorder="1" applyAlignment="1">
      <alignment horizontal="left" vertical="center"/>
    </xf>
    <xf numFmtId="0" fontId="17" fillId="0" borderId="53" xfId="211" applyFont="1" applyBorder="1" applyAlignment="1">
      <alignment horizontal="center" wrapText="1"/>
    </xf>
    <xf numFmtId="0" fontId="56" fillId="0" borderId="46" xfId="211" applyFont="1" applyBorder="1" applyAlignment="1">
      <alignment horizontal="center" wrapText="1"/>
    </xf>
    <xf numFmtId="0" fontId="58" fillId="0" borderId="2" xfId="211" applyFont="1" applyBorder="1" applyAlignment="1">
      <alignment horizontal="center"/>
    </xf>
    <xf numFmtId="0" fontId="58" fillId="0" borderId="59" xfId="211" applyFont="1" applyBorder="1" applyAlignment="1">
      <alignment wrapText="1"/>
    </xf>
    <xf numFmtId="0" fontId="58" fillId="0" borderId="21" xfId="211" applyFont="1" applyBorder="1" applyAlignment="1">
      <alignment horizontal="center"/>
    </xf>
    <xf numFmtId="0" fontId="59" fillId="0" borderId="11" xfId="211" applyFont="1" applyBorder="1" applyAlignment="1">
      <alignment wrapText="1"/>
    </xf>
    <xf numFmtId="0" fontId="67" fillId="0" borderId="0" xfId="211" applyFont="1"/>
    <xf numFmtId="0" fontId="58" fillId="0" borderId="23" xfId="211" applyFont="1" applyBorder="1" applyAlignment="1">
      <alignment wrapText="1"/>
    </xf>
    <xf numFmtId="181" fontId="30" fillId="0" borderId="0" xfId="211" applyNumberFormat="1" applyFont="1"/>
    <xf numFmtId="3" fontId="68" fillId="0" borderId="0" xfId="12" applyNumberFormat="1" applyFont="1" applyBorder="1" applyAlignment="1" applyProtection="1">
      <alignment wrapText="1"/>
    </xf>
    <xf numFmtId="3" fontId="30" fillId="0" borderId="0" xfId="211" applyNumberFormat="1" applyFont="1"/>
    <xf numFmtId="0" fontId="59" fillId="0" borderId="59" xfId="211" applyFont="1" applyBorder="1" applyAlignment="1">
      <alignment wrapText="1"/>
    </xf>
    <xf numFmtId="182" fontId="30" fillId="0" borderId="0" xfId="211" applyNumberFormat="1" applyFont="1"/>
    <xf numFmtId="3" fontId="15" fillId="0" borderId="0" xfId="211" applyNumberFormat="1"/>
    <xf numFmtId="0" fontId="58" fillId="0" borderId="11" xfId="211" applyFont="1" applyBorder="1" applyAlignment="1">
      <alignment wrapText="1"/>
    </xf>
    <xf numFmtId="3" fontId="72" fillId="0" borderId="242" xfId="211" applyNumberFormat="1" applyFont="1" applyBorder="1"/>
    <xf numFmtId="3" fontId="72" fillId="0" borderId="206" xfId="211" applyNumberFormat="1" applyFont="1" applyBorder="1"/>
    <xf numFmtId="0" fontId="58" fillId="0" borderId="15" xfId="211" applyFont="1" applyBorder="1" applyAlignment="1">
      <alignment horizontal="center"/>
    </xf>
    <xf numFmtId="0" fontId="58" fillId="0" borderId="16" xfId="211" applyFont="1" applyBorder="1" applyAlignment="1">
      <alignment wrapText="1"/>
    </xf>
    <xf numFmtId="0" fontId="58" fillId="0" borderId="22" xfId="211" applyFont="1" applyBorder="1" applyAlignment="1">
      <alignment horizontal="center"/>
    </xf>
    <xf numFmtId="0" fontId="61" fillId="0" borderId="101" xfId="12" applyFont="1" applyBorder="1" applyAlignment="1" applyProtection="1">
      <alignment horizontal="center" vertical="center"/>
    </xf>
    <xf numFmtId="0" fontId="61" fillId="0" borderId="16" xfId="12" applyFont="1" applyBorder="1" applyAlignment="1" applyProtection="1">
      <alignment vertical="center" wrapText="1"/>
    </xf>
    <xf numFmtId="3" fontId="73" fillId="0" borderId="15" xfId="12" applyNumberFormat="1" applyFont="1" applyBorder="1" applyAlignment="1" applyProtection="1">
      <alignment vertical="center" wrapText="1"/>
    </xf>
    <xf numFmtId="3" fontId="73" fillId="0" borderId="20" xfId="12" applyNumberFormat="1" applyFont="1" applyBorder="1" applyAlignment="1" applyProtection="1">
      <alignment vertical="center" wrapText="1"/>
    </xf>
    <xf numFmtId="3" fontId="73" fillId="0" borderId="16" xfId="12" applyNumberFormat="1" applyFont="1" applyBorder="1" applyAlignment="1" applyProtection="1">
      <alignment vertical="center" wrapText="1"/>
    </xf>
    <xf numFmtId="3" fontId="74" fillId="0" borderId="97" xfId="12" applyNumberFormat="1" applyFont="1" applyBorder="1" applyAlignment="1" applyProtection="1">
      <alignment vertical="center" wrapText="1"/>
    </xf>
    <xf numFmtId="3" fontId="74" fillId="0" borderId="206" xfId="12" applyNumberFormat="1" applyFont="1" applyBorder="1" applyAlignment="1" applyProtection="1">
      <alignment vertical="center" wrapText="1"/>
    </xf>
    <xf numFmtId="173" fontId="15" fillId="0" borderId="0" xfId="212" applyFont="1"/>
    <xf numFmtId="0" fontId="61" fillId="0" borderId="102" xfId="12" applyFont="1" applyBorder="1" applyAlignment="1" applyProtection="1">
      <alignment horizontal="center" vertical="center"/>
    </xf>
    <xf numFmtId="0" fontId="61" fillId="0" borderId="98" xfId="12" applyFont="1" applyBorder="1" applyAlignment="1" applyProtection="1">
      <alignment vertical="center" wrapText="1"/>
    </xf>
    <xf numFmtId="3" fontId="73" fillId="0" borderId="168" xfId="12" applyNumberFormat="1" applyFont="1" applyBorder="1" applyAlignment="1" applyProtection="1">
      <alignment vertical="center" wrapText="1"/>
    </xf>
    <xf numFmtId="3" fontId="73" fillId="0" borderId="258" xfId="12" applyNumberFormat="1" applyFont="1" applyBorder="1" applyAlignment="1" applyProtection="1">
      <alignment vertical="center" wrapText="1"/>
    </xf>
    <xf numFmtId="3" fontId="73" fillId="0" borderId="98" xfId="12" applyNumberFormat="1" applyFont="1" applyBorder="1" applyAlignment="1" applyProtection="1">
      <alignment vertical="center" wrapText="1"/>
    </xf>
    <xf numFmtId="3" fontId="74" fillId="0" borderId="233" xfId="12" applyNumberFormat="1" applyFont="1" applyBorder="1" applyAlignment="1" applyProtection="1">
      <alignment vertical="center" wrapText="1"/>
    </xf>
    <xf numFmtId="3" fontId="74" fillId="0" borderId="209" xfId="12" applyNumberFormat="1" applyFont="1" applyBorder="1" applyAlignment="1" applyProtection="1">
      <alignment vertical="center" wrapText="1"/>
    </xf>
    <xf numFmtId="0" fontId="61" fillId="0" borderId="139" xfId="12" applyFont="1" applyBorder="1" applyAlignment="1" applyProtection="1">
      <alignment horizontal="center" vertical="center"/>
    </xf>
    <xf numFmtId="0" fontId="61" fillId="0" borderId="169" xfId="12" applyFont="1" applyBorder="1" applyAlignment="1" applyProtection="1">
      <alignment vertical="center" wrapText="1"/>
    </xf>
    <xf numFmtId="3" fontId="73" fillId="0" borderId="120" xfId="12" applyNumberFormat="1" applyFont="1" applyBorder="1" applyAlignment="1" applyProtection="1">
      <alignment vertical="center" wrapText="1"/>
    </xf>
    <xf numFmtId="3" fontId="73" fillId="0" borderId="122" xfId="12" applyNumberFormat="1" applyFont="1" applyBorder="1" applyAlignment="1" applyProtection="1">
      <alignment vertical="center" wrapText="1"/>
    </xf>
    <xf numFmtId="3" fontId="73" fillId="0" borderId="169" xfId="12" applyNumberFormat="1" applyFont="1" applyBorder="1" applyAlignment="1" applyProtection="1">
      <alignment vertical="center" wrapText="1"/>
    </xf>
    <xf numFmtId="3" fontId="74" fillId="0" borderId="131" xfId="12" applyNumberFormat="1" applyFont="1" applyBorder="1" applyAlignment="1" applyProtection="1">
      <alignment vertical="center" wrapText="1"/>
    </xf>
    <xf numFmtId="3" fontId="74" fillId="0" borderId="142" xfId="12" applyNumberFormat="1" applyFont="1" applyBorder="1" applyAlignment="1" applyProtection="1">
      <alignment vertical="center" wrapText="1"/>
    </xf>
    <xf numFmtId="0" fontId="61" fillId="0" borderId="21" xfId="12" applyFont="1" applyBorder="1" applyAlignment="1" applyProtection="1">
      <alignment horizontal="center" vertical="center"/>
    </xf>
    <xf numFmtId="0" fontId="61" fillId="0" borderId="11" xfId="12" applyFont="1" applyBorder="1" applyAlignment="1" applyProtection="1">
      <alignment vertical="center" wrapText="1"/>
    </xf>
    <xf numFmtId="3" fontId="73" fillId="0" borderId="21" xfId="12" applyNumberFormat="1" applyFont="1" applyBorder="1" applyAlignment="1" applyProtection="1">
      <alignment vertical="center" wrapText="1"/>
    </xf>
    <xf numFmtId="3" fontId="73" fillId="0" borderId="13" xfId="12" applyNumberFormat="1" applyFont="1" applyBorder="1" applyAlignment="1" applyProtection="1">
      <alignment vertical="center" wrapText="1"/>
    </xf>
    <xf numFmtId="3" fontId="73" fillId="0" borderId="11" xfId="12" applyNumberFormat="1" applyFont="1" applyBorder="1" applyAlignment="1" applyProtection="1">
      <alignment vertical="center" wrapText="1"/>
    </xf>
    <xf numFmtId="3" fontId="74" fillId="0" borderId="150" xfId="12" applyNumberFormat="1" applyFont="1" applyBorder="1" applyAlignment="1" applyProtection="1">
      <alignment vertical="center" wrapText="1"/>
    </xf>
    <xf numFmtId="3" fontId="74" fillId="0" borderId="198" xfId="12" applyNumberFormat="1" applyFont="1" applyBorder="1" applyAlignment="1" applyProtection="1">
      <alignment vertical="center" wrapText="1"/>
    </xf>
    <xf numFmtId="0" fontId="61" fillId="0" borderId="15" xfId="12" applyFont="1" applyBorder="1" applyAlignment="1" applyProtection="1">
      <alignment horizontal="center" vertical="center"/>
    </xf>
    <xf numFmtId="0" fontId="61" fillId="0" borderId="35" xfId="12" applyFont="1" applyBorder="1" applyAlignment="1" applyProtection="1">
      <alignment horizontal="center" vertical="center"/>
    </xf>
    <xf numFmtId="0" fontId="61" fillId="0" borderId="38" xfId="12" applyFont="1" applyBorder="1" applyAlignment="1" applyProtection="1">
      <alignment vertical="center" wrapText="1"/>
    </xf>
    <xf numFmtId="3" fontId="73" fillId="0" borderId="35" xfId="12" applyNumberFormat="1" applyFont="1" applyBorder="1" applyAlignment="1" applyProtection="1">
      <alignment vertical="center" wrapText="1"/>
    </xf>
    <xf numFmtId="3" fontId="73" fillId="0" borderId="56" xfId="12" applyNumberFormat="1" applyFont="1" applyBorder="1" applyAlignment="1" applyProtection="1">
      <alignment vertical="center" wrapText="1"/>
    </xf>
    <xf numFmtId="3" fontId="73" fillId="0" borderId="38" xfId="12" applyNumberFormat="1" applyFont="1" applyBorder="1" applyAlignment="1" applyProtection="1">
      <alignment vertical="center" wrapText="1"/>
    </xf>
    <xf numFmtId="3" fontId="74" fillId="0" borderId="151" xfId="12" applyNumberFormat="1" applyFont="1" applyBorder="1" applyAlignment="1" applyProtection="1">
      <alignment vertical="center" wrapText="1"/>
    </xf>
    <xf numFmtId="3" fontId="74" fillId="0" borderId="199" xfId="12" applyNumberFormat="1" applyFont="1" applyBorder="1" applyAlignment="1" applyProtection="1">
      <alignment vertical="center" wrapText="1"/>
    </xf>
    <xf numFmtId="0" fontId="61" fillId="0" borderId="6" xfId="12" applyFont="1" applyBorder="1" applyAlignment="1" applyProtection="1">
      <alignment horizontal="center" vertical="center"/>
    </xf>
    <xf numFmtId="0" fontId="61" fillId="0" borderId="57" xfId="12" applyFont="1" applyBorder="1" applyAlignment="1" applyProtection="1">
      <alignment vertical="center" wrapText="1"/>
    </xf>
    <xf numFmtId="3" fontId="73" fillId="0" borderId="31" xfId="12" applyNumberFormat="1" applyFont="1" applyBorder="1" applyAlignment="1" applyProtection="1">
      <alignment vertical="center" wrapText="1"/>
    </xf>
    <xf numFmtId="3" fontId="73" fillId="0" borderId="307" xfId="12" applyNumberFormat="1" applyFont="1" applyBorder="1" applyAlignment="1" applyProtection="1">
      <alignment vertical="center" wrapText="1"/>
    </xf>
    <xf numFmtId="3" fontId="73" fillId="0" borderId="57" xfId="12" applyNumberFormat="1" applyFont="1" applyBorder="1" applyAlignment="1" applyProtection="1">
      <alignment vertical="center" wrapText="1"/>
    </xf>
    <xf numFmtId="3" fontId="74" fillId="0" borderId="320" xfId="12" applyNumberFormat="1" applyFont="1" applyBorder="1" applyAlignment="1" applyProtection="1">
      <alignment vertical="center" wrapText="1"/>
    </xf>
    <xf numFmtId="3" fontId="74" fillId="0" borderId="328" xfId="12" applyNumberFormat="1" applyFont="1" applyBorder="1" applyAlignment="1" applyProtection="1">
      <alignment vertical="center" wrapText="1"/>
    </xf>
    <xf numFmtId="0" fontId="56" fillId="0" borderId="21" xfId="12" applyFont="1" applyBorder="1" applyAlignment="1" applyProtection="1">
      <alignment horizontal="center" vertical="center"/>
    </xf>
    <xf numFmtId="0" fontId="58" fillId="0" borderId="11" xfId="12" applyFont="1" applyBorder="1" applyAlignment="1" applyProtection="1">
      <alignment vertical="center"/>
    </xf>
    <xf numFmtId="3" fontId="75" fillId="0" borderId="21" xfId="12" applyNumberFormat="1" applyFont="1" applyBorder="1" applyAlignment="1" applyProtection="1">
      <alignment vertical="center"/>
    </xf>
    <xf numFmtId="3" fontId="75" fillId="0" borderId="13" xfId="12" applyNumberFormat="1" applyFont="1" applyBorder="1" applyAlignment="1" applyProtection="1">
      <alignment vertical="center"/>
    </xf>
    <xf numFmtId="3" fontId="75" fillId="0" borderId="11" xfId="12" applyNumberFormat="1" applyFont="1" applyBorder="1" applyAlignment="1" applyProtection="1">
      <alignment vertical="center"/>
    </xf>
    <xf numFmtId="3" fontId="76" fillId="0" borderId="150" xfId="12" applyNumberFormat="1" applyFont="1" applyBorder="1" applyAlignment="1" applyProtection="1">
      <alignment vertical="center"/>
    </xf>
    <xf numFmtId="3" fontId="76" fillId="0" borderId="198" xfId="12" applyNumberFormat="1" applyFont="1" applyBorder="1" applyAlignment="1" applyProtection="1">
      <alignment vertical="center"/>
    </xf>
    <xf numFmtId="0" fontId="56" fillId="0" borderId="15" xfId="12" applyFont="1" applyBorder="1" applyAlignment="1" applyProtection="1">
      <alignment horizontal="center" vertical="center"/>
    </xf>
    <xf numFmtId="0" fontId="58" fillId="0" borderId="16" xfId="12" applyFont="1" applyBorder="1" applyAlignment="1" applyProtection="1">
      <alignment vertical="center"/>
    </xf>
    <xf numFmtId="3" fontId="75" fillId="0" borderId="15" xfId="12" applyNumberFormat="1" applyFont="1" applyBorder="1" applyAlignment="1" applyProtection="1">
      <alignment vertical="center"/>
    </xf>
    <xf numFmtId="3" fontId="75" fillId="0" borderId="20" xfId="12" applyNumberFormat="1" applyFont="1" applyBorder="1" applyAlignment="1" applyProtection="1">
      <alignment vertical="center"/>
    </xf>
    <xf numFmtId="3" fontId="75" fillId="0" borderId="16" xfId="12" applyNumberFormat="1" applyFont="1" applyBorder="1" applyAlignment="1" applyProtection="1">
      <alignment vertical="center"/>
    </xf>
    <xf numFmtId="3" fontId="76" fillId="0" borderId="97" xfId="12" applyNumberFormat="1" applyFont="1" applyBorder="1" applyAlignment="1" applyProtection="1">
      <alignment vertical="center"/>
    </xf>
    <xf numFmtId="3" fontId="76" fillId="0" borderId="206" xfId="12" applyNumberFormat="1" applyFont="1" applyBorder="1" applyAlignment="1" applyProtection="1">
      <alignment vertical="center"/>
    </xf>
    <xf numFmtId="0" fontId="56" fillId="0" borderId="35" xfId="12" applyFont="1" applyBorder="1" applyAlignment="1" applyProtection="1">
      <alignment horizontal="center" vertical="center"/>
    </xf>
    <xf numFmtId="0" fontId="58" fillId="0" borderId="38" xfId="12" applyFont="1" applyBorder="1" applyAlignment="1" applyProtection="1">
      <alignment vertical="center"/>
    </xf>
    <xf numFmtId="3" fontId="75" fillId="0" borderId="35" xfId="12" applyNumberFormat="1" applyFont="1" applyBorder="1" applyAlignment="1" applyProtection="1">
      <alignment vertical="center"/>
    </xf>
    <xf numFmtId="3" fontId="75" fillId="0" borderId="56" xfId="12" applyNumberFormat="1" applyFont="1" applyBorder="1" applyAlignment="1" applyProtection="1">
      <alignment vertical="center"/>
    </xf>
    <xf numFmtId="3" fontId="75" fillId="0" borderId="38" xfId="12" applyNumberFormat="1" applyFont="1" applyBorder="1" applyAlignment="1" applyProtection="1">
      <alignment vertical="center"/>
    </xf>
    <xf numFmtId="3" fontId="76" fillId="0" borderId="151" xfId="12" applyNumberFormat="1" applyFont="1" applyBorder="1" applyAlignment="1" applyProtection="1">
      <alignment vertical="center"/>
    </xf>
    <xf numFmtId="3" fontId="76" fillId="0" borderId="199" xfId="12" applyNumberFormat="1" applyFont="1" applyBorder="1" applyAlignment="1" applyProtection="1">
      <alignment vertical="center"/>
    </xf>
    <xf numFmtId="0" fontId="56" fillId="0" borderId="46" xfId="12" applyFont="1" applyBorder="1" applyAlignment="1" applyProtection="1">
      <alignment horizontal="center" vertical="center"/>
    </xf>
    <xf numFmtId="0" fontId="58" fillId="0" borderId="29" xfId="12" applyFont="1" applyBorder="1" applyAlignment="1" applyProtection="1">
      <alignment vertical="center"/>
    </xf>
    <xf numFmtId="3" fontId="75" fillId="0" borderId="46" xfId="12" applyNumberFormat="1" applyFont="1" applyBorder="1" applyAlignment="1" applyProtection="1">
      <alignment vertical="center"/>
    </xf>
    <xf numFmtId="3" fontId="75" fillId="0" borderId="5" xfId="12" applyNumberFormat="1" applyFont="1" applyBorder="1" applyAlignment="1" applyProtection="1">
      <alignment vertical="center"/>
    </xf>
    <xf numFmtId="3" fontId="75" fillId="0" borderId="29" xfId="12" applyNumberFormat="1" applyFont="1" applyBorder="1" applyAlignment="1" applyProtection="1">
      <alignment vertical="center"/>
    </xf>
    <xf numFmtId="3" fontId="76" fillId="0" borderId="322" xfId="12" applyNumberFormat="1" applyFont="1" applyBorder="1" applyAlignment="1" applyProtection="1">
      <alignment vertical="center"/>
    </xf>
    <xf numFmtId="3" fontId="76" fillId="0" borderId="329" xfId="12" applyNumberFormat="1" applyFont="1" applyBorder="1" applyAlignment="1" applyProtection="1">
      <alignment vertical="center"/>
    </xf>
    <xf numFmtId="0" fontId="62" fillId="0" borderId="0" xfId="12" applyFont="1" applyProtection="1"/>
    <xf numFmtId="0" fontId="23" fillId="0" borderId="0" xfId="211" applyFont="1"/>
    <xf numFmtId="0" fontId="77" fillId="0" borderId="0" xfId="211" applyFont="1" applyAlignment="1">
      <alignment wrapText="1"/>
    </xf>
    <xf numFmtId="3" fontId="78" fillId="0" borderId="0" xfId="211" applyNumberFormat="1" applyFont="1" applyAlignment="1">
      <alignment horizontal="left"/>
    </xf>
    <xf numFmtId="0" fontId="78" fillId="0" borderId="0" xfId="211" applyFont="1"/>
    <xf numFmtId="171" fontId="78" fillId="0" borderId="0" xfId="215" applyNumberFormat="1" applyFont="1"/>
    <xf numFmtId="3" fontId="78" fillId="0" borderId="0" xfId="211" applyNumberFormat="1" applyFont="1" applyAlignment="1">
      <alignment horizontal="center"/>
    </xf>
    <xf numFmtId="0" fontId="78" fillId="0" borderId="0" xfId="211" applyFont="1" applyAlignment="1">
      <alignment horizontal="left"/>
    </xf>
    <xf numFmtId="0" fontId="79" fillId="0" borderId="0" xfId="211" applyFont="1" applyAlignment="1">
      <alignment horizontal="left" vertical="center"/>
    </xf>
    <xf numFmtId="0" fontId="79" fillId="0" borderId="0" xfId="211" applyFont="1" applyAlignment="1">
      <alignment horizontal="center" wrapText="1"/>
    </xf>
    <xf numFmtId="171" fontId="79" fillId="0" borderId="0" xfId="215" applyNumberFormat="1" applyFont="1" applyAlignment="1">
      <alignment horizontal="center" wrapText="1"/>
    </xf>
    <xf numFmtId="0" fontId="52" fillId="0" borderId="0" xfId="211" applyFont="1" applyAlignment="1">
      <alignment horizontal="left" vertical="center"/>
    </xf>
    <xf numFmtId="171" fontId="79" fillId="0" borderId="0" xfId="215" applyNumberFormat="1" applyFont="1" applyFill="1" applyAlignment="1">
      <alignment horizontal="center" wrapText="1"/>
    </xf>
    <xf numFmtId="0" fontId="17" fillId="0" borderId="182" xfId="211" applyFont="1" applyBorder="1" applyAlignment="1">
      <alignment horizontal="center" wrapText="1"/>
    </xf>
    <xf numFmtId="171" fontId="17" fillId="0" borderId="181" xfId="215" applyNumberFormat="1" applyFont="1" applyFill="1" applyBorder="1" applyAlignment="1">
      <alignment horizontal="center" wrapText="1"/>
    </xf>
    <xf numFmtId="171" fontId="17" fillId="0" borderId="122" xfId="215" applyNumberFormat="1" applyFont="1" applyFill="1" applyBorder="1" applyAlignment="1">
      <alignment horizontal="center"/>
    </xf>
    <xf numFmtId="179" fontId="17" fillId="0" borderId="143" xfId="215" applyNumberFormat="1" applyFont="1" applyFill="1" applyBorder="1" applyAlignment="1">
      <alignment horizontal="center" wrapText="1"/>
    </xf>
    <xf numFmtId="0" fontId="17" fillId="0" borderId="95" xfId="211" applyFont="1" applyBorder="1" applyAlignment="1">
      <alignment horizontal="center" wrapText="1"/>
    </xf>
    <xf numFmtId="0" fontId="17" fillId="0" borderId="158" xfId="211" applyFont="1" applyBorder="1" applyAlignment="1">
      <alignment horizontal="center" wrapText="1"/>
    </xf>
    <xf numFmtId="0" fontId="17" fillId="0" borderId="168" xfId="211" applyFont="1" applyBorder="1" applyAlignment="1">
      <alignment horizontal="center" wrapText="1"/>
    </xf>
    <xf numFmtId="179" fontId="17" fillId="0" borderId="175" xfId="215" applyNumberFormat="1" applyFont="1" applyFill="1" applyBorder="1" applyAlignment="1">
      <alignment horizontal="center" wrapText="1"/>
    </xf>
    <xf numFmtId="0" fontId="15" fillId="0" borderId="93" xfId="211" applyBorder="1" applyAlignment="1">
      <alignment vertical="center"/>
    </xf>
    <xf numFmtId="0" fontId="15" fillId="0" borderId="11" xfId="211" applyBorder="1" applyAlignment="1">
      <alignment vertical="center" wrapText="1"/>
    </xf>
    <xf numFmtId="3" fontId="80" fillId="0" borderId="153" xfId="215" applyNumberFormat="1" applyFont="1" applyFill="1" applyBorder="1"/>
    <xf numFmtId="3" fontId="80" fillId="0" borderId="64" xfId="215" applyNumberFormat="1" applyFont="1" applyFill="1" applyBorder="1"/>
    <xf numFmtId="183" fontId="80" fillId="0" borderId="265" xfId="1" applyNumberFormat="1" applyFont="1" applyFill="1" applyBorder="1" applyAlignment="1">
      <alignment vertical="center"/>
    </xf>
    <xf numFmtId="0" fontId="15" fillId="0" borderId="101" xfId="211" applyBorder="1" applyAlignment="1">
      <alignment vertical="center"/>
    </xf>
    <xf numFmtId="0" fontId="15" fillId="0" borderId="16" xfId="211" applyBorder="1" applyAlignment="1">
      <alignment vertical="center" wrapText="1"/>
    </xf>
    <xf numFmtId="3" fontId="80" fillId="0" borderId="124" xfId="215" applyNumberFormat="1" applyFont="1" applyFill="1" applyBorder="1"/>
    <xf numFmtId="3" fontId="80" fillId="0" borderId="60" xfId="215" applyNumberFormat="1" applyFont="1" applyFill="1" applyBorder="1"/>
    <xf numFmtId="183" fontId="80" fillId="0" borderId="202" xfId="1" applyNumberFormat="1" applyFont="1" applyFill="1" applyBorder="1" applyAlignment="1">
      <alignment vertical="center"/>
    </xf>
    <xf numFmtId="3" fontId="81" fillId="0" borderId="0" xfId="230" applyNumberFormat="1" applyFont="1" applyAlignment="1">
      <alignment horizontal="left"/>
    </xf>
    <xf numFmtId="0" fontId="79" fillId="0" borderId="0" xfId="211" applyFont="1"/>
    <xf numFmtId="2" fontId="0" fillId="0" borderId="0" xfId="0" applyNumberFormat="1" applyAlignment="1">
      <alignment horizontal="left"/>
    </xf>
    <xf numFmtId="182" fontId="82" fillId="0" borderId="0" xfId="2" applyNumberFormat="1" applyFont="1" applyFill="1"/>
    <xf numFmtId="2" fontId="0" fillId="0" borderId="0" xfId="0" applyNumberFormat="1"/>
    <xf numFmtId="183" fontId="83" fillId="0" borderId="202" xfId="1" applyNumberFormat="1" applyFont="1" applyFill="1" applyBorder="1" applyAlignment="1">
      <alignment vertical="center"/>
    </xf>
    <xf numFmtId="2" fontId="78" fillId="0" borderId="0" xfId="211" applyNumberFormat="1" applyFont="1"/>
    <xf numFmtId="0" fontId="15" fillId="0" borderId="179" xfId="211" applyBorder="1" applyAlignment="1">
      <alignment vertical="center"/>
    </xf>
    <xf numFmtId="0" fontId="15" fillId="0" borderId="23" xfId="211" applyBorder="1" applyAlignment="1">
      <alignment vertical="center" wrapText="1"/>
    </xf>
    <xf numFmtId="3" fontId="80" fillId="0" borderId="68" xfId="215" applyNumberFormat="1" applyFont="1" applyFill="1" applyBorder="1"/>
    <xf numFmtId="3" fontId="80" fillId="0" borderId="154" xfId="215" applyNumberFormat="1" applyFont="1" applyFill="1" applyBorder="1"/>
    <xf numFmtId="3" fontId="80" fillId="0" borderId="244" xfId="215" applyNumberFormat="1" applyFont="1" applyFill="1" applyBorder="1" applyAlignment="1">
      <alignment vertical="center"/>
    </xf>
    <xf numFmtId="3" fontId="80" fillId="0" borderId="69" xfId="215" applyNumberFormat="1" applyFont="1" applyFill="1" applyBorder="1"/>
    <xf numFmtId="183" fontId="80" fillId="0" borderId="203" xfId="1" applyNumberFormat="1" applyFont="1" applyFill="1" applyBorder="1" applyAlignment="1">
      <alignment vertical="center"/>
    </xf>
    <xf numFmtId="3" fontId="79" fillId="0" borderId="0" xfId="211" applyNumberFormat="1" applyFont="1"/>
    <xf numFmtId="0" fontId="15" fillId="0" borderId="66" xfId="211" applyBorder="1" applyAlignment="1">
      <alignment horizontal="center"/>
    </xf>
    <xf numFmtId="3" fontId="80" fillId="0" borderId="125" xfId="211" applyNumberFormat="1" applyFont="1" applyBorder="1"/>
    <xf numFmtId="3" fontId="80" fillId="0" borderId="105" xfId="215" applyNumberFormat="1" applyFont="1" applyFill="1" applyBorder="1"/>
    <xf numFmtId="3" fontId="80" fillId="0" borderId="243" xfId="211" applyNumberFormat="1" applyFont="1" applyBorder="1"/>
    <xf numFmtId="183" fontId="80" fillId="0" borderId="67" xfId="1" applyNumberFormat="1" applyFont="1" applyFill="1" applyBorder="1"/>
    <xf numFmtId="3" fontId="78" fillId="0" borderId="0" xfId="211" applyNumberFormat="1" applyFont="1"/>
    <xf numFmtId="0" fontId="15" fillId="0" borderId="68" xfId="211" applyBorder="1" applyAlignment="1">
      <alignment horizontal="center"/>
    </xf>
    <xf numFmtId="3" fontId="80" fillId="0" borderId="119" xfId="211" applyNumberFormat="1" applyFont="1" applyBorder="1"/>
    <xf numFmtId="3" fontId="80" fillId="0" borderId="118" xfId="215" applyNumberFormat="1" applyFont="1" applyFill="1" applyBorder="1"/>
    <xf numFmtId="3" fontId="80" fillId="0" borderId="244" xfId="211" applyNumberFormat="1" applyFont="1" applyBorder="1"/>
    <xf numFmtId="183" fontId="80" fillId="0" borderId="70" xfId="1" applyNumberFormat="1" applyFont="1" applyFill="1" applyBorder="1"/>
    <xf numFmtId="0" fontId="15" fillId="0" borderId="235" xfId="211" applyBorder="1" applyAlignment="1">
      <alignment horizontal="center"/>
    </xf>
    <xf numFmtId="3" fontId="80" fillId="0" borderId="142" xfId="211" applyNumberFormat="1" applyFont="1" applyBorder="1"/>
    <xf numFmtId="3" fontId="80" fillId="0" borderId="270" xfId="215" applyNumberFormat="1" applyFont="1" applyFill="1" applyBorder="1"/>
    <xf numFmtId="3" fontId="80" fillId="0" borderId="268" xfId="215" applyNumberFormat="1" applyFont="1" applyFill="1" applyBorder="1"/>
    <xf numFmtId="3" fontId="80" fillId="0" borderId="248" xfId="215" applyNumberFormat="1" applyFont="1" applyFill="1" applyBorder="1"/>
    <xf numFmtId="3" fontId="80" fillId="0" borderId="131" xfId="211" applyNumberFormat="1" applyFont="1" applyBorder="1"/>
    <xf numFmtId="3" fontId="80" fillId="0" borderId="64" xfId="211" applyNumberFormat="1" applyFont="1" applyBorder="1"/>
    <xf numFmtId="183" fontId="80" fillId="0" borderId="269" xfId="1" applyNumberFormat="1" applyFont="1" applyFill="1" applyBorder="1"/>
    <xf numFmtId="0" fontId="15" fillId="0" borderId="63" xfId="211" applyBorder="1" applyAlignment="1">
      <alignment horizontal="center"/>
    </xf>
    <xf numFmtId="3" fontId="80" fillId="0" borderId="116" xfId="211" applyNumberFormat="1" applyFont="1" applyBorder="1"/>
    <xf numFmtId="3" fontId="80" fillId="0" borderId="104" xfId="215" applyNumberFormat="1" applyFont="1" applyFill="1" applyBorder="1"/>
    <xf numFmtId="3" fontId="80" fillId="0" borderId="171" xfId="211" applyNumberFormat="1" applyFont="1" applyBorder="1"/>
    <xf numFmtId="183" fontId="80" fillId="0" borderId="65" xfId="1" applyNumberFormat="1" applyFont="1" applyFill="1" applyBorder="1"/>
    <xf numFmtId="3" fontId="80" fillId="0" borderId="0" xfId="215" applyNumberFormat="1" applyFont="1" applyFill="1" applyBorder="1"/>
    <xf numFmtId="179" fontId="80" fillId="0" borderId="0" xfId="215" applyNumberFormat="1" applyFont="1" applyFill="1" applyBorder="1"/>
    <xf numFmtId="171" fontId="78" fillId="0" borderId="0" xfId="215" applyNumberFormat="1" applyFont="1" applyFill="1"/>
    <xf numFmtId="0" fontId="78" fillId="0" borderId="0" xfId="211" applyFont="1" applyAlignment="1">
      <alignment horizontal="center"/>
    </xf>
    <xf numFmtId="3" fontId="80" fillId="0" borderId="70" xfId="215" applyNumberFormat="1" applyFont="1" applyFill="1" applyBorder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0" fontId="17" fillId="0" borderId="113" xfId="0" applyFont="1" applyBorder="1" applyAlignment="1">
      <alignment horizontal="center" wrapText="1"/>
    </xf>
    <xf numFmtId="0" fontId="17" fillId="0" borderId="114" xfId="0" applyFont="1" applyBorder="1" applyAlignment="1">
      <alignment horizontal="center" wrapText="1"/>
    </xf>
    <xf numFmtId="0" fontId="21" fillId="0" borderId="41" xfId="1151" applyFont="1" applyBorder="1" applyAlignment="1">
      <alignment horizontal="center"/>
    </xf>
    <xf numFmtId="1" fontId="87" fillId="0" borderId="0" xfId="0" applyNumberFormat="1" applyFont="1" applyAlignment="1">
      <alignment horizontal="right"/>
    </xf>
    <xf numFmtId="1" fontId="20" fillId="0" borderId="0" xfId="7" applyNumberFormat="1" applyFont="1"/>
    <xf numFmtId="49" fontId="21" fillId="0" borderId="32" xfId="1151" applyNumberFormat="1" applyFont="1" applyBorder="1" applyAlignment="1">
      <alignment horizontal="center" wrapText="1"/>
    </xf>
    <xf numFmtId="3" fontId="21" fillId="3" borderId="131" xfId="3" applyNumberFormat="1" applyFont="1" applyFill="1" applyBorder="1" applyAlignment="1" applyProtection="1">
      <alignment wrapText="1"/>
    </xf>
    <xf numFmtId="3" fontId="21" fillId="0" borderId="269" xfId="3" applyNumberFormat="1" applyFont="1" applyBorder="1" applyAlignment="1" applyProtection="1">
      <alignment wrapText="1"/>
    </xf>
    <xf numFmtId="3" fontId="21" fillId="3" borderId="244" xfId="3" applyNumberFormat="1" applyFont="1" applyFill="1" applyBorder="1" applyAlignment="1" applyProtection="1">
      <alignment wrapText="1"/>
    </xf>
    <xf numFmtId="3" fontId="21" fillId="0" borderId="70" xfId="3" applyNumberFormat="1" applyFont="1" applyBorder="1" applyAlignment="1" applyProtection="1">
      <alignment wrapText="1"/>
    </xf>
    <xf numFmtId="3" fontId="21" fillId="3" borderId="171" xfId="3" applyNumberFormat="1" applyFont="1" applyFill="1" applyBorder="1" applyAlignment="1" applyProtection="1">
      <alignment wrapText="1"/>
    </xf>
    <xf numFmtId="3" fontId="21" fillId="0" borderId="65" xfId="3" applyNumberFormat="1" applyFont="1" applyBorder="1" applyAlignment="1" applyProtection="1">
      <alignment wrapText="1"/>
    </xf>
    <xf numFmtId="3" fontId="21" fillId="3" borderId="302" xfId="3" applyNumberFormat="1" applyFont="1" applyFill="1" applyBorder="1" applyAlignment="1" applyProtection="1">
      <alignment wrapText="1"/>
    </xf>
    <xf numFmtId="3" fontId="21" fillId="0" borderId="260" xfId="3" applyNumberFormat="1" applyFont="1" applyBorder="1" applyAlignment="1" applyProtection="1">
      <alignment wrapText="1"/>
    </xf>
    <xf numFmtId="49" fontId="21" fillId="0" borderId="2" xfId="1151" applyNumberFormat="1" applyFont="1" applyBorder="1" applyAlignment="1">
      <alignment horizontal="center" wrapText="1"/>
    </xf>
    <xf numFmtId="49" fontId="21" fillId="0" borderId="61" xfId="1151" applyNumberFormat="1" applyFont="1" applyBorder="1" applyAlignment="1">
      <alignment horizontal="center" wrapText="1"/>
    </xf>
    <xf numFmtId="3" fontId="21" fillId="0" borderId="142" xfId="3" applyNumberFormat="1" applyFont="1" applyBorder="1" applyAlignment="1" applyProtection="1">
      <alignment wrapText="1"/>
    </xf>
    <xf numFmtId="3" fontId="21" fillId="0" borderId="119" xfId="3" applyNumberFormat="1" applyFont="1" applyBorder="1" applyAlignment="1" applyProtection="1">
      <alignment wrapText="1"/>
    </xf>
    <xf numFmtId="3" fontId="21" fillId="0" borderId="116" xfId="3" applyNumberFormat="1" applyFont="1" applyBorder="1" applyAlignment="1" applyProtection="1">
      <alignment wrapText="1"/>
    </xf>
    <xf numFmtId="3" fontId="21" fillId="0" borderId="197" xfId="3" applyNumberFormat="1" applyFont="1" applyBorder="1" applyAlignment="1" applyProtection="1">
      <alignment wrapText="1"/>
    </xf>
    <xf numFmtId="0" fontId="47" fillId="0" borderId="0" xfId="211" applyFont="1"/>
    <xf numFmtId="0" fontId="21" fillId="0" borderId="0" xfId="211" applyFont="1"/>
    <xf numFmtId="0" fontId="17" fillId="0" borderId="189" xfId="0" applyFont="1" applyBorder="1" applyAlignment="1">
      <alignment horizontal="center" wrapText="1"/>
    </xf>
    <xf numFmtId="0" fontId="0" fillId="0" borderId="331" xfId="0" applyBorder="1" applyAlignment="1">
      <alignment horizontal="center"/>
    </xf>
    <xf numFmtId="0" fontId="0" fillId="0" borderId="260" xfId="0" applyBorder="1" applyAlignment="1">
      <alignment wrapText="1"/>
    </xf>
    <xf numFmtId="171" fontId="17" fillId="0" borderId="126" xfId="1" applyNumberFormat="1" applyFont="1" applyBorder="1" applyAlignment="1"/>
    <xf numFmtId="0" fontId="17" fillId="0" borderId="126" xfId="0" applyFont="1" applyBorder="1" applyAlignment="1">
      <alignment wrapText="1"/>
    </xf>
    <xf numFmtId="0" fontId="17" fillId="0" borderId="238" xfId="0" applyFont="1" applyBorder="1"/>
    <xf numFmtId="0" fontId="17" fillId="0" borderId="87" xfId="0" applyFont="1" applyBorder="1"/>
    <xf numFmtId="0" fontId="17" fillId="0" borderId="115" xfId="0" applyFont="1" applyBorder="1"/>
    <xf numFmtId="0" fontId="17" fillId="0" borderId="201" xfId="0" applyFont="1" applyBorder="1"/>
    <xf numFmtId="169" fontId="22" fillId="0" borderId="265" xfId="0" applyNumberFormat="1" applyFont="1" applyBorder="1"/>
    <xf numFmtId="0" fontId="0" fillId="0" borderId="260" xfId="0" applyBorder="1"/>
    <xf numFmtId="0" fontId="17" fillId="0" borderId="261" xfId="0" applyFont="1" applyBorder="1" applyAlignment="1">
      <alignment horizontal="center" wrapText="1"/>
    </xf>
    <xf numFmtId="169" fontId="0" fillId="0" borderId="242" xfId="0" applyNumberFormat="1" applyBorder="1"/>
    <xf numFmtId="169" fontId="0" fillId="0" borderId="206" xfId="0" applyNumberFormat="1" applyBorder="1"/>
    <xf numFmtId="169" fontId="21" fillId="0" borderId="206" xfId="0" applyNumberFormat="1" applyFont="1" applyBorder="1"/>
    <xf numFmtId="169" fontId="21" fillId="0" borderId="209" xfId="0" applyNumberFormat="1" applyFont="1" applyBorder="1"/>
    <xf numFmtId="0" fontId="17" fillId="0" borderId="96" xfId="0" applyFont="1" applyBorder="1" applyAlignment="1">
      <alignment wrapText="1"/>
    </xf>
    <xf numFmtId="0" fontId="23" fillId="0" borderId="0" xfId="3" applyFont="1" applyProtection="1"/>
    <xf numFmtId="1" fontId="17" fillId="0" borderId="25" xfId="0" applyNumberFormat="1" applyFont="1" applyBorder="1"/>
    <xf numFmtId="1" fontId="17" fillId="0" borderId="116" xfId="0" applyNumberFormat="1" applyFont="1" applyBorder="1"/>
    <xf numFmtId="1" fontId="0" fillId="0" borderId="303" xfId="0" applyNumberFormat="1" applyBorder="1"/>
    <xf numFmtId="1" fontId="21" fillId="0" borderId="194" xfId="0" applyNumberFormat="1" applyFont="1" applyBorder="1"/>
    <xf numFmtId="1" fontId="0" fillId="0" borderId="260" xfId="0" applyNumberFormat="1" applyBorder="1"/>
    <xf numFmtId="1" fontId="0" fillId="6" borderId="303" xfId="0" applyNumberFormat="1" applyFill="1" applyBorder="1"/>
    <xf numFmtId="1" fontId="0" fillId="6" borderId="193" xfId="0" applyNumberFormat="1" applyFill="1" applyBorder="1"/>
    <xf numFmtId="1" fontId="0" fillId="6" borderId="260" xfId="0" applyNumberFormat="1" applyFill="1" applyBorder="1"/>
    <xf numFmtId="1" fontId="0" fillId="0" borderId="87" xfId="0" applyNumberFormat="1" applyBorder="1"/>
    <xf numFmtId="183" fontId="80" fillId="0" borderId="205" xfId="1" applyNumberFormat="1" applyFont="1" applyFill="1" applyBorder="1" applyAlignment="1">
      <alignment vertical="center"/>
    </xf>
    <xf numFmtId="0" fontId="15" fillId="0" borderId="102" xfId="211" applyBorder="1" applyAlignment="1">
      <alignment vertical="center"/>
    </xf>
    <xf numFmtId="0" fontId="15" fillId="0" borderId="98" xfId="211" applyBorder="1" applyAlignment="1">
      <alignment vertical="center" wrapText="1"/>
    </xf>
    <xf numFmtId="0" fontId="0" fillId="0" borderId="95" xfId="0" applyBorder="1" applyAlignment="1">
      <alignment horizontal="center"/>
    </xf>
    <xf numFmtId="169" fontId="0" fillId="0" borderId="192" xfId="0" applyNumberFormat="1" applyBorder="1"/>
    <xf numFmtId="169" fontId="0" fillId="0" borderId="193" xfId="0" applyNumberFormat="1" applyBorder="1"/>
    <xf numFmtId="169" fontId="0" fillId="0" borderId="260" xfId="0" applyNumberFormat="1" applyBorder="1"/>
    <xf numFmtId="173" fontId="17" fillId="0" borderId="0" xfId="2" applyFont="1"/>
    <xf numFmtId="171" fontId="17" fillId="0" borderId="0" xfId="0" applyNumberFormat="1" applyFont="1"/>
    <xf numFmtId="171" fontId="17" fillId="0" borderId="213" xfId="1" applyNumberFormat="1" applyFont="1" applyBorder="1" applyAlignment="1"/>
    <xf numFmtId="171" fontId="17" fillId="0" borderId="211" xfId="1" applyNumberFormat="1" applyFont="1" applyBorder="1" applyAlignment="1"/>
    <xf numFmtId="171" fontId="15" fillId="0" borderId="213" xfId="1" applyNumberFormat="1" applyFont="1" applyBorder="1" applyAlignment="1"/>
    <xf numFmtId="171" fontId="15" fillId="0" borderId="211" xfId="1" applyNumberFormat="1" applyFont="1" applyBorder="1" applyAlignment="1"/>
    <xf numFmtId="171" fontId="15" fillId="0" borderId="265" xfId="1" applyNumberFormat="1" applyFont="1" applyBorder="1" applyAlignment="1"/>
    <xf numFmtId="171" fontId="21" fillId="0" borderId="187" xfId="1" applyNumberFormat="1" applyFont="1" applyBorder="1" applyAlignment="1"/>
    <xf numFmtId="171" fontId="21" fillId="0" borderId="190" xfId="1" applyNumberFormat="1" applyFont="1" applyBorder="1" applyAlignment="1"/>
    <xf numFmtId="171" fontId="21" fillId="0" borderId="144" xfId="1" applyNumberFormat="1" applyFont="1" applyBorder="1" applyAlignment="1"/>
    <xf numFmtId="0" fontId="0" fillId="0" borderId="247" xfId="0" applyBorder="1" applyAlignment="1">
      <alignment horizontal="center"/>
    </xf>
    <xf numFmtId="169" fontId="0" fillId="0" borderId="213" xfId="0" applyNumberFormat="1" applyBorder="1"/>
    <xf numFmtId="169" fontId="0" fillId="0" borderId="211" xfId="0" applyNumberFormat="1" applyBorder="1"/>
    <xf numFmtId="3" fontId="28" fillId="0" borderId="0" xfId="3" applyNumberFormat="1" applyFont="1" applyBorder="1" applyAlignment="1">
      <alignment horizontal="right"/>
    </xf>
    <xf numFmtId="0" fontId="15" fillId="0" borderId="64" xfId="3" applyFont="1" applyBorder="1" applyProtection="1"/>
    <xf numFmtId="1" fontId="21" fillId="0" borderId="64" xfId="3" applyNumberFormat="1" applyFont="1" applyBorder="1" applyProtection="1"/>
    <xf numFmtId="1" fontId="21" fillId="0" borderId="65" xfId="3" applyNumberFormat="1" applyFont="1" applyBorder="1" applyProtection="1"/>
    <xf numFmtId="0" fontId="21" fillId="0" borderId="68" xfId="7" applyFont="1" applyBorder="1" applyAlignment="1">
      <alignment horizontal="center" vertical="center"/>
    </xf>
    <xf numFmtId="0" fontId="21" fillId="0" borderId="247" xfId="3" applyFont="1" applyBorder="1" applyAlignment="1" applyProtection="1">
      <alignment horizontal="center"/>
    </xf>
    <xf numFmtId="0" fontId="21" fillId="0" borderId="249" xfId="3" applyFont="1" applyBorder="1" applyAlignment="1" applyProtection="1">
      <alignment wrapText="1"/>
    </xf>
    <xf numFmtId="3" fontId="21" fillId="0" borderId="247" xfId="3" applyNumberFormat="1" applyFont="1" applyBorder="1" applyAlignment="1" applyProtection="1">
      <alignment wrapText="1"/>
    </xf>
    <xf numFmtId="3" fontId="21" fillId="0" borderId="246" xfId="3" applyNumberFormat="1" applyFont="1" applyBorder="1" applyAlignment="1" applyProtection="1">
      <alignment wrapText="1"/>
    </xf>
    <xf numFmtId="3" fontId="21" fillId="0" borderId="249" xfId="3" applyNumberFormat="1" applyFont="1" applyBorder="1" applyAlignment="1" applyProtection="1">
      <alignment wrapText="1"/>
    </xf>
    <xf numFmtId="3" fontId="21" fillId="0" borderId="62" xfId="3" applyNumberFormat="1" applyFont="1" applyBorder="1" applyAlignment="1" applyProtection="1">
      <alignment wrapText="1"/>
    </xf>
    <xf numFmtId="3" fontId="21" fillId="3" borderId="240" xfId="3" applyNumberFormat="1" applyFont="1" applyFill="1" applyBorder="1" applyAlignment="1" applyProtection="1">
      <alignment wrapText="1"/>
    </xf>
    <xf numFmtId="3" fontId="21" fillId="0" borderId="259" xfId="3" applyNumberFormat="1" applyFont="1" applyBorder="1" applyAlignment="1" applyProtection="1">
      <alignment wrapText="1"/>
    </xf>
    <xf numFmtId="3" fontId="21" fillId="3" borderId="62" xfId="3" applyNumberFormat="1" applyFont="1" applyFill="1" applyBorder="1" applyAlignment="1" applyProtection="1">
      <alignment wrapText="1"/>
    </xf>
    <xf numFmtId="3" fontId="21" fillId="0" borderId="234" xfId="3" applyNumberFormat="1" applyFont="1" applyBorder="1" applyAlignment="1" applyProtection="1">
      <alignment wrapText="1"/>
    </xf>
    <xf numFmtId="1" fontId="17" fillId="3" borderId="201" xfId="0" applyNumberFormat="1" applyFont="1" applyFill="1" applyBorder="1"/>
    <xf numFmtId="1" fontId="0" fillId="0" borderId="201" xfId="0" applyNumberFormat="1" applyBorder="1"/>
    <xf numFmtId="1" fontId="0" fillId="3" borderId="213" xfId="0" applyNumberFormat="1" applyFill="1" applyBorder="1"/>
    <xf numFmtId="1" fontId="17" fillId="0" borderId="63" xfId="0" applyNumberFormat="1" applyFont="1" applyBorder="1"/>
    <xf numFmtId="1" fontId="17" fillId="0" borderId="64" xfId="0" applyNumberFormat="1" applyFont="1" applyBorder="1"/>
    <xf numFmtId="1" fontId="17" fillId="0" borderId="65" xfId="0" applyNumberFormat="1" applyFont="1" applyBorder="1"/>
    <xf numFmtId="1" fontId="17" fillId="0" borderId="213" xfId="0" applyNumberFormat="1" applyFont="1" applyBorder="1"/>
    <xf numFmtId="1" fontId="17" fillId="0" borderId="87" xfId="0" applyNumberFormat="1" applyFont="1" applyBorder="1"/>
    <xf numFmtId="1" fontId="17" fillId="0" borderId="211" xfId="0" applyNumberFormat="1" applyFont="1" applyBorder="1"/>
    <xf numFmtId="0" fontId="15" fillId="0" borderId="139" xfId="211" applyBorder="1" applyAlignment="1">
      <alignment vertical="center"/>
    </xf>
    <xf numFmtId="0" fontId="17" fillId="0" borderId="169" xfId="211" applyFont="1" applyBorder="1" applyAlignment="1">
      <alignment vertical="center" wrapText="1"/>
    </xf>
    <xf numFmtId="0" fontId="15" fillId="0" borderId="169" xfId="211" applyBorder="1" applyAlignment="1">
      <alignment vertical="center" wrapText="1"/>
    </xf>
    <xf numFmtId="3" fontId="80" fillId="0" borderId="235" xfId="215" applyNumberFormat="1" applyFont="1" applyFill="1" applyBorder="1"/>
    <xf numFmtId="3" fontId="80" fillId="0" borderId="269" xfId="215" applyNumberFormat="1" applyFont="1" applyFill="1" applyBorder="1"/>
    <xf numFmtId="3" fontId="80" fillId="0" borderId="131" xfId="215" applyNumberFormat="1" applyFont="1" applyFill="1" applyBorder="1" applyAlignment="1">
      <alignment vertical="center"/>
    </xf>
    <xf numFmtId="183" fontId="80" fillId="0" borderId="143" xfId="1" applyNumberFormat="1" applyFont="1" applyFill="1" applyBorder="1" applyAlignment="1">
      <alignment vertical="center"/>
    </xf>
    <xf numFmtId="3" fontId="80" fillId="0" borderId="99" xfId="215" applyNumberFormat="1" applyFont="1" applyFill="1" applyBorder="1" applyAlignment="1">
      <alignment vertical="center"/>
    </xf>
    <xf numFmtId="3" fontId="80" fillId="0" borderId="100" xfId="215" applyNumberFormat="1" applyFont="1" applyFill="1" applyBorder="1" applyAlignment="1">
      <alignment vertical="center"/>
    </xf>
    <xf numFmtId="3" fontId="80" fillId="0" borderId="127" xfId="215" applyNumberFormat="1" applyFont="1" applyFill="1" applyBorder="1" applyAlignment="1">
      <alignment vertical="center"/>
    </xf>
    <xf numFmtId="0" fontId="17" fillId="0" borderId="162" xfId="211" applyFont="1" applyBorder="1" applyAlignment="1">
      <alignment horizontal="center" wrapText="1"/>
    </xf>
    <xf numFmtId="0" fontId="17" fillId="0" borderId="22" xfId="211" applyFont="1" applyBorder="1" applyAlignment="1">
      <alignment horizontal="center" wrapText="1"/>
    </xf>
    <xf numFmtId="0" fontId="17" fillId="0" borderId="315" xfId="211" applyFont="1" applyBorder="1" applyAlignment="1">
      <alignment horizontal="center" wrapText="1"/>
    </xf>
    <xf numFmtId="0" fontId="17" fillId="0" borderId="23" xfId="211" applyFont="1" applyBorder="1" applyAlignment="1">
      <alignment horizontal="center" wrapText="1"/>
    </xf>
    <xf numFmtId="0" fontId="0" fillId="0" borderId="0" xfId="211" applyFont="1"/>
    <xf numFmtId="3" fontId="72" fillId="0" borderId="187" xfId="211" applyNumberFormat="1" applyFont="1" applyBorder="1"/>
    <xf numFmtId="3" fontId="72" fillId="0" borderId="191" xfId="211" applyNumberFormat="1" applyFont="1" applyBorder="1"/>
    <xf numFmtId="0" fontId="70" fillId="0" borderId="332" xfId="0" applyFont="1" applyBorder="1" applyAlignment="1">
      <alignment horizontal="center" wrapText="1"/>
    </xf>
    <xf numFmtId="0" fontId="70" fillId="0" borderId="324" xfId="0" applyFont="1" applyBorder="1" applyAlignment="1">
      <alignment horizontal="center" wrapText="1"/>
    </xf>
    <xf numFmtId="0" fontId="70" fillId="0" borderId="333" xfId="0" applyFont="1" applyBorder="1" applyAlignment="1">
      <alignment horizontal="center" wrapText="1"/>
    </xf>
    <xf numFmtId="3" fontId="72" fillId="0" borderId="60" xfId="211" applyNumberFormat="1" applyFont="1" applyBorder="1"/>
    <xf numFmtId="3" fontId="72" fillId="0" borderId="63" xfId="211" applyNumberFormat="1" applyFont="1" applyBorder="1"/>
    <xf numFmtId="3" fontId="72" fillId="0" borderId="64" xfId="211" applyNumberFormat="1" applyFont="1" applyBorder="1"/>
    <xf numFmtId="3" fontId="72" fillId="0" borderId="65" xfId="211" applyNumberFormat="1" applyFont="1" applyBorder="1"/>
    <xf numFmtId="3" fontId="72" fillId="0" borderId="66" xfId="211" applyNumberFormat="1" applyFont="1" applyBorder="1"/>
    <xf numFmtId="3" fontId="72" fillId="0" borderId="67" xfId="211" applyNumberFormat="1" applyFont="1" applyBorder="1"/>
    <xf numFmtId="175" fontId="30" fillId="0" borderId="0" xfId="1" applyFont="1" applyBorder="1"/>
    <xf numFmtId="175" fontId="63" fillId="0" borderId="0" xfId="1" applyFont="1"/>
    <xf numFmtId="175" fontId="58" fillId="0" borderId="0" xfId="1" applyFont="1"/>
    <xf numFmtId="0" fontId="50" fillId="0" borderId="334" xfId="0" applyFont="1" applyBorder="1" applyAlignment="1">
      <alignment horizontal="center" wrapText="1"/>
    </xf>
    <xf numFmtId="181" fontId="47" fillId="0" borderId="130" xfId="0" applyNumberFormat="1" applyFont="1" applyBorder="1" applyAlignment="1">
      <alignment horizontal="right"/>
    </xf>
    <xf numFmtId="181" fontId="60" fillId="0" borderId="310" xfId="0" applyNumberFormat="1" applyFont="1" applyBorder="1" applyAlignment="1">
      <alignment horizontal="right"/>
    </xf>
    <xf numFmtId="0" fontId="51" fillId="0" borderId="0" xfId="0" applyFont="1" applyAlignment="1">
      <alignment horizontal="right"/>
    </xf>
    <xf numFmtId="3" fontId="51" fillId="0" borderId="0" xfId="3" applyNumberFormat="1" applyFont="1" applyBorder="1" applyAlignment="1">
      <alignment horizontal="right"/>
    </xf>
    <xf numFmtId="3" fontId="88" fillId="0" borderId="0" xfId="3" applyNumberFormat="1" applyFont="1" applyBorder="1" applyAlignment="1">
      <alignment horizontal="right"/>
    </xf>
    <xf numFmtId="0" fontId="21" fillId="0" borderId="248" xfId="3" applyFont="1" applyBorder="1" applyAlignment="1" applyProtection="1">
      <alignment vertical="center"/>
    </xf>
    <xf numFmtId="0" fontId="15" fillId="0" borderId="235" xfId="3" applyFont="1" applyBorder="1" applyAlignment="1" applyProtection="1">
      <alignment horizontal="center"/>
    </xf>
    <xf numFmtId="0" fontId="22" fillId="0" borderId="248" xfId="3" applyFont="1" applyBorder="1" applyAlignment="1" applyProtection="1">
      <alignment wrapText="1"/>
    </xf>
    <xf numFmtId="3" fontId="22" fillId="0" borderId="142" xfId="3" applyNumberFormat="1" applyFont="1" applyBorder="1" applyAlignment="1" applyProtection="1">
      <alignment wrapText="1"/>
    </xf>
    <xf numFmtId="3" fontId="22" fillId="3" borderId="142" xfId="3" applyNumberFormat="1" applyFont="1" applyFill="1" applyBorder="1" applyAlignment="1" applyProtection="1">
      <alignment wrapText="1"/>
    </xf>
    <xf numFmtId="3" fontId="21" fillId="0" borderId="198" xfId="0" applyNumberFormat="1" applyFont="1" applyBorder="1"/>
    <xf numFmtId="3" fontId="21" fillId="0" borderId="197" xfId="0" applyNumberFormat="1" applyFont="1" applyBorder="1"/>
    <xf numFmtId="0" fontId="0" fillId="0" borderId="271" xfId="0" applyBorder="1" applyAlignment="1">
      <alignment horizontal="center"/>
    </xf>
    <xf numFmtId="0" fontId="0" fillId="0" borderId="272" xfId="0" applyBorder="1" applyAlignment="1">
      <alignment wrapText="1"/>
    </xf>
    <xf numFmtId="0" fontId="17" fillId="0" borderId="331" xfId="0" applyFont="1" applyBorder="1" applyAlignment="1">
      <alignment horizontal="center"/>
    </xf>
    <xf numFmtId="0" fontId="17" fillId="0" borderId="71" xfId="0" applyFont="1" applyBorder="1" applyAlignment="1">
      <alignment wrapText="1"/>
    </xf>
    <xf numFmtId="3" fontId="17" fillId="0" borderId="186" xfId="0" applyNumberFormat="1" applyFont="1" applyBorder="1"/>
    <xf numFmtId="3" fontId="22" fillId="0" borderId="242" xfId="0" applyNumberFormat="1" applyFont="1" applyBorder="1"/>
    <xf numFmtId="3" fontId="22" fillId="0" borderId="187" xfId="0" applyNumberFormat="1" applyFont="1" applyBorder="1"/>
    <xf numFmtId="3" fontId="17" fillId="0" borderId="65" xfId="0" applyNumberFormat="1" applyFont="1" applyBorder="1"/>
    <xf numFmtId="0" fontId="0" fillId="0" borderId="302" xfId="0" applyBorder="1" applyAlignment="1">
      <alignment horizontal="center"/>
    </xf>
    <xf numFmtId="3" fontId="0" fillId="0" borderId="112" xfId="0" applyNumberFormat="1" applyBorder="1"/>
    <xf numFmtId="0" fontId="55" fillId="0" borderId="102" xfId="0" applyFont="1" applyBorder="1" applyAlignment="1">
      <alignment horizontal="center"/>
    </xf>
    <xf numFmtId="0" fontId="55" fillId="0" borderId="98" xfId="0" applyFont="1" applyBorder="1"/>
    <xf numFmtId="171" fontId="15" fillId="0" borderId="60" xfId="1" applyNumberFormat="1" applyFont="1" applyFill="1" applyBorder="1"/>
    <xf numFmtId="171" fontId="15" fillId="0" borderId="66" xfId="1" applyNumberFormat="1" applyFont="1" applyFill="1" applyBorder="1"/>
    <xf numFmtId="171" fontId="15" fillId="0" borderId="67" xfId="1" applyNumberFormat="1" applyFont="1" applyFill="1" applyBorder="1"/>
    <xf numFmtId="9" fontId="0" fillId="0" borderId="204" xfId="2" applyNumberFormat="1" applyFont="1" applyBorder="1"/>
    <xf numFmtId="3" fontId="0" fillId="0" borderId="192" xfId="0" applyNumberFormat="1" applyBorder="1"/>
    <xf numFmtId="3" fontId="0" fillId="0" borderId="193" xfId="0" applyNumberFormat="1" applyBorder="1"/>
    <xf numFmtId="3" fontId="0" fillId="0" borderId="260" xfId="0" applyNumberFormat="1" applyBorder="1"/>
    <xf numFmtId="9" fontId="0" fillId="0" borderId="197" xfId="2" applyNumberFormat="1" applyFont="1" applyBorder="1"/>
    <xf numFmtId="171" fontId="22" fillId="0" borderId="258" xfId="1" applyNumberFormat="1" applyFont="1" applyBorder="1"/>
    <xf numFmtId="9" fontId="0" fillId="0" borderId="174" xfId="2" applyNumberFormat="1" applyFont="1" applyBorder="1"/>
    <xf numFmtId="3" fontId="22" fillId="0" borderId="258" xfId="0" applyNumberFormat="1" applyFont="1" applyBorder="1"/>
    <xf numFmtId="0" fontId="0" fillId="0" borderId="91" xfId="3" applyFont="1" applyBorder="1" applyAlignment="1" applyProtection="1">
      <alignment horizontal="center"/>
    </xf>
    <xf numFmtId="0" fontId="0" fillId="0" borderId="96" xfId="3" applyFont="1" applyBorder="1" applyAlignment="1" applyProtection="1">
      <alignment wrapText="1"/>
    </xf>
    <xf numFmtId="0" fontId="0" fillId="0" borderId="98" xfId="3" applyFont="1" applyBorder="1" applyAlignment="1" applyProtection="1">
      <alignment wrapText="1"/>
    </xf>
    <xf numFmtId="1" fontId="15" fillId="0" borderId="0" xfId="3" applyNumberFormat="1" applyFont="1" applyProtection="1"/>
    <xf numFmtId="0" fontId="15" fillId="0" borderId="143" xfId="3" applyFont="1" applyBorder="1" applyProtection="1"/>
    <xf numFmtId="1" fontId="15" fillId="0" borderId="270" xfId="3" applyNumberFormat="1" applyFont="1" applyBorder="1" applyProtection="1"/>
    <xf numFmtId="3" fontId="22" fillId="0" borderId="89" xfId="3" applyNumberFormat="1" applyFont="1" applyBorder="1" applyAlignment="1" applyProtection="1">
      <alignment wrapText="1"/>
    </xf>
    <xf numFmtId="1" fontId="0" fillId="3" borderId="201" xfId="0" applyNumberFormat="1" applyFill="1" applyBorder="1"/>
    <xf numFmtId="3" fontId="22" fillId="0" borderId="126" xfId="7" applyNumberFormat="1" applyFont="1" applyBorder="1"/>
    <xf numFmtId="3" fontId="22" fillId="0" borderId="202" xfId="7" applyNumberFormat="1" applyFont="1" applyBorder="1"/>
    <xf numFmtId="3" fontId="22" fillId="0" borderId="205" xfId="7" applyNumberFormat="1" applyFont="1" applyBorder="1"/>
    <xf numFmtId="173" fontId="20" fillId="0" borderId="0" xfId="2" applyFont="1"/>
    <xf numFmtId="3" fontId="72" fillId="0" borderId="177" xfId="211" applyNumberFormat="1" applyFont="1" applyBorder="1"/>
    <xf numFmtId="3" fontId="72" fillId="0" borderId="128" xfId="211" applyNumberFormat="1" applyFont="1" applyBorder="1"/>
    <xf numFmtId="3" fontId="72" fillId="0" borderId="135" xfId="211" applyNumberFormat="1" applyFont="1" applyBorder="1"/>
    <xf numFmtId="3" fontId="72" fillId="0" borderId="301" xfId="211" applyNumberFormat="1" applyFont="1" applyBorder="1"/>
    <xf numFmtId="3" fontId="72" fillId="0" borderId="336" xfId="211" applyNumberFormat="1" applyFont="1" applyBorder="1"/>
    <xf numFmtId="0" fontId="56" fillId="0" borderId="73" xfId="211" applyFont="1" applyBorder="1" applyAlignment="1">
      <alignment horizontal="center" wrapText="1"/>
    </xf>
    <xf numFmtId="0" fontId="56" fillId="0" borderId="188" xfId="211" applyFont="1" applyBorder="1" applyAlignment="1">
      <alignment horizontal="center" wrapText="1"/>
    </xf>
    <xf numFmtId="0" fontId="59" fillId="0" borderId="188" xfId="211" applyFont="1" applyBorder="1" applyAlignment="1">
      <alignment horizontal="center" wrapText="1"/>
    </xf>
    <xf numFmtId="0" fontId="59" fillId="0" borderId="139" xfId="211" applyFont="1" applyBorder="1" applyAlignment="1">
      <alignment horizontal="center" wrapText="1"/>
    </xf>
    <xf numFmtId="0" fontId="58" fillId="0" borderId="167" xfId="213" applyFont="1" applyBorder="1" applyProtection="1"/>
    <xf numFmtId="181" fontId="47" fillId="0" borderId="181" xfId="0" applyNumberFormat="1" applyFont="1" applyBorder="1" applyAlignment="1">
      <alignment horizontal="right"/>
    </xf>
    <xf numFmtId="181" fontId="47" fillId="0" borderId="325" xfId="0" applyNumberFormat="1" applyFont="1" applyBorder="1" applyAlignment="1">
      <alignment horizontal="right"/>
    </xf>
    <xf numFmtId="0" fontId="17" fillId="0" borderId="246" xfId="0" applyFont="1" applyBorder="1" applyAlignment="1">
      <alignment wrapText="1"/>
    </xf>
    <xf numFmtId="0" fontId="17" fillId="0" borderId="246" xfId="0" applyFont="1" applyBorder="1"/>
    <xf numFmtId="0" fontId="55" fillId="0" borderId="113" xfId="0" applyFont="1" applyBorder="1" applyAlignment="1">
      <alignment horizontal="center"/>
    </xf>
    <xf numFmtId="0" fontId="53" fillId="0" borderId="114" xfId="0" applyFont="1" applyBorder="1"/>
    <xf numFmtId="173" fontId="53" fillId="0" borderId="62" xfId="2" applyFont="1" applyBorder="1" applyAlignment="1"/>
    <xf numFmtId="0" fontId="22" fillId="0" borderId="249" xfId="3" applyFont="1" applyBorder="1" applyAlignment="1" applyProtection="1">
      <alignment vertical="center" wrapText="1"/>
    </xf>
    <xf numFmtId="0" fontId="17" fillId="0" borderId="247" xfId="0" applyFont="1" applyBorder="1"/>
    <xf numFmtId="0" fontId="17" fillId="0" borderId="249" xfId="0" applyFont="1" applyBorder="1"/>
    <xf numFmtId="0" fontId="17" fillId="0" borderId="62" xfId="0" applyFont="1" applyBorder="1"/>
    <xf numFmtId="0" fontId="17" fillId="0" borderId="335" xfId="0" applyFont="1" applyBorder="1"/>
    <xf numFmtId="0" fontId="17" fillId="0" borderId="241" xfId="0" applyFont="1" applyBorder="1"/>
    <xf numFmtId="0" fontId="17" fillId="0" borderId="259" xfId="0" applyFont="1" applyBorder="1"/>
    <xf numFmtId="171" fontId="15" fillId="0" borderId="213" xfId="1" applyNumberFormat="1" applyFont="1" applyFill="1" applyBorder="1"/>
    <xf numFmtId="171" fontId="15" fillId="0" borderId="87" xfId="1" applyNumberFormat="1" applyFont="1" applyFill="1" applyBorder="1"/>
    <xf numFmtId="171" fontId="15" fillId="0" borderId="211" xfId="1" applyNumberFormat="1" applyFont="1" applyFill="1" applyBorder="1"/>
    <xf numFmtId="171" fontId="22" fillId="0" borderId="13" xfId="1" applyNumberFormat="1" applyFont="1" applyBorder="1"/>
    <xf numFmtId="9" fontId="0" fillId="0" borderId="201" xfId="2" applyNumberFormat="1" applyFont="1" applyBorder="1"/>
    <xf numFmtId="0" fontId="0" fillId="0" borderId="113" xfId="0" applyBorder="1" applyAlignment="1">
      <alignment horizontal="center"/>
    </xf>
    <xf numFmtId="0" fontId="17" fillId="0" borderId="114" xfId="0" applyFont="1" applyBorder="1" applyAlignment="1">
      <alignment wrapText="1"/>
    </xf>
    <xf numFmtId="171" fontId="22" fillId="0" borderId="234" xfId="1" applyNumberFormat="1" applyFont="1" applyBorder="1"/>
    <xf numFmtId="9" fontId="17" fillId="0" borderId="62" xfId="2" applyNumberFormat="1" applyFont="1" applyBorder="1"/>
    <xf numFmtId="3" fontId="22" fillId="0" borderId="234" xfId="0" applyNumberFormat="1" applyFont="1" applyBorder="1"/>
    <xf numFmtId="0" fontId="20" fillId="0" borderId="0" xfId="0" applyFont="1"/>
    <xf numFmtId="3" fontId="0" fillId="0" borderId="211" xfId="0" applyNumberFormat="1" applyBorder="1"/>
    <xf numFmtId="0" fontId="0" fillId="0" borderId="85" xfId="0" applyBorder="1"/>
    <xf numFmtId="0" fontId="35" fillId="0" borderId="116" xfId="0" applyFont="1" applyBorder="1" applyAlignment="1">
      <alignment horizontal="right"/>
    </xf>
    <xf numFmtId="0" fontId="35" fillId="0" borderId="125" xfId="0" applyFont="1" applyBorder="1" applyAlignment="1">
      <alignment horizontal="right"/>
    </xf>
    <xf numFmtId="0" fontId="35" fillId="0" borderId="119" xfId="0" applyFont="1" applyBorder="1" applyAlignment="1">
      <alignment horizontal="right"/>
    </xf>
    <xf numFmtId="0" fontId="17" fillId="0" borderId="193" xfId="0" applyFont="1" applyBorder="1"/>
    <xf numFmtId="0" fontId="0" fillId="0" borderId="188" xfId="0" applyBorder="1" applyAlignment="1">
      <alignment horizontal="center"/>
    </xf>
    <xf numFmtId="0" fontId="0" fillId="0" borderId="59" xfId="0" applyBorder="1" applyAlignment="1">
      <alignment wrapText="1"/>
    </xf>
    <xf numFmtId="9" fontId="15" fillId="0" borderId="117" xfId="2" applyNumberFormat="1" applyFont="1" applyBorder="1"/>
    <xf numFmtId="0" fontId="35" fillId="0" borderId="0" xfId="0" applyFont="1"/>
    <xf numFmtId="1" fontId="33" fillId="0" borderId="116" xfId="0" applyNumberFormat="1" applyFont="1" applyBorder="1" applyAlignment="1">
      <alignment horizontal="right"/>
    </xf>
    <xf numFmtId="1" fontId="33" fillId="0" borderId="125" xfId="0" applyNumberFormat="1" applyFont="1" applyBorder="1" applyAlignment="1">
      <alignment horizontal="right"/>
    </xf>
    <xf numFmtId="1" fontId="33" fillId="0" borderId="119" xfId="0" applyNumberFormat="1" applyFont="1" applyBorder="1" applyAlignment="1">
      <alignment horizontal="right"/>
    </xf>
    <xf numFmtId="0" fontId="17" fillId="0" borderId="235" xfId="3" applyFont="1" applyBorder="1" applyAlignment="1" applyProtection="1">
      <alignment horizontal="center"/>
    </xf>
    <xf numFmtId="0" fontId="17" fillId="0" borderId="143" xfId="3" applyFont="1" applyBorder="1" applyProtection="1"/>
    <xf numFmtId="1" fontId="17" fillId="0" borderId="270" xfId="3" applyNumberFormat="1" applyFont="1" applyBorder="1" applyProtection="1"/>
    <xf numFmtId="1" fontId="0" fillId="0" borderId="67" xfId="3" applyNumberFormat="1" applyFont="1" applyBorder="1" applyProtection="1"/>
    <xf numFmtId="0" fontId="20" fillId="3" borderId="144" xfId="0" applyFont="1" applyFill="1" applyBorder="1" applyAlignment="1">
      <alignment horizontal="right"/>
    </xf>
    <xf numFmtId="181" fontId="90" fillId="0" borderId="10" xfId="0" applyNumberFormat="1" applyFont="1" applyBorder="1" applyAlignment="1">
      <alignment horizontal="right"/>
    </xf>
    <xf numFmtId="181" fontId="90" fillId="0" borderId="310" xfId="0" applyNumberFormat="1" applyFont="1" applyBorder="1" applyAlignment="1">
      <alignment horizontal="right"/>
    </xf>
    <xf numFmtId="173" fontId="21" fillId="0" borderId="0" xfId="2" applyFont="1"/>
    <xf numFmtId="0" fontId="17" fillId="0" borderId="130" xfId="0" applyFont="1" applyBorder="1" applyAlignment="1">
      <alignment horizontal="center" wrapText="1"/>
    </xf>
    <xf numFmtId="0" fontId="17" fillId="0" borderId="247" xfId="0" applyFont="1" applyBorder="1" applyAlignment="1">
      <alignment horizontal="center" wrapText="1"/>
    </xf>
    <xf numFmtId="0" fontId="17" fillId="0" borderId="246" xfId="0" applyFont="1" applyBorder="1" applyAlignment="1">
      <alignment horizontal="center" wrapText="1"/>
    </xf>
    <xf numFmtId="0" fontId="22" fillId="0" borderId="246" xfId="0" applyFont="1" applyBorder="1" applyAlignment="1">
      <alignment horizontal="center" wrapText="1"/>
    </xf>
    <xf numFmtId="0" fontId="17" fillId="0" borderId="259" xfId="0" applyFont="1" applyBorder="1" applyAlignment="1">
      <alignment horizontal="center" wrapText="1"/>
    </xf>
    <xf numFmtId="0" fontId="17" fillId="0" borderId="260" xfId="0" applyFont="1" applyBorder="1"/>
    <xf numFmtId="173" fontId="55" fillId="0" borderId="126" xfId="2" applyFont="1" applyBorder="1" applyAlignment="1"/>
    <xf numFmtId="173" fontId="55" fillId="0" borderId="202" xfId="2" applyFont="1" applyBorder="1" applyAlignment="1"/>
    <xf numFmtId="173" fontId="55" fillId="0" borderId="203" xfId="2" applyFont="1" applyBorder="1" applyAlignment="1"/>
    <xf numFmtId="1" fontId="53" fillId="0" borderId="192" xfId="0" applyNumberFormat="1" applyFont="1" applyBorder="1"/>
    <xf numFmtId="1" fontId="53" fillId="0" borderId="193" xfId="0" applyNumberFormat="1" applyFont="1" applyBorder="1"/>
    <xf numFmtId="1" fontId="53" fillId="0" borderId="260" xfId="0" applyNumberFormat="1" applyFont="1" applyBorder="1"/>
    <xf numFmtId="173" fontId="53" fillId="0" borderId="197" xfId="2" applyFont="1" applyBorder="1" applyAlignment="1"/>
    <xf numFmtId="1" fontId="53" fillId="0" borderId="194" xfId="0" applyNumberFormat="1" applyFont="1" applyBorder="1"/>
    <xf numFmtId="173" fontId="55" fillId="0" borderId="60" xfId="2" applyFont="1" applyBorder="1" applyAlignment="1"/>
    <xf numFmtId="3" fontId="91" fillId="0" borderId="63" xfId="0" applyNumberFormat="1" applyFont="1" applyBorder="1" applyAlignment="1">
      <alignment horizontal="right"/>
    </xf>
    <xf numFmtId="173" fontId="55" fillId="0" borderId="64" xfId="2" applyFont="1" applyBorder="1" applyAlignment="1"/>
    <xf numFmtId="3" fontId="91" fillId="0" borderId="65" xfId="0" applyNumberFormat="1" applyFont="1" applyBorder="1" applyAlignment="1">
      <alignment horizontal="right"/>
    </xf>
    <xf numFmtId="3" fontId="91" fillId="0" borderId="66" xfId="0" applyNumberFormat="1" applyFont="1" applyBorder="1" applyAlignment="1">
      <alignment horizontal="right"/>
    </xf>
    <xf numFmtId="3" fontId="91" fillId="0" borderId="67" xfId="0" applyNumberFormat="1" applyFont="1" applyBorder="1" applyAlignment="1">
      <alignment horizontal="right"/>
    </xf>
    <xf numFmtId="3" fontId="91" fillId="0" borderId="68" xfId="0" applyNumberFormat="1" applyFont="1" applyBorder="1" applyAlignment="1">
      <alignment horizontal="right"/>
    </xf>
    <xf numFmtId="173" fontId="55" fillId="0" borderId="69" xfId="2" applyFont="1" applyBorder="1" applyAlignment="1"/>
    <xf numFmtId="3" fontId="91" fillId="0" borderId="70" xfId="0" applyNumberFormat="1" applyFont="1" applyBorder="1" applyAlignment="1">
      <alignment horizontal="right"/>
    </xf>
    <xf numFmtId="3" fontId="91" fillId="0" borderId="153" xfId="0" applyNumberFormat="1" applyFont="1" applyBorder="1" applyAlignment="1">
      <alignment horizontal="right"/>
    </xf>
    <xf numFmtId="3" fontId="91" fillId="0" borderId="124" xfId="0" applyNumberFormat="1" applyFont="1" applyBorder="1" applyAlignment="1">
      <alignment horizontal="right"/>
    </xf>
    <xf numFmtId="3" fontId="91" fillId="0" borderId="154" xfId="0" applyNumberFormat="1" applyFont="1" applyBorder="1" applyAlignment="1">
      <alignment horizontal="right"/>
    </xf>
    <xf numFmtId="171" fontId="17" fillId="0" borderId="192" xfId="1" applyNumberFormat="1" applyFont="1" applyFill="1" applyBorder="1"/>
    <xf numFmtId="171" fontId="17" fillId="0" borderId="193" xfId="1" applyNumberFormat="1" applyFont="1" applyFill="1" applyBorder="1"/>
    <xf numFmtId="171" fontId="17" fillId="0" borderId="260" xfId="1" applyNumberFormat="1" applyFont="1" applyFill="1" applyBorder="1"/>
    <xf numFmtId="3" fontId="52" fillId="0" borderId="89" xfId="215" applyNumberFormat="1" applyFont="1" applyFill="1" applyBorder="1"/>
    <xf numFmtId="3" fontId="52" fillId="0" borderId="85" xfId="215" applyNumberFormat="1" applyFont="1" applyFill="1" applyBorder="1"/>
    <xf numFmtId="3" fontId="21" fillId="0" borderId="242" xfId="0" applyNumberFormat="1" applyFont="1" applyBorder="1"/>
    <xf numFmtId="3" fontId="21" fillId="0" borderId="187" xfId="0" applyNumberFormat="1" applyFont="1" applyBorder="1"/>
    <xf numFmtId="173" fontId="55" fillId="0" borderId="137" xfId="2" applyFont="1" applyBorder="1" applyAlignment="1"/>
    <xf numFmtId="173" fontId="55" fillId="0" borderId="100" xfId="2" applyFont="1" applyBorder="1" applyAlignment="1"/>
    <xf numFmtId="173" fontId="55" fillId="0" borderId="136" xfId="2" applyFont="1" applyBorder="1" applyAlignment="1"/>
    <xf numFmtId="0" fontId="0" fillId="0" borderId="132" xfId="0" applyBorder="1" applyAlignment="1">
      <alignment horizontal="center"/>
    </xf>
    <xf numFmtId="0" fontId="0" fillId="0" borderId="86" xfId="0" applyBorder="1"/>
    <xf numFmtId="0" fontId="0" fillId="0" borderId="117" xfId="0" applyBorder="1"/>
    <xf numFmtId="0" fontId="0" fillId="0" borderId="337" xfId="0" applyBorder="1"/>
    <xf numFmtId="0" fontId="0" fillId="0" borderId="144" xfId="0" applyBorder="1"/>
    <xf numFmtId="0" fontId="17" fillId="0" borderId="192" xfId="0" applyFont="1" applyBorder="1"/>
    <xf numFmtId="169" fontId="17" fillId="0" borderId="213" xfId="0" applyNumberFormat="1" applyFont="1" applyBorder="1"/>
    <xf numFmtId="169" fontId="17" fillId="0" borderId="87" xfId="0" applyNumberFormat="1" applyFont="1" applyBorder="1"/>
    <xf numFmtId="169" fontId="17" fillId="0" borderId="211" xfId="0" applyNumberFormat="1" applyFont="1" applyBorder="1"/>
    <xf numFmtId="1" fontId="21" fillId="0" borderId="68" xfId="0" applyNumberFormat="1" applyFont="1" applyBorder="1" applyAlignment="1">
      <alignment horizontal="right"/>
    </xf>
    <xf numFmtId="1" fontId="21" fillId="0" borderId="69" xfId="0" applyNumberFormat="1" applyFont="1" applyBorder="1" applyAlignment="1">
      <alignment horizontal="right"/>
    </xf>
    <xf numFmtId="0" fontId="25" fillId="0" borderId="144" xfId="0" applyFont="1" applyBorder="1" applyAlignment="1">
      <alignment horizontal="center" wrapText="1"/>
    </xf>
    <xf numFmtId="0" fontId="22" fillId="0" borderId="139" xfId="0" applyFont="1" applyBorder="1" applyAlignment="1">
      <alignment horizontal="center" wrapText="1"/>
    </xf>
    <xf numFmtId="0" fontId="22" fillId="0" borderId="121" xfId="0" applyFont="1" applyBorder="1" applyAlignment="1">
      <alignment horizontal="center" wrapText="1"/>
    </xf>
    <xf numFmtId="0" fontId="22" fillId="0" borderId="122" xfId="0" applyFont="1" applyBorder="1" applyAlignment="1">
      <alignment horizontal="center" wrapText="1"/>
    </xf>
    <xf numFmtId="0" fontId="22" fillId="0" borderId="140" xfId="0" applyFont="1" applyBorder="1" applyAlignment="1">
      <alignment horizontal="center" wrapText="1"/>
    </xf>
    <xf numFmtId="181" fontId="89" fillId="0" borderId="32" xfId="0" applyNumberFormat="1" applyFont="1" applyBorder="1" applyAlignment="1">
      <alignment horizontal="right"/>
    </xf>
    <xf numFmtId="0" fontId="15" fillId="0" borderId="106" xfId="211" applyBorder="1"/>
    <xf numFmtId="0" fontId="15" fillId="0" borderId="115" xfId="211" applyBorder="1"/>
    <xf numFmtId="181" fontId="60" fillId="0" borderId="311" xfId="0" applyNumberFormat="1" applyFont="1" applyBorder="1" applyAlignment="1">
      <alignment horizontal="right"/>
    </xf>
    <xf numFmtId="181" fontId="47" fillId="0" borderId="189" xfId="0" applyNumberFormat="1" applyFont="1" applyBorder="1" applyAlignment="1">
      <alignment horizontal="right"/>
    </xf>
    <xf numFmtId="4" fontId="23" fillId="0" borderId="0" xfId="7" applyNumberFormat="1" applyFont="1"/>
    <xf numFmtId="1" fontId="23" fillId="0" borderId="0" xfId="3" applyNumberFormat="1" applyFont="1" applyProtection="1"/>
    <xf numFmtId="0" fontId="58" fillId="0" borderId="169" xfId="213" applyFont="1" applyBorder="1" applyProtection="1"/>
    <xf numFmtId="181" fontId="89" fillId="0" borderId="268" xfId="0" applyNumberFormat="1" applyFont="1" applyBorder="1" applyAlignment="1">
      <alignment horizontal="right"/>
    </xf>
    <xf numFmtId="181" fontId="90" fillId="0" borderId="85" xfId="0" applyNumberFormat="1" applyFont="1" applyBorder="1" applyAlignment="1">
      <alignment horizontal="right"/>
    </xf>
    <xf numFmtId="181" fontId="90" fillId="0" borderId="87" xfId="0" applyNumberFormat="1" applyFont="1" applyBorder="1" applyAlignment="1">
      <alignment horizontal="right"/>
    </xf>
    <xf numFmtId="181" fontId="89" fillId="0" borderId="85" xfId="0" applyNumberFormat="1" applyFont="1" applyBorder="1" applyAlignment="1">
      <alignment horizontal="right"/>
    </xf>
    <xf numFmtId="181" fontId="89" fillId="0" borderId="128" xfId="0" applyNumberFormat="1" applyFont="1" applyBorder="1" applyAlignment="1">
      <alignment horizontal="right"/>
    </xf>
    <xf numFmtId="181" fontId="47" fillId="0" borderId="265" xfId="0" applyNumberFormat="1" applyFont="1" applyBorder="1" applyAlignment="1">
      <alignment horizontal="right"/>
    </xf>
    <xf numFmtId="181" fontId="47" fillId="0" borderId="266" xfId="0" applyNumberFormat="1" applyFont="1" applyBorder="1" applyAlignment="1">
      <alignment horizontal="right"/>
    </xf>
    <xf numFmtId="181" fontId="89" fillId="0" borderId="87" xfId="0" applyNumberFormat="1" applyFont="1" applyBorder="1" applyAlignment="1">
      <alignment horizontal="right"/>
    </xf>
    <xf numFmtId="181" fontId="90" fillId="0" borderId="193" xfId="0" applyNumberFormat="1" applyFont="1" applyBorder="1" applyAlignment="1">
      <alignment horizontal="right"/>
    </xf>
    <xf numFmtId="181" fontId="47" fillId="0" borderId="174" xfId="0" applyNumberFormat="1" applyFont="1" applyBorder="1" applyAlignment="1">
      <alignment horizontal="right"/>
    </xf>
    <xf numFmtId="181" fontId="47" fillId="0" borderId="302" xfId="0" applyNumberFormat="1" applyFont="1" applyBorder="1" applyAlignment="1">
      <alignment horizontal="right"/>
    </xf>
    <xf numFmtId="181" fontId="89" fillId="0" borderId="193" xfId="0" applyNumberFormat="1" applyFont="1" applyBorder="1" applyAlignment="1">
      <alignment horizontal="right"/>
    </xf>
    <xf numFmtId="181" fontId="47" fillId="0" borderId="89" xfId="0" applyNumberFormat="1" applyFont="1" applyBorder="1" applyAlignment="1">
      <alignment horizontal="right"/>
    </xf>
    <xf numFmtId="181" fontId="47" fillId="0" borderId="90" xfId="0" applyNumberFormat="1" applyFont="1" applyBorder="1" applyAlignment="1">
      <alignment horizontal="right"/>
    </xf>
    <xf numFmtId="181" fontId="60" fillId="0" borderId="192" xfId="0" applyNumberFormat="1" applyFont="1" applyBorder="1" applyAlignment="1">
      <alignment horizontal="right"/>
    </xf>
    <xf numFmtId="181" fontId="60" fillId="0" borderId="260" xfId="0" applyNumberFormat="1" applyFont="1" applyBorder="1" applyAlignment="1">
      <alignment horizontal="right"/>
    </xf>
    <xf numFmtId="181" fontId="89" fillId="0" borderId="52" xfId="0" applyNumberFormat="1" applyFont="1" applyBorder="1" applyAlignment="1">
      <alignment horizontal="right"/>
    </xf>
    <xf numFmtId="181" fontId="89" fillId="0" borderId="315" xfId="0" applyNumberFormat="1" applyFont="1" applyBorder="1" applyAlignment="1">
      <alignment horizontal="right"/>
    </xf>
    <xf numFmtId="181" fontId="90" fillId="0" borderId="3" xfId="0" applyNumberFormat="1" applyFont="1" applyBorder="1" applyAlignment="1">
      <alignment horizontal="right"/>
    </xf>
    <xf numFmtId="175" fontId="30" fillId="9" borderId="0" xfId="1" applyFont="1" applyFill="1" applyBorder="1"/>
    <xf numFmtId="0" fontId="67" fillId="9" borderId="0" xfId="211" applyFont="1" applyFill="1"/>
    <xf numFmtId="0" fontId="30" fillId="9" borderId="0" xfId="211" applyFont="1" applyFill="1"/>
    <xf numFmtId="0" fontId="17" fillId="0" borderId="57" xfId="211" applyFont="1" applyBorder="1" applyAlignment="1">
      <alignment horizontal="center" wrapText="1"/>
    </xf>
    <xf numFmtId="0" fontId="56" fillId="0" borderId="5" xfId="211" applyFont="1" applyBorder="1" applyAlignment="1">
      <alignment horizontal="center" wrapText="1"/>
    </xf>
    <xf numFmtId="0" fontId="50" fillId="0" borderId="179" xfId="0" applyFont="1" applyBorder="1" applyAlignment="1">
      <alignment horizontal="center" wrapText="1"/>
    </xf>
    <xf numFmtId="0" fontId="50" fillId="0" borderId="338" xfId="0" applyFont="1" applyBorder="1" applyAlignment="1">
      <alignment horizontal="center" wrapText="1"/>
    </xf>
    <xf numFmtId="0" fontId="50" fillId="0" borderId="339" xfId="0" applyFont="1" applyBorder="1" applyAlignment="1">
      <alignment horizontal="center" wrapText="1"/>
    </xf>
    <xf numFmtId="0" fontId="50" fillId="0" borderId="304" xfId="0" applyFont="1" applyBorder="1" applyAlignment="1">
      <alignment horizontal="center" wrapText="1"/>
    </xf>
    <xf numFmtId="0" fontId="50" fillId="0" borderId="305" xfId="0" applyFont="1" applyBorder="1" applyAlignment="1">
      <alignment horizontal="center" wrapText="1"/>
    </xf>
    <xf numFmtId="0" fontId="50" fillId="0" borderId="340" xfId="0" applyFont="1" applyBorder="1" applyAlignment="1">
      <alignment horizontal="center" wrapText="1"/>
    </xf>
    <xf numFmtId="181" fontId="89" fillId="0" borderId="0" xfId="0" applyNumberFormat="1" applyFont="1" applyAlignment="1">
      <alignment horizontal="right"/>
    </xf>
    <xf numFmtId="0" fontId="15" fillId="9" borderId="0" xfId="211" applyFill="1"/>
    <xf numFmtId="0" fontId="58" fillId="0" borderId="341" xfId="211" applyFont="1" applyBorder="1" applyAlignment="1">
      <alignment horizontal="center"/>
    </xf>
    <xf numFmtId="0" fontId="58" fillId="0" borderId="342" xfId="211" applyFont="1" applyBorder="1" applyAlignment="1">
      <alignment wrapText="1"/>
    </xf>
    <xf numFmtId="0" fontId="58" fillId="0" borderId="343" xfId="211" applyFont="1" applyBorder="1" applyAlignment="1">
      <alignment horizontal="center"/>
    </xf>
    <xf numFmtId="0" fontId="59" fillId="0" borderId="344" xfId="211" applyFont="1" applyBorder="1" applyAlignment="1">
      <alignment wrapText="1"/>
    </xf>
    <xf numFmtId="0" fontId="30" fillId="0" borderId="0" xfId="212" applyNumberFormat="1" applyFont="1" applyBorder="1"/>
    <xf numFmtId="0" fontId="58" fillId="0" borderId="131" xfId="213" applyFont="1" applyBorder="1" applyProtection="1"/>
    <xf numFmtId="181" fontId="47" fillId="0" borderId="235" xfId="0" applyNumberFormat="1" applyFont="1" applyBorder="1" applyAlignment="1">
      <alignment horizontal="right"/>
    </xf>
    <xf numFmtId="181" fontId="89" fillId="0" borderId="122" xfId="0" applyNumberFormat="1" applyFont="1" applyBorder="1" applyAlignment="1">
      <alignment horizontal="right"/>
    </xf>
    <xf numFmtId="181" fontId="47" fillId="0" borderId="269" xfId="0" applyNumberFormat="1" applyFont="1" applyBorder="1" applyAlignment="1">
      <alignment horizontal="right"/>
    </xf>
    <xf numFmtId="0" fontId="59" fillId="0" borderId="132" xfId="213" applyFont="1" applyBorder="1" applyProtection="1"/>
    <xf numFmtId="0" fontId="59" fillId="0" borderId="302" xfId="213" applyFont="1" applyBorder="1" applyProtection="1"/>
    <xf numFmtId="181" fontId="47" fillId="0" borderId="112" xfId="0" applyNumberFormat="1" applyFont="1" applyBorder="1" applyAlignment="1">
      <alignment horizontal="right"/>
    </xf>
    <xf numFmtId="181" fontId="47" fillId="0" borderId="192" xfId="0" applyNumberFormat="1" applyFont="1" applyBorder="1" applyAlignment="1">
      <alignment horizontal="right"/>
    </xf>
    <xf numFmtId="181" fontId="89" fillId="0" borderId="112" xfId="0" applyNumberFormat="1" applyFont="1" applyBorder="1" applyAlignment="1">
      <alignment horizontal="right"/>
    </xf>
    <xf numFmtId="181" fontId="47" fillId="0" borderId="260" xfId="0" applyNumberFormat="1" applyFont="1" applyBorder="1" applyAlignment="1">
      <alignment horizontal="right"/>
    </xf>
    <xf numFmtId="0" fontId="58" fillId="0" borderId="132" xfId="213" applyFont="1" applyBorder="1" applyProtection="1"/>
    <xf numFmtId="181" fontId="47" fillId="0" borderId="59" xfId="0" applyNumberFormat="1" applyFont="1" applyBorder="1" applyAlignment="1">
      <alignment horizontal="right"/>
    </xf>
    <xf numFmtId="0" fontId="59" fillId="0" borderId="322" xfId="213" applyFont="1" applyBorder="1" applyProtection="1"/>
    <xf numFmtId="181" fontId="60" fillId="0" borderId="158" xfId="0" applyNumberFormat="1" applyFont="1" applyBorder="1" applyAlignment="1">
      <alignment horizontal="right"/>
    </xf>
    <xf numFmtId="0" fontId="58" fillId="0" borderId="271" xfId="213" applyFont="1" applyBorder="1" applyProtection="1"/>
    <xf numFmtId="181" fontId="47" fillId="0" borderId="345" xfId="0" applyNumberFormat="1" applyFont="1" applyBorder="1" applyAlignment="1">
      <alignment horizontal="right"/>
    </xf>
    <xf numFmtId="181" fontId="47" fillId="0" borderId="346" xfId="0" applyNumberFormat="1" applyFont="1" applyBorder="1" applyAlignment="1">
      <alignment horizontal="right"/>
    </xf>
    <xf numFmtId="0" fontId="0" fillId="0" borderId="85" xfId="0" applyBorder="1" applyAlignment="1">
      <alignment wrapText="1"/>
    </xf>
    <xf numFmtId="171" fontId="15" fillId="0" borderId="63" xfId="1" applyNumberFormat="1" applyFont="1" applyBorder="1" applyAlignment="1"/>
    <xf numFmtId="171" fontId="15" fillId="0" borderId="65" xfId="1" applyNumberFormat="1" applyFont="1" applyBorder="1" applyAlignment="1"/>
    <xf numFmtId="171" fontId="15" fillId="0" borderId="192" xfId="1" applyNumberFormat="1" applyFont="1" applyBorder="1" applyAlignment="1"/>
    <xf numFmtId="171" fontId="15" fillId="0" borderId="260" xfId="1" applyNumberFormat="1" applyFont="1" applyBorder="1" applyAlignment="1"/>
    <xf numFmtId="0" fontId="0" fillId="0" borderId="116" xfId="0" applyBorder="1"/>
    <xf numFmtId="0" fontId="33" fillId="0" borderId="125" xfId="0" applyFont="1" applyBorder="1" applyAlignment="1">
      <alignment horizontal="right"/>
    </xf>
    <xf numFmtId="0" fontId="33" fillId="0" borderId="119" xfId="0" applyFont="1" applyBorder="1" applyAlignment="1">
      <alignment horizontal="right"/>
    </xf>
    <xf numFmtId="0" fontId="33" fillId="0" borderId="201" xfId="0" applyFont="1" applyBorder="1" applyAlignment="1">
      <alignment horizontal="right"/>
    </xf>
    <xf numFmtId="0" fontId="17" fillId="0" borderId="240" xfId="0" applyFont="1" applyBorder="1" applyAlignment="1">
      <alignment horizontal="center" wrapText="1"/>
    </xf>
    <xf numFmtId="0" fontId="17" fillId="0" borderId="62" xfId="0" applyFont="1" applyBorder="1" applyAlignment="1">
      <alignment horizontal="center" wrapText="1"/>
    </xf>
    <xf numFmtId="0" fontId="17" fillId="0" borderId="241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17" fillId="0" borderId="114" xfId="0" applyFont="1" applyBorder="1"/>
    <xf numFmtId="0" fontId="21" fillId="0" borderId="198" xfId="0" applyFont="1" applyBorder="1" applyAlignment="1">
      <alignment horizontal="right" vertical="center"/>
    </xf>
    <xf numFmtId="0" fontId="21" fillId="0" borderId="197" xfId="0" applyFont="1" applyBorder="1" applyAlignment="1">
      <alignment horizontal="right" vertical="center"/>
    </xf>
    <xf numFmtId="0" fontId="21" fillId="0" borderId="242" xfId="0" applyFont="1" applyBorder="1" applyAlignment="1">
      <alignment horizontal="right" vertical="center"/>
    </xf>
    <xf numFmtId="3" fontId="22" fillId="0" borderId="0" xfId="0" applyNumberFormat="1" applyFont="1"/>
    <xf numFmtId="9" fontId="26" fillId="0" borderId="0" xfId="3" applyNumberFormat="1" applyFont="1" applyBorder="1" applyProtection="1"/>
    <xf numFmtId="0" fontId="17" fillId="0" borderId="268" xfId="3" applyFont="1" applyBorder="1" applyProtection="1"/>
    <xf numFmtId="0" fontId="15" fillId="0" borderId="60" xfId="3" applyFont="1" applyBorder="1" applyProtection="1"/>
    <xf numFmtId="1" fontId="21" fillId="0" borderId="60" xfId="3" applyNumberFormat="1" applyFont="1" applyBorder="1" applyProtection="1"/>
    <xf numFmtId="0" fontId="0" fillId="0" borderId="60" xfId="3" applyFont="1" applyBorder="1" applyProtection="1"/>
    <xf numFmtId="0" fontId="15" fillId="0" borderId="63" xfId="3" applyFont="1" applyBorder="1" applyAlignment="1" applyProtection="1">
      <alignment horizontal="center"/>
    </xf>
    <xf numFmtId="0" fontId="15" fillId="0" borderId="66" xfId="3" applyFont="1" applyBorder="1" applyAlignment="1" applyProtection="1">
      <alignment horizontal="center"/>
    </xf>
    <xf numFmtId="1" fontId="21" fillId="0" borderId="67" xfId="3" applyNumberFormat="1" applyFont="1" applyBorder="1" applyProtection="1"/>
    <xf numFmtId="0" fontId="17" fillId="0" borderId="66" xfId="3" applyFont="1" applyBorder="1" applyAlignment="1" applyProtection="1">
      <alignment horizontal="center"/>
    </xf>
    <xf numFmtId="0" fontId="0" fillId="0" borderId="66" xfId="3" applyFont="1" applyBorder="1" applyAlignment="1" applyProtection="1">
      <alignment horizontal="center"/>
    </xf>
    <xf numFmtId="0" fontId="21" fillId="0" borderId="60" xfId="3" applyFont="1" applyBorder="1" applyAlignment="1" applyProtection="1">
      <alignment vertical="center" wrapText="1"/>
    </xf>
    <xf numFmtId="1" fontId="21" fillId="0" borderId="60" xfId="3" applyNumberFormat="1" applyFont="1" applyBorder="1" applyAlignment="1" applyProtection="1">
      <alignment vertical="center"/>
    </xf>
    <xf numFmtId="0" fontId="22" fillId="0" borderId="64" xfId="3" applyFont="1" applyBorder="1" applyAlignment="1" applyProtection="1">
      <alignment vertical="center" wrapText="1"/>
    </xf>
    <xf numFmtId="1" fontId="22" fillId="0" borderId="65" xfId="3" applyNumberFormat="1" applyFont="1" applyBorder="1" applyAlignment="1" applyProtection="1">
      <alignment vertical="center"/>
    </xf>
    <xf numFmtId="0" fontId="22" fillId="0" borderId="66" xfId="7" applyFont="1" applyBorder="1" applyAlignment="1">
      <alignment horizontal="center" vertical="center"/>
    </xf>
    <xf numFmtId="1" fontId="21" fillId="0" borderId="67" xfId="3" applyNumberFormat="1" applyFont="1" applyBorder="1" applyAlignment="1" applyProtection="1">
      <alignment vertical="center"/>
    </xf>
    <xf numFmtId="0" fontId="21" fillId="0" borderId="66" xfId="7" applyFont="1" applyBorder="1" applyAlignment="1">
      <alignment horizontal="center" vertical="center"/>
    </xf>
    <xf numFmtId="0" fontId="21" fillId="0" borderId="213" xfId="7" applyFont="1" applyBorder="1" applyAlignment="1">
      <alignment horizontal="center" vertical="center"/>
    </xf>
    <xf numFmtId="0" fontId="21" fillId="0" borderId="87" xfId="3" applyFont="1" applyBorder="1" applyAlignment="1" applyProtection="1">
      <alignment vertical="center" wrapText="1"/>
    </xf>
    <xf numFmtId="1" fontId="21" fillId="0" borderId="87" xfId="3" applyNumberFormat="1" applyFont="1" applyBorder="1" applyAlignment="1" applyProtection="1">
      <alignment vertical="center"/>
    </xf>
    <xf numFmtId="1" fontId="21" fillId="0" borderId="211" xfId="3" applyNumberFormat="1" applyFont="1" applyBorder="1" applyAlignment="1" applyProtection="1">
      <alignment vertical="center"/>
    </xf>
    <xf numFmtId="1" fontId="21" fillId="0" borderId="63" xfId="0" applyNumberFormat="1" applyFont="1" applyBorder="1" applyAlignment="1">
      <alignment horizontal="right"/>
    </xf>
    <xf numFmtId="1" fontId="21" fillId="0" borderId="64" xfId="0" applyNumberFormat="1" applyFont="1" applyBorder="1" applyAlignment="1">
      <alignment horizontal="right"/>
    </xf>
    <xf numFmtId="1" fontId="21" fillId="0" borderId="65" xfId="0" applyNumberFormat="1" applyFont="1" applyBorder="1" applyAlignment="1">
      <alignment horizontal="right"/>
    </xf>
    <xf numFmtId="1" fontId="0" fillId="0" borderId="174" xfId="0" applyNumberFormat="1" applyBorder="1"/>
    <xf numFmtId="1" fontId="0" fillId="3" borderId="174" xfId="0" applyNumberFormat="1" applyFill="1" applyBorder="1"/>
    <xf numFmtId="1" fontId="17" fillId="0" borderId="136" xfId="0" applyNumberFormat="1" applyFont="1" applyBorder="1"/>
    <xf numFmtId="1" fontId="22" fillId="0" borderId="203" xfId="0" applyNumberFormat="1" applyFont="1" applyBorder="1"/>
    <xf numFmtId="1" fontId="21" fillId="0" borderId="87" xfId="0" applyNumberFormat="1" applyFont="1" applyBorder="1" applyAlignment="1">
      <alignment horizontal="right"/>
    </xf>
    <xf numFmtId="1" fontId="17" fillId="0" borderId="99" xfId="0" applyNumberFormat="1" applyFont="1" applyBorder="1"/>
    <xf numFmtId="1" fontId="22" fillId="0" borderId="265" xfId="0" applyNumberFormat="1" applyFont="1" applyBorder="1"/>
    <xf numFmtId="0" fontId="17" fillId="0" borderId="249" xfId="0" applyFont="1" applyBorder="1" applyAlignment="1">
      <alignment wrapText="1"/>
    </xf>
    <xf numFmtId="1" fontId="17" fillId="0" borderId="247" xfId="0" applyNumberFormat="1" applyFont="1" applyBorder="1"/>
    <xf numFmtId="1" fontId="17" fillId="0" borderId="246" xfId="0" applyNumberFormat="1" applyFont="1" applyBorder="1"/>
    <xf numFmtId="1" fontId="17" fillId="0" borderId="259" xfId="0" applyNumberFormat="1" applyFont="1" applyBorder="1"/>
    <xf numFmtId="1" fontId="17" fillId="0" borderId="234" xfId="0" applyNumberFormat="1" applyFont="1" applyBorder="1"/>
    <xf numFmtId="1" fontId="17" fillId="3" borderId="247" xfId="0" applyNumberFormat="1" applyFont="1" applyFill="1" applyBorder="1"/>
    <xf numFmtId="1" fontId="17" fillId="0" borderId="241" xfId="0" applyNumberFormat="1" applyFont="1" applyBorder="1"/>
    <xf numFmtId="1" fontId="0" fillId="3" borderId="241" xfId="0" applyNumberFormat="1" applyFill="1" applyBorder="1"/>
    <xf numFmtId="1" fontId="17" fillId="3" borderId="213" xfId="0" applyNumberFormat="1" applyFont="1" applyFill="1" applyBorder="1"/>
    <xf numFmtId="1" fontId="17" fillId="0" borderId="265" xfId="0" applyNumberFormat="1" applyFont="1" applyBorder="1"/>
    <xf numFmtId="1" fontId="22" fillId="0" borderId="119" xfId="0" applyNumberFormat="1" applyFont="1" applyBorder="1"/>
    <xf numFmtId="1" fontId="22" fillId="0" borderId="201" xfId="0" applyNumberFormat="1" applyFont="1" applyBorder="1"/>
    <xf numFmtId="1" fontId="17" fillId="0" borderId="62" xfId="0" applyNumberFormat="1" applyFont="1" applyBorder="1"/>
    <xf numFmtId="1" fontId="17" fillId="3" borderId="62" xfId="0" applyNumberFormat="1" applyFont="1" applyFill="1" applyBorder="1"/>
    <xf numFmtId="1" fontId="17" fillId="0" borderId="193" xfId="0" applyNumberFormat="1" applyFont="1" applyBorder="1"/>
    <xf numFmtId="1" fontId="17" fillId="0" borderId="194" xfId="0" applyNumberFormat="1" applyFont="1" applyBorder="1"/>
    <xf numFmtId="1" fontId="22" fillId="0" borderId="137" xfId="0" applyNumberFormat="1" applyFont="1" applyBorder="1"/>
    <xf numFmtId="1" fontId="22" fillId="0" borderId="100" xfId="0" applyNumberFormat="1" applyFont="1" applyBorder="1"/>
    <xf numFmtId="1" fontId="22" fillId="0" borderId="127" xfId="0" applyNumberFormat="1" applyFont="1" applyBorder="1"/>
    <xf numFmtId="1" fontId="17" fillId="3" borderId="303" xfId="0" applyNumberFormat="1" applyFont="1" applyFill="1" applyBorder="1"/>
    <xf numFmtId="1" fontId="0" fillId="0" borderId="177" xfId="0" applyNumberFormat="1" applyBorder="1"/>
    <xf numFmtId="1" fontId="0" fillId="0" borderId="128" xfId="0" applyNumberFormat="1" applyBorder="1"/>
    <xf numFmtId="1" fontId="0" fillId="0" borderId="135" xfId="0" applyNumberFormat="1" applyBorder="1"/>
    <xf numFmtId="0" fontId="21" fillId="0" borderId="60" xfId="0" applyFont="1" applyBorder="1" applyAlignment="1">
      <alignment horizontal="right"/>
    </xf>
    <xf numFmtId="1" fontId="21" fillId="0" borderId="158" xfId="0" applyNumberFormat="1" applyFont="1" applyBorder="1"/>
    <xf numFmtId="0" fontId="21" fillId="0" borderId="197" xfId="0" applyFont="1" applyBorder="1" applyAlignment="1">
      <alignment horizontal="right" wrapText="1"/>
    </xf>
    <xf numFmtId="1" fontId="21" fillId="0" borderId="303" xfId="0" applyNumberFormat="1" applyFont="1" applyBorder="1"/>
    <xf numFmtId="1" fontId="21" fillId="0" borderId="260" xfId="0" applyNumberFormat="1" applyFont="1" applyBorder="1"/>
    <xf numFmtId="0" fontId="21" fillId="0" borderId="69" xfId="0" applyFont="1" applyBorder="1" applyAlignment="1">
      <alignment horizontal="right"/>
    </xf>
    <xf numFmtId="0" fontId="21" fillId="0" borderId="87" xfId="0" applyFont="1" applyBorder="1" applyAlignment="1">
      <alignment horizontal="right"/>
    </xf>
    <xf numFmtId="0" fontId="22" fillId="0" borderId="246" xfId="3" applyFont="1" applyBorder="1" applyAlignment="1" applyProtection="1">
      <alignment vertical="center" wrapText="1"/>
    </xf>
    <xf numFmtId="0" fontId="22" fillId="0" borderId="246" xfId="3" applyFont="1" applyBorder="1" applyAlignment="1" applyProtection="1">
      <alignment horizontal="right" vertical="center"/>
    </xf>
    <xf numFmtId="0" fontId="58" fillId="0" borderId="0" xfId="211" applyFont="1" applyAlignment="1">
      <alignment horizontal="center"/>
    </xf>
    <xf numFmtId="3" fontId="73" fillId="0" borderId="60" xfId="12" applyNumberFormat="1" applyFont="1" applyBorder="1" applyAlignment="1" applyProtection="1">
      <alignment vertical="center" wrapText="1"/>
    </xf>
    <xf numFmtId="3" fontId="73" fillId="0" borderId="63" xfId="12" applyNumberFormat="1" applyFont="1" applyBorder="1" applyAlignment="1" applyProtection="1">
      <alignment vertical="center" wrapText="1"/>
    </xf>
    <xf numFmtId="3" fontId="73" fillId="0" borderId="64" xfId="12" applyNumberFormat="1" applyFont="1" applyBorder="1" applyAlignment="1" applyProtection="1">
      <alignment vertical="center" wrapText="1"/>
    </xf>
    <xf numFmtId="3" fontId="73" fillId="0" borderId="66" xfId="12" applyNumberFormat="1" applyFont="1" applyBorder="1" applyAlignment="1" applyProtection="1">
      <alignment vertical="center" wrapText="1"/>
    </xf>
    <xf numFmtId="3" fontId="73" fillId="0" borderId="68" xfId="12" applyNumberFormat="1" applyFont="1" applyBorder="1" applyAlignment="1" applyProtection="1">
      <alignment vertical="center" wrapText="1"/>
    </xf>
    <xf numFmtId="3" fontId="73" fillId="0" borderId="69" xfId="12" applyNumberFormat="1" applyFont="1" applyBorder="1" applyAlignment="1" applyProtection="1">
      <alignment vertical="center" wrapText="1"/>
    </xf>
    <xf numFmtId="3" fontId="73" fillId="0" borderId="104" xfId="12" applyNumberFormat="1" applyFont="1" applyBorder="1" applyAlignment="1" applyProtection="1">
      <alignment vertical="center" wrapText="1"/>
    </xf>
    <xf numFmtId="3" fontId="73" fillId="0" borderId="105" xfId="12" applyNumberFormat="1" applyFont="1" applyBorder="1" applyAlignment="1" applyProtection="1">
      <alignment vertical="center" wrapText="1"/>
    </xf>
    <xf numFmtId="3" fontId="73" fillId="0" borderId="118" xfId="12" applyNumberFormat="1" applyFont="1" applyBorder="1" applyAlignment="1" applyProtection="1">
      <alignment vertical="center" wrapText="1"/>
    </xf>
    <xf numFmtId="3" fontId="74" fillId="0" borderId="60" xfId="12" applyNumberFormat="1" applyFont="1" applyBorder="1" applyAlignment="1" applyProtection="1">
      <alignment vertical="center" wrapText="1"/>
    </xf>
    <xf numFmtId="3" fontId="74" fillId="0" borderId="63" xfId="12" applyNumberFormat="1" applyFont="1" applyBorder="1" applyAlignment="1" applyProtection="1">
      <alignment vertical="center" wrapText="1"/>
    </xf>
    <xf numFmtId="3" fontId="74" fillId="0" borderId="64" xfId="12" applyNumberFormat="1" applyFont="1" applyBorder="1" applyAlignment="1" applyProtection="1">
      <alignment vertical="center" wrapText="1"/>
    </xf>
    <xf numFmtId="3" fontId="74" fillId="0" borderId="65" xfId="12" applyNumberFormat="1" applyFont="1" applyBorder="1" applyAlignment="1" applyProtection="1">
      <alignment vertical="center" wrapText="1"/>
    </xf>
    <xf numFmtId="3" fontId="74" fillId="0" borderId="66" xfId="12" applyNumberFormat="1" applyFont="1" applyBorder="1" applyAlignment="1" applyProtection="1">
      <alignment vertical="center" wrapText="1"/>
    </xf>
    <xf numFmtId="3" fontId="74" fillId="0" borderId="67" xfId="12" applyNumberFormat="1" applyFont="1" applyBorder="1" applyAlignment="1" applyProtection="1">
      <alignment vertical="center" wrapText="1"/>
    </xf>
    <xf numFmtId="3" fontId="74" fillId="0" borderId="68" xfId="12" applyNumberFormat="1" applyFont="1" applyBorder="1" applyAlignment="1" applyProtection="1">
      <alignment vertical="center" wrapText="1"/>
    </xf>
    <xf numFmtId="3" fontId="74" fillId="0" borderId="69" xfId="12" applyNumberFormat="1" applyFont="1" applyBorder="1" applyAlignment="1" applyProtection="1">
      <alignment vertical="center" wrapText="1"/>
    </xf>
    <xf numFmtId="3" fontId="74" fillId="0" borderId="70" xfId="12" applyNumberFormat="1" applyFont="1" applyBorder="1" applyAlignment="1" applyProtection="1">
      <alignment vertical="center" wrapText="1"/>
    </xf>
    <xf numFmtId="0" fontId="61" fillId="0" borderId="137" xfId="12" applyFont="1" applyBorder="1" applyAlignment="1" applyProtection="1">
      <alignment vertical="center" wrapText="1"/>
    </xf>
    <xf numFmtId="0" fontId="61" fillId="0" borderId="100" xfId="12" applyFont="1" applyBorder="1" applyAlignment="1" applyProtection="1">
      <alignment vertical="center" wrapText="1"/>
    </xf>
    <xf numFmtId="0" fontId="61" fillId="0" borderId="136" xfId="12" applyFont="1" applyBorder="1" applyAlignment="1" applyProtection="1">
      <alignment vertical="center" wrapText="1"/>
    </xf>
    <xf numFmtId="0" fontId="61" fillId="0" borderId="116" xfId="12" applyFont="1" applyBorder="1" applyAlignment="1" applyProtection="1">
      <alignment horizontal="center" vertical="center"/>
    </xf>
    <xf numFmtId="0" fontId="61" fillId="0" borderId="125" xfId="12" applyFont="1" applyBorder="1" applyAlignment="1" applyProtection="1">
      <alignment horizontal="center" vertical="center"/>
    </xf>
    <xf numFmtId="0" fontId="61" fillId="0" borderId="119" xfId="12" applyFont="1" applyBorder="1" applyAlignment="1" applyProtection="1">
      <alignment horizontal="center" vertical="center"/>
    </xf>
    <xf numFmtId="0" fontId="0" fillId="0" borderId="98" xfId="211" applyFont="1" applyBorder="1" applyAlignment="1">
      <alignment vertical="center" wrapText="1"/>
    </xf>
    <xf numFmtId="171" fontId="0" fillId="0" borderId="0" xfId="0" applyNumberFormat="1"/>
    <xf numFmtId="175" fontId="15" fillId="0" borderId="0" xfId="1" applyFont="1"/>
    <xf numFmtId="3" fontId="21" fillId="0" borderId="60" xfId="0" applyNumberFormat="1" applyFont="1" applyBorder="1" applyAlignment="1">
      <alignment horizontal="right"/>
    </xf>
    <xf numFmtId="3" fontId="21" fillId="0" borderId="128" xfId="0" applyNumberFormat="1" applyFont="1" applyBorder="1" applyAlignment="1">
      <alignment horizontal="right"/>
    </xf>
    <xf numFmtId="3" fontId="17" fillId="0" borderId="64" xfId="0" applyNumberFormat="1" applyFont="1" applyBorder="1" applyAlignment="1">
      <alignment wrapText="1"/>
    </xf>
    <xf numFmtId="171" fontId="52" fillId="0" borderId="64" xfId="1" applyNumberFormat="1" applyFont="1" applyFill="1" applyBorder="1"/>
    <xf numFmtId="171" fontId="52" fillId="0" borderId="65" xfId="1" applyNumberFormat="1" applyFont="1" applyFill="1" applyBorder="1"/>
    <xf numFmtId="3" fontId="0" fillId="0" borderId="69" xfId="0" applyNumberFormat="1" applyBorder="1" applyAlignment="1">
      <alignment wrapText="1"/>
    </xf>
    <xf numFmtId="171" fontId="80" fillId="0" borderId="69" xfId="1" applyNumberFormat="1" applyFont="1" applyFill="1" applyBorder="1"/>
    <xf numFmtId="171" fontId="80" fillId="0" borderId="70" xfId="1" applyNumberFormat="1" applyFont="1" applyFill="1" applyBorder="1"/>
    <xf numFmtId="0" fontId="22" fillId="10" borderId="0" xfId="0" applyFont="1" applyFill="1"/>
    <xf numFmtId="0" fontId="21" fillId="10" borderId="0" xfId="0" applyFont="1" applyFill="1"/>
    <xf numFmtId="0" fontId="41" fillId="0" borderId="0" xfId="0" applyFont="1"/>
    <xf numFmtId="10" fontId="21" fillId="0" borderId="0" xfId="0" applyNumberFormat="1" applyFont="1"/>
    <xf numFmtId="171" fontId="15" fillId="0" borderId="63" xfId="1154" applyNumberFormat="1" applyBorder="1"/>
    <xf numFmtId="171" fontId="15" fillId="0" borderId="64" xfId="1154" applyNumberFormat="1" applyBorder="1"/>
    <xf numFmtId="171" fontId="15" fillId="0" borderId="65" xfId="1154" applyNumberFormat="1" applyBorder="1"/>
    <xf numFmtId="171" fontId="15" fillId="0" borderId="66" xfId="1154" applyNumberFormat="1" applyBorder="1"/>
    <xf numFmtId="171" fontId="15" fillId="0" borderId="60" xfId="1154" applyNumberFormat="1" applyBorder="1"/>
    <xf numFmtId="171" fontId="15" fillId="0" borderId="67" xfId="1154" applyNumberFormat="1" applyBorder="1"/>
    <xf numFmtId="171" fontId="15" fillId="0" borderId="68" xfId="1154" applyNumberFormat="1" applyBorder="1"/>
    <xf numFmtId="171" fontId="15" fillId="0" borderId="69" xfId="1154" applyNumberFormat="1" applyBorder="1"/>
    <xf numFmtId="171" fontId="15" fillId="0" borderId="70" xfId="1154" applyNumberFormat="1" applyBorder="1"/>
    <xf numFmtId="1" fontId="22" fillId="0" borderId="85" xfId="7" applyNumberFormat="1" applyFont="1" applyBorder="1" applyAlignment="1">
      <alignment horizontal="right"/>
    </xf>
    <xf numFmtId="0" fontId="21" fillId="0" borderId="19" xfId="0" applyFont="1" applyBorder="1"/>
    <xf numFmtId="1" fontId="21" fillId="0" borderId="109" xfId="7" applyNumberFormat="1" applyFont="1" applyBorder="1" applyAlignment="1">
      <alignment horizontal="right"/>
    </xf>
    <xf numFmtId="1" fontId="21" fillId="0" borderId="50" xfId="7" applyNumberFormat="1" applyFont="1" applyBorder="1" applyAlignment="1">
      <alignment horizontal="right"/>
    </xf>
    <xf numFmtId="1" fontId="21" fillId="0" borderId="110" xfId="7" applyNumberFormat="1" applyFont="1" applyBorder="1" applyAlignment="1">
      <alignment horizontal="right"/>
    </xf>
    <xf numFmtId="1" fontId="22" fillId="0" borderId="0" xfId="3" applyNumberFormat="1" applyFont="1" applyBorder="1" applyProtection="1"/>
    <xf numFmtId="9" fontId="26" fillId="0" borderId="13" xfId="3" applyNumberFormat="1" applyFont="1" applyBorder="1" applyProtection="1"/>
    <xf numFmtId="0" fontId="21" fillId="0" borderId="6" xfId="0" applyFont="1" applyBorder="1"/>
    <xf numFmtId="0" fontId="21" fillId="0" borderId="15" xfId="0" applyFont="1" applyBorder="1"/>
    <xf numFmtId="0" fontId="21" fillId="0" borderId="35" xfId="0" applyFont="1" applyBorder="1"/>
    <xf numFmtId="1" fontId="21" fillId="0" borderId="109" xfId="201" applyNumberFormat="1" applyBorder="1" applyAlignment="1">
      <alignment horizontal="right"/>
    </xf>
    <xf numFmtId="1" fontId="21" fillId="0" borderId="50" xfId="201" applyNumberFormat="1" applyBorder="1" applyAlignment="1">
      <alignment horizontal="right"/>
    </xf>
    <xf numFmtId="1" fontId="21" fillId="0" borderId="110" xfId="201" applyNumberFormat="1" applyBorder="1" applyAlignment="1">
      <alignment horizontal="right"/>
    </xf>
    <xf numFmtId="9" fontId="26" fillId="0" borderId="45" xfId="3" applyNumberFormat="1" applyFont="1" applyBorder="1" applyProtection="1"/>
    <xf numFmtId="1" fontId="22" fillId="0" borderId="85" xfId="3" applyNumberFormat="1" applyFont="1" applyBorder="1" applyProtection="1"/>
    <xf numFmtId="1" fontId="22" fillId="0" borderId="90" xfId="3" applyNumberFormat="1" applyFont="1" applyBorder="1" applyProtection="1"/>
    <xf numFmtId="0" fontId="21" fillId="0" borderId="274" xfId="0" applyFont="1" applyBorder="1"/>
    <xf numFmtId="0" fontId="21" fillId="0" borderId="347" xfId="0" applyFont="1" applyBorder="1"/>
    <xf numFmtId="0" fontId="21" fillId="0" borderId="17" xfId="0" applyFont="1" applyBorder="1"/>
    <xf numFmtId="0" fontId="21" fillId="0" borderId="37" xfId="0" applyFont="1" applyBorder="1"/>
    <xf numFmtId="0" fontId="21" fillId="0" borderId="39" xfId="0" applyFont="1" applyBorder="1"/>
    <xf numFmtId="1" fontId="22" fillId="0" borderId="87" xfId="3" applyNumberFormat="1" applyFont="1" applyBorder="1" applyAlignment="1" applyProtection="1">
      <alignment vertical="center"/>
    </xf>
    <xf numFmtId="0" fontId="21" fillId="0" borderId="17" xfId="0" applyFont="1" applyBorder="1" applyAlignment="1">
      <alignment wrapText="1"/>
    </xf>
    <xf numFmtId="0" fontId="21" fillId="0" borderId="19" xfId="0" applyFont="1" applyFill="1" applyBorder="1" applyAlignment="1"/>
    <xf numFmtId="0" fontId="21" fillId="0" borderId="19" xfId="0" applyFont="1" applyFill="1" applyBorder="1" applyAlignment="1">
      <alignment wrapText="1"/>
    </xf>
    <xf numFmtId="3" fontId="22" fillId="0" borderId="85" xfId="3" applyNumberFormat="1" applyFont="1" applyBorder="1" applyAlignment="1" applyProtection="1">
      <alignment wrapText="1"/>
    </xf>
    <xf numFmtId="3" fontId="22" fillId="0" borderId="86" xfId="3" applyNumberFormat="1" applyFont="1" applyBorder="1" applyAlignment="1" applyProtection="1">
      <alignment wrapText="1"/>
    </xf>
    <xf numFmtId="0" fontId="21" fillId="0" borderId="6" xfId="0" applyFont="1" applyFill="1" applyBorder="1" applyAlignment="1"/>
    <xf numFmtId="0" fontId="21" fillId="0" borderId="274" xfId="0" applyFont="1" applyFill="1" applyBorder="1" applyAlignment="1"/>
    <xf numFmtId="0" fontId="21" fillId="0" borderId="347" xfId="0" applyFont="1" applyFill="1" applyBorder="1" applyAlignment="1"/>
    <xf numFmtId="0" fontId="21" fillId="0" borderId="15" xfId="0" applyFont="1" applyFill="1" applyBorder="1" applyAlignment="1"/>
    <xf numFmtId="0" fontId="21" fillId="0" borderId="17" xfId="0" applyFont="1" applyFill="1" applyBorder="1" applyAlignment="1"/>
    <xf numFmtId="0" fontId="21" fillId="0" borderId="17" xfId="0" applyFont="1" applyFill="1" applyBorder="1" applyAlignment="1">
      <alignment wrapText="1"/>
    </xf>
    <xf numFmtId="0" fontId="21" fillId="0" borderId="35" xfId="0" applyFont="1" applyFill="1" applyBorder="1" applyAlignment="1"/>
    <xf numFmtId="0" fontId="21" fillId="0" borderId="37" xfId="0" applyFont="1" applyFill="1" applyBorder="1" applyAlignment="1"/>
    <xf numFmtId="0" fontId="21" fillId="0" borderId="37" xfId="0" applyFont="1" applyFill="1" applyBorder="1" applyAlignment="1">
      <alignment wrapText="1"/>
    </xf>
    <xf numFmtId="0" fontId="21" fillId="0" borderId="39" xfId="0" applyFont="1" applyFill="1" applyBorder="1" applyAlignment="1"/>
    <xf numFmtId="3" fontId="22" fillId="0" borderId="137" xfId="7" applyNumberFormat="1" applyFont="1" applyBorder="1"/>
    <xf numFmtId="3" fontId="22" fillId="0" borderId="100" xfId="7" applyNumberFormat="1" applyFont="1" applyBorder="1"/>
    <xf numFmtId="3" fontId="22" fillId="0" borderId="127" xfId="7" applyNumberFormat="1" applyFont="1" applyBorder="1"/>
    <xf numFmtId="3" fontId="22" fillId="3" borderId="132" xfId="3" applyNumberFormat="1" applyFont="1" applyFill="1" applyBorder="1" applyAlignment="1" applyProtection="1">
      <alignment wrapText="1"/>
    </xf>
    <xf numFmtId="3" fontId="22" fillId="0" borderId="90" xfId="3" applyNumberFormat="1" applyFont="1" applyBorder="1" applyAlignment="1" applyProtection="1">
      <alignment wrapText="1"/>
    </xf>
    <xf numFmtId="1" fontId="21" fillId="0" borderId="137" xfId="48" applyNumberFormat="1" applyBorder="1" applyAlignment="1">
      <alignment horizontal="right"/>
    </xf>
    <xf numFmtId="1" fontId="21" fillId="0" borderId="100" xfId="48" applyNumberFormat="1" applyBorder="1" applyAlignment="1">
      <alignment horizontal="right"/>
    </xf>
    <xf numFmtId="1" fontId="21" fillId="0" borderId="100" xfId="1152" applyNumberFormat="1" applyFont="1" applyBorder="1" applyAlignment="1">
      <alignment horizontal="right"/>
    </xf>
    <xf numFmtId="1" fontId="21" fillId="0" borderId="136" xfId="48" applyNumberFormat="1" applyBorder="1" applyAlignment="1">
      <alignment horizontal="right"/>
    </xf>
    <xf numFmtId="3" fontId="22" fillId="0" borderId="0" xfId="3" applyNumberFormat="1" applyFont="1" applyBorder="1" applyAlignment="1" applyProtection="1">
      <alignment wrapText="1"/>
    </xf>
    <xf numFmtId="0" fontId="21" fillId="0" borderId="12" xfId="0" applyFont="1" applyFill="1" applyBorder="1" applyAlignment="1"/>
    <xf numFmtId="0" fontId="21" fillId="0" borderId="49" xfId="0" applyFont="1" applyFill="1" applyBorder="1" applyAlignment="1"/>
    <xf numFmtId="0" fontId="21" fillId="0" borderId="51" xfId="0" applyFont="1" applyFill="1" applyBorder="1" applyAlignment="1"/>
    <xf numFmtId="181" fontId="47" fillId="0" borderId="131" xfId="1155" applyNumberFormat="1" applyFont="1" applyBorder="1" applyAlignment="1">
      <alignment horizontal="right"/>
    </xf>
    <xf numFmtId="181" fontId="89" fillId="0" borderId="268" xfId="1155" applyNumberFormat="1" applyFont="1" applyBorder="1" applyAlignment="1">
      <alignment horizontal="right"/>
    </xf>
    <xf numFmtId="181" fontId="47" fillId="0" borderId="143" xfId="1155" applyNumberFormat="1" applyFont="1" applyBorder="1" applyAlignment="1">
      <alignment horizontal="right"/>
    </xf>
    <xf numFmtId="181" fontId="60" fillId="0" borderId="132" xfId="1155" applyNumberFormat="1" applyFont="1" applyBorder="1" applyAlignment="1">
      <alignment horizontal="right"/>
    </xf>
    <xf numFmtId="181" fontId="90" fillId="0" borderId="85" xfId="1155" applyNumberFormat="1" applyFont="1" applyBorder="1" applyAlignment="1">
      <alignment horizontal="right"/>
    </xf>
    <xf numFmtId="181" fontId="47" fillId="0" borderId="144" xfId="1155" applyNumberFormat="1" applyFont="1" applyBorder="1" applyAlignment="1">
      <alignment horizontal="right"/>
    </xf>
    <xf numFmtId="181" fontId="90" fillId="0" borderId="87" xfId="1155" applyNumberFormat="1" applyFont="1" applyBorder="1" applyAlignment="1">
      <alignment horizontal="right"/>
    </xf>
    <xf numFmtId="181" fontId="47" fillId="0" borderId="132" xfId="1155" applyNumberFormat="1" applyFont="1" applyBorder="1" applyAlignment="1">
      <alignment horizontal="right"/>
    </xf>
    <xf numFmtId="181" fontId="89" fillId="0" borderId="85" xfId="1155" applyNumberFormat="1" applyFont="1" applyBorder="1" applyAlignment="1">
      <alignment horizontal="right"/>
    </xf>
    <xf numFmtId="181" fontId="47" fillId="0" borderId="273" xfId="1155" applyNumberFormat="1" applyFont="1" applyBorder="1" applyAlignment="1">
      <alignment horizontal="right"/>
    </xf>
    <xf numFmtId="181" fontId="89" fillId="0" borderId="128" xfId="1155" applyNumberFormat="1" applyFont="1" applyBorder="1" applyAlignment="1">
      <alignment horizontal="right"/>
    </xf>
    <xf numFmtId="181" fontId="47" fillId="0" borderId="205" xfId="1155" applyNumberFormat="1" applyFont="1" applyBorder="1" applyAlignment="1">
      <alignment horizontal="right"/>
    </xf>
    <xf numFmtId="181" fontId="60" fillId="0" borderId="266" xfId="1155" applyNumberFormat="1" applyFont="1" applyBorder="1" applyAlignment="1">
      <alignment horizontal="right"/>
    </xf>
    <xf numFmtId="181" fontId="47" fillId="0" borderId="265" xfId="1155" applyNumberFormat="1" applyFont="1" applyBorder="1" applyAlignment="1">
      <alignment horizontal="right"/>
    </xf>
    <xf numFmtId="181" fontId="47" fillId="0" borderId="266" xfId="1155" applyNumberFormat="1" applyFont="1" applyBorder="1" applyAlignment="1">
      <alignment horizontal="right"/>
    </xf>
    <xf numFmtId="181" fontId="89" fillId="0" borderId="87" xfId="1155" applyNumberFormat="1" applyFont="1" applyBorder="1" applyAlignment="1">
      <alignment horizontal="right"/>
    </xf>
    <xf numFmtId="181" fontId="60" fillId="0" borderId="302" xfId="1155" applyNumberFormat="1" applyFont="1" applyBorder="1" applyAlignment="1">
      <alignment horizontal="right"/>
    </xf>
    <xf numFmtId="181" fontId="90" fillId="0" borderId="193" xfId="1155" applyNumberFormat="1" applyFont="1" applyBorder="1" applyAlignment="1">
      <alignment horizontal="right"/>
    </xf>
    <xf numFmtId="181" fontId="47" fillId="0" borderId="174" xfId="1155" applyNumberFormat="1" applyFont="1" applyBorder="1" applyAlignment="1">
      <alignment horizontal="right"/>
    </xf>
    <xf numFmtId="181" fontId="47" fillId="0" borderId="302" xfId="1155" applyNumberFormat="1" applyFont="1" applyBorder="1" applyAlignment="1">
      <alignment horizontal="right"/>
    </xf>
    <xf numFmtId="181" fontId="89" fillId="0" borderId="193" xfId="1155" applyNumberFormat="1" applyFont="1" applyBorder="1" applyAlignment="1">
      <alignment horizontal="right"/>
    </xf>
    <xf numFmtId="181" fontId="47" fillId="0" borderId="131" xfId="1156" applyNumberFormat="1" applyFont="1" applyBorder="1" applyAlignment="1">
      <alignment horizontal="right"/>
    </xf>
    <xf numFmtId="181" fontId="89" fillId="0" borderId="268" xfId="1156" applyNumberFormat="1" applyFont="1" applyBorder="1" applyAlignment="1">
      <alignment horizontal="right"/>
    </xf>
    <xf numFmtId="181" fontId="47" fillId="0" borderId="143" xfId="1156" applyNumberFormat="1" applyFont="1" applyBorder="1" applyAlignment="1">
      <alignment horizontal="right"/>
    </xf>
    <xf numFmtId="181" fontId="47" fillId="0" borderId="122" xfId="1156" applyNumberFormat="1" applyFont="1" applyBorder="1" applyAlignment="1">
      <alignment horizontal="right"/>
    </xf>
    <xf numFmtId="181" fontId="47" fillId="0" borderId="89" xfId="1156" applyNumberFormat="1" applyFont="1" applyBorder="1" applyAlignment="1">
      <alignment horizontal="right"/>
    </xf>
    <xf numFmtId="181" fontId="89" fillId="0" borderId="0" xfId="1156" applyNumberFormat="1" applyFont="1" applyAlignment="1">
      <alignment horizontal="right"/>
    </xf>
    <xf numFmtId="181" fontId="47" fillId="0" borderId="90" xfId="1156" applyNumberFormat="1" applyFont="1" applyBorder="1" applyAlignment="1">
      <alignment horizontal="right"/>
    </xf>
    <xf numFmtId="181" fontId="60" fillId="0" borderId="132" xfId="1156" applyNumberFormat="1" applyFont="1" applyBorder="1" applyAlignment="1">
      <alignment horizontal="right"/>
    </xf>
    <xf numFmtId="181" fontId="90" fillId="0" borderId="85" xfId="1156" applyNumberFormat="1" applyFont="1" applyBorder="1" applyAlignment="1">
      <alignment horizontal="right"/>
    </xf>
    <xf numFmtId="181" fontId="47" fillId="0" borderId="144" xfId="1156" applyNumberFormat="1" applyFont="1" applyBorder="1" applyAlignment="1">
      <alignment horizontal="right"/>
    </xf>
    <xf numFmtId="181" fontId="60" fillId="0" borderId="0" xfId="1156" applyNumberFormat="1" applyFont="1" applyAlignment="1">
      <alignment horizontal="right"/>
    </xf>
    <xf numFmtId="181" fontId="47" fillId="0" borderId="0" xfId="1156" applyNumberFormat="1" applyFont="1" applyAlignment="1">
      <alignment horizontal="right"/>
    </xf>
    <xf numFmtId="181" fontId="47" fillId="0" borderId="211" xfId="1156" applyNumberFormat="1" applyFont="1" applyBorder="1" applyAlignment="1">
      <alignment horizontal="right"/>
    </xf>
    <xf numFmtId="181" fontId="47" fillId="0" borderId="273" xfId="1156" applyNumberFormat="1" applyFont="1" applyBorder="1" applyAlignment="1">
      <alignment horizontal="right"/>
    </xf>
    <xf numFmtId="181" fontId="89" fillId="0" borderId="128" xfId="1156" applyNumberFormat="1" applyFont="1" applyBorder="1" applyAlignment="1">
      <alignment horizontal="right"/>
    </xf>
    <xf numFmtId="181" fontId="47" fillId="0" borderId="205" xfId="1156" applyNumberFormat="1" applyFont="1" applyBorder="1" applyAlignment="1">
      <alignment horizontal="right"/>
    </xf>
    <xf numFmtId="181" fontId="47" fillId="0" borderId="127" xfId="1156" applyNumberFormat="1" applyFont="1" applyBorder="1" applyAlignment="1">
      <alignment horizontal="right"/>
    </xf>
    <xf numFmtId="181" fontId="47" fillId="0" borderId="177" xfId="1156" applyNumberFormat="1" applyFont="1" applyBorder="1" applyAlignment="1">
      <alignment horizontal="right"/>
    </xf>
    <xf numFmtId="181" fontId="89" fillId="0" borderId="127" xfId="1156" applyNumberFormat="1" applyFont="1" applyBorder="1" applyAlignment="1">
      <alignment horizontal="right"/>
    </xf>
    <xf numFmtId="181" fontId="60" fillId="0" borderId="266" xfId="1156" applyNumberFormat="1" applyFont="1" applyBorder="1" applyAlignment="1">
      <alignment horizontal="right"/>
    </xf>
    <xf numFmtId="181" fontId="90" fillId="0" borderId="87" xfId="1156" applyNumberFormat="1" applyFont="1" applyBorder="1" applyAlignment="1">
      <alignment horizontal="right"/>
    </xf>
    <xf numFmtId="181" fontId="47" fillId="0" borderId="265" xfId="1156" applyNumberFormat="1" applyFont="1" applyBorder="1" applyAlignment="1">
      <alignment horizontal="right"/>
    </xf>
    <xf numFmtId="181" fontId="60" fillId="0" borderId="99" xfId="1156" applyNumberFormat="1" applyFont="1" applyBorder="1" applyAlignment="1">
      <alignment horizontal="right"/>
    </xf>
    <xf numFmtId="181" fontId="47" fillId="0" borderId="99" xfId="1156" applyNumberFormat="1" applyFont="1" applyBorder="1" applyAlignment="1">
      <alignment horizontal="right"/>
    </xf>
    <xf numFmtId="181" fontId="47" fillId="0" borderId="213" xfId="1156" applyNumberFormat="1" applyFont="1" applyBorder="1" applyAlignment="1">
      <alignment horizontal="right"/>
    </xf>
    <xf numFmtId="181" fontId="89" fillId="0" borderId="99" xfId="1156" applyNumberFormat="1" applyFont="1" applyBorder="1" applyAlignment="1">
      <alignment horizontal="right"/>
    </xf>
    <xf numFmtId="181" fontId="47" fillId="0" borderId="132" xfId="1156" applyNumberFormat="1" applyFont="1" applyBorder="1" applyAlignment="1">
      <alignment horizontal="right"/>
    </xf>
    <xf numFmtId="181" fontId="89" fillId="0" borderId="85" xfId="1156" applyNumberFormat="1" applyFont="1" applyBorder="1" applyAlignment="1">
      <alignment horizontal="right"/>
    </xf>
    <xf numFmtId="181" fontId="47" fillId="0" borderId="135" xfId="1156" applyNumberFormat="1" applyFont="1" applyBorder="1" applyAlignment="1">
      <alignment horizontal="right"/>
    </xf>
    <xf numFmtId="181" fontId="89" fillId="0" borderId="62" xfId="1156" applyNumberFormat="1" applyFont="1" applyBorder="1" applyAlignment="1">
      <alignment horizontal="right"/>
    </xf>
    <xf numFmtId="181" fontId="47" fillId="0" borderId="235" xfId="1156" applyNumberFormat="1" applyFont="1" applyBorder="1" applyAlignment="1">
      <alignment horizontal="right"/>
    </xf>
    <xf numFmtId="181" fontId="89" fillId="0" borderId="122" xfId="1156" applyNumberFormat="1" applyFont="1" applyBorder="1" applyAlignment="1">
      <alignment horizontal="right"/>
    </xf>
    <xf numFmtId="181" fontId="47" fillId="0" borderId="269" xfId="1156" applyNumberFormat="1" applyFont="1" applyBorder="1" applyAlignment="1">
      <alignment horizontal="right"/>
    </xf>
    <xf numFmtId="181" fontId="60" fillId="0" borderId="302" xfId="1156" applyNumberFormat="1" applyFont="1" applyBorder="1" applyAlignment="1">
      <alignment horizontal="right"/>
    </xf>
    <xf numFmtId="181" fontId="90" fillId="0" borderId="193" xfId="1156" applyNumberFormat="1" applyFont="1" applyBorder="1" applyAlignment="1">
      <alignment horizontal="right"/>
    </xf>
    <xf numFmtId="181" fontId="47" fillId="0" borderId="174" xfId="1156" applyNumberFormat="1" applyFont="1" applyBorder="1" applyAlignment="1">
      <alignment horizontal="right"/>
    </xf>
    <xf numFmtId="181" fontId="60" fillId="0" borderId="112" xfId="1156" applyNumberFormat="1" applyFont="1" applyBorder="1" applyAlignment="1">
      <alignment horizontal="right"/>
    </xf>
    <xf numFmtId="181" fontId="47" fillId="0" borderId="112" xfId="1156" applyNumberFormat="1" applyFont="1" applyBorder="1" applyAlignment="1">
      <alignment horizontal="right"/>
    </xf>
    <xf numFmtId="181" fontId="47" fillId="0" borderId="192" xfId="1156" applyNumberFormat="1" applyFont="1" applyBorder="1" applyAlignment="1">
      <alignment horizontal="right"/>
    </xf>
    <xf numFmtId="181" fontId="89" fillId="0" borderId="112" xfId="1156" applyNumberFormat="1" applyFont="1" applyBorder="1" applyAlignment="1">
      <alignment horizontal="right"/>
    </xf>
    <xf numFmtId="181" fontId="47" fillId="0" borderId="260" xfId="1156" applyNumberFormat="1" applyFont="1" applyBorder="1" applyAlignment="1">
      <alignment horizontal="right"/>
    </xf>
    <xf numFmtId="181" fontId="89" fillId="0" borderId="268" xfId="1155" applyNumberFormat="1" applyFont="1" applyFill="1" applyBorder="1" applyAlignment="1">
      <alignment horizontal="right"/>
    </xf>
    <xf numFmtId="1" fontId="76" fillId="0" borderId="0" xfId="1157" applyNumberFormat="1" applyFont="1"/>
    <xf numFmtId="3" fontId="73" fillId="0" borderId="63" xfId="1158" applyNumberFormat="1" applyFont="1" applyBorder="1" applyAlignment="1">
      <alignment vertical="center" wrapText="1"/>
    </xf>
    <xf numFmtId="3" fontId="73" fillId="0" borderId="64" xfId="1158" applyNumberFormat="1" applyFont="1" applyBorder="1" applyAlignment="1">
      <alignment vertical="center" wrapText="1"/>
    </xf>
    <xf numFmtId="3" fontId="73" fillId="0" borderId="104" xfId="1158" applyNumberFormat="1" applyFont="1" applyBorder="1" applyAlignment="1">
      <alignment vertical="center" wrapText="1"/>
    </xf>
    <xf numFmtId="3" fontId="74" fillId="0" borderId="63" xfId="1158" applyNumberFormat="1" applyFont="1" applyBorder="1" applyAlignment="1">
      <alignment vertical="center" wrapText="1"/>
    </xf>
    <xf numFmtId="3" fontId="74" fillId="0" borderId="64" xfId="1158" applyNumberFormat="1" applyFont="1" applyBorder="1" applyAlignment="1">
      <alignment vertical="center" wrapText="1"/>
    </xf>
    <xf numFmtId="3" fontId="74" fillId="0" borderId="65" xfId="1158" applyNumberFormat="1" applyFont="1" applyBorder="1" applyAlignment="1">
      <alignment vertical="center" wrapText="1"/>
    </xf>
    <xf numFmtId="3" fontId="73" fillId="0" borderId="66" xfId="1158" applyNumberFormat="1" applyFont="1" applyBorder="1" applyAlignment="1">
      <alignment vertical="center" wrapText="1"/>
    </xf>
    <xf numFmtId="3" fontId="73" fillId="0" borderId="60" xfId="1158" applyNumberFormat="1" applyFont="1" applyBorder="1" applyAlignment="1">
      <alignment vertical="center" wrapText="1"/>
    </xf>
    <xf numFmtId="3" fontId="73" fillId="0" borderId="105" xfId="1158" applyNumberFormat="1" applyFont="1" applyBorder="1" applyAlignment="1">
      <alignment vertical="center" wrapText="1"/>
    </xf>
    <xf numFmtId="3" fontId="74" fillId="0" borderId="66" xfId="1158" applyNumberFormat="1" applyFont="1" applyBorder="1" applyAlignment="1">
      <alignment vertical="center" wrapText="1"/>
    </xf>
    <xf numFmtId="3" fontId="74" fillId="0" borderId="60" xfId="1158" applyNumberFormat="1" applyFont="1" applyBorder="1" applyAlignment="1">
      <alignment vertical="center" wrapText="1"/>
    </xf>
    <xf numFmtId="3" fontId="74" fillId="0" borderId="67" xfId="1158" applyNumberFormat="1" applyFont="1" applyBorder="1" applyAlignment="1">
      <alignment vertical="center" wrapText="1"/>
    </xf>
    <xf numFmtId="3" fontId="73" fillId="0" borderId="68" xfId="1158" applyNumberFormat="1" applyFont="1" applyBorder="1" applyAlignment="1">
      <alignment vertical="center" wrapText="1"/>
    </xf>
    <xf numFmtId="3" fontId="73" fillId="0" borderId="69" xfId="1158" applyNumberFormat="1" applyFont="1" applyBorder="1" applyAlignment="1">
      <alignment vertical="center" wrapText="1"/>
    </xf>
    <xf numFmtId="3" fontId="73" fillId="0" borderId="118" xfId="1158" applyNumberFormat="1" applyFont="1" applyBorder="1" applyAlignment="1">
      <alignment vertical="center" wrapText="1"/>
    </xf>
    <xf numFmtId="3" fontId="74" fillId="0" borderId="68" xfId="1158" applyNumberFormat="1" applyFont="1" applyBorder="1" applyAlignment="1">
      <alignment vertical="center" wrapText="1"/>
    </xf>
    <xf numFmtId="3" fontId="74" fillId="0" borderId="69" xfId="1158" applyNumberFormat="1" applyFont="1" applyBorder="1" applyAlignment="1">
      <alignment vertical="center" wrapText="1"/>
    </xf>
    <xf numFmtId="3" fontId="74" fillId="0" borderId="70" xfId="1158" applyNumberFormat="1" applyFont="1" applyBorder="1" applyAlignment="1">
      <alignment vertical="center" wrapText="1"/>
    </xf>
    <xf numFmtId="0" fontId="83" fillId="0" borderId="63" xfId="1159" applyFont="1" applyBorder="1" applyAlignment="1">
      <alignment horizontal="right"/>
    </xf>
    <xf numFmtId="0" fontId="83" fillId="0" borderId="64" xfId="1159" applyFont="1" applyBorder="1" applyAlignment="1">
      <alignment horizontal="right"/>
    </xf>
    <xf numFmtId="0" fontId="83" fillId="0" borderId="65" xfId="1159" applyFont="1" applyBorder="1" applyAlignment="1">
      <alignment horizontal="right"/>
    </xf>
    <xf numFmtId="0" fontId="83" fillId="0" borderId="66" xfId="1159" applyFont="1" applyBorder="1" applyAlignment="1">
      <alignment horizontal="right"/>
    </xf>
    <xf numFmtId="0" fontId="83" fillId="0" borderId="60" xfId="1159" applyFont="1" applyBorder="1" applyAlignment="1">
      <alignment horizontal="right"/>
    </xf>
    <xf numFmtId="0" fontId="83" fillId="0" borderId="67" xfId="1159" applyFont="1" applyBorder="1" applyAlignment="1">
      <alignment horizontal="right"/>
    </xf>
    <xf numFmtId="0" fontId="83" fillId="0" borderId="68" xfId="1159" applyFont="1" applyBorder="1" applyAlignment="1">
      <alignment horizontal="right"/>
    </xf>
    <xf numFmtId="0" fontId="83" fillId="0" borderId="69" xfId="1159" applyFont="1" applyBorder="1" applyAlignment="1">
      <alignment horizontal="right"/>
    </xf>
    <xf numFmtId="0" fontId="83" fillId="0" borderId="70" xfId="1159" applyFont="1" applyBorder="1" applyAlignment="1">
      <alignment horizontal="right"/>
    </xf>
    <xf numFmtId="3" fontId="80" fillId="0" borderId="68" xfId="1160" applyNumberFormat="1" applyFont="1" applyBorder="1"/>
    <xf numFmtId="3" fontId="80" fillId="0" borderId="69" xfId="1160" applyNumberFormat="1" applyFont="1" applyBorder="1"/>
    <xf numFmtId="3" fontId="83" fillId="0" borderId="116" xfId="1159" applyNumberFormat="1" applyFont="1" applyBorder="1" applyAlignment="1">
      <alignment horizontal="right"/>
    </xf>
    <xf numFmtId="3" fontId="83" fillId="0" borderId="125" xfId="1159" applyNumberFormat="1" applyFont="1" applyBorder="1" applyAlignment="1">
      <alignment horizontal="right"/>
    </xf>
    <xf numFmtId="3" fontId="80" fillId="0" borderId="118" xfId="1160" applyNumberFormat="1" applyFont="1" applyBorder="1"/>
    <xf numFmtId="3" fontId="83" fillId="0" borderId="204" xfId="1159" applyNumberFormat="1" applyFont="1" applyBorder="1" applyAlignment="1">
      <alignment horizontal="right"/>
    </xf>
    <xf numFmtId="3" fontId="80" fillId="0" borderId="85" xfId="215" applyNumberFormat="1" applyFont="1" applyFill="1" applyBorder="1"/>
    <xf numFmtId="183" fontId="80" fillId="0" borderId="144" xfId="1" applyNumberFormat="1" applyFont="1" applyFill="1" applyBorder="1" applyAlignment="1">
      <alignment vertical="center"/>
    </xf>
    <xf numFmtId="3" fontId="52" fillId="0" borderId="6" xfId="215" applyNumberFormat="1" applyFont="1" applyFill="1" applyBorder="1" applyAlignment="1">
      <alignment vertical="center"/>
    </xf>
    <xf numFmtId="183" fontId="52" fillId="0" borderId="347" xfId="1" applyNumberFormat="1" applyFont="1" applyFill="1" applyBorder="1" applyAlignment="1">
      <alignment vertical="center"/>
    </xf>
    <xf numFmtId="3" fontId="80" fillId="0" borderId="35" xfId="1160" applyNumberFormat="1" applyFont="1" applyBorder="1"/>
    <xf numFmtId="183" fontId="80" fillId="0" borderId="39" xfId="1161" applyNumberFormat="1" applyFont="1" applyBorder="1" applyAlignment="1">
      <alignment vertical="center"/>
    </xf>
    <xf numFmtId="3" fontId="52" fillId="0" borderId="86" xfId="215" applyNumberFormat="1" applyFont="1" applyFill="1" applyBorder="1"/>
    <xf numFmtId="3" fontId="80" fillId="0" borderId="132" xfId="215" applyNumberFormat="1" applyFont="1" applyFill="1" applyBorder="1" applyAlignment="1">
      <alignment vertical="center"/>
    </xf>
    <xf numFmtId="3" fontId="52" fillId="0" borderId="274" xfId="215" applyNumberFormat="1" applyFont="1" applyFill="1" applyBorder="1" applyAlignment="1">
      <alignment vertical="center"/>
    </xf>
    <xf numFmtId="3" fontId="80" fillId="0" borderId="37" xfId="1160" applyNumberFormat="1" applyFont="1" applyBorder="1"/>
    <xf numFmtId="0" fontId="17" fillId="0" borderId="235" xfId="0" applyFont="1" applyBorder="1" applyAlignment="1">
      <alignment horizontal="center" wrapText="1"/>
    </xf>
    <xf numFmtId="0" fontId="17" fillId="0" borderId="268" xfId="0" applyFont="1" applyBorder="1" applyAlignment="1">
      <alignment horizontal="center" wrapText="1"/>
    </xf>
    <xf numFmtId="0" fontId="17" fillId="0" borderId="269" xfId="0" applyFont="1" applyBorder="1" applyAlignment="1">
      <alignment horizontal="center" wrapText="1"/>
    </xf>
    <xf numFmtId="0" fontId="53" fillId="0" borderId="63" xfId="0" applyFont="1" applyBorder="1" applyAlignment="1">
      <alignment horizontal="center" vertical="center"/>
    </xf>
    <xf numFmtId="0" fontId="53" fillId="0" borderId="64" xfId="0" applyFont="1" applyBorder="1" applyAlignment="1">
      <alignment horizontal="center" vertical="center"/>
    </xf>
    <xf numFmtId="0" fontId="53" fillId="0" borderId="104" xfId="0" applyFont="1" applyBorder="1" applyAlignment="1">
      <alignment horizontal="center" vertical="center"/>
    </xf>
    <xf numFmtId="0" fontId="53" fillId="0" borderId="65" xfId="0" applyFont="1" applyBorder="1" applyAlignment="1">
      <alignment horizontal="center" vertical="center"/>
    </xf>
    <xf numFmtId="0" fontId="17" fillId="0" borderId="159" xfId="0" applyFont="1" applyBorder="1" applyAlignment="1">
      <alignment horizontal="center" vertical="center"/>
    </xf>
    <xf numFmtId="0" fontId="17" fillId="0" borderId="173" xfId="0" applyFont="1" applyBorder="1" applyAlignment="1">
      <alignment horizontal="center" vertical="center"/>
    </xf>
    <xf numFmtId="0" fontId="17" fillId="0" borderId="185" xfId="0" applyFont="1" applyBorder="1" applyAlignment="1">
      <alignment horizontal="center" vertical="center"/>
    </xf>
    <xf numFmtId="0" fontId="0" fillId="0" borderId="186" xfId="0" applyBorder="1" applyAlignment="1">
      <alignment horizontal="center" vertical="center"/>
    </xf>
    <xf numFmtId="0" fontId="17" fillId="0" borderId="247" xfId="0" applyFont="1" applyBorder="1" applyAlignment="1">
      <alignment horizontal="center"/>
    </xf>
    <xf numFmtId="0" fontId="17" fillId="0" borderId="246" xfId="0" applyFont="1" applyBorder="1" applyAlignment="1">
      <alignment horizontal="center"/>
    </xf>
    <xf numFmtId="0" fontId="17" fillId="0" borderId="259" xfId="0" applyFont="1" applyBorder="1" applyAlignment="1">
      <alignment horizontal="center"/>
    </xf>
    <xf numFmtId="0" fontId="17" fillId="0" borderId="109" xfId="0" applyFont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17" fillId="0" borderId="185" xfId="0" applyFont="1" applyBorder="1" applyAlignment="1">
      <alignment horizontal="center"/>
    </xf>
    <xf numFmtId="0" fontId="17" fillId="0" borderId="186" xfId="0" applyFont="1" applyBorder="1" applyAlignment="1">
      <alignment horizontal="center"/>
    </xf>
    <xf numFmtId="0" fontId="17" fillId="0" borderId="210" xfId="0" applyFont="1" applyBorder="1" applyAlignment="1">
      <alignment horizontal="center"/>
    </xf>
    <xf numFmtId="0" fontId="26" fillId="0" borderId="0" xfId="3" applyFont="1" applyBorder="1" applyAlignment="1" applyProtection="1">
      <alignment horizontal="left" vertical="top" wrapText="1"/>
    </xf>
    <xf numFmtId="0" fontId="26" fillId="0" borderId="122" xfId="3" applyFont="1" applyBorder="1" applyAlignment="1" applyProtection="1">
      <alignment horizontal="left" vertical="top" wrapText="1"/>
    </xf>
    <xf numFmtId="0" fontId="25" fillId="0" borderId="52" xfId="3" applyFont="1" applyBorder="1" applyAlignment="1" applyProtection="1">
      <alignment horizontal="center" wrapText="1"/>
    </xf>
    <xf numFmtId="0" fontId="25" fillId="0" borderId="53" xfId="3" applyFont="1" applyBorder="1" applyAlignment="1" applyProtection="1">
      <alignment horizontal="center" wrapText="1"/>
    </xf>
    <xf numFmtId="0" fontId="22" fillId="0" borderId="31" xfId="3" applyFont="1" applyBorder="1" applyAlignment="1" applyProtection="1">
      <alignment horizontal="center" wrapText="1"/>
    </xf>
    <xf numFmtId="0" fontId="0" fillId="0" borderId="2" xfId="7" applyFont="1" applyBorder="1" applyAlignment="1">
      <alignment horizontal="center" wrapText="1"/>
    </xf>
    <xf numFmtId="0" fontId="22" fillId="0" borderId="57" xfId="3" applyFont="1" applyBorder="1" applyAlignment="1" applyProtection="1">
      <alignment horizontal="center" wrapText="1"/>
    </xf>
    <xf numFmtId="0" fontId="0" fillId="0" borderId="59" xfId="7" applyFont="1" applyBorder="1" applyAlignment="1">
      <alignment horizontal="center" wrapText="1"/>
    </xf>
    <xf numFmtId="0" fontId="22" fillId="0" borderId="52" xfId="3" applyFont="1" applyBorder="1" applyAlignment="1" applyProtection="1">
      <alignment horizontal="center" wrapText="1"/>
    </xf>
    <xf numFmtId="0" fontId="0" fillId="0" borderId="32" xfId="7" applyFont="1" applyBorder="1" applyAlignment="1">
      <alignment horizontal="center" wrapText="1"/>
    </xf>
    <xf numFmtId="0" fontId="17" fillId="0" borderId="184" xfId="3" applyFont="1" applyBorder="1" applyAlignment="1" applyProtection="1">
      <alignment horizontal="center" wrapText="1"/>
    </xf>
    <xf numFmtId="0" fontId="17" fillId="0" borderId="263" xfId="3" applyFont="1" applyBorder="1" applyAlignment="1" applyProtection="1">
      <alignment horizontal="center" wrapText="1"/>
    </xf>
    <xf numFmtId="0" fontId="17" fillId="0" borderId="161" xfId="3" applyFont="1" applyBorder="1" applyAlignment="1" applyProtection="1">
      <alignment horizontal="center" wrapText="1"/>
    </xf>
    <xf numFmtId="0" fontId="17" fillId="0" borderId="27" xfId="3" applyFont="1" applyBorder="1" applyAlignment="1" applyProtection="1">
      <alignment horizontal="center" wrapText="1"/>
    </xf>
    <xf numFmtId="0" fontId="17" fillId="0" borderId="52" xfId="3" applyFont="1" applyBorder="1" applyAlignment="1" applyProtection="1">
      <alignment horizontal="center" wrapText="1"/>
    </xf>
    <xf numFmtId="0" fontId="17" fillId="0" borderId="262" xfId="3" applyFont="1" applyBorder="1" applyAlignment="1" applyProtection="1">
      <alignment horizontal="center" wrapText="1"/>
    </xf>
    <xf numFmtId="0" fontId="17" fillId="0" borderId="264" xfId="3" applyFont="1" applyBorder="1" applyAlignment="1" applyProtection="1">
      <alignment horizontal="center" wrapText="1"/>
    </xf>
    <xf numFmtId="0" fontId="22" fillId="0" borderId="5" xfId="3" applyFont="1" applyBorder="1" applyAlignment="1" applyProtection="1">
      <alignment horizontal="left" vertical="center" wrapText="1"/>
    </xf>
    <xf numFmtId="0" fontId="22" fillId="0" borderId="109" xfId="7" applyFont="1" applyBorder="1" applyAlignment="1">
      <alignment horizontal="center"/>
    </xf>
    <xf numFmtId="0" fontId="0" fillId="0" borderId="55" xfId="7" applyFont="1" applyBorder="1" applyAlignment="1">
      <alignment horizontal="center"/>
    </xf>
    <xf numFmtId="0" fontId="22" fillId="0" borderId="159" xfId="7" applyFont="1" applyBorder="1" applyAlignment="1">
      <alignment horizontal="center" wrapText="1"/>
    </xf>
    <xf numFmtId="0" fontId="22" fillId="0" borderId="185" xfId="7" applyFont="1" applyBorder="1" applyAlignment="1">
      <alignment horizontal="center" wrapText="1"/>
    </xf>
    <xf numFmtId="0" fontId="22" fillId="0" borderId="172" xfId="7" applyFont="1" applyBorder="1" applyAlignment="1">
      <alignment horizontal="center" wrapText="1"/>
    </xf>
    <xf numFmtId="0" fontId="22" fillId="0" borderId="173" xfId="7" applyFont="1" applyBorder="1" applyAlignment="1">
      <alignment horizontal="center" wrapText="1"/>
    </xf>
    <xf numFmtId="0" fontId="17" fillId="0" borderId="112" xfId="0" applyFont="1" applyBorder="1" applyAlignment="1">
      <alignment horizontal="left" vertical="top" wrapText="1"/>
    </xf>
    <xf numFmtId="0" fontId="17" fillId="0" borderId="109" xfId="0" applyFont="1" applyBorder="1" applyAlignment="1">
      <alignment horizontal="center" wrapText="1"/>
    </xf>
    <xf numFmtId="0" fontId="17" fillId="0" borderId="55" xfId="0" applyFont="1" applyBorder="1" applyAlignment="1">
      <alignment horizontal="center" wrapText="1"/>
    </xf>
    <xf numFmtId="0" fontId="17" fillId="0" borderId="307" xfId="0" applyFont="1" applyBorder="1" applyAlignment="1">
      <alignment horizontal="center" wrapText="1"/>
    </xf>
    <xf numFmtId="0" fontId="17" fillId="0" borderId="153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0" fillId="0" borderId="0" xfId="0" applyAlignment="1"/>
    <xf numFmtId="0" fontId="22" fillId="0" borderId="171" xfId="0" applyFont="1" applyBorder="1" applyAlignment="1">
      <alignment horizontal="center" wrapText="1"/>
    </xf>
    <xf numFmtId="0" fontId="21" fillId="0" borderId="137" xfId="0" applyFont="1" applyBorder="1" applyAlignment="1">
      <alignment horizontal="center" wrapText="1"/>
    </xf>
    <xf numFmtId="0" fontId="21" fillId="0" borderId="126" xfId="0" applyFont="1" applyBorder="1" applyAlignment="1">
      <alignment horizontal="center" wrapText="1"/>
    </xf>
    <xf numFmtId="0" fontId="0" fillId="0" borderId="137" xfId="0" applyBorder="1" applyAlignment="1">
      <alignment horizontal="center" wrapText="1"/>
    </xf>
    <xf numFmtId="0" fontId="0" fillId="0" borderId="126" xfId="0" applyBorder="1" applyAlignment="1">
      <alignment horizontal="center" wrapText="1"/>
    </xf>
    <xf numFmtId="0" fontId="17" fillId="0" borderId="330" xfId="0" applyFont="1" applyBorder="1" applyAlignment="1">
      <alignment horizontal="center"/>
    </xf>
    <xf numFmtId="0" fontId="17" fillId="0" borderId="180" xfId="0" applyFont="1" applyBorder="1" applyAlignment="1">
      <alignment horizontal="center"/>
    </xf>
    <xf numFmtId="0" fontId="17" fillId="0" borderId="181" xfId="0" applyFont="1" applyBorder="1" applyAlignment="1">
      <alignment horizontal="center"/>
    </xf>
    <xf numFmtId="0" fontId="56" fillId="0" borderId="185" xfId="211" applyFont="1" applyBorder="1" applyAlignment="1">
      <alignment horizontal="center" wrapText="1"/>
    </xf>
    <xf numFmtId="0" fontId="56" fillId="0" borderId="186" xfId="211" applyFont="1" applyBorder="1" applyAlignment="1">
      <alignment horizontal="center" wrapText="1"/>
    </xf>
    <xf numFmtId="0" fontId="56" fillId="0" borderId="210" xfId="211" applyFont="1" applyBorder="1" applyAlignment="1">
      <alignment horizontal="center" wrapText="1"/>
    </xf>
    <xf numFmtId="0" fontId="0" fillId="0" borderId="186" xfId="0" applyBorder="1" applyAlignment="1">
      <alignment horizontal="center" wrapText="1"/>
    </xf>
    <xf numFmtId="0" fontId="0" fillId="0" borderId="187" xfId="0" applyBorder="1" applyAlignment="1">
      <alignment horizontal="center" wrapText="1"/>
    </xf>
    <xf numFmtId="0" fontId="56" fillId="0" borderId="331" xfId="211" applyFont="1" applyBorder="1" applyAlignment="1">
      <alignment horizontal="center" wrapText="1"/>
    </xf>
    <xf numFmtId="0" fontId="56" fillId="0" borderId="187" xfId="211" applyFont="1" applyBorder="1" applyAlignment="1">
      <alignment horizontal="center" wrapText="1"/>
    </xf>
    <xf numFmtId="0" fontId="56" fillId="0" borderId="55" xfId="211" applyFont="1" applyBorder="1" applyAlignment="1">
      <alignment horizontal="center" wrapText="1"/>
    </xf>
    <xf numFmtId="0" fontId="70" fillId="0" borderId="326" xfId="0" applyFont="1" applyBorder="1" applyAlignment="1">
      <alignment horizontal="center"/>
    </xf>
    <xf numFmtId="0" fontId="71" fillId="0" borderId="327" xfId="0" applyFont="1" applyBorder="1" applyAlignment="1">
      <alignment horizontal="center"/>
    </xf>
    <xf numFmtId="0" fontId="69" fillId="0" borderId="131" xfId="0" applyFont="1" applyBorder="1" applyAlignment="1">
      <alignment horizontal="center" wrapText="1"/>
    </xf>
    <xf numFmtId="0" fontId="0" fillId="0" borderId="302" xfId="0" applyBorder="1" applyAlignment="1">
      <alignment horizontal="center"/>
    </xf>
    <xf numFmtId="0" fontId="69" fillId="0" borderId="142" xfId="0" applyFont="1" applyBorder="1" applyAlignment="1">
      <alignment horizontal="center" wrapText="1"/>
    </xf>
    <xf numFmtId="0" fontId="0" fillId="0" borderId="197" xfId="0" applyBorder="1" applyAlignment="1">
      <alignment horizontal="center" wrapText="1"/>
    </xf>
    <xf numFmtId="0" fontId="0" fillId="0" borderId="197" xfId="0" applyBorder="1" applyAlignment="1">
      <alignment horizontal="center"/>
    </xf>
    <xf numFmtId="0" fontId="17" fillId="0" borderId="330" xfId="211" applyFont="1" applyBorder="1" applyAlignment="1">
      <alignment horizontal="center" wrapText="1"/>
    </xf>
    <xf numFmtId="0" fontId="17" fillId="0" borderId="180" xfId="211" applyFont="1" applyBorder="1" applyAlignment="1">
      <alignment horizontal="center" wrapText="1"/>
    </xf>
    <xf numFmtId="0" fontId="17" fillId="0" borderId="181" xfId="211" applyFont="1" applyBorder="1" applyAlignment="1">
      <alignment horizontal="center" wrapText="1"/>
    </xf>
    <xf numFmtId="0" fontId="84" fillId="0" borderId="122" xfId="12" applyFont="1" applyBorder="1" applyAlignment="1" applyProtection="1">
      <alignment horizontal="left" vertical="top" wrapText="1"/>
    </xf>
    <xf numFmtId="0" fontId="85" fillId="0" borderId="0" xfId="12" applyFont="1" applyBorder="1" applyAlignment="1" applyProtection="1">
      <alignment horizontal="left" vertical="top" wrapText="1"/>
    </xf>
  </cellXfs>
  <cellStyles count="1162">
    <cellStyle name="Comma" xfId="22"/>
    <cellStyle name="Comma [0]" xfId="23"/>
    <cellStyle name="Currency" xfId="20"/>
    <cellStyle name="Currency [0]" xfId="21"/>
    <cellStyle name="Hyperkobling 2" xfId="70"/>
    <cellStyle name="Komma" xfId="1" builtinId="3" customBuiltin="1"/>
    <cellStyle name="Komma 2" xfId="25"/>
    <cellStyle name="Komma 2 2" xfId="46"/>
    <cellStyle name="Komma 3" xfId="38"/>
    <cellStyle name="Komma 3 2" xfId="51"/>
    <cellStyle name="Komma 4" xfId="455"/>
    <cellStyle name="Komma 5" xfId="457"/>
    <cellStyle name="Komma_Ark1" xfId="1154"/>
    <cellStyle name="Komma_Ark5" xfId="1161"/>
    <cellStyle name="Normal" xfId="0" builtinId="0" customBuiltin="1"/>
    <cellStyle name="Normal 10" xfId="77"/>
    <cellStyle name="Normal 10 2" xfId="91"/>
    <cellStyle name="Normal 10 2 2" xfId="230"/>
    <cellStyle name="Normal 10 3" xfId="238"/>
    <cellStyle name="Normal 10 3 2" xfId="271"/>
    <cellStyle name="Normal 10 3 2 2" xfId="649"/>
    <cellStyle name="Normal 10 4" xfId="207"/>
    <cellStyle name="Normal 10 4 2" xfId="615"/>
    <cellStyle name="Normal 10 4 2 2" xfId="1115"/>
    <cellStyle name="Normal 10 4 3" xfId="427"/>
    <cellStyle name="Normal 10 4 4" xfId="932"/>
    <cellStyle name="Normal 11" xfId="42"/>
    <cellStyle name="Normal 11 2" xfId="115"/>
    <cellStyle name="Normal 11 2 2" xfId="525"/>
    <cellStyle name="Normal 11 2 2 2" xfId="1025"/>
    <cellStyle name="Normal 11 2 2 2 2" xfId="1152"/>
    <cellStyle name="Normal 11 2 3" xfId="715"/>
    <cellStyle name="Normal 11 2 4" xfId="337"/>
    <cellStyle name="Normal 11 2 5" xfId="842"/>
    <cellStyle name="Normal 11 3" xfId="201"/>
    <cellStyle name="Normal 11 4" xfId="480"/>
    <cellStyle name="Normal 11 4 2" xfId="981"/>
    <cellStyle name="Normal 11 5" xfId="671"/>
    <cellStyle name="Normal 11 6" xfId="293"/>
    <cellStyle name="Normal 11 7" xfId="798"/>
    <cellStyle name="Normal 12" xfId="113"/>
    <cellStyle name="Normal 12 2" xfId="523"/>
    <cellStyle name="Normal 12 2 2" xfId="1023"/>
    <cellStyle name="Normal 12 3" xfId="713"/>
    <cellStyle name="Normal 12 4" xfId="335"/>
    <cellStyle name="Normal 12 5" xfId="840"/>
    <cellStyle name="Normal 13" xfId="177"/>
    <cellStyle name="Normal 13 2" xfId="587"/>
    <cellStyle name="Normal 13 2 2" xfId="1087"/>
    <cellStyle name="Normal 13 3" xfId="399"/>
    <cellStyle name="Normal 13 4" xfId="904"/>
    <cellStyle name="Normal 14" xfId="456"/>
    <cellStyle name="Normal 15" xfId="1150"/>
    <cellStyle name="Normal 16" xfId="1153"/>
    <cellStyle name="Normal 2" xfId="3"/>
    <cellStyle name="Normal 2 2" xfId="8"/>
    <cellStyle name="Normal 2 2 10" xfId="192"/>
    <cellStyle name="Normal 2 2 10 2" xfId="602"/>
    <cellStyle name="Normal 2 2 10 2 2" xfId="1102"/>
    <cellStyle name="Normal 2 2 10 3" xfId="414"/>
    <cellStyle name="Normal 2 2 10 4" xfId="919"/>
    <cellStyle name="Normal 2 2 11" xfId="459"/>
    <cellStyle name="Normal 2 2 11 2" xfId="960"/>
    <cellStyle name="Normal 2 2 12" xfId="650"/>
    <cellStyle name="Normal 2 2 13" xfId="272"/>
    <cellStyle name="Normal 2 2 14" xfId="777"/>
    <cellStyle name="Normal 2 2 2" xfId="9"/>
    <cellStyle name="Normal 2 2 2 10" xfId="651"/>
    <cellStyle name="Normal 2 2 2 11" xfId="273"/>
    <cellStyle name="Normal 2 2 2 12" xfId="778"/>
    <cellStyle name="Normal 2 2 2 2" xfId="12"/>
    <cellStyle name="Normal 2 2 2 2_Tab 4-1-C Brutto stønad" xfId="1158"/>
    <cellStyle name="Normal 2 2 2 3" xfId="14"/>
    <cellStyle name="Normal 2 2 2 3 2" xfId="28"/>
    <cellStyle name="Normal 2 2 2 3 2 2" xfId="101"/>
    <cellStyle name="Normal 2 2 2 3 2 2 2" xfId="120"/>
    <cellStyle name="Normal 2 2 2 3 2 2 2 2" xfId="530"/>
    <cellStyle name="Normal 2 2 2 3 2 2 2 2 2" xfId="1030"/>
    <cellStyle name="Normal 2 2 2 3 2 2 2 3" xfId="720"/>
    <cellStyle name="Normal 2 2 2 3 2 2 2 4" xfId="342"/>
    <cellStyle name="Normal 2 2 2 3 2 2 2 5" xfId="847"/>
    <cellStyle name="Normal 2 2 2 3 2 2 3" xfId="512"/>
    <cellStyle name="Normal 2 2 2 3 2 2 3 2" xfId="1012"/>
    <cellStyle name="Normal 2 2 2 3 2 2 4" xfId="702"/>
    <cellStyle name="Normal 2 2 2 3 2 2 5" xfId="324"/>
    <cellStyle name="Normal 2 2 2 3 2 2 6" xfId="829"/>
    <cellStyle name="Normal 2 2 2 3 2 3" xfId="119"/>
    <cellStyle name="Normal 2 2 2 3 2 3 2" xfId="529"/>
    <cellStyle name="Normal 2 2 2 3 2 3 2 2" xfId="1029"/>
    <cellStyle name="Normal 2 2 2 3 2 3 3" xfId="719"/>
    <cellStyle name="Normal 2 2 2 3 2 3 4" xfId="341"/>
    <cellStyle name="Normal 2 2 2 3 2 3 5" xfId="846"/>
    <cellStyle name="Normal 2 2 2 3 2 4" xfId="469"/>
    <cellStyle name="Normal 2 2 2 3 2 4 2" xfId="970"/>
    <cellStyle name="Normal 2 2 2 3 2 5" xfId="660"/>
    <cellStyle name="Normal 2 2 2 3 2 6" xfId="282"/>
    <cellStyle name="Normal 2 2 2 3 2 7" xfId="787"/>
    <cellStyle name="Normal 2 2 2 3 2 8" xfId="1151"/>
    <cellStyle name="Normal 2 2 2 3 3" xfId="34"/>
    <cellStyle name="Normal 2 2 2 3 3 2" xfId="107"/>
    <cellStyle name="Normal 2 2 2 3 3 2 2" xfId="122"/>
    <cellStyle name="Normal 2 2 2 3 3 2 2 2" xfId="532"/>
    <cellStyle name="Normal 2 2 2 3 3 2 2 2 2" xfId="1032"/>
    <cellStyle name="Normal 2 2 2 3 3 2 2 3" xfId="722"/>
    <cellStyle name="Normal 2 2 2 3 3 2 2 4" xfId="344"/>
    <cellStyle name="Normal 2 2 2 3 3 2 2 5" xfId="849"/>
    <cellStyle name="Normal 2 2 2 3 3 2 3" xfId="518"/>
    <cellStyle name="Normal 2 2 2 3 3 2 3 2" xfId="1018"/>
    <cellStyle name="Normal 2 2 2 3 3 2 4" xfId="708"/>
    <cellStyle name="Normal 2 2 2 3 3 2 5" xfId="330"/>
    <cellStyle name="Normal 2 2 2 3 3 2 6" xfId="835"/>
    <cellStyle name="Normal 2 2 2 3 3 3" xfId="121"/>
    <cellStyle name="Normal 2 2 2 3 3 3 2" xfId="531"/>
    <cellStyle name="Normal 2 2 2 3 3 3 2 2" xfId="1031"/>
    <cellStyle name="Normal 2 2 2 3 3 3 3" xfId="721"/>
    <cellStyle name="Normal 2 2 2 3 3 3 4" xfId="343"/>
    <cellStyle name="Normal 2 2 2 3 3 3 5" xfId="848"/>
    <cellStyle name="Normal 2 2 2 3 3 4" xfId="475"/>
    <cellStyle name="Normal 2 2 2 3 3 4 2" xfId="976"/>
    <cellStyle name="Normal 2 2 2 3 3 5" xfId="666"/>
    <cellStyle name="Normal 2 2 2 3 3 6" xfId="288"/>
    <cellStyle name="Normal 2 2 2 3 3 7" xfId="793"/>
    <cellStyle name="Normal 2 2 2 3 4" xfId="93"/>
    <cellStyle name="Normal 2 2 2 3 4 2" xfId="123"/>
    <cellStyle name="Normal 2 2 2 3 4 2 2" xfId="533"/>
    <cellStyle name="Normal 2 2 2 3 4 2 2 2" xfId="1033"/>
    <cellStyle name="Normal 2 2 2 3 4 2 3" xfId="723"/>
    <cellStyle name="Normal 2 2 2 3 4 2 4" xfId="345"/>
    <cellStyle name="Normal 2 2 2 3 4 2 5" xfId="850"/>
    <cellStyle name="Normal 2 2 2 3 4 3" xfId="504"/>
    <cellStyle name="Normal 2 2 2 3 4 3 2" xfId="1004"/>
    <cellStyle name="Normal 2 2 2 3 4 4" xfId="694"/>
    <cellStyle name="Normal 2 2 2 3 4 5" xfId="316"/>
    <cellStyle name="Normal 2 2 2 3 4 6" xfId="821"/>
    <cellStyle name="Normal 2 2 2 3 5" xfId="118"/>
    <cellStyle name="Normal 2 2 2 3 5 2" xfId="528"/>
    <cellStyle name="Normal 2 2 2 3 5 2 2" xfId="1028"/>
    <cellStyle name="Normal 2 2 2 3 5 3" xfId="718"/>
    <cellStyle name="Normal 2 2 2 3 5 4" xfId="340"/>
    <cellStyle name="Normal 2 2 2 3 5 5" xfId="845"/>
    <cellStyle name="Normal 2 2 2 3 6" xfId="463"/>
    <cellStyle name="Normal 2 2 2 3 6 2" xfId="964"/>
    <cellStyle name="Normal 2 2 2 3 7" xfId="654"/>
    <cellStyle name="Normal 2 2 2 3 8" xfId="276"/>
    <cellStyle name="Normal 2 2 2 3 9" xfId="781"/>
    <cellStyle name="Normal 2 2 2 4" xfId="17"/>
    <cellStyle name="Normal 2 2 2 4 2" xfId="98"/>
    <cellStyle name="Normal 2 2 2 4 2 2" xfId="125"/>
    <cellStyle name="Normal 2 2 2 4 2 2 2" xfId="535"/>
    <cellStyle name="Normal 2 2 2 4 2 2 2 2" xfId="1035"/>
    <cellStyle name="Normal 2 2 2 4 2 2 3" xfId="725"/>
    <cellStyle name="Normal 2 2 2 4 2 2 4" xfId="347"/>
    <cellStyle name="Normal 2 2 2 4 2 2 5" xfId="852"/>
    <cellStyle name="Normal 2 2 2 4 2 3" xfId="509"/>
    <cellStyle name="Normal 2 2 2 4 2 3 2" xfId="1009"/>
    <cellStyle name="Normal 2 2 2 4 2 4" xfId="699"/>
    <cellStyle name="Normal 2 2 2 4 2 5" xfId="321"/>
    <cellStyle name="Normal 2 2 2 4 2 6" xfId="826"/>
    <cellStyle name="Normal 2 2 2 4 3" xfId="124"/>
    <cellStyle name="Normal 2 2 2 4 3 2" xfId="534"/>
    <cellStyle name="Normal 2 2 2 4 3 2 2" xfId="1034"/>
    <cellStyle name="Normal 2 2 2 4 3 3" xfId="724"/>
    <cellStyle name="Normal 2 2 2 4 3 4" xfId="346"/>
    <cellStyle name="Normal 2 2 2 4 3 5" xfId="851"/>
    <cellStyle name="Normal 2 2 2 4 4" xfId="466"/>
    <cellStyle name="Normal 2 2 2 4 4 2" xfId="967"/>
    <cellStyle name="Normal 2 2 2 4 5" xfId="657"/>
    <cellStyle name="Normal 2 2 2 4 6" xfId="279"/>
    <cellStyle name="Normal 2 2 2 4 7" xfId="784"/>
    <cellStyle name="Normal 2 2 2 5" xfId="31"/>
    <cellStyle name="Normal 2 2 2 5 2" xfId="104"/>
    <cellStyle name="Normal 2 2 2 5 2 2" xfId="127"/>
    <cellStyle name="Normal 2 2 2 5 2 2 2" xfId="537"/>
    <cellStyle name="Normal 2 2 2 5 2 2 2 2" xfId="1037"/>
    <cellStyle name="Normal 2 2 2 5 2 2 3" xfId="727"/>
    <cellStyle name="Normal 2 2 2 5 2 2 4" xfId="349"/>
    <cellStyle name="Normal 2 2 2 5 2 2 5" xfId="854"/>
    <cellStyle name="Normal 2 2 2 5 2 3" xfId="515"/>
    <cellStyle name="Normal 2 2 2 5 2 3 2" xfId="1015"/>
    <cellStyle name="Normal 2 2 2 5 2 4" xfId="705"/>
    <cellStyle name="Normal 2 2 2 5 2 5" xfId="327"/>
    <cellStyle name="Normal 2 2 2 5 2 6" xfId="832"/>
    <cellStyle name="Normal 2 2 2 5 3" xfId="126"/>
    <cellStyle name="Normal 2 2 2 5 3 2" xfId="536"/>
    <cellStyle name="Normal 2 2 2 5 3 2 2" xfId="1036"/>
    <cellStyle name="Normal 2 2 2 5 3 3" xfId="726"/>
    <cellStyle name="Normal 2 2 2 5 3 4" xfId="348"/>
    <cellStyle name="Normal 2 2 2 5 3 5" xfId="853"/>
    <cellStyle name="Normal 2 2 2 5 4" xfId="472"/>
    <cellStyle name="Normal 2 2 2 5 4 2" xfId="973"/>
    <cellStyle name="Normal 2 2 2 5 5" xfId="663"/>
    <cellStyle name="Normal 2 2 2 5 6" xfId="285"/>
    <cellStyle name="Normal 2 2 2 5 7" xfId="790"/>
    <cellStyle name="Normal 2 2 2 6" xfId="40"/>
    <cellStyle name="Normal 2 2 2 6 2" xfId="111"/>
    <cellStyle name="Normal 2 2 2 6 2 2" xfId="129"/>
    <cellStyle name="Normal 2 2 2 6 2 2 2" xfId="539"/>
    <cellStyle name="Normal 2 2 2 6 2 2 2 2" xfId="1039"/>
    <cellStyle name="Normal 2 2 2 6 2 2 3" xfId="729"/>
    <cellStyle name="Normal 2 2 2 6 2 2 4" xfId="351"/>
    <cellStyle name="Normal 2 2 2 6 2 2 5" xfId="856"/>
    <cellStyle name="Normal 2 2 2 6 2 3" xfId="521"/>
    <cellStyle name="Normal 2 2 2 6 2 3 2" xfId="1021"/>
    <cellStyle name="Normal 2 2 2 6 2 4" xfId="711"/>
    <cellStyle name="Normal 2 2 2 6 2 5" xfId="333"/>
    <cellStyle name="Normal 2 2 2 6 2 6" xfId="838"/>
    <cellStyle name="Normal 2 2 2 6 3" xfId="128"/>
    <cellStyle name="Normal 2 2 2 6 3 2" xfId="538"/>
    <cellStyle name="Normal 2 2 2 6 3 2 2" xfId="1038"/>
    <cellStyle name="Normal 2 2 2 6 3 3" xfId="728"/>
    <cellStyle name="Normal 2 2 2 6 3 4" xfId="350"/>
    <cellStyle name="Normal 2 2 2 6 3 5" xfId="855"/>
    <cellStyle name="Normal 2 2 2 6 4" xfId="478"/>
    <cellStyle name="Normal 2 2 2 6 4 2" xfId="979"/>
    <cellStyle name="Normal 2 2 2 6 5" xfId="669"/>
    <cellStyle name="Normal 2 2 2 6 6" xfId="291"/>
    <cellStyle name="Normal 2 2 2 6 7" xfId="796"/>
    <cellStyle name="Normal 2 2 2 7" xfId="95"/>
    <cellStyle name="Normal 2 2 2 7 2" xfId="130"/>
    <cellStyle name="Normal 2 2 2 7 2 2" xfId="540"/>
    <cellStyle name="Normal 2 2 2 7 2 2 2" xfId="1040"/>
    <cellStyle name="Normal 2 2 2 7 2 3" xfId="730"/>
    <cellStyle name="Normal 2 2 2 7 2 4" xfId="352"/>
    <cellStyle name="Normal 2 2 2 7 2 5" xfId="857"/>
    <cellStyle name="Normal 2 2 2 7 3" xfId="506"/>
    <cellStyle name="Normal 2 2 2 7 3 2" xfId="1006"/>
    <cellStyle name="Normal 2 2 2 7 4" xfId="696"/>
    <cellStyle name="Normal 2 2 2 7 5" xfId="318"/>
    <cellStyle name="Normal 2 2 2 7 6" xfId="823"/>
    <cellStyle name="Normal 2 2 2 8" xfId="117"/>
    <cellStyle name="Normal 2 2 2 8 2" xfId="527"/>
    <cellStyle name="Normal 2 2 2 8 2 2" xfId="1027"/>
    <cellStyle name="Normal 2 2 2 8 3" xfId="717"/>
    <cellStyle name="Normal 2 2 2 8 4" xfId="339"/>
    <cellStyle name="Normal 2 2 2 8 5" xfId="844"/>
    <cellStyle name="Normal 2 2 2 9" xfId="460"/>
    <cellStyle name="Normal 2 2 2 9 2" xfId="961"/>
    <cellStyle name="Normal 2 2 3" xfId="11"/>
    <cellStyle name="Normal 2 2 3 10" xfId="274"/>
    <cellStyle name="Normal 2 2 3 11" xfId="779"/>
    <cellStyle name="Normal 2 2 3 2" xfId="15"/>
    <cellStyle name="Normal 2 2 3 2 2" xfId="29"/>
    <cellStyle name="Normal 2 2 3 2 2 2" xfId="102"/>
    <cellStyle name="Normal 2 2 3 2 2 2 2" xfId="134"/>
    <cellStyle name="Normal 2 2 3 2 2 2 2 2" xfId="544"/>
    <cellStyle name="Normal 2 2 3 2 2 2 2 2 2" xfId="1044"/>
    <cellStyle name="Normal 2 2 3 2 2 2 2 3" xfId="734"/>
    <cellStyle name="Normal 2 2 3 2 2 2 2 4" xfId="356"/>
    <cellStyle name="Normal 2 2 3 2 2 2 2 5" xfId="861"/>
    <cellStyle name="Normal 2 2 3 2 2 2 3" xfId="513"/>
    <cellStyle name="Normal 2 2 3 2 2 2 3 2" xfId="1013"/>
    <cellStyle name="Normal 2 2 3 2 2 2 4" xfId="703"/>
    <cellStyle name="Normal 2 2 3 2 2 2 5" xfId="325"/>
    <cellStyle name="Normal 2 2 3 2 2 2 6" xfId="830"/>
    <cellStyle name="Normal 2 2 3 2 2 3" xfId="133"/>
    <cellStyle name="Normal 2 2 3 2 2 3 2" xfId="543"/>
    <cellStyle name="Normal 2 2 3 2 2 3 2 2" xfId="1043"/>
    <cellStyle name="Normal 2 2 3 2 2 3 3" xfId="733"/>
    <cellStyle name="Normal 2 2 3 2 2 3 4" xfId="355"/>
    <cellStyle name="Normal 2 2 3 2 2 3 5" xfId="860"/>
    <cellStyle name="Normal 2 2 3 2 2 4" xfId="470"/>
    <cellStyle name="Normal 2 2 3 2 2 4 2" xfId="971"/>
    <cellStyle name="Normal 2 2 3 2 2 5" xfId="661"/>
    <cellStyle name="Normal 2 2 3 2 2 6" xfId="283"/>
    <cellStyle name="Normal 2 2 3 2 2 7" xfId="788"/>
    <cellStyle name="Normal 2 2 3 2 3" xfId="35"/>
    <cellStyle name="Normal 2 2 3 2 3 2" xfId="108"/>
    <cellStyle name="Normal 2 2 3 2 3 2 2" xfId="136"/>
    <cellStyle name="Normal 2 2 3 2 3 2 2 2" xfId="546"/>
    <cellStyle name="Normal 2 2 3 2 3 2 2 2 2" xfId="1046"/>
    <cellStyle name="Normal 2 2 3 2 3 2 2 3" xfId="736"/>
    <cellStyle name="Normal 2 2 3 2 3 2 2 4" xfId="358"/>
    <cellStyle name="Normal 2 2 3 2 3 2 2 5" xfId="863"/>
    <cellStyle name="Normal 2 2 3 2 3 2 3" xfId="519"/>
    <cellStyle name="Normal 2 2 3 2 3 2 3 2" xfId="1019"/>
    <cellStyle name="Normal 2 2 3 2 3 2 4" xfId="709"/>
    <cellStyle name="Normal 2 2 3 2 3 2 5" xfId="331"/>
    <cellStyle name="Normal 2 2 3 2 3 2 6" xfId="836"/>
    <cellStyle name="Normal 2 2 3 2 3 3" xfId="135"/>
    <cellStyle name="Normal 2 2 3 2 3 3 2" xfId="545"/>
    <cellStyle name="Normal 2 2 3 2 3 3 2 2" xfId="1045"/>
    <cellStyle name="Normal 2 2 3 2 3 3 3" xfId="735"/>
    <cellStyle name="Normal 2 2 3 2 3 3 4" xfId="357"/>
    <cellStyle name="Normal 2 2 3 2 3 3 5" xfId="862"/>
    <cellStyle name="Normal 2 2 3 2 3 4" xfId="476"/>
    <cellStyle name="Normal 2 2 3 2 3 4 2" xfId="977"/>
    <cellStyle name="Normal 2 2 3 2 3 5" xfId="667"/>
    <cellStyle name="Normal 2 2 3 2 3 6" xfId="289"/>
    <cellStyle name="Normal 2 2 3 2 3 7" xfId="794"/>
    <cellStyle name="Normal 2 2 3 2 4" xfId="94"/>
    <cellStyle name="Normal 2 2 3 2 4 2" xfId="137"/>
    <cellStyle name="Normal 2 2 3 2 4 2 2" xfId="547"/>
    <cellStyle name="Normal 2 2 3 2 4 2 2 2" xfId="1047"/>
    <cellStyle name="Normal 2 2 3 2 4 2 3" xfId="737"/>
    <cellStyle name="Normal 2 2 3 2 4 2 4" xfId="359"/>
    <cellStyle name="Normal 2 2 3 2 4 2 5" xfId="864"/>
    <cellStyle name="Normal 2 2 3 2 4 3" xfId="505"/>
    <cellStyle name="Normal 2 2 3 2 4 3 2" xfId="1005"/>
    <cellStyle name="Normal 2 2 3 2 4 4" xfId="695"/>
    <cellStyle name="Normal 2 2 3 2 4 5" xfId="317"/>
    <cellStyle name="Normal 2 2 3 2 4 6" xfId="822"/>
    <cellStyle name="Normal 2 2 3 2 5" xfId="132"/>
    <cellStyle name="Normal 2 2 3 2 5 2" xfId="542"/>
    <cellStyle name="Normal 2 2 3 2 5 2 2" xfId="1042"/>
    <cellStyle name="Normal 2 2 3 2 5 3" xfId="732"/>
    <cellStyle name="Normal 2 2 3 2 5 4" xfId="354"/>
    <cellStyle name="Normal 2 2 3 2 5 5" xfId="859"/>
    <cellStyle name="Normal 2 2 3 2 6" xfId="464"/>
    <cellStyle name="Normal 2 2 3 2 6 2" xfId="965"/>
    <cellStyle name="Normal 2 2 3 2 7" xfId="655"/>
    <cellStyle name="Normal 2 2 3 2 8" xfId="277"/>
    <cellStyle name="Normal 2 2 3 2 9" xfId="782"/>
    <cellStyle name="Normal 2 2 3 3" xfId="18"/>
    <cellStyle name="Normal 2 2 3 3 2" xfId="99"/>
    <cellStyle name="Normal 2 2 3 3 2 2" xfId="138"/>
    <cellStyle name="Normal 2 2 3 3 2 2 2" xfId="548"/>
    <cellStyle name="Normal 2 2 3 3 2 2 2 2" xfId="1048"/>
    <cellStyle name="Normal 2 2 3 3 2 2 3" xfId="738"/>
    <cellStyle name="Normal 2 2 3 3 2 2 4" xfId="360"/>
    <cellStyle name="Normal 2 2 3 3 2 2 5" xfId="865"/>
    <cellStyle name="Normal 2 2 3 3 2 3" xfId="510"/>
    <cellStyle name="Normal 2 2 3 3 2 3 2" xfId="1010"/>
    <cellStyle name="Normal 2 2 3 3 2 4" xfId="700"/>
    <cellStyle name="Normal 2 2 3 3 2 5" xfId="322"/>
    <cellStyle name="Normal 2 2 3 3 2 6" xfId="827"/>
    <cellStyle name="Normal 2 2 3 3 3" xfId="114"/>
    <cellStyle name="Normal 2 2 3 3 3 2" xfId="524"/>
    <cellStyle name="Normal 2 2 3 3 3 2 2" xfId="1024"/>
    <cellStyle name="Normal 2 2 3 3 3 3" xfId="714"/>
    <cellStyle name="Normal 2 2 3 3 3 4" xfId="336"/>
    <cellStyle name="Normal 2 2 3 3 3 5" xfId="841"/>
    <cellStyle name="Normal 2 2 3 3 4" xfId="467"/>
    <cellStyle name="Normal 2 2 3 3 4 2" xfId="968"/>
    <cellStyle name="Normal 2 2 3 3 5" xfId="658"/>
    <cellStyle name="Normal 2 2 3 3 6" xfId="280"/>
    <cellStyle name="Normal 2 2 3 3 7" xfId="785"/>
    <cellStyle name="Normal 2 2 3 4" xfId="32"/>
    <cellStyle name="Normal 2 2 3 4 2" xfId="105"/>
    <cellStyle name="Normal 2 2 3 4 2 2" xfId="140"/>
    <cellStyle name="Normal 2 2 3 4 2 2 2" xfId="550"/>
    <cellStyle name="Normal 2 2 3 4 2 2 2 2" xfId="1050"/>
    <cellStyle name="Normal 2 2 3 4 2 2 3" xfId="740"/>
    <cellStyle name="Normal 2 2 3 4 2 2 4" xfId="362"/>
    <cellStyle name="Normal 2 2 3 4 2 2 5" xfId="867"/>
    <cellStyle name="Normal 2 2 3 4 2 3" xfId="516"/>
    <cellStyle name="Normal 2 2 3 4 2 3 2" xfId="1016"/>
    <cellStyle name="Normal 2 2 3 4 2 4" xfId="706"/>
    <cellStyle name="Normal 2 2 3 4 2 5" xfId="328"/>
    <cellStyle name="Normal 2 2 3 4 2 6" xfId="833"/>
    <cellStyle name="Normal 2 2 3 4 3" xfId="139"/>
    <cellStyle name="Normal 2 2 3 4 3 2" xfId="549"/>
    <cellStyle name="Normal 2 2 3 4 3 2 2" xfId="1049"/>
    <cellStyle name="Normal 2 2 3 4 3 3" xfId="739"/>
    <cellStyle name="Normal 2 2 3 4 3 4" xfId="361"/>
    <cellStyle name="Normal 2 2 3 4 3 5" xfId="866"/>
    <cellStyle name="Normal 2 2 3 4 4" xfId="473"/>
    <cellStyle name="Normal 2 2 3 4 4 2" xfId="974"/>
    <cellStyle name="Normal 2 2 3 4 5" xfId="664"/>
    <cellStyle name="Normal 2 2 3 4 6" xfId="286"/>
    <cellStyle name="Normal 2 2 3 4 7" xfId="791"/>
    <cellStyle name="Normal 2 2 3 5" xfId="41"/>
    <cellStyle name="Normal 2 2 3 5 2" xfId="112"/>
    <cellStyle name="Normal 2 2 3 5 2 2" xfId="142"/>
    <cellStyle name="Normal 2 2 3 5 2 2 2" xfId="552"/>
    <cellStyle name="Normal 2 2 3 5 2 2 2 2" xfId="1052"/>
    <cellStyle name="Normal 2 2 3 5 2 2 3" xfId="742"/>
    <cellStyle name="Normal 2 2 3 5 2 2 4" xfId="364"/>
    <cellStyle name="Normal 2 2 3 5 2 2 5" xfId="869"/>
    <cellStyle name="Normal 2 2 3 5 2 3" xfId="522"/>
    <cellStyle name="Normal 2 2 3 5 2 3 2" xfId="1022"/>
    <cellStyle name="Normal 2 2 3 5 2 4" xfId="712"/>
    <cellStyle name="Normal 2 2 3 5 2 5" xfId="334"/>
    <cellStyle name="Normal 2 2 3 5 2 6" xfId="839"/>
    <cellStyle name="Normal 2 2 3 5 3" xfId="141"/>
    <cellStyle name="Normal 2 2 3 5 3 2" xfId="551"/>
    <cellStyle name="Normal 2 2 3 5 3 2 2" xfId="1051"/>
    <cellStyle name="Normal 2 2 3 5 3 3" xfId="741"/>
    <cellStyle name="Normal 2 2 3 5 3 4" xfId="363"/>
    <cellStyle name="Normal 2 2 3 5 3 5" xfId="868"/>
    <cellStyle name="Normal 2 2 3 5 4" xfId="479"/>
    <cellStyle name="Normal 2 2 3 5 4 2" xfId="980"/>
    <cellStyle name="Normal 2 2 3 5 5" xfId="670"/>
    <cellStyle name="Normal 2 2 3 5 6" xfId="292"/>
    <cellStyle name="Normal 2 2 3 5 7" xfId="797"/>
    <cellStyle name="Normal 2 2 3 6" xfId="96"/>
    <cellStyle name="Normal 2 2 3 6 2" xfId="143"/>
    <cellStyle name="Normal 2 2 3 6 2 2" xfId="553"/>
    <cellStyle name="Normal 2 2 3 6 2 2 2" xfId="1053"/>
    <cellStyle name="Normal 2 2 3 6 2 3" xfId="743"/>
    <cellStyle name="Normal 2 2 3 6 2 4" xfId="365"/>
    <cellStyle name="Normal 2 2 3 6 2 5" xfId="870"/>
    <cellStyle name="Normal 2 2 3 6 3" xfId="507"/>
    <cellStyle name="Normal 2 2 3 6 3 2" xfId="1007"/>
    <cellStyle name="Normal 2 2 3 6 4" xfId="697"/>
    <cellStyle name="Normal 2 2 3 6 5" xfId="319"/>
    <cellStyle name="Normal 2 2 3 6 6" xfId="824"/>
    <cellStyle name="Normal 2 2 3 7" xfId="131"/>
    <cellStyle name="Normal 2 2 3 7 2" xfId="541"/>
    <cellStyle name="Normal 2 2 3 7 2 2" xfId="1041"/>
    <cellStyle name="Normal 2 2 3 7 3" xfId="731"/>
    <cellStyle name="Normal 2 2 3 7 4" xfId="353"/>
    <cellStyle name="Normal 2 2 3 7 5" xfId="858"/>
    <cellStyle name="Normal 2 2 3 8" xfId="461"/>
    <cellStyle name="Normal 2 2 3 8 2" xfId="962"/>
    <cellStyle name="Normal 2 2 3 9" xfId="652"/>
    <cellStyle name="Normal 2 2 4" xfId="13"/>
    <cellStyle name="Normal 2 2 4 2" xfId="27"/>
    <cellStyle name="Normal 2 2 4 2 2" xfId="100"/>
    <cellStyle name="Normal 2 2 4 2 2 2" xfId="146"/>
    <cellStyle name="Normal 2 2 4 2 2 2 2" xfId="556"/>
    <cellStyle name="Normal 2 2 4 2 2 2 2 2" xfId="1056"/>
    <cellStyle name="Normal 2 2 4 2 2 2 3" xfId="746"/>
    <cellStyle name="Normal 2 2 4 2 2 2 4" xfId="368"/>
    <cellStyle name="Normal 2 2 4 2 2 2 5" xfId="873"/>
    <cellStyle name="Normal 2 2 4 2 2 3" xfId="511"/>
    <cellStyle name="Normal 2 2 4 2 2 3 2" xfId="1011"/>
    <cellStyle name="Normal 2 2 4 2 2 4" xfId="701"/>
    <cellStyle name="Normal 2 2 4 2 2 5" xfId="323"/>
    <cellStyle name="Normal 2 2 4 2 2 6" xfId="828"/>
    <cellStyle name="Normal 2 2 4 2 3" xfId="145"/>
    <cellStyle name="Normal 2 2 4 2 3 2" xfId="555"/>
    <cellStyle name="Normal 2 2 4 2 3 2 2" xfId="1055"/>
    <cellStyle name="Normal 2 2 4 2 3 3" xfId="745"/>
    <cellStyle name="Normal 2 2 4 2 3 4" xfId="367"/>
    <cellStyle name="Normal 2 2 4 2 3 5" xfId="872"/>
    <cellStyle name="Normal 2 2 4 2 4" xfId="468"/>
    <cellStyle name="Normal 2 2 4 2 4 2" xfId="969"/>
    <cellStyle name="Normal 2 2 4 2 5" xfId="659"/>
    <cellStyle name="Normal 2 2 4 2 6" xfId="281"/>
    <cellStyle name="Normal 2 2 4 2 7" xfId="786"/>
    <cellStyle name="Normal 2 2 4 3" xfId="33"/>
    <cellStyle name="Normal 2 2 4 3 2" xfId="106"/>
    <cellStyle name="Normal 2 2 4 3 2 2" xfId="148"/>
    <cellStyle name="Normal 2 2 4 3 2 2 2" xfId="558"/>
    <cellStyle name="Normal 2 2 4 3 2 2 2 2" xfId="1058"/>
    <cellStyle name="Normal 2 2 4 3 2 2 3" xfId="748"/>
    <cellStyle name="Normal 2 2 4 3 2 2 4" xfId="370"/>
    <cellStyle name="Normal 2 2 4 3 2 2 5" xfId="875"/>
    <cellStyle name="Normal 2 2 4 3 2 3" xfId="517"/>
    <cellStyle name="Normal 2 2 4 3 2 3 2" xfId="1017"/>
    <cellStyle name="Normal 2 2 4 3 2 4" xfId="707"/>
    <cellStyle name="Normal 2 2 4 3 2 5" xfId="329"/>
    <cellStyle name="Normal 2 2 4 3 2 6" xfId="834"/>
    <cellStyle name="Normal 2 2 4 3 3" xfId="147"/>
    <cellStyle name="Normal 2 2 4 3 3 2" xfId="557"/>
    <cellStyle name="Normal 2 2 4 3 3 2 2" xfId="1057"/>
    <cellStyle name="Normal 2 2 4 3 3 3" xfId="747"/>
    <cellStyle name="Normal 2 2 4 3 3 4" xfId="369"/>
    <cellStyle name="Normal 2 2 4 3 3 5" xfId="874"/>
    <cellStyle name="Normal 2 2 4 3 4" xfId="474"/>
    <cellStyle name="Normal 2 2 4 3 4 2" xfId="975"/>
    <cellStyle name="Normal 2 2 4 3 5" xfId="665"/>
    <cellStyle name="Normal 2 2 4 3 6" xfId="287"/>
    <cellStyle name="Normal 2 2 4 3 7" xfId="792"/>
    <cellStyle name="Normal 2 2 4 4" xfId="92"/>
    <cellStyle name="Normal 2 2 4 4 2" xfId="149"/>
    <cellStyle name="Normal 2 2 4 4 2 2" xfId="559"/>
    <cellStyle name="Normal 2 2 4 4 2 2 2" xfId="1059"/>
    <cellStyle name="Normal 2 2 4 4 2 3" xfId="749"/>
    <cellStyle name="Normal 2 2 4 4 2 4" xfId="371"/>
    <cellStyle name="Normal 2 2 4 4 2 5" xfId="876"/>
    <cellStyle name="Normal 2 2 4 4 3" xfId="503"/>
    <cellStyle name="Normal 2 2 4 4 3 2" xfId="1003"/>
    <cellStyle name="Normal 2 2 4 4 4" xfId="693"/>
    <cellStyle name="Normal 2 2 4 4 5" xfId="315"/>
    <cellStyle name="Normal 2 2 4 4 6" xfId="820"/>
    <cellStyle name="Normal 2 2 4 5" xfId="144"/>
    <cellStyle name="Normal 2 2 4 5 2" xfId="554"/>
    <cellStyle name="Normal 2 2 4 5 2 2" xfId="1054"/>
    <cellStyle name="Normal 2 2 4 5 3" xfId="744"/>
    <cellStyle name="Normal 2 2 4 5 4" xfId="366"/>
    <cellStyle name="Normal 2 2 4 5 5" xfId="871"/>
    <cellStyle name="Normal 2 2 4 6" xfId="462"/>
    <cellStyle name="Normal 2 2 4 6 2" xfId="963"/>
    <cellStyle name="Normal 2 2 4 7" xfId="653"/>
    <cellStyle name="Normal 2 2 4 8" xfId="275"/>
    <cellStyle name="Normal 2 2 4 9" xfId="780"/>
    <cellStyle name="Normal 2 2 5" xfId="16"/>
    <cellStyle name="Normal 2 2 5 2" xfId="97"/>
    <cellStyle name="Normal 2 2 5 2 2" xfId="151"/>
    <cellStyle name="Normal 2 2 5 2 2 2" xfId="561"/>
    <cellStyle name="Normal 2 2 5 2 2 2 2" xfId="1061"/>
    <cellStyle name="Normal 2 2 5 2 2 3" xfId="751"/>
    <cellStyle name="Normal 2 2 5 2 2 4" xfId="373"/>
    <cellStyle name="Normal 2 2 5 2 2 5" xfId="878"/>
    <cellStyle name="Normal 2 2 5 2 3" xfId="508"/>
    <cellStyle name="Normal 2 2 5 2 3 2" xfId="1008"/>
    <cellStyle name="Normal 2 2 5 2 4" xfId="698"/>
    <cellStyle name="Normal 2 2 5 2 5" xfId="320"/>
    <cellStyle name="Normal 2 2 5 2 6" xfId="825"/>
    <cellStyle name="Normal 2 2 5 3" xfId="150"/>
    <cellStyle name="Normal 2 2 5 3 2" xfId="560"/>
    <cellStyle name="Normal 2 2 5 3 2 2" xfId="1060"/>
    <cellStyle name="Normal 2 2 5 3 3" xfId="750"/>
    <cellStyle name="Normal 2 2 5 3 4" xfId="372"/>
    <cellStyle name="Normal 2 2 5 3 5" xfId="877"/>
    <cellStyle name="Normal 2 2 5 4" xfId="465"/>
    <cellStyle name="Normal 2 2 5 4 2" xfId="966"/>
    <cellStyle name="Normal 2 2 5 5" xfId="656"/>
    <cellStyle name="Normal 2 2 5 6" xfId="278"/>
    <cellStyle name="Normal 2 2 5 7" xfId="783"/>
    <cellStyle name="Normal 2 2 6" xfId="30"/>
    <cellStyle name="Normal 2 2 6 2" xfId="103"/>
    <cellStyle name="Normal 2 2 6 2 2" xfId="153"/>
    <cellStyle name="Normal 2 2 6 2 2 2" xfId="563"/>
    <cellStyle name="Normal 2 2 6 2 2 2 2" xfId="1063"/>
    <cellStyle name="Normal 2 2 6 2 2 3" xfId="753"/>
    <cellStyle name="Normal 2 2 6 2 2 4" xfId="375"/>
    <cellStyle name="Normal 2 2 6 2 2 5" xfId="880"/>
    <cellStyle name="Normal 2 2 6 2 3" xfId="514"/>
    <cellStyle name="Normal 2 2 6 2 3 2" xfId="1014"/>
    <cellStyle name="Normal 2 2 6 2 4" xfId="704"/>
    <cellStyle name="Normal 2 2 6 2 5" xfId="326"/>
    <cellStyle name="Normal 2 2 6 2 6" xfId="831"/>
    <cellStyle name="Normal 2 2 6 3" xfId="152"/>
    <cellStyle name="Normal 2 2 6 3 2" xfId="562"/>
    <cellStyle name="Normal 2 2 6 3 2 2" xfId="1062"/>
    <cellStyle name="Normal 2 2 6 3 3" xfId="752"/>
    <cellStyle name="Normal 2 2 6 3 4" xfId="374"/>
    <cellStyle name="Normal 2 2 6 3 5" xfId="879"/>
    <cellStyle name="Normal 2 2 6 4" xfId="471"/>
    <cellStyle name="Normal 2 2 6 4 2" xfId="972"/>
    <cellStyle name="Normal 2 2 6 5" xfId="662"/>
    <cellStyle name="Normal 2 2 6 6" xfId="284"/>
    <cellStyle name="Normal 2 2 6 7" xfId="789"/>
    <cellStyle name="Normal 2 2 7" xfId="39"/>
    <cellStyle name="Normal 2 2 7 2" xfId="110"/>
    <cellStyle name="Normal 2 2 7 2 2" xfId="155"/>
    <cellStyle name="Normal 2 2 7 2 2 2" xfId="565"/>
    <cellStyle name="Normal 2 2 7 2 2 2 2" xfId="1065"/>
    <cellStyle name="Normal 2 2 7 2 2 3" xfId="755"/>
    <cellStyle name="Normal 2 2 7 2 2 4" xfId="377"/>
    <cellStyle name="Normal 2 2 7 2 2 5" xfId="882"/>
    <cellStyle name="Normal 2 2 7 2 3" xfId="520"/>
    <cellStyle name="Normal 2 2 7 2 3 2" xfId="1020"/>
    <cellStyle name="Normal 2 2 7 2 4" xfId="710"/>
    <cellStyle name="Normal 2 2 7 2 5" xfId="332"/>
    <cellStyle name="Normal 2 2 7 2 6" xfId="837"/>
    <cellStyle name="Normal 2 2 7 3" xfId="154"/>
    <cellStyle name="Normal 2 2 7 3 2" xfId="564"/>
    <cellStyle name="Normal 2 2 7 3 2 2" xfId="1064"/>
    <cellStyle name="Normal 2 2 7 3 3" xfId="754"/>
    <cellStyle name="Normal 2 2 7 3 4" xfId="376"/>
    <cellStyle name="Normal 2 2 7 3 5" xfId="881"/>
    <cellStyle name="Normal 2 2 7 4" xfId="477"/>
    <cellStyle name="Normal 2 2 7 4 2" xfId="978"/>
    <cellStyle name="Normal 2 2 7 5" xfId="668"/>
    <cellStyle name="Normal 2 2 7 6" xfId="290"/>
    <cellStyle name="Normal 2 2 7 7" xfId="795"/>
    <cellStyle name="Normal 2 2 8" xfId="71"/>
    <cellStyle name="Normal 2 2 8 2" xfId="156"/>
    <cellStyle name="Normal 2 2 8 2 2" xfId="566"/>
    <cellStyle name="Normal 2 2 8 2 2 2" xfId="1066"/>
    <cellStyle name="Normal 2 2 8 2 3" xfId="756"/>
    <cellStyle name="Normal 2 2 8 2 4" xfId="378"/>
    <cellStyle name="Normal 2 2 8 2 5" xfId="883"/>
    <cellStyle name="Normal 2 2 8 3" xfId="495"/>
    <cellStyle name="Normal 2 2 8 3 2" xfId="996"/>
    <cellStyle name="Normal 2 2 8 4" xfId="686"/>
    <cellStyle name="Normal 2 2 8 5" xfId="308"/>
    <cellStyle name="Normal 2 2 8 6" xfId="813"/>
    <cellStyle name="Normal 2 2 9" xfId="116"/>
    <cellStyle name="Normal 2 2 9 2" xfId="526"/>
    <cellStyle name="Normal 2 2 9 2 2" xfId="1026"/>
    <cellStyle name="Normal 2 2 9 3" xfId="716"/>
    <cellStyle name="Normal 2 2 9 4" xfId="338"/>
    <cellStyle name="Normal 2 2 9 5" xfId="843"/>
    <cellStyle name="Normal 2 3" xfId="48"/>
    <cellStyle name="Normal 2 3 2" xfId="213"/>
    <cellStyle name="Normal 2 4" xfId="221"/>
    <cellStyle name="Normal 3" xfId="7"/>
    <cellStyle name="Normal 3 2" xfId="52"/>
    <cellStyle name="Normal 3 2 2" xfId="222"/>
    <cellStyle name="Normal 3 2 3" xfId="203"/>
    <cellStyle name="Normal 3 2 3 2" xfId="612"/>
    <cellStyle name="Normal 3 2 3 2 2" xfId="1112"/>
    <cellStyle name="Normal 3 2 3 3" xfId="424"/>
    <cellStyle name="Normal 3 2 3 4" xfId="929"/>
    <cellStyle name="Normal 3 3" xfId="43"/>
    <cellStyle name="Normal 3 3 2" xfId="211"/>
    <cellStyle name="Normal 3 4" xfId="84"/>
    <cellStyle name="Normal 3 4 2" xfId="220"/>
    <cellStyle name="Normal 3 5" xfId="231"/>
    <cellStyle name="Normal 3 5 2" xfId="270"/>
    <cellStyle name="Normal 3 5 2 2" xfId="648"/>
    <cellStyle name="Normal 3 6" xfId="200"/>
    <cellStyle name="Normal 3 6 2" xfId="610"/>
    <cellStyle name="Normal 3 6 2 2" xfId="1110"/>
    <cellStyle name="Normal 3 6 3" xfId="422"/>
    <cellStyle name="Normal 3 6 4" xfId="927"/>
    <cellStyle name="Normal 4" xfId="10"/>
    <cellStyle name="Normal 4 10" xfId="178"/>
    <cellStyle name="Normal 4 10 2" xfId="588"/>
    <cellStyle name="Normal 4 10 2 2" xfId="1088"/>
    <cellStyle name="Normal 4 10 3" xfId="400"/>
    <cellStyle name="Normal 4 10 4" xfId="905"/>
    <cellStyle name="Normal 4 11" xfId="1143"/>
    <cellStyle name="Normal 4 2" xfId="55"/>
    <cellStyle name="Normal 4 2 10" xfId="674"/>
    <cellStyle name="Normal 4 2 11" xfId="296"/>
    <cellStyle name="Normal 4 2 12" xfId="801"/>
    <cellStyle name="Normal 4 2 13" xfId="1145"/>
    <cellStyle name="Normal 4 2 2" xfId="63"/>
    <cellStyle name="Normal 4 2 2 2" xfId="158"/>
    <cellStyle name="Normal 4 2 2 2 2" xfId="257"/>
    <cellStyle name="Normal 4 2 2 2 2 2" xfId="637"/>
    <cellStyle name="Normal 4 2 2 2 2 2 2" xfId="1137"/>
    <cellStyle name="Normal 4 2 2 2 2 3" xfId="449"/>
    <cellStyle name="Normal 4 2 2 2 2 4" xfId="954"/>
    <cellStyle name="Normal 4 2 2 2 3" xfId="568"/>
    <cellStyle name="Normal 4 2 2 2 3 2" xfId="1068"/>
    <cellStyle name="Normal 4 2 2 2 4" xfId="758"/>
    <cellStyle name="Normal 4 2 2 2 5" xfId="380"/>
    <cellStyle name="Normal 4 2 2 2 6" xfId="885"/>
    <cellStyle name="Normal 4 2 2 3" xfId="186"/>
    <cellStyle name="Normal 4 2 2 3 2" xfId="596"/>
    <cellStyle name="Normal 4 2 2 3 2 2" xfId="1096"/>
    <cellStyle name="Normal 4 2 2 3 3" xfId="408"/>
    <cellStyle name="Normal 4 2 2 3 4" xfId="913"/>
    <cellStyle name="Normal 4 2 2 4" xfId="489"/>
    <cellStyle name="Normal 4 2 2 4 2" xfId="990"/>
    <cellStyle name="Normal 4 2 2 5" xfId="680"/>
    <cellStyle name="Normal 4 2 2 6" xfId="302"/>
    <cellStyle name="Normal 4 2 2 7" xfId="807"/>
    <cellStyle name="Normal 4 2 3" xfId="67"/>
    <cellStyle name="Normal 4 2 3 2" xfId="159"/>
    <cellStyle name="Normal 4 2 3 2 2" xfId="569"/>
    <cellStyle name="Normal 4 2 3 2 2 2" xfId="1069"/>
    <cellStyle name="Normal 4 2 3 2 3" xfId="759"/>
    <cellStyle name="Normal 4 2 3 2 4" xfId="381"/>
    <cellStyle name="Normal 4 2 3 2 5" xfId="886"/>
    <cellStyle name="Normal 4 2 3 3" xfId="190"/>
    <cellStyle name="Normal 4 2 3 3 2" xfId="600"/>
    <cellStyle name="Normal 4 2 3 3 2 2" xfId="1100"/>
    <cellStyle name="Normal 4 2 3 3 3" xfId="412"/>
    <cellStyle name="Normal 4 2 3 3 4" xfId="917"/>
    <cellStyle name="Normal 4 2 3 4" xfId="493"/>
    <cellStyle name="Normal 4 2 3 4 2" xfId="994"/>
    <cellStyle name="Normal 4 2 3 5" xfId="684"/>
    <cellStyle name="Normal 4 2 3 6" xfId="306"/>
    <cellStyle name="Normal 4 2 3 7" xfId="811"/>
    <cellStyle name="Normal 4 2 4" xfId="157"/>
    <cellStyle name="Normal 4 2 4 2" xfId="242"/>
    <cellStyle name="Normal 4 2 4 2 2" xfId="622"/>
    <cellStyle name="Normal 4 2 4 2 2 2" xfId="1122"/>
    <cellStyle name="Normal 4 2 4 2 3" xfId="434"/>
    <cellStyle name="Normal 4 2 4 2 4" xfId="939"/>
    <cellStyle name="Normal 4 2 4 3" xfId="567"/>
    <cellStyle name="Normal 4 2 4 3 2" xfId="1067"/>
    <cellStyle name="Normal 4 2 4 4" xfId="757"/>
    <cellStyle name="Normal 4 2 4 5" xfId="379"/>
    <cellStyle name="Normal 4 2 4 6" xfId="884"/>
    <cellStyle name="Normal 4 2 5" xfId="253"/>
    <cellStyle name="Normal 4 2 5 2" xfId="633"/>
    <cellStyle name="Normal 4 2 5 2 2" xfId="1133"/>
    <cellStyle name="Normal 4 2 5 3" xfId="445"/>
    <cellStyle name="Normal 4 2 5 4" xfId="950"/>
    <cellStyle name="Normal 4 2 6" xfId="261"/>
    <cellStyle name="Normal 4 2 6 2" xfId="641"/>
    <cellStyle name="Normal 4 2 6 2 2" xfId="1141"/>
    <cellStyle name="Normal 4 2 6 3" xfId="453"/>
    <cellStyle name="Normal 4 2 6 4" xfId="958"/>
    <cellStyle name="Normal 4 2 7" xfId="247"/>
    <cellStyle name="Normal 4 2 7 2" xfId="627"/>
    <cellStyle name="Normal 4 2 7 2 2" xfId="1127"/>
    <cellStyle name="Normal 4 2 7 3" xfId="439"/>
    <cellStyle name="Normal 4 2 7 4" xfId="944"/>
    <cellStyle name="Normal 4 2 8" xfId="180"/>
    <cellStyle name="Normal 4 2 8 2" xfId="590"/>
    <cellStyle name="Normal 4 2 8 2 2" xfId="1090"/>
    <cellStyle name="Normal 4 2 8 3" xfId="402"/>
    <cellStyle name="Normal 4 2 8 4" xfId="907"/>
    <cellStyle name="Normal 4 2 9" xfId="483"/>
    <cellStyle name="Normal 4 2 9 2" xfId="984"/>
    <cellStyle name="Normal 4 2_MAL2T-2014A.XLS" xfId="263"/>
    <cellStyle name="Normal 4 3" xfId="58"/>
    <cellStyle name="Normal 4 3 10" xfId="804"/>
    <cellStyle name="Normal 4 3 11" xfId="1148"/>
    <cellStyle name="Normal 4 3 2" xfId="80"/>
    <cellStyle name="Normal 4 3 2 2" xfId="161"/>
    <cellStyle name="Normal 4 3 2 2 2" xfId="255"/>
    <cellStyle name="Normal 4 3 2 2 2 2" xfId="635"/>
    <cellStyle name="Normal 4 3 2 2 2 2 2" xfId="1135"/>
    <cellStyle name="Normal 4 3 2 2 2 3" xfId="447"/>
    <cellStyle name="Normal 4 3 2 2 2 4" xfId="952"/>
    <cellStyle name="Normal 4 3 2 2 3" xfId="571"/>
    <cellStyle name="Normal 4 3 2 2 3 2" xfId="1071"/>
    <cellStyle name="Normal 4 3 2 2 4" xfId="761"/>
    <cellStyle name="Normal 4 3 2 2 5" xfId="383"/>
    <cellStyle name="Normal 4 3 2 2 6" xfId="888"/>
    <cellStyle name="Normal 4 3 2 3" xfId="195"/>
    <cellStyle name="Normal 4 3 2 3 2" xfId="605"/>
    <cellStyle name="Normal 4 3 2 3 2 2" xfId="1105"/>
    <cellStyle name="Normal 4 3 2 3 3" xfId="417"/>
    <cellStyle name="Normal 4 3 2 3 4" xfId="922"/>
    <cellStyle name="Normal 4 3 2 4" xfId="498"/>
    <cellStyle name="Normal 4 3 2 4 2" xfId="999"/>
    <cellStyle name="Normal 4 3 2 5" xfId="689"/>
    <cellStyle name="Normal 4 3 2 6" xfId="311"/>
    <cellStyle name="Normal 4 3 2 7" xfId="816"/>
    <cellStyle name="Normal 4 3 3" xfId="160"/>
    <cellStyle name="Normal 4 3 3 2" xfId="239"/>
    <cellStyle name="Normal 4 3 3 2 2" xfId="619"/>
    <cellStyle name="Normal 4 3 3 2 2 2" xfId="1119"/>
    <cellStyle name="Normal 4 3 3 2 3" xfId="431"/>
    <cellStyle name="Normal 4 3 3 2 4" xfId="936"/>
    <cellStyle name="Normal 4 3 3 3" xfId="570"/>
    <cellStyle name="Normal 4 3 3 3 2" xfId="1070"/>
    <cellStyle name="Normal 4 3 3 4" xfId="760"/>
    <cellStyle name="Normal 4 3 3 5" xfId="382"/>
    <cellStyle name="Normal 4 3 3 6" xfId="887"/>
    <cellStyle name="Normal 4 3 4" xfId="244"/>
    <cellStyle name="Normal 4 3 4 2" xfId="624"/>
    <cellStyle name="Normal 4 3 4 2 2" xfId="1124"/>
    <cellStyle name="Normal 4 3 4 3" xfId="436"/>
    <cellStyle name="Normal 4 3 4 4" xfId="941"/>
    <cellStyle name="Normal 4 3 5" xfId="250"/>
    <cellStyle name="Normal 4 3 5 2" xfId="630"/>
    <cellStyle name="Normal 4 3 5 2 2" xfId="1130"/>
    <cellStyle name="Normal 4 3 5 3" xfId="442"/>
    <cellStyle name="Normal 4 3 5 4" xfId="947"/>
    <cellStyle name="Normal 4 3 6" xfId="183"/>
    <cellStyle name="Normal 4 3 6 2" xfId="593"/>
    <cellStyle name="Normal 4 3 6 2 2" xfId="1093"/>
    <cellStyle name="Normal 4 3 6 3" xfId="405"/>
    <cellStyle name="Normal 4 3 6 4" xfId="910"/>
    <cellStyle name="Normal 4 3 7" xfId="486"/>
    <cellStyle name="Normal 4 3 7 2" xfId="987"/>
    <cellStyle name="Normal 4 3 8" xfId="677"/>
    <cellStyle name="Normal 4 3 9" xfId="299"/>
    <cellStyle name="Normal 4 3_MAL2T-2014A.XLS" xfId="264"/>
    <cellStyle name="Normal 4 4" xfId="59"/>
    <cellStyle name="Normal 4 4 2" xfId="82"/>
    <cellStyle name="Normal 4 4 2 2" xfId="163"/>
    <cellStyle name="Normal 4 4 2 2 2" xfId="573"/>
    <cellStyle name="Normal 4 4 2 2 2 2" xfId="1073"/>
    <cellStyle name="Normal 4 4 2 2 3" xfId="763"/>
    <cellStyle name="Normal 4 4 2 2 4" xfId="385"/>
    <cellStyle name="Normal 4 4 2 2 5" xfId="890"/>
    <cellStyle name="Normal 4 4 2 3" xfId="197"/>
    <cellStyle name="Normal 4 4 2 3 2" xfId="607"/>
    <cellStyle name="Normal 4 4 2 3 2 2" xfId="1107"/>
    <cellStyle name="Normal 4 4 2 3 3" xfId="419"/>
    <cellStyle name="Normal 4 4 2 3 4" xfId="924"/>
    <cellStyle name="Normal 4 4 2 4" xfId="500"/>
    <cellStyle name="Normal 4 4 2 4 2" xfId="1001"/>
    <cellStyle name="Normal 4 4 2 5" xfId="691"/>
    <cellStyle name="Normal 4 4 2 6" xfId="313"/>
    <cellStyle name="Normal 4 4 2 7" xfId="818"/>
    <cellStyle name="Normal 4 4 3" xfId="162"/>
    <cellStyle name="Normal 4 4 3 2" xfId="572"/>
    <cellStyle name="Normal 4 4 3 2 2" xfId="1072"/>
    <cellStyle name="Normal 4 4 3 3" xfId="762"/>
    <cellStyle name="Normal 4 4 3 4" xfId="384"/>
    <cellStyle name="Normal 4 4 3 5" xfId="889"/>
    <cellStyle name="Normal 4 4 4" xfId="184"/>
    <cellStyle name="Normal 4 4 4 2" xfId="594"/>
    <cellStyle name="Normal 4 4 4 2 2" xfId="1094"/>
    <cellStyle name="Normal 4 4 4 3" xfId="406"/>
    <cellStyle name="Normal 4 4 4 4" xfId="911"/>
    <cellStyle name="Normal 4 4 5" xfId="487"/>
    <cellStyle name="Normal 4 4 5 2" xfId="988"/>
    <cellStyle name="Normal 4 4 6" xfId="678"/>
    <cellStyle name="Normal 4 4 7" xfId="300"/>
    <cellStyle name="Normal 4 4 8" xfId="805"/>
    <cellStyle name="Normal 4 5" xfId="65"/>
    <cellStyle name="Normal 4 5 2" xfId="164"/>
    <cellStyle name="Normal 4 5 2 2" xfId="574"/>
    <cellStyle name="Normal 4 5 2 2 2" xfId="1074"/>
    <cellStyle name="Normal 4 5 2 3" xfId="764"/>
    <cellStyle name="Normal 4 5 2 4" xfId="386"/>
    <cellStyle name="Normal 4 5 2 5" xfId="891"/>
    <cellStyle name="Normal 4 5 3" xfId="188"/>
    <cellStyle name="Normal 4 5 3 2" xfId="598"/>
    <cellStyle name="Normal 4 5 3 2 2" xfId="1098"/>
    <cellStyle name="Normal 4 5 3 3" xfId="410"/>
    <cellStyle name="Normal 4 5 3 4" xfId="915"/>
    <cellStyle name="Normal 4 5 4" xfId="491"/>
    <cellStyle name="Normal 4 5 4 2" xfId="992"/>
    <cellStyle name="Normal 4 5 5" xfId="682"/>
    <cellStyle name="Normal 4 5 6" xfId="304"/>
    <cellStyle name="Normal 4 5 7" xfId="809"/>
    <cellStyle name="Normal 4 6" xfId="53"/>
    <cellStyle name="Normal 4 6 2" xfId="165"/>
    <cellStyle name="Normal 4 6 2 2" xfId="575"/>
    <cellStyle name="Normal 4 6 2 2 2" xfId="1075"/>
    <cellStyle name="Normal 4 6 2 3" xfId="765"/>
    <cellStyle name="Normal 4 6 2 4" xfId="387"/>
    <cellStyle name="Normal 4 6 2 5" xfId="892"/>
    <cellStyle name="Normal 4 6 3" xfId="240"/>
    <cellStyle name="Normal 4 6 3 2" xfId="620"/>
    <cellStyle name="Normal 4 6 3 2 2" xfId="1120"/>
    <cellStyle name="Normal 4 6 3 3" xfId="432"/>
    <cellStyle name="Normal 4 6 3 4" xfId="937"/>
    <cellStyle name="Normal 4 6 4" xfId="481"/>
    <cellStyle name="Normal 4 6 4 2" xfId="982"/>
    <cellStyle name="Normal 4 6 5" xfId="672"/>
    <cellStyle name="Normal 4 6 6" xfId="294"/>
    <cellStyle name="Normal 4 6 7" xfId="799"/>
    <cellStyle name="Normal 4 7" xfId="251"/>
    <cellStyle name="Normal 4 7 2" xfId="631"/>
    <cellStyle name="Normal 4 7 2 2" xfId="1131"/>
    <cellStyle name="Normal 4 7 3" xfId="443"/>
    <cellStyle name="Normal 4 7 4" xfId="948"/>
    <cellStyle name="Normal 4 8" xfId="259"/>
    <cellStyle name="Normal 4 8 2" xfId="639"/>
    <cellStyle name="Normal 4 8 2 2" xfId="1139"/>
    <cellStyle name="Normal 4 8 3" xfId="451"/>
    <cellStyle name="Normal 4 8 4" xfId="956"/>
    <cellStyle name="Normal 4 9" xfId="245"/>
    <cellStyle name="Normal 4 9 2" xfId="625"/>
    <cellStyle name="Normal 4 9 2 2" xfId="1125"/>
    <cellStyle name="Normal 4 9 3" xfId="437"/>
    <cellStyle name="Normal 4 9 4" xfId="942"/>
    <cellStyle name="Normal 4_MAL1K-2014A.XLS" xfId="72"/>
    <cellStyle name="Normal 5" xfId="24"/>
    <cellStyle name="Normal 5 2" xfId="62"/>
    <cellStyle name="Normal 5 2 2" xfId="85"/>
    <cellStyle name="Normal 5 2 2 2" xfId="225"/>
    <cellStyle name="Normal 5 2 3" xfId="233"/>
    <cellStyle name="Normal 5 2 3 2" xfId="268"/>
    <cellStyle name="Normal 5 2 3 2 2" xfId="646"/>
    <cellStyle name="Normal 5 2 4" xfId="202"/>
    <cellStyle name="Normal 5 2 4 2" xfId="611"/>
    <cellStyle name="Normal 5 2 4 2 2" xfId="1111"/>
    <cellStyle name="Normal 5 2 4 3" xfId="423"/>
    <cellStyle name="Normal 5 2 4 4" xfId="928"/>
    <cellStyle name="Normal 5 3" xfId="69"/>
    <cellStyle name="Normal 5 4" xfId="78"/>
    <cellStyle name="Normal 5 4 2" xfId="166"/>
    <cellStyle name="Normal 5 4 2 2" xfId="576"/>
    <cellStyle name="Normal 5 4 2 2 2" xfId="1076"/>
    <cellStyle name="Normal 5 4 2 3" xfId="766"/>
    <cellStyle name="Normal 5 4 2 4" xfId="388"/>
    <cellStyle name="Normal 5 4 2 5" xfId="893"/>
    <cellStyle name="Normal 5 4 3" xfId="193"/>
    <cellStyle name="Normal 5 4 3 2" xfId="603"/>
    <cellStyle name="Normal 5 4 3 2 2" xfId="1103"/>
    <cellStyle name="Normal 5 4 3 3" xfId="415"/>
    <cellStyle name="Normal 5 4 3 4" xfId="920"/>
    <cellStyle name="Normal 5 4 4" xfId="496"/>
    <cellStyle name="Normal 5 4 4 2" xfId="997"/>
    <cellStyle name="Normal 5 4 5" xfId="687"/>
    <cellStyle name="Normal 5 4 6" xfId="309"/>
    <cellStyle name="Normal 5 4 7" xfId="814"/>
    <cellStyle name="Normal 5 5" xfId="49"/>
    <cellStyle name="Normal 5 6" xfId="86"/>
    <cellStyle name="Normal 5 6 2" xfId="232"/>
    <cellStyle name="Normal 6" xfId="36"/>
    <cellStyle name="Normal 6 2" xfId="73"/>
    <cellStyle name="Normal 6 2 2" xfId="206"/>
    <cellStyle name="Normal 6 2 2 2" xfId="614"/>
    <cellStyle name="Normal 6 2 2 2 2" xfId="1114"/>
    <cellStyle name="Normal 6 2 2 3" xfId="426"/>
    <cellStyle name="Normal 6 2 2 4" xfId="931"/>
    <cellStyle name="Normal 6 3" xfId="87"/>
    <cellStyle name="Normal 6 3 2" xfId="226"/>
    <cellStyle name="Normal 6 4" xfId="109"/>
    <cellStyle name="Normal 6 4 2" xfId="234"/>
    <cellStyle name="Normal 6 4 3" xfId="265"/>
    <cellStyle name="Normal 6 4 3 2" xfId="643"/>
    <cellStyle name="Normal 6 5" xfId="199"/>
    <cellStyle name="Normal 6 5 2" xfId="609"/>
    <cellStyle name="Normal 6 5 2 2" xfId="1109"/>
    <cellStyle name="Normal 6 5 3" xfId="421"/>
    <cellStyle name="Normal 6 5 4" xfId="926"/>
    <cellStyle name="Normal 7" xfId="75"/>
    <cellStyle name="Normal 7 2" xfId="89"/>
    <cellStyle name="Normal 7 2 2" xfId="228"/>
    <cellStyle name="Normal 7 3" xfId="236"/>
    <cellStyle name="Normal 7 3 2" xfId="266"/>
    <cellStyle name="Normal 7 3 2 2" xfId="644"/>
    <cellStyle name="Normal 7 4" xfId="204"/>
    <cellStyle name="Normal 7 4 2" xfId="613"/>
    <cellStyle name="Normal 7 4 2 2" xfId="1113"/>
    <cellStyle name="Normal 7 4 3" xfId="425"/>
    <cellStyle name="Normal 7 4 4" xfId="930"/>
    <cellStyle name="Normal 8" xfId="76"/>
    <cellStyle name="Normal 8 2" xfId="90"/>
    <cellStyle name="Normal 8 2 2" xfId="219"/>
    <cellStyle name="Normal 8 2 3" xfId="502"/>
    <cellStyle name="Normal 8 3" xfId="217"/>
    <cellStyle name="Normal 8 4" xfId="229"/>
    <cellStyle name="Normal 8 5" xfId="237"/>
    <cellStyle name="Normal 8 5 2" xfId="267"/>
    <cellStyle name="Normal 8 5 2 2" xfId="645"/>
    <cellStyle name="Normal 8 6" xfId="209"/>
    <cellStyle name="Normal 9" xfId="74"/>
    <cellStyle name="Normal 9 2" xfId="88"/>
    <cellStyle name="Normal 9 2 2" xfId="227"/>
    <cellStyle name="Normal 9 3" xfId="235"/>
    <cellStyle name="Normal 9 3 2" xfId="269"/>
    <cellStyle name="Normal 9 3 2 2" xfId="647"/>
    <cellStyle name="Normal 9 4" xfId="208"/>
    <cellStyle name="Normal 9 4 2" xfId="616"/>
    <cellStyle name="Normal 9 4 2 2" xfId="1116"/>
    <cellStyle name="Normal 9 4 3" xfId="428"/>
    <cellStyle name="Normal 9 4 4" xfId="933"/>
    <cellStyle name="Normal_Ark2" xfId="1155"/>
    <cellStyle name="Normal_Ark3" xfId="1156"/>
    <cellStyle name="Normal_Ark4" xfId="1157"/>
    <cellStyle name="Normal_Ark5" xfId="1159"/>
    <cellStyle name="Percent" xfId="19"/>
    <cellStyle name="Prosent" xfId="2" builtinId="5" customBuiltin="1"/>
    <cellStyle name="Prosent 13" xfId="1149"/>
    <cellStyle name="Prosent 2" xfId="4"/>
    <cellStyle name="Prosent 2 10" xfId="1144"/>
    <cellStyle name="Prosent 2 2" xfId="56"/>
    <cellStyle name="Prosent 2 2 10" xfId="675"/>
    <cellStyle name="Prosent 2 2 11" xfId="297"/>
    <cellStyle name="Prosent 2 2 12" xfId="802"/>
    <cellStyle name="Prosent 2 2 13" xfId="1146"/>
    <cellStyle name="Prosent 2 2 2" xfId="64"/>
    <cellStyle name="Prosent 2 2 2 2" xfId="168"/>
    <cellStyle name="Prosent 2 2 2 2 2" xfId="258"/>
    <cellStyle name="Prosent 2 2 2 2 2 2" xfId="638"/>
    <cellStyle name="Prosent 2 2 2 2 2 2 2" xfId="1138"/>
    <cellStyle name="Prosent 2 2 2 2 2 3" xfId="450"/>
    <cellStyle name="Prosent 2 2 2 2 2 4" xfId="955"/>
    <cellStyle name="Prosent 2 2 2 2 3" xfId="578"/>
    <cellStyle name="Prosent 2 2 2 2 3 2" xfId="1078"/>
    <cellStyle name="Prosent 2 2 2 2 4" xfId="768"/>
    <cellStyle name="Prosent 2 2 2 2 5" xfId="390"/>
    <cellStyle name="Prosent 2 2 2 2 6" xfId="895"/>
    <cellStyle name="Prosent 2 2 2 3" xfId="187"/>
    <cellStyle name="Prosent 2 2 2 3 2" xfId="597"/>
    <cellStyle name="Prosent 2 2 2 3 2 2" xfId="1097"/>
    <cellStyle name="Prosent 2 2 2 3 3" xfId="409"/>
    <cellStyle name="Prosent 2 2 2 3 4" xfId="914"/>
    <cellStyle name="Prosent 2 2 2 4" xfId="490"/>
    <cellStyle name="Prosent 2 2 2 4 2" xfId="991"/>
    <cellStyle name="Prosent 2 2 2 5" xfId="681"/>
    <cellStyle name="Prosent 2 2 2 6" xfId="303"/>
    <cellStyle name="Prosent 2 2 2 7" xfId="808"/>
    <cellStyle name="Prosent 2 2 3" xfId="68"/>
    <cellStyle name="Prosent 2 2 3 2" xfId="169"/>
    <cellStyle name="Prosent 2 2 3 2 2" xfId="579"/>
    <cellStyle name="Prosent 2 2 3 2 2 2" xfId="1079"/>
    <cellStyle name="Prosent 2 2 3 2 3" xfId="769"/>
    <cellStyle name="Prosent 2 2 3 2 4" xfId="391"/>
    <cellStyle name="Prosent 2 2 3 2 5" xfId="896"/>
    <cellStyle name="Prosent 2 2 3 3" xfId="191"/>
    <cellStyle name="Prosent 2 2 3 3 2" xfId="601"/>
    <cellStyle name="Prosent 2 2 3 3 2 2" xfId="1101"/>
    <cellStyle name="Prosent 2 2 3 3 3" xfId="413"/>
    <cellStyle name="Prosent 2 2 3 3 4" xfId="918"/>
    <cellStyle name="Prosent 2 2 3 4" xfId="494"/>
    <cellStyle name="Prosent 2 2 3 4 2" xfId="995"/>
    <cellStyle name="Prosent 2 2 3 5" xfId="685"/>
    <cellStyle name="Prosent 2 2 3 6" xfId="307"/>
    <cellStyle name="Prosent 2 2 3 7" xfId="812"/>
    <cellStyle name="Prosent 2 2 4" xfId="167"/>
    <cellStyle name="Prosent 2 2 4 2" xfId="223"/>
    <cellStyle name="Prosent 2 2 4 2 2" xfId="617"/>
    <cellStyle name="Prosent 2 2 4 2 2 2" xfId="1117"/>
    <cellStyle name="Prosent 2 2 4 2 3" xfId="429"/>
    <cellStyle name="Prosent 2 2 4 2 4" xfId="934"/>
    <cellStyle name="Prosent 2 2 4 3" xfId="577"/>
    <cellStyle name="Prosent 2 2 4 3 2" xfId="1077"/>
    <cellStyle name="Prosent 2 2 4 4" xfId="767"/>
    <cellStyle name="Prosent 2 2 4 5" xfId="389"/>
    <cellStyle name="Prosent 2 2 4 6" xfId="894"/>
    <cellStyle name="Prosent 2 2 5" xfId="210"/>
    <cellStyle name="Prosent 2 2 5 2" xfId="254"/>
    <cellStyle name="Prosent 2 2 5 2 2" xfId="634"/>
    <cellStyle name="Prosent 2 2 5 2 2 2" xfId="1134"/>
    <cellStyle name="Prosent 2 2 5 2 3" xfId="446"/>
    <cellStyle name="Prosent 2 2 5 2 4" xfId="951"/>
    <cellStyle name="Prosent 2 2 6" xfId="262"/>
    <cellStyle name="Prosent 2 2 6 2" xfId="642"/>
    <cellStyle name="Prosent 2 2 6 2 2" xfId="1142"/>
    <cellStyle name="Prosent 2 2 6 3" xfId="454"/>
    <cellStyle name="Prosent 2 2 6 4" xfId="959"/>
    <cellStyle name="Prosent 2 2 7" xfId="248"/>
    <cellStyle name="Prosent 2 2 7 2" xfId="628"/>
    <cellStyle name="Prosent 2 2 7 2 2" xfId="1128"/>
    <cellStyle name="Prosent 2 2 7 3" xfId="440"/>
    <cellStyle name="Prosent 2 2 7 4" xfId="945"/>
    <cellStyle name="Prosent 2 2 8" xfId="181"/>
    <cellStyle name="Prosent 2 2 8 2" xfId="591"/>
    <cellStyle name="Prosent 2 2 8 2 2" xfId="1091"/>
    <cellStyle name="Prosent 2 2 8 3" xfId="403"/>
    <cellStyle name="Prosent 2 2 8 4" xfId="908"/>
    <cellStyle name="Prosent 2 2 9" xfId="484"/>
    <cellStyle name="Prosent 2 2 9 2" xfId="985"/>
    <cellStyle name="Prosent 2 3" xfId="57"/>
    <cellStyle name="Prosent 2 3 10" xfId="803"/>
    <cellStyle name="Prosent 2 3 11" xfId="1147"/>
    <cellStyle name="Prosent 2 3 2" xfId="81"/>
    <cellStyle name="Prosent 2 3 2 2" xfId="171"/>
    <cellStyle name="Prosent 2 3 2 2 2" xfId="256"/>
    <cellStyle name="Prosent 2 3 2 2 2 2" xfId="636"/>
    <cellStyle name="Prosent 2 3 2 2 2 2 2" xfId="1136"/>
    <cellStyle name="Prosent 2 3 2 2 2 3" xfId="448"/>
    <cellStyle name="Prosent 2 3 2 2 2 4" xfId="953"/>
    <cellStyle name="Prosent 2 3 2 2 3" xfId="581"/>
    <cellStyle name="Prosent 2 3 2 2 3 2" xfId="1081"/>
    <cellStyle name="Prosent 2 3 2 2 4" xfId="771"/>
    <cellStyle name="Prosent 2 3 2 2 5" xfId="393"/>
    <cellStyle name="Prosent 2 3 2 2 6" xfId="898"/>
    <cellStyle name="Prosent 2 3 2 3" xfId="196"/>
    <cellStyle name="Prosent 2 3 2 3 2" xfId="606"/>
    <cellStyle name="Prosent 2 3 2 3 2 2" xfId="1106"/>
    <cellStyle name="Prosent 2 3 2 3 3" xfId="418"/>
    <cellStyle name="Prosent 2 3 2 3 4" xfId="923"/>
    <cellStyle name="Prosent 2 3 2 4" xfId="499"/>
    <cellStyle name="Prosent 2 3 2 4 2" xfId="1000"/>
    <cellStyle name="Prosent 2 3 2 5" xfId="690"/>
    <cellStyle name="Prosent 2 3 2 6" xfId="312"/>
    <cellStyle name="Prosent 2 3 2 7" xfId="817"/>
    <cellStyle name="Prosent 2 3 3" xfId="170"/>
    <cellStyle name="Prosent 2 3 3 2" xfId="224"/>
    <cellStyle name="Prosent 2 3 3 2 2" xfId="618"/>
    <cellStyle name="Prosent 2 3 3 2 2 2" xfId="1118"/>
    <cellStyle name="Prosent 2 3 3 2 3" xfId="430"/>
    <cellStyle name="Prosent 2 3 3 2 4" xfId="935"/>
    <cellStyle name="Prosent 2 3 3 3" xfId="580"/>
    <cellStyle name="Prosent 2 3 3 3 2" xfId="1080"/>
    <cellStyle name="Prosent 2 3 3 4" xfId="770"/>
    <cellStyle name="Prosent 2 3 3 5" xfId="392"/>
    <cellStyle name="Prosent 2 3 3 6" xfId="897"/>
    <cellStyle name="Prosent 2 3 4" xfId="212"/>
    <cellStyle name="Prosent 2 3 4 2" xfId="243"/>
    <cellStyle name="Prosent 2 3 4 2 2" xfId="623"/>
    <cellStyle name="Prosent 2 3 4 2 2 2" xfId="1123"/>
    <cellStyle name="Prosent 2 3 4 2 3" xfId="435"/>
    <cellStyle name="Prosent 2 3 4 2 4" xfId="940"/>
    <cellStyle name="Prosent 2 3 5" xfId="249"/>
    <cellStyle name="Prosent 2 3 5 2" xfId="629"/>
    <cellStyle name="Prosent 2 3 5 2 2" xfId="1129"/>
    <cellStyle name="Prosent 2 3 5 3" xfId="441"/>
    <cellStyle name="Prosent 2 3 5 4" xfId="946"/>
    <cellStyle name="Prosent 2 3 6" xfId="182"/>
    <cellStyle name="Prosent 2 3 6 2" xfId="592"/>
    <cellStyle name="Prosent 2 3 6 2 2" xfId="1092"/>
    <cellStyle name="Prosent 2 3 6 3" xfId="404"/>
    <cellStyle name="Prosent 2 3 6 4" xfId="909"/>
    <cellStyle name="Prosent 2 3 7" xfId="485"/>
    <cellStyle name="Prosent 2 3 7 2" xfId="986"/>
    <cellStyle name="Prosent 2 3 8" xfId="676"/>
    <cellStyle name="Prosent 2 3 9" xfId="298"/>
    <cellStyle name="Prosent 2 4" xfId="54"/>
    <cellStyle name="Prosent 2 4 2" xfId="83"/>
    <cellStyle name="Prosent 2 4 2 2" xfId="173"/>
    <cellStyle name="Prosent 2 4 2 2 2" xfId="583"/>
    <cellStyle name="Prosent 2 4 2 2 2 2" xfId="1083"/>
    <cellStyle name="Prosent 2 4 2 2 3" xfId="773"/>
    <cellStyle name="Prosent 2 4 2 2 4" xfId="395"/>
    <cellStyle name="Prosent 2 4 2 2 5" xfId="900"/>
    <cellStyle name="Prosent 2 4 2 3" xfId="198"/>
    <cellStyle name="Prosent 2 4 2 3 2" xfId="608"/>
    <cellStyle name="Prosent 2 4 2 3 2 2" xfId="1108"/>
    <cellStyle name="Prosent 2 4 2 3 3" xfId="420"/>
    <cellStyle name="Prosent 2 4 2 3 4" xfId="925"/>
    <cellStyle name="Prosent 2 4 2 4" xfId="501"/>
    <cellStyle name="Prosent 2 4 2 4 2" xfId="1002"/>
    <cellStyle name="Prosent 2 4 2 5" xfId="692"/>
    <cellStyle name="Prosent 2 4 2 6" xfId="314"/>
    <cellStyle name="Prosent 2 4 2 7" xfId="819"/>
    <cellStyle name="Prosent 2 4 3" xfId="172"/>
    <cellStyle name="Prosent 2 4 3 2" xfId="582"/>
    <cellStyle name="Prosent 2 4 3 2 2" xfId="1082"/>
    <cellStyle name="Prosent 2 4 3 3" xfId="772"/>
    <cellStyle name="Prosent 2 4 3 4" xfId="394"/>
    <cellStyle name="Prosent 2 4 3 5" xfId="899"/>
    <cellStyle name="Prosent 2 4 4" xfId="179"/>
    <cellStyle name="Prosent 2 4 4 2" xfId="589"/>
    <cellStyle name="Prosent 2 4 4 2 2" xfId="1089"/>
    <cellStyle name="Prosent 2 4 4 3" xfId="401"/>
    <cellStyle name="Prosent 2 4 4 4" xfId="906"/>
    <cellStyle name="Prosent 2 4 5" xfId="482"/>
    <cellStyle name="Prosent 2 4 5 2" xfId="983"/>
    <cellStyle name="Prosent 2 4 6" xfId="673"/>
    <cellStyle name="Prosent 2 4 7" xfId="295"/>
    <cellStyle name="Prosent 2 4 8" xfId="800"/>
    <cellStyle name="Prosent 2 5" xfId="61"/>
    <cellStyle name="Prosent 2 5 2" xfId="66"/>
    <cellStyle name="Prosent 2 5 2 2" xfId="174"/>
    <cellStyle name="Prosent 2 5 2 2 2" xfId="584"/>
    <cellStyle name="Prosent 2 5 2 2 2 2" xfId="1084"/>
    <cellStyle name="Prosent 2 5 2 2 3" xfId="774"/>
    <cellStyle name="Prosent 2 5 2 2 4" xfId="396"/>
    <cellStyle name="Prosent 2 5 2 2 5" xfId="901"/>
    <cellStyle name="Prosent 2 5 2 3" xfId="189"/>
    <cellStyle name="Prosent 2 5 2 3 2" xfId="599"/>
    <cellStyle name="Prosent 2 5 2 3 2 2" xfId="1099"/>
    <cellStyle name="Prosent 2 5 2 3 3" xfId="411"/>
    <cellStyle name="Prosent 2 5 2 3 4" xfId="916"/>
    <cellStyle name="Prosent 2 5 2 4" xfId="492"/>
    <cellStyle name="Prosent 2 5 2 4 2" xfId="993"/>
    <cellStyle name="Prosent 2 5 2 5" xfId="683"/>
    <cellStyle name="Prosent 2 5 2 6" xfId="305"/>
    <cellStyle name="Prosent 2 5 2 7" xfId="810"/>
    <cellStyle name="Prosent 2 6" xfId="47"/>
    <cellStyle name="Prosent 2 6 2" xfId="241"/>
    <cellStyle name="Prosent 2 6 2 2" xfId="621"/>
    <cellStyle name="Prosent 2 6 2 2 2" xfId="1121"/>
    <cellStyle name="Prosent 2 6 2 3" xfId="433"/>
    <cellStyle name="Prosent 2 6 2 4" xfId="938"/>
    <cellStyle name="Prosent 2 7" xfId="252"/>
    <cellStyle name="Prosent 2 7 2" xfId="632"/>
    <cellStyle name="Prosent 2 7 2 2" xfId="1132"/>
    <cellStyle name="Prosent 2 7 3" xfId="444"/>
    <cellStyle name="Prosent 2 7 4" xfId="949"/>
    <cellStyle name="Prosent 2 8" xfId="260"/>
    <cellStyle name="Prosent 2 8 2" xfId="640"/>
    <cellStyle name="Prosent 2 8 2 2" xfId="1140"/>
    <cellStyle name="Prosent 2 8 3" xfId="452"/>
    <cellStyle name="Prosent 2 8 4" xfId="957"/>
    <cellStyle name="Prosent 2 9" xfId="246"/>
    <cellStyle name="Prosent 2 9 2" xfId="626"/>
    <cellStyle name="Prosent 2 9 2 2" xfId="1126"/>
    <cellStyle name="Prosent 2 9 3" xfId="438"/>
    <cellStyle name="Prosent 2 9 4" xfId="943"/>
    <cellStyle name="Prosent 3" xfId="26"/>
    <cellStyle name="Prosent 3 2" xfId="79"/>
    <cellStyle name="Prosent 3 2 2" xfId="175"/>
    <cellStyle name="Prosent 3 2 2 2" xfId="585"/>
    <cellStyle name="Prosent 3 2 2 2 2" xfId="1085"/>
    <cellStyle name="Prosent 3 2 2 3" xfId="775"/>
    <cellStyle name="Prosent 3 2 2 4" xfId="397"/>
    <cellStyle name="Prosent 3 2 2 5" xfId="902"/>
    <cellStyle name="Prosent 3 2 3" xfId="194"/>
    <cellStyle name="Prosent 3 2 3 2" xfId="604"/>
    <cellStyle name="Prosent 3 2 3 2 2" xfId="1104"/>
    <cellStyle name="Prosent 3 2 3 3" xfId="416"/>
    <cellStyle name="Prosent 3 2 3 4" xfId="921"/>
    <cellStyle name="Prosent 3 2 4" xfId="497"/>
    <cellStyle name="Prosent 3 2 4 2" xfId="998"/>
    <cellStyle name="Prosent 3 2 5" xfId="688"/>
    <cellStyle name="Prosent 3 2 6" xfId="310"/>
    <cellStyle name="Prosent 3 2 7" xfId="815"/>
    <cellStyle name="Prosent 3 3" xfId="44"/>
    <cellStyle name="Prosent 4" xfId="37"/>
    <cellStyle name="Prosent 4 2" xfId="50"/>
    <cellStyle name="Prosent 5" xfId="60"/>
    <cellStyle name="Prosent 5 2" xfId="176"/>
    <cellStyle name="Prosent 5 2 2" xfId="586"/>
    <cellStyle name="Prosent 5 2 2 2" xfId="1086"/>
    <cellStyle name="Prosent 5 2 3" xfId="776"/>
    <cellStyle name="Prosent 5 2 4" xfId="398"/>
    <cellStyle name="Prosent 5 2 5" xfId="903"/>
    <cellStyle name="Prosent 5 3" xfId="488"/>
    <cellStyle name="Prosent 5 3 2" xfId="989"/>
    <cellStyle name="Prosent 5 4" xfId="679"/>
    <cellStyle name="Prosent 5 5" xfId="301"/>
    <cellStyle name="Prosent 5 6" xfId="806"/>
    <cellStyle name="Prosent 6" xfId="185"/>
    <cellStyle name="Prosent 6 2" xfId="595"/>
    <cellStyle name="Prosent 6 2 2" xfId="1095"/>
    <cellStyle name="Prosent 6 3" xfId="407"/>
    <cellStyle name="Prosent 6 4" xfId="912"/>
    <cellStyle name="Prosent 7" xfId="458"/>
    <cellStyle name="Svein" xfId="5"/>
    <cellStyle name="Svein 2" xfId="45"/>
    <cellStyle name="Svein 3" xfId="214"/>
    <cellStyle name="Tusen[0]" xfId="6"/>
    <cellStyle name="Tusenskille 2" xfId="205"/>
    <cellStyle name="Tusenskille 2 2" xfId="218"/>
    <cellStyle name="Tusenskille 2 3" xfId="216"/>
    <cellStyle name="Tusenskille 3" xfId="215"/>
    <cellStyle name="Tusenskille 3_Tab 4-2-A Ant tjenestemottagere" xfId="1160"/>
  </cellStyles>
  <dxfs count="0"/>
  <tableStyles count="0" defaultTableStyle="TableStyleMedium9" defaultPivotStyle="PivotStyleLight16"/>
  <colors>
    <mruColors>
      <color rgb="FF00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'Tabell_1-_7_og_1-8_-_Beh_tid'!$J$8:$J$8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0.88406349206349211</c:v>
                </c:pt>
                <c:pt idx="1">
                  <c:v>0.87378640776699024</c:v>
                </c:pt>
                <c:pt idx="2">
                  <c:v>0.85003885003885005</c:v>
                </c:pt>
                <c:pt idx="3">
                  <c:v>0.89922116918457351</c:v>
                </c:pt>
                <c:pt idx="4">
                  <c:v>0.83699317378073856</c:v>
                </c:pt>
                <c:pt idx="5">
                  <c:v>0.75092855582259121</c:v>
                </c:pt>
                <c:pt idx="6">
                  <c:v>0.82693617987735635</c:v>
                </c:pt>
                <c:pt idx="7">
                  <c:v>0.90249721647844761</c:v>
                </c:pt>
                <c:pt idx="8">
                  <c:v>0.81919394344244045</c:v>
                </c:pt>
                <c:pt idx="9">
                  <c:v>0.77586961277619781</c:v>
                </c:pt>
                <c:pt idx="10">
                  <c:v>0.72337929011440305</c:v>
                </c:pt>
                <c:pt idx="11">
                  <c:v>0.67179603228483065</c:v>
                </c:pt>
                <c:pt idx="12">
                  <c:v>0.87429444967074321</c:v>
                </c:pt>
                <c:pt idx="13">
                  <c:v>0.85515643105446115</c:v>
                </c:pt>
                <c:pt idx="14">
                  <c:v>0.69885458545095958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D-4832-AAE2-62DABA087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63776"/>
        <c:axId val="169162240"/>
      </c:barChart>
      <c:valAx>
        <c:axId val="16916224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9163776"/>
        <c:crosses val="autoZero"/>
        <c:crossBetween val="between"/>
      </c:valAx>
      <c:catAx>
        <c:axId val="169163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916224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Behandlingstid for klagesaker til Fylkesmannen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'Tabell_1-_7_og_1-8_-_Beh_tid'!$J$45:$J$45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'Tabell_1-_7_og_1-8_-_Beh_tid'!$B$46:$B$60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1)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'Tabell_1-_7_og_1-8_-_Beh_tid'!$J$46:$J$60</c:f>
              <c:numCache>
                <c:formatCode>0%</c:formatCode>
                <c:ptCount val="15"/>
                <c:pt idx="0">
                  <c:v>0.13513513513513514</c:v>
                </c:pt>
                <c:pt idx="1">
                  <c:v>2.7027027027027029E-2</c:v>
                </c:pt>
                <c:pt idx="2">
                  <c:v>0.13043478260869565</c:v>
                </c:pt>
                <c:pt idx="3">
                  <c:v>0.42857142857142855</c:v>
                </c:pt>
                <c:pt idx="4">
                  <c:v>9.8591549295774641E-2</c:v>
                </c:pt>
                <c:pt idx="5">
                  <c:v>0</c:v>
                </c:pt>
                <c:pt idx="6">
                  <c:v>8.6956521739130432E-2</c:v>
                </c:pt>
                <c:pt idx="7">
                  <c:v>0.89655172413793105</c:v>
                </c:pt>
                <c:pt idx="8">
                  <c:v>0.10526315789473684</c:v>
                </c:pt>
                <c:pt idx="9">
                  <c:v>0.2</c:v>
                </c:pt>
                <c:pt idx="10">
                  <c:v>2.5000000000000001E-2</c:v>
                </c:pt>
                <c:pt idx="11">
                  <c:v>0</c:v>
                </c:pt>
                <c:pt idx="12">
                  <c:v>0</c:v>
                </c:pt>
                <c:pt idx="13">
                  <c:v>0.65384615384615385</c:v>
                </c:pt>
                <c:pt idx="14">
                  <c:v>0.21153846153846154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6-41E2-AB5E-5943DA887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675072"/>
        <c:axId val="174578304"/>
      </c:barChart>
      <c:valAx>
        <c:axId val="17457830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74675072"/>
        <c:crosses val="autoZero"/>
        <c:crossBetween val="between"/>
      </c:valAx>
      <c:catAx>
        <c:axId val="174675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7457830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Utfall ved gjennomført program</a:t>
            </a:r>
            <a:r>
              <a:rPr lang="nb-NO" baseline="0"/>
              <a:t> - </a:t>
            </a:r>
            <a:r>
              <a:rPr lang="nb-NO"/>
              <a:t>Andel i ordinært arbeid Heltid/deltid (inkl midlertidig lønnstilskudd)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'Tab_1_11_E-Avsluttede_KVP'!$V$9</c:f>
              <c:strCache>
                <c:ptCount val="1"/>
                <c:pt idx="0">
                  <c:v>Andel i ordinært arbeid Heltid/deltid (inkl midlertidig lønnstilskudd</c:v>
                </c:pt>
              </c:strCache>
            </c:strRef>
          </c:tx>
          <c:invertIfNegative val="0"/>
          <c:cat>
            <c:strRef>
              <c:f>'Tab_1_11_E-Avsluttede_KVP'!$U$10:$U$25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1.- 3. tertial 2021</c:v>
                </c:pt>
              </c:strCache>
            </c:strRef>
          </c:cat>
          <c:val>
            <c:numRef>
              <c:f>'Tab_1_11_E-Avsluttede_KVP'!$V$10:$V$25</c:f>
              <c:numCache>
                <c:formatCode>0" "%</c:formatCode>
                <c:ptCount val="16"/>
                <c:pt idx="0">
                  <c:v>0.46788990825688076</c:v>
                </c:pt>
                <c:pt idx="1">
                  <c:v>0.38947368421052631</c:v>
                </c:pt>
                <c:pt idx="2">
                  <c:v>0.69565217391304346</c:v>
                </c:pt>
                <c:pt idx="3">
                  <c:v>0.56451612903225812</c:v>
                </c:pt>
                <c:pt idx="4">
                  <c:v>0.59183673469387754</c:v>
                </c:pt>
                <c:pt idx="5">
                  <c:v>0.41666666666666669</c:v>
                </c:pt>
                <c:pt idx="6">
                  <c:v>0.77777777777777779</c:v>
                </c:pt>
                <c:pt idx="7">
                  <c:v>0.42424242424242425</c:v>
                </c:pt>
                <c:pt idx="8">
                  <c:v>0.44444444444444442</c:v>
                </c:pt>
                <c:pt idx="9">
                  <c:v>0.52941176470588236</c:v>
                </c:pt>
                <c:pt idx="10">
                  <c:v>0.52173913043478259</c:v>
                </c:pt>
                <c:pt idx="11">
                  <c:v>0.55555555555555558</c:v>
                </c:pt>
                <c:pt idx="12">
                  <c:v>0.28205128205128205</c:v>
                </c:pt>
                <c:pt idx="13">
                  <c:v>0.7</c:v>
                </c:pt>
                <c:pt idx="14">
                  <c:v>0.44444444444444442</c:v>
                </c:pt>
                <c:pt idx="15">
                  <c:v>0.48592592592592593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A-4D6A-9CC2-CCCFCA39D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617856"/>
        <c:axId val="250620928"/>
      </c:barChart>
      <c:catAx>
        <c:axId val="25061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0620928"/>
        <c:crosses val="autoZero"/>
        <c:auto val="1"/>
        <c:lblAlgn val="ctr"/>
        <c:lblOffset val="100"/>
        <c:noMultiLvlLbl val="0"/>
      </c:catAx>
      <c:valAx>
        <c:axId val="250620928"/>
        <c:scaling>
          <c:orientation val="minMax"/>
        </c:scaling>
        <c:delete val="0"/>
        <c:axPos val="l"/>
        <c:majorGridlines/>
        <c:numFmt formatCode="0&quot; &quot;%" sourceLinked="1"/>
        <c:majorTickMark val="out"/>
        <c:minorTickMark val="none"/>
        <c:tickLblPos val="nextTo"/>
        <c:crossAx val="250617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avsluttet introduksjonsprogram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Tab_1_11_F_Resultat_introduksj!$C$9:$C$9</c:f>
              <c:strCache>
                <c:ptCount val="1"/>
                <c:pt idx="0">
                  <c:v>Ordinært arbeid med og uten lønnstilskudd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2021</c:v>
                </c:pt>
              </c:strCache>
            </c:strRef>
          </c:cat>
          <c:val>
            <c:numRef>
              <c:f>Tab_1_11_F_Resultat_introduksj!$P$10:$P$25</c:f>
              <c:numCache>
                <c:formatCode>0" "%</c:formatCode>
                <c:ptCount val="16"/>
                <c:pt idx="0">
                  <c:v>0.29629629629629628</c:v>
                </c:pt>
                <c:pt idx="1">
                  <c:v>0.35</c:v>
                </c:pt>
                <c:pt idx="2">
                  <c:v>0.51851851851851849</c:v>
                </c:pt>
                <c:pt idx="3">
                  <c:v>0.63157894736842102</c:v>
                </c:pt>
                <c:pt idx="4">
                  <c:v>0.18181818181818182</c:v>
                </c:pt>
                <c:pt idx="5">
                  <c:v>0.36842105263157893</c:v>
                </c:pt>
                <c:pt idx="6">
                  <c:v>0.375</c:v>
                </c:pt>
                <c:pt idx="7">
                  <c:v>0.35</c:v>
                </c:pt>
                <c:pt idx="8">
                  <c:v>0.2</c:v>
                </c:pt>
                <c:pt idx="9">
                  <c:v>0.27272727272727271</c:v>
                </c:pt>
                <c:pt idx="10">
                  <c:v>0.375</c:v>
                </c:pt>
                <c:pt idx="11">
                  <c:v>0.35</c:v>
                </c:pt>
                <c:pt idx="12">
                  <c:v>0.25</c:v>
                </c:pt>
                <c:pt idx="13">
                  <c:v>0.41176470588235292</c:v>
                </c:pt>
                <c:pt idx="14">
                  <c:v>0.18518518518518517</c:v>
                </c:pt>
                <c:pt idx="15">
                  <c:v>0.35335689045936397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2-43BA-9227-1AA0EB1C9302}"/>
            </c:ext>
          </c:extLst>
        </c:ser>
        <c:ser>
          <c:idx val="1"/>
          <c:order val="1"/>
          <c:tx>
            <c:strRef>
              <c:f>Tab_1_11_F_Resultat_introduksj!$D$9:$D$9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2021</c:v>
                </c:pt>
              </c:strCache>
            </c:strRef>
          </c:cat>
          <c:val>
            <c:numRef>
              <c:f>Tab_1_11_F_Resultat_introduksj!$Q$10:$Q$25</c:f>
              <c:numCache>
                <c:formatCode>0" "%</c:formatCode>
                <c:ptCount val="16"/>
                <c:pt idx="0">
                  <c:v>0.25925925925925924</c:v>
                </c:pt>
                <c:pt idx="1">
                  <c:v>0.55000000000000004</c:v>
                </c:pt>
                <c:pt idx="2">
                  <c:v>0.48148148148148145</c:v>
                </c:pt>
                <c:pt idx="3">
                  <c:v>5.2631578947368418E-2</c:v>
                </c:pt>
                <c:pt idx="4">
                  <c:v>0.27272727272727271</c:v>
                </c:pt>
                <c:pt idx="5">
                  <c:v>0.42105263157894735</c:v>
                </c:pt>
                <c:pt idx="6">
                  <c:v>0.3125</c:v>
                </c:pt>
                <c:pt idx="7">
                  <c:v>0.1</c:v>
                </c:pt>
                <c:pt idx="8">
                  <c:v>0.6</c:v>
                </c:pt>
                <c:pt idx="9">
                  <c:v>0.45454545454545453</c:v>
                </c:pt>
                <c:pt idx="10">
                  <c:v>0.16666666666666666</c:v>
                </c:pt>
                <c:pt idx="11">
                  <c:v>0.3</c:v>
                </c:pt>
                <c:pt idx="12">
                  <c:v>0.05</c:v>
                </c:pt>
                <c:pt idx="13">
                  <c:v>0.17647058823529413</c:v>
                </c:pt>
                <c:pt idx="14">
                  <c:v>0.40740740740740738</c:v>
                </c:pt>
                <c:pt idx="15">
                  <c:v>0.29328621908127206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02-43BA-9227-1AA0EB1C9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351424"/>
        <c:axId val="167349632"/>
      </c:barChart>
      <c:valAx>
        <c:axId val="16734963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351424"/>
        <c:crosses val="autoZero"/>
        <c:crossBetween val="between"/>
      </c:valAx>
      <c:catAx>
        <c:axId val="16735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34963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87225408436855E-2"/>
          <c:y val="0.12126111468505603"/>
          <c:w val="0.61174514167635974"/>
          <c:h val="0.62261751187627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'Tab_1_11_G_Resultat Jobbsjansen'!$C$9</c:f>
              <c:strCache>
                <c:ptCount val="1"/>
                <c:pt idx="0">
                  <c:v>Ordinært arbeid med og uten lønns-tilskudd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2021</c:v>
                </c:pt>
              </c:strCache>
            </c:strRef>
          </c:cat>
          <c:val>
            <c:numRef>
              <c:f>'Tab_1_11_G_Resultat Jobbsjansen'!$P$10:$P$25</c:f>
              <c:numCache>
                <c:formatCode>0" "%</c:formatCode>
                <c:ptCount val="16"/>
                <c:pt idx="0">
                  <c:v>0</c:v>
                </c:pt>
                <c:pt idx="1">
                  <c:v>0.83333333333333337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0.75</c:v>
                </c:pt>
                <c:pt idx="8">
                  <c:v>0.5714285714285714</c:v>
                </c:pt>
                <c:pt idx="9">
                  <c:v>0.35294117647058826</c:v>
                </c:pt>
                <c:pt idx="10">
                  <c:v>0.4</c:v>
                </c:pt>
                <c:pt idx="11">
                  <c:v>0</c:v>
                </c:pt>
                <c:pt idx="12">
                  <c:v>0</c:v>
                </c:pt>
                <c:pt idx="13">
                  <c:v>0.66666666666666663</c:v>
                </c:pt>
                <c:pt idx="14">
                  <c:v>0.71875</c:v>
                </c:pt>
                <c:pt idx="15">
                  <c:v>0.58267716535433067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C-49F9-8CF5-E28962173478}"/>
            </c:ext>
          </c:extLst>
        </c:ser>
        <c:ser>
          <c:idx val="1"/>
          <c:order val="1"/>
          <c:tx>
            <c:strRef>
              <c:f>'Tab_1_11_G_Resultat Jobbsjansen'!$D$9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2021</c:v>
                </c:pt>
              </c:strCache>
            </c:strRef>
          </c:cat>
          <c:val>
            <c:numRef>
              <c:f>'Tab_1_11_G_Resultat Jobbsjansen'!$Q$10:$Q$25</c:f>
              <c:numCache>
                <c:formatCode>0" "%</c:formatCode>
                <c:ptCount val="16"/>
                <c:pt idx="0">
                  <c:v>0</c:v>
                </c:pt>
                <c:pt idx="1">
                  <c:v>0.16666666666666666</c:v>
                </c:pt>
                <c:pt idx="2">
                  <c:v>0.4375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0.14285714285714285</c:v>
                </c:pt>
                <c:pt idx="9">
                  <c:v>0.29411764705882354</c:v>
                </c:pt>
                <c:pt idx="10">
                  <c:v>0.33333333333333331</c:v>
                </c:pt>
                <c:pt idx="11">
                  <c:v>0</c:v>
                </c:pt>
                <c:pt idx="12">
                  <c:v>0</c:v>
                </c:pt>
                <c:pt idx="13">
                  <c:v>0.16666666666666666</c:v>
                </c:pt>
                <c:pt idx="14">
                  <c:v>0.21875</c:v>
                </c:pt>
                <c:pt idx="15">
                  <c:v>0.23622047244094488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C-49F9-8CF5-E28962173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07840"/>
        <c:axId val="167506304"/>
      </c:barChart>
      <c:valAx>
        <c:axId val="16750630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507840"/>
        <c:crosses val="autoZero"/>
        <c:crossBetween val="between"/>
      </c:valAx>
      <c:catAx>
        <c:axId val="16750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50630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76106333656810687"/>
          <c:y val="0.45481750756485012"/>
          <c:w val="0.23893666343189307"/>
          <c:h val="0.1738666339905988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andre tiltak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'Tabell_1-11-H_Res_andre_tiltak'!$C$6</c:f>
              <c:strCache>
                <c:ptCount val="1"/>
                <c:pt idx="0">
                  <c:v>Ordinært arbeid med og uten lønn-stilskudd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'Tabell_1-11-H_Res_andre_tiltak'!$B$7:$B$22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 - 3. tertial 2021</c:v>
                </c:pt>
              </c:strCache>
            </c:strRef>
          </c:cat>
          <c:val>
            <c:numRef>
              <c:f>'Tabell_1-11-H_Res_andre_tiltak'!$P$7:$P$22</c:f>
              <c:numCache>
                <c:formatCode>0" "%</c:formatCode>
                <c:ptCount val="16"/>
                <c:pt idx="0">
                  <c:v>0.51012145748987858</c:v>
                </c:pt>
                <c:pt idx="1">
                  <c:v>0.1875</c:v>
                </c:pt>
                <c:pt idx="2">
                  <c:v>0.23816568047337278</c:v>
                </c:pt>
                <c:pt idx="3">
                  <c:v>0.16901408450704225</c:v>
                </c:pt>
                <c:pt idx="4">
                  <c:v>0.24096385542168675</c:v>
                </c:pt>
                <c:pt idx="5">
                  <c:v>0.56666666666666665</c:v>
                </c:pt>
                <c:pt idx="6">
                  <c:v>0</c:v>
                </c:pt>
                <c:pt idx="7">
                  <c:v>0.41772151898734178</c:v>
                </c:pt>
                <c:pt idx="8">
                  <c:v>0.2</c:v>
                </c:pt>
                <c:pt idx="9">
                  <c:v>0.16666666666666666</c:v>
                </c:pt>
                <c:pt idx="10">
                  <c:v>0.1276595744680851</c:v>
                </c:pt>
                <c:pt idx="11">
                  <c:v>0</c:v>
                </c:pt>
                <c:pt idx="12">
                  <c:v>0.44871794871794873</c:v>
                </c:pt>
                <c:pt idx="13">
                  <c:v>0.28160919540229884</c:v>
                </c:pt>
                <c:pt idx="14">
                  <c:v>0.13333333333333333</c:v>
                </c:pt>
                <c:pt idx="15">
                  <c:v>0.26381792847189967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0-442C-B733-4EC34131C756}"/>
            </c:ext>
          </c:extLst>
        </c:ser>
        <c:ser>
          <c:idx val="1"/>
          <c:order val="1"/>
          <c:tx>
            <c:strRef>
              <c:f>'Tabell_1-11-H_Res_andre_tiltak'!$D$6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'Tabell_1-11-H_Res_andre_tiltak'!$B$7:$B$22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 - 3. tertial 2021</c:v>
                </c:pt>
              </c:strCache>
            </c:strRef>
          </c:cat>
          <c:val>
            <c:numRef>
              <c:f>'Tabell_1-11-H_Res_andre_tiltak'!$Q$7:$Q$22</c:f>
              <c:numCache>
                <c:formatCode>0" "%</c:formatCode>
                <c:ptCount val="16"/>
                <c:pt idx="0">
                  <c:v>4.048582995951417E-2</c:v>
                </c:pt>
                <c:pt idx="1">
                  <c:v>0</c:v>
                </c:pt>
                <c:pt idx="2">
                  <c:v>0.11538461538461539</c:v>
                </c:pt>
                <c:pt idx="3">
                  <c:v>8.4507042253521118E-3</c:v>
                </c:pt>
                <c:pt idx="4">
                  <c:v>4.8192771084337352E-2</c:v>
                </c:pt>
                <c:pt idx="5">
                  <c:v>0.16666666666666666</c:v>
                </c:pt>
                <c:pt idx="6">
                  <c:v>0</c:v>
                </c:pt>
                <c:pt idx="7">
                  <c:v>2.5316455696202531E-2</c:v>
                </c:pt>
                <c:pt idx="8">
                  <c:v>0</c:v>
                </c:pt>
                <c:pt idx="9">
                  <c:v>0.11965811965811966</c:v>
                </c:pt>
                <c:pt idx="10">
                  <c:v>0.16312056737588654</c:v>
                </c:pt>
                <c:pt idx="11">
                  <c:v>0</c:v>
                </c:pt>
                <c:pt idx="12">
                  <c:v>0.20512820512820512</c:v>
                </c:pt>
                <c:pt idx="13">
                  <c:v>1.1494252873563218E-2</c:v>
                </c:pt>
                <c:pt idx="14">
                  <c:v>0.13333333333333333</c:v>
                </c:pt>
                <c:pt idx="15">
                  <c:v>8.0352995819786346E-2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80-442C-B733-4EC34131C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56160"/>
        <c:axId val="167623296"/>
      </c:barChart>
      <c:valAx>
        <c:axId val="16762329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756160"/>
        <c:crosses val="autoZero"/>
        <c:crossBetween val="between"/>
      </c:valAx>
      <c:catAx>
        <c:axId val="16775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62329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200663</xdr:colOff>
      <xdr:row>4</xdr:row>
      <xdr:rowOff>240030</xdr:rowOff>
    </xdr:from>
    <xdr:ext cx="8470898" cy="470217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13</xdr:col>
      <xdr:colOff>447671</xdr:colOff>
      <xdr:row>42</xdr:row>
      <xdr:rowOff>47628</xdr:rowOff>
    </xdr:from>
    <xdr:ext cx="7867654" cy="4737104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5" name="Ellipse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7" name="Ellipse 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9" name="Ellipse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b-NO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twoCellAnchor>
    <xdr:from>
      <xdr:col>19</xdr:col>
      <xdr:colOff>198120</xdr:colOff>
      <xdr:row>8</xdr:row>
      <xdr:rowOff>68580</xdr:rowOff>
    </xdr:from>
    <xdr:to>
      <xdr:col>30</xdr:col>
      <xdr:colOff>350520</xdr:colOff>
      <xdr:row>29</xdr:row>
      <xdr:rowOff>165735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C00-00000C000000}"/>
            </a:ext>
            <a:ext uri="{147F2762-F138-4A5C-976F-8EAC2B608ADB}">
              <a16:predDERef xmlns:a16="http://schemas.microsoft.com/office/drawing/2014/main" pre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3811</xdr:colOff>
      <xdr:row>8</xdr:row>
      <xdr:rowOff>957584</xdr:rowOff>
    </xdr:from>
    <xdr:ext cx="7191374" cy="4835521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577848</xdr:colOff>
      <xdr:row>7</xdr:row>
      <xdr:rowOff>53977</xdr:rowOff>
    </xdr:from>
    <xdr:ext cx="4216398" cy="939802"/>
    <xdr:sp macro="" textlink="">
      <xdr:nvSpPr>
        <xdr:cNvPr id="2" name="Ellipse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2169773" y="118745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3" name="Ellipse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14</xdr:col>
      <xdr:colOff>376241</xdr:colOff>
      <xdr:row>8</xdr:row>
      <xdr:rowOff>1136653</xdr:rowOff>
    </xdr:from>
    <xdr:ext cx="6692895" cy="4406895"/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7" name="Ellipse 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uitdanning 1-3 tertial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24342</xdr:colOff>
      <xdr:row>5</xdr:row>
      <xdr:rowOff>691091</xdr:rowOff>
    </xdr:from>
    <xdr:ext cx="7162800" cy="5076825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28575</xdr:colOff>
      <xdr:row>1</xdr:row>
      <xdr:rowOff>85725</xdr:rowOff>
    </xdr:from>
    <xdr:ext cx="4216398" cy="939802"/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468100" y="247650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uitdanning 1-3 tertial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1800-000026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1800-00002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1800-00002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1800-00002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1800-00002A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1800-00002B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1800-00002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1800-00002D000000}"/>
            </a:ext>
            <a:ext uri="{147F2762-F138-4A5C-976F-8EAC2B608ADB}">
              <a16:predDERef xmlns:a16="http://schemas.microsoft.com/office/drawing/2014/main" pred="{00000000-0008-0000-1800-00002C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00000000-0008-0000-1800-00002E000000}"/>
            </a:ext>
            <a:ext uri="{147F2762-F138-4A5C-976F-8EAC2B608ADB}">
              <a16:predDERef xmlns:a16="http://schemas.microsoft.com/office/drawing/2014/main" pred="{00000000-0008-0000-1800-00002D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1800-00002F000000}"/>
            </a:ext>
            <a:ext uri="{147F2762-F138-4A5C-976F-8EAC2B608ADB}">
              <a16:predDERef xmlns:a16="http://schemas.microsoft.com/office/drawing/2014/main" pred="{00000000-0008-0000-1800-00002E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1800-000030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1800-000031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id="{00000000-0008-0000-1800-000032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00000000-0008-0000-1800-000033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1800-00003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1800-000035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1800-00003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00000000-0008-0000-1800-000037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00000000-0008-0000-1800-000038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18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1800-00003A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00000000-0008-0000-1800-00003B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1800-00003C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1800-00003D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1800-00003E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00000000-0008-0000-1800-00003F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id="{00000000-0008-0000-1800-000040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1800-000041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1800-000042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1800-000043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1800-000044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1800-000045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1800-00004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1800-00004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1800-00004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00000000-0008-0000-1800-00004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1800-00004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1800-00004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00000000-0008-0000-1800-00004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00000000-0008-0000-1800-00004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1800-00004E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1800-00004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00000000-0008-0000-18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1800-000051000000}"/>
            </a:ext>
            <a:ext uri="{147F2762-F138-4A5C-976F-8EAC2B608ADB}">
              <a16:predDERef xmlns:a16="http://schemas.microsoft.com/office/drawing/2014/main" pred="{00000000-0008-0000-18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00000000-0008-0000-1800-000052000000}"/>
            </a:ext>
            <a:ext uri="{147F2762-F138-4A5C-976F-8EAC2B608ADB}">
              <a16:predDERef xmlns:a16="http://schemas.microsoft.com/office/drawing/2014/main" pred="{00000000-0008-0000-1800-000051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00000000-0008-0000-1800-000053000000}"/>
            </a:ext>
            <a:ext uri="{147F2762-F138-4A5C-976F-8EAC2B608ADB}">
              <a16:predDERef xmlns:a16="http://schemas.microsoft.com/office/drawing/2014/main" pred="{00000000-0008-0000-1800-000052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1800-00005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1800-000055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00000000-0008-0000-1800-000056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00000000-0008-0000-1800-00005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1800-00005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00000000-0008-0000-1800-00005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00000000-0008-0000-1800-00005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1800-00005B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00000000-0008-0000-1800-00005C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1800-00005D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1800-00005E000000}"/>
            </a:ext>
            <a:ext uri="{147F2762-F138-4A5C-976F-8EAC2B608ADB}">
              <a16:predDERef xmlns:a16="http://schemas.microsoft.com/office/drawing/2014/main" pred="{00000000-0008-0000-1800-00005D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00000000-0008-0000-1800-00005F000000}"/>
            </a:ext>
            <a:ext uri="{147F2762-F138-4A5C-976F-8EAC2B608ADB}">
              <a16:predDERef xmlns:a16="http://schemas.microsoft.com/office/drawing/2014/main" pred="{00000000-0008-0000-1800-00005E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1800-000060000000}"/>
            </a:ext>
            <a:ext uri="{147F2762-F138-4A5C-976F-8EAC2B608ADB}">
              <a16:predDERef xmlns:a16="http://schemas.microsoft.com/office/drawing/2014/main" pred="{00000000-0008-0000-1800-00005F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1800-000061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1800-000062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99" name="Text Box 3">
          <a:extLst>
            <a:ext uri="{FF2B5EF4-FFF2-40B4-BE49-F238E27FC236}">
              <a16:creationId xmlns:a16="http://schemas.microsoft.com/office/drawing/2014/main" id="{00000000-0008-0000-1800-000063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00000000-0008-0000-1800-000064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1800-000065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id="{00000000-0008-0000-1800-000066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1800-00006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1800-000068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00000000-0008-0000-1800-000069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00000000-0008-0000-1800-00006A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1800-00006B000000}"/>
            </a:ext>
            <a:ext uri="{147F2762-F138-4A5C-976F-8EAC2B608ADB}">
              <a16:predDERef xmlns:a16="http://schemas.microsoft.com/office/drawing/2014/main" pred="{00000000-0008-0000-1800-00006A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1800-00006C000000}"/>
            </a:ext>
            <a:ext uri="{147F2762-F138-4A5C-976F-8EAC2B608ADB}">
              <a16:predDERef xmlns:a16="http://schemas.microsoft.com/office/drawing/2014/main" pred="{00000000-0008-0000-1800-00006B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1800-00006D000000}"/>
            </a:ext>
            <a:ext uri="{147F2762-F138-4A5C-976F-8EAC2B608ADB}">
              <a16:predDERef xmlns:a16="http://schemas.microsoft.com/office/drawing/2014/main" pred="{00000000-0008-0000-1800-00006C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1800-00006E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1800-00006F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00000000-0008-0000-1800-000070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00000000-0008-0000-1800-000071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1800-000072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5" name="Text Box 3">
          <a:extLst>
            <a:ext uri="{FF2B5EF4-FFF2-40B4-BE49-F238E27FC236}">
              <a16:creationId xmlns:a16="http://schemas.microsoft.com/office/drawing/2014/main" id="{00000000-0008-0000-1800-000073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6" name="Text Box 4">
          <a:extLst>
            <a:ext uri="{FF2B5EF4-FFF2-40B4-BE49-F238E27FC236}">
              <a16:creationId xmlns:a16="http://schemas.microsoft.com/office/drawing/2014/main" id="{00000000-0008-0000-1800-000074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1800-000075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00000000-0008-0000-1800-000076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1800-000077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1800-000078000000}"/>
            </a:ext>
            <a:ext uri="{147F2762-F138-4A5C-976F-8EAC2B608ADB}">
              <a16:predDERef xmlns:a16="http://schemas.microsoft.com/office/drawing/2014/main" pred="{00000000-0008-0000-1800-000077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00000000-0008-0000-1800-000079000000}"/>
            </a:ext>
            <a:ext uri="{147F2762-F138-4A5C-976F-8EAC2B608ADB}">
              <a16:predDERef xmlns:a16="http://schemas.microsoft.com/office/drawing/2014/main" pred="{00000000-0008-0000-1800-000078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1800-00007A000000}"/>
            </a:ext>
            <a:ext uri="{147F2762-F138-4A5C-976F-8EAC2B608ADB}">
              <a16:predDERef xmlns:a16="http://schemas.microsoft.com/office/drawing/2014/main" pred="{00000000-0008-0000-1800-000079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_2003B_XLS"/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18</v>
          </cell>
        </row>
        <row r="340">
          <cell r="F340">
            <v>3</v>
          </cell>
        </row>
        <row r="341">
          <cell r="F341">
            <v>1</v>
          </cell>
        </row>
        <row r="342">
          <cell r="F342">
            <v>0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>
        <row r="709">
          <cell r="C709">
            <v>44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4</v>
          </cell>
        </row>
        <row r="340">
          <cell r="F340">
            <v>22</v>
          </cell>
        </row>
        <row r="341">
          <cell r="F341">
            <v>22</v>
          </cell>
        </row>
        <row r="342">
          <cell r="F342">
            <v>0</v>
          </cell>
        </row>
        <row r="343">
          <cell r="F343">
            <v>22</v>
          </cell>
        </row>
        <row r="344">
          <cell r="F344">
            <v>1</v>
          </cell>
        </row>
        <row r="365">
          <cell r="I365">
            <v>4</v>
          </cell>
        </row>
      </sheetData>
      <sheetData sheetId="1">
        <row r="709">
          <cell r="C709">
            <v>67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127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>
        <row r="709">
          <cell r="C709">
            <v>50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15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3</v>
          </cell>
        </row>
        <row r="344">
          <cell r="F344">
            <v>0</v>
          </cell>
        </row>
        <row r="365">
          <cell r="I365">
            <v>1</v>
          </cell>
        </row>
      </sheetData>
      <sheetData sheetId="1">
        <row r="709">
          <cell r="C709">
            <v>57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3</v>
          </cell>
        </row>
        <row r="366">
          <cell r="I366">
            <v>0</v>
          </cell>
        </row>
      </sheetData>
      <sheetData sheetId="1">
        <row r="709">
          <cell r="C709">
            <v>84</v>
          </cell>
        </row>
      </sheetData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4</v>
          </cell>
        </row>
        <row r="366">
          <cell r="I366">
            <v>0</v>
          </cell>
        </row>
      </sheetData>
      <sheetData sheetId="1">
        <row r="709">
          <cell r="C709">
            <v>46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0</v>
          </cell>
        </row>
        <row r="344">
          <cell r="F344">
            <v>2</v>
          </cell>
        </row>
        <row r="370">
          <cell r="I370">
            <v>1</v>
          </cell>
        </row>
      </sheetData>
      <sheetData sheetId="1">
        <row r="709">
          <cell r="C709">
            <v>105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3T-2013A_XLS"/>
    </sheetNames>
    <sheetDataSet>
      <sheetData sheetId="0">
        <row r="67">
          <cell r="I67" t="str">
            <v xml:space="preserve"> xxxxx</v>
          </cell>
        </row>
        <row r="339">
          <cell r="F339">
            <v>8</v>
          </cell>
        </row>
        <row r="340">
          <cell r="F340">
            <v>2</v>
          </cell>
        </row>
        <row r="341">
          <cell r="F341">
            <v>2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2</v>
          </cell>
        </row>
        <row r="366">
          <cell r="I366">
            <v>0</v>
          </cell>
        </row>
      </sheetData>
      <sheetData sheetId="1">
        <row r="709">
          <cell r="C709">
            <v>62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20</v>
          </cell>
        </row>
        <row r="340">
          <cell r="F340">
            <v>8</v>
          </cell>
        </row>
        <row r="341">
          <cell r="F341">
            <v>10</v>
          </cell>
        </row>
        <row r="342">
          <cell r="F342">
            <v>0</v>
          </cell>
        </row>
        <row r="343">
          <cell r="F343">
            <v>18</v>
          </cell>
        </row>
        <row r="344">
          <cell r="F344">
            <v>13</v>
          </cell>
        </row>
        <row r="365">
          <cell r="I365">
            <v>0</v>
          </cell>
        </row>
      </sheetData>
      <sheetData sheetId="1">
        <row r="709">
          <cell r="C709">
            <v>53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8">
          <cell r="I68">
            <v>0</v>
          </cell>
        </row>
        <row r="339">
          <cell r="F339">
            <v>8</v>
          </cell>
        </row>
        <row r="340">
          <cell r="F340">
            <v>9</v>
          </cell>
        </row>
        <row r="341">
          <cell r="F341">
            <v>9</v>
          </cell>
        </row>
        <row r="342">
          <cell r="F342">
            <v>1</v>
          </cell>
        </row>
        <row r="343">
          <cell r="F343">
            <v>9</v>
          </cell>
        </row>
        <row r="344">
          <cell r="F344">
            <v>5</v>
          </cell>
        </row>
        <row r="365">
          <cell r="I365">
            <v>7</v>
          </cell>
        </row>
      </sheetData>
      <sheetData sheetId="1">
        <row r="709">
          <cell r="C709">
            <v>73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42">
          <cell r="F342">
            <v>13</v>
          </cell>
        </row>
        <row r="343">
          <cell r="F343">
            <v>0</v>
          </cell>
        </row>
        <row r="344">
          <cell r="F344">
            <v>0</v>
          </cell>
        </row>
        <row r="345">
          <cell r="F345">
            <v>0</v>
          </cell>
        </row>
        <row r="346">
          <cell r="F346">
            <v>0</v>
          </cell>
        </row>
        <row r="347">
          <cell r="F347">
            <v>9</v>
          </cell>
        </row>
        <row r="368">
          <cell r="I368">
            <v>0</v>
          </cell>
        </row>
      </sheetData>
      <sheetData sheetId="1">
        <row r="709">
          <cell r="C709">
            <v>19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94">
          <cell r="F394">
            <v>21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>
            <v>0</v>
          </cell>
        </row>
        <row r="398">
          <cell r="F398">
            <v>0</v>
          </cell>
        </row>
        <row r="399">
          <cell r="F399">
            <v>0</v>
          </cell>
        </row>
        <row r="420">
          <cell r="I420">
            <v>0</v>
          </cell>
        </row>
      </sheetData>
      <sheetData sheetId="1">
        <row r="709">
          <cell r="C709">
            <v>31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5</v>
          </cell>
        </row>
        <row r="340">
          <cell r="F340">
            <v>1</v>
          </cell>
        </row>
        <row r="341">
          <cell r="F341">
            <v>1</v>
          </cell>
        </row>
        <row r="342">
          <cell r="F342">
            <v>1</v>
          </cell>
        </row>
        <row r="343">
          <cell r="F343">
            <v>5</v>
          </cell>
        </row>
        <row r="344">
          <cell r="F344">
            <v>1</v>
          </cell>
        </row>
        <row r="365">
          <cell r="I365">
            <v>0</v>
          </cell>
        </row>
      </sheetData>
      <sheetData sheetId="1">
        <row r="709">
          <cell r="C709">
            <v>9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6</v>
          </cell>
        </row>
        <row r="340">
          <cell r="F340">
            <v>2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5</v>
          </cell>
        </row>
        <row r="365">
          <cell r="I365">
            <v>1</v>
          </cell>
        </row>
      </sheetData>
      <sheetData sheetId="1">
        <row r="709">
          <cell r="C709">
            <v>13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5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1</v>
          </cell>
        </row>
        <row r="365">
          <cell r="I365">
            <v>1</v>
          </cell>
        </row>
      </sheetData>
      <sheetData sheetId="1">
        <row r="709">
          <cell r="C709">
            <v>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pageSetUpPr fitToPage="1"/>
  </sheetPr>
  <dimension ref="A1:AB38"/>
  <sheetViews>
    <sheetView showGridLines="0" topLeftCell="A3" zoomScale="90" zoomScaleNormal="90" workbookViewId="0">
      <selection activeCell="O8" sqref="O8"/>
    </sheetView>
  </sheetViews>
  <sheetFormatPr baseColWidth="10" defaultColWidth="11.42578125" defaultRowHeight="12.75" outlineLevelRow="1" x14ac:dyDescent="0.2"/>
  <cols>
    <col min="1" max="1" width="6.140625" style="2" bestFit="1" customWidth="1"/>
    <col min="2" max="2" width="21.85546875" customWidth="1"/>
    <col min="3" max="3" width="8.7109375" hidden="1" customWidth="1"/>
    <col min="4" max="5" width="13.7109375" customWidth="1"/>
    <col min="6" max="7" width="14.7109375" customWidth="1"/>
    <col min="8" max="11" width="13.7109375" customWidth="1"/>
    <col min="12" max="12" width="11.42578125" customWidth="1"/>
  </cols>
  <sheetData>
    <row r="1" spans="1:28" x14ac:dyDescent="0.2">
      <c r="A1" s="1" t="s">
        <v>0</v>
      </c>
    </row>
    <row r="2" spans="1:28" x14ac:dyDescent="0.2">
      <c r="A2" s="1"/>
    </row>
    <row r="3" spans="1:28" x14ac:dyDescent="0.2">
      <c r="A3" s="1" t="str">
        <f>A5</f>
        <v>Tabell 1 -1  Bydelenes endringer i sosialhjelpsrammen - i hele 1000 kroner, pr. 31.12.</v>
      </c>
    </row>
    <row r="5" spans="1:28" s="108" customFormat="1" ht="19.7" customHeight="1" thickBot="1" x14ac:dyDescent="0.25">
      <c r="A5" s="3" t="s">
        <v>1</v>
      </c>
    </row>
    <row r="6" spans="1:28" s="4" customFormat="1" ht="15.95" customHeight="1" thickBot="1" x14ac:dyDescent="0.25">
      <c r="A6" s="77"/>
      <c r="B6" s="61"/>
      <c r="C6" s="62"/>
      <c r="D6" s="1805" t="s">
        <v>2</v>
      </c>
      <c r="E6" s="1806"/>
      <c r="F6" s="1806"/>
      <c r="G6" s="1806"/>
      <c r="H6" s="1806"/>
      <c r="I6" s="1807"/>
      <c r="J6" s="63"/>
      <c r="K6" s="64"/>
      <c r="L6" s="108"/>
    </row>
    <row r="7" spans="1:28" s="4" customFormat="1" ht="95.45" customHeight="1" thickBot="1" x14ac:dyDescent="0.25">
      <c r="A7" s="78" t="s">
        <v>3</v>
      </c>
      <c r="B7" s="1200" t="s">
        <v>4</v>
      </c>
      <c r="C7" s="6" t="s">
        <v>5</v>
      </c>
      <c r="D7" s="1405" t="s">
        <v>6</v>
      </c>
      <c r="E7" s="1406" t="s">
        <v>7</v>
      </c>
      <c r="F7" s="1406" t="s">
        <v>8</v>
      </c>
      <c r="G7" s="1406" t="s">
        <v>9</v>
      </c>
      <c r="H7" s="1406" t="s">
        <v>10</v>
      </c>
      <c r="I7" s="1407" t="s">
        <v>11</v>
      </c>
      <c r="J7" s="1406" t="s">
        <v>12</v>
      </c>
      <c r="K7" s="1408" t="s">
        <v>13</v>
      </c>
      <c r="L7" s="108"/>
    </row>
    <row r="8" spans="1:28" ht="15" customHeight="1" x14ac:dyDescent="0.2">
      <c r="A8" s="1201">
        <v>1</v>
      </c>
      <c r="B8" s="611" t="s">
        <v>14</v>
      </c>
      <c r="C8" s="469"/>
      <c r="D8" s="1435">
        <v>0</v>
      </c>
      <c r="E8" s="1435">
        <v>0</v>
      </c>
      <c r="F8" s="1435">
        <v>0</v>
      </c>
      <c r="G8" s="1435">
        <v>0</v>
      </c>
      <c r="H8" s="1435">
        <v>0</v>
      </c>
      <c r="I8" s="857">
        <f>SUM(D8:H8)</f>
        <v>0</v>
      </c>
      <c r="J8" s="1435">
        <v>0</v>
      </c>
      <c r="K8" s="1436">
        <v>0</v>
      </c>
      <c r="L8" s="108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</row>
    <row r="9" spans="1:28" ht="15" customHeight="1" x14ac:dyDescent="0.2">
      <c r="A9" s="470">
        <v>2</v>
      </c>
      <c r="B9" s="471" t="s">
        <v>15</v>
      </c>
      <c r="C9" s="472"/>
      <c r="D9" s="1311">
        <v>0</v>
      </c>
      <c r="E9" s="1311">
        <v>0</v>
      </c>
      <c r="F9" s="1311">
        <v>8100</v>
      </c>
      <c r="G9" s="1311">
        <v>0</v>
      </c>
      <c r="H9" s="1311">
        <v>0</v>
      </c>
      <c r="I9" s="857">
        <f>SUM(D9:H9)</f>
        <v>8100</v>
      </c>
      <c r="J9" s="1311">
        <v>0</v>
      </c>
      <c r="K9" s="857">
        <v>3600</v>
      </c>
      <c r="L9" s="108"/>
      <c r="N9" s="339"/>
      <c r="O9" s="339"/>
      <c r="P9" s="339"/>
      <c r="Q9" s="339"/>
      <c r="R9" s="339"/>
      <c r="S9" s="339"/>
      <c r="T9" s="339" t="s">
        <v>16</v>
      </c>
      <c r="U9" s="339"/>
      <c r="V9" s="339"/>
      <c r="W9" s="339"/>
      <c r="X9" s="339"/>
      <c r="Y9" s="339"/>
      <c r="Z9" s="339"/>
      <c r="AA9" s="339"/>
      <c r="AB9" s="339"/>
    </row>
    <row r="10" spans="1:28" ht="15" customHeight="1" x14ac:dyDescent="0.2">
      <c r="A10" s="470">
        <v>3</v>
      </c>
      <c r="B10" s="471" t="s">
        <v>17</v>
      </c>
      <c r="C10" s="472"/>
      <c r="D10" s="1311">
        <v>0</v>
      </c>
      <c r="E10" s="1311">
        <v>0</v>
      </c>
      <c r="F10" s="1311">
        <v>4000</v>
      </c>
      <c r="G10" s="1311">
        <v>0</v>
      </c>
      <c r="H10" s="1311">
        <v>0</v>
      </c>
      <c r="I10" s="857">
        <f t="shared" ref="I10:I22" si="0">SUM(D10:H10)</f>
        <v>4000</v>
      </c>
      <c r="J10" s="1311">
        <v>200</v>
      </c>
      <c r="K10" s="857">
        <v>-200</v>
      </c>
      <c r="L10" s="108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</row>
    <row r="11" spans="1:28" ht="15" customHeight="1" x14ac:dyDescent="0.2">
      <c r="A11" s="470">
        <v>4</v>
      </c>
      <c r="B11" s="471" t="s">
        <v>18</v>
      </c>
      <c r="C11" s="472"/>
      <c r="D11" s="1311">
        <v>0</v>
      </c>
      <c r="E11" s="1311">
        <v>0</v>
      </c>
      <c r="F11" s="1311">
        <v>0</v>
      </c>
      <c r="G11" s="1311">
        <v>13010</v>
      </c>
      <c r="H11" s="1311">
        <v>0</v>
      </c>
      <c r="I11" s="857">
        <f t="shared" si="0"/>
        <v>13010</v>
      </c>
      <c r="J11" s="1311">
        <v>0</v>
      </c>
      <c r="K11" s="857">
        <v>9333</v>
      </c>
      <c r="L11" s="108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</row>
    <row r="12" spans="1:28" ht="15" customHeight="1" x14ac:dyDescent="0.2">
      <c r="A12" s="470">
        <v>5</v>
      </c>
      <c r="B12" s="471" t="s">
        <v>19</v>
      </c>
      <c r="C12" s="472"/>
      <c r="D12" s="1311">
        <v>0</v>
      </c>
      <c r="E12" s="1311">
        <v>0</v>
      </c>
      <c r="F12" s="1311">
        <v>0</v>
      </c>
      <c r="G12" s="1311">
        <v>9901</v>
      </c>
      <c r="H12" s="1311">
        <v>0</v>
      </c>
      <c r="I12" s="857">
        <f t="shared" si="0"/>
        <v>9901</v>
      </c>
      <c r="J12" s="1311">
        <v>0</v>
      </c>
      <c r="K12" s="857">
        <v>12505</v>
      </c>
      <c r="L12" s="108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</row>
    <row r="13" spans="1:28" ht="15" customHeight="1" x14ac:dyDescent="0.2">
      <c r="A13" s="473">
        <v>6</v>
      </c>
      <c r="B13" s="105" t="s">
        <v>20</v>
      </c>
      <c r="C13" s="469"/>
      <c r="D13" s="1311">
        <v>0</v>
      </c>
      <c r="E13" s="1311">
        <v>0</v>
      </c>
      <c r="F13" s="1311">
        <v>0</v>
      </c>
      <c r="G13" s="1311">
        <v>0</v>
      </c>
      <c r="H13" s="1311">
        <v>0</v>
      </c>
      <c r="I13" s="857">
        <f t="shared" si="0"/>
        <v>0</v>
      </c>
      <c r="J13" s="1311">
        <v>0</v>
      </c>
      <c r="K13" s="857">
        <v>0</v>
      </c>
      <c r="L13" s="108"/>
    </row>
    <row r="14" spans="1:28" ht="15" customHeight="1" x14ac:dyDescent="0.2">
      <c r="A14" s="473">
        <v>7</v>
      </c>
      <c r="B14" s="105" t="s">
        <v>21</v>
      </c>
      <c r="C14" s="469"/>
      <c r="D14" s="1311">
        <v>0</v>
      </c>
      <c r="E14" s="1311">
        <v>0</v>
      </c>
      <c r="F14" s="1311">
        <v>0</v>
      </c>
      <c r="G14" s="1311">
        <v>0</v>
      </c>
      <c r="H14" s="1311">
        <v>0</v>
      </c>
      <c r="I14" s="857">
        <f t="shared" si="0"/>
        <v>0</v>
      </c>
      <c r="J14" s="1311">
        <v>0</v>
      </c>
      <c r="K14" s="857">
        <v>0</v>
      </c>
      <c r="L14" s="108"/>
    </row>
    <row r="15" spans="1:28" ht="15" customHeight="1" x14ac:dyDescent="0.2">
      <c r="A15" s="470">
        <v>8</v>
      </c>
      <c r="B15" s="471" t="s">
        <v>22</v>
      </c>
      <c r="C15" s="472"/>
      <c r="D15" s="1311">
        <v>0</v>
      </c>
      <c r="E15" s="1311">
        <v>0</v>
      </c>
      <c r="F15" s="1311">
        <v>0</v>
      </c>
      <c r="G15" s="1311">
        <v>0</v>
      </c>
      <c r="H15" s="1311">
        <v>0</v>
      </c>
      <c r="I15" s="857">
        <f t="shared" si="0"/>
        <v>0</v>
      </c>
      <c r="J15" s="1311">
        <v>0</v>
      </c>
      <c r="K15" s="857">
        <v>0</v>
      </c>
      <c r="L15" s="108"/>
    </row>
    <row r="16" spans="1:28" ht="15" customHeight="1" x14ac:dyDescent="0.2">
      <c r="A16" s="470">
        <v>9</v>
      </c>
      <c r="B16" s="471" t="s">
        <v>23</v>
      </c>
      <c r="C16" s="472"/>
      <c r="D16" s="1311">
        <v>0</v>
      </c>
      <c r="E16" s="1311">
        <v>0</v>
      </c>
      <c r="F16" s="1311">
        <v>0</v>
      </c>
      <c r="G16" s="1311">
        <v>0</v>
      </c>
      <c r="H16" s="1311">
        <v>0</v>
      </c>
      <c r="I16" s="857">
        <f t="shared" si="0"/>
        <v>0</v>
      </c>
      <c r="J16" s="1311">
        <v>0</v>
      </c>
      <c r="K16" s="857">
        <v>0</v>
      </c>
      <c r="L16" s="108"/>
    </row>
    <row r="17" spans="1:17" ht="15" customHeight="1" x14ac:dyDescent="0.2">
      <c r="A17" s="470">
        <v>10</v>
      </c>
      <c r="B17" s="471" t="s">
        <v>24</v>
      </c>
      <c r="C17" s="472"/>
      <c r="D17" s="1311">
        <v>0</v>
      </c>
      <c r="E17" s="1311">
        <v>0</v>
      </c>
      <c r="F17" s="1311">
        <v>0</v>
      </c>
      <c r="G17" s="1311">
        <v>0</v>
      </c>
      <c r="H17" s="1311">
        <v>0</v>
      </c>
      <c r="I17" s="857">
        <f t="shared" si="0"/>
        <v>0</v>
      </c>
      <c r="J17" s="1311">
        <v>0</v>
      </c>
      <c r="K17" s="857">
        <v>0</v>
      </c>
      <c r="L17" s="108"/>
    </row>
    <row r="18" spans="1:17" ht="15" customHeight="1" x14ac:dyDescent="0.2">
      <c r="A18" s="473">
        <v>11</v>
      </c>
      <c r="B18" s="105" t="s">
        <v>25</v>
      </c>
      <c r="C18" s="469"/>
      <c r="D18" s="1311">
        <v>0</v>
      </c>
      <c r="E18" s="1311">
        <v>0</v>
      </c>
      <c r="F18" s="1311">
        <v>24974</v>
      </c>
      <c r="G18" s="1311">
        <v>0</v>
      </c>
      <c r="H18" s="1311">
        <v>0</v>
      </c>
      <c r="I18" s="857">
        <f t="shared" si="0"/>
        <v>24974</v>
      </c>
      <c r="J18" s="1311">
        <v>0</v>
      </c>
      <c r="K18" s="857">
        <v>24974</v>
      </c>
      <c r="L18" s="108"/>
    </row>
    <row r="19" spans="1:17" ht="15" customHeight="1" x14ac:dyDescent="0.2">
      <c r="A19" s="470">
        <v>12</v>
      </c>
      <c r="B19" s="471" t="s">
        <v>26</v>
      </c>
      <c r="C19" s="472"/>
      <c r="D19" s="1311">
        <v>0</v>
      </c>
      <c r="E19" s="1311">
        <v>0</v>
      </c>
      <c r="F19" s="1311">
        <v>28728</v>
      </c>
      <c r="G19" s="1311">
        <v>0</v>
      </c>
      <c r="H19" s="1311">
        <v>0</v>
      </c>
      <c r="I19" s="857">
        <f t="shared" si="0"/>
        <v>28728</v>
      </c>
      <c r="J19" s="1311">
        <v>0</v>
      </c>
      <c r="K19" s="857">
        <v>18627</v>
      </c>
      <c r="L19" s="108"/>
    </row>
    <row r="20" spans="1:17" ht="15" customHeight="1" x14ac:dyDescent="0.2">
      <c r="A20" s="470">
        <v>13</v>
      </c>
      <c r="B20" s="471" t="s">
        <v>27</v>
      </c>
      <c r="C20" s="472"/>
      <c r="D20" s="1311">
        <v>0</v>
      </c>
      <c r="E20" s="1311">
        <v>0</v>
      </c>
      <c r="F20" s="1311">
        <v>0</v>
      </c>
      <c r="G20" s="1311">
        <v>0</v>
      </c>
      <c r="H20" s="1311">
        <v>0</v>
      </c>
      <c r="I20" s="857">
        <f t="shared" si="0"/>
        <v>0</v>
      </c>
      <c r="J20" s="1311">
        <v>0</v>
      </c>
      <c r="K20" s="857">
        <v>0</v>
      </c>
      <c r="L20" s="108"/>
    </row>
    <row r="21" spans="1:17" ht="15" customHeight="1" x14ac:dyDescent="0.2">
      <c r="A21" s="470">
        <v>14</v>
      </c>
      <c r="B21" s="471" t="s">
        <v>28</v>
      </c>
      <c r="C21" s="472"/>
      <c r="D21" s="1311">
        <v>0</v>
      </c>
      <c r="E21" s="1311">
        <v>0</v>
      </c>
      <c r="F21" s="1311">
        <v>0</v>
      </c>
      <c r="G21" s="1311">
        <v>0</v>
      </c>
      <c r="H21" s="1311">
        <v>7200</v>
      </c>
      <c r="I21" s="857">
        <f t="shared" si="0"/>
        <v>7200</v>
      </c>
      <c r="J21" s="1311">
        <v>0</v>
      </c>
      <c r="K21" s="857">
        <v>6500</v>
      </c>
      <c r="L21" s="108"/>
    </row>
    <row r="22" spans="1:17" ht="15" customHeight="1" thickBot="1" x14ac:dyDescent="0.25">
      <c r="A22" s="1313">
        <v>15</v>
      </c>
      <c r="B22" s="1314" t="s">
        <v>29</v>
      </c>
      <c r="C22" s="474"/>
      <c r="D22" s="1312">
        <v>0</v>
      </c>
      <c r="E22" s="1312">
        <v>0</v>
      </c>
      <c r="F22" s="1312">
        <v>0</v>
      </c>
      <c r="G22" s="1312">
        <v>0</v>
      </c>
      <c r="H22" s="1312">
        <v>1365</v>
      </c>
      <c r="I22" s="857">
        <f t="shared" si="0"/>
        <v>1365</v>
      </c>
      <c r="J22" s="1312">
        <v>0</v>
      </c>
      <c r="K22" s="858">
        <v>0</v>
      </c>
      <c r="L22" s="108"/>
    </row>
    <row r="23" spans="1:17" s="9" customFormat="1" x14ac:dyDescent="0.2">
      <c r="A23" s="1315"/>
      <c r="B23" s="1316" t="s">
        <v>30</v>
      </c>
      <c r="C23" s="1317">
        <v>0</v>
      </c>
      <c r="D23" s="1319">
        <f t="shared" ref="D23:K23" si="1">SUM(D8:D22)</f>
        <v>0</v>
      </c>
      <c r="E23" s="1319">
        <f t="shared" si="1"/>
        <v>0</v>
      </c>
      <c r="F23" s="1319">
        <f t="shared" si="1"/>
        <v>65802</v>
      </c>
      <c r="G23" s="1319">
        <f t="shared" si="1"/>
        <v>22911</v>
      </c>
      <c r="H23" s="1319">
        <f t="shared" si="1"/>
        <v>8565</v>
      </c>
      <c r="I23" s="1319">
        <f t="shared" si="1"/>
        <v>97278</v>
      </c>
      <c r="J23" s="1318">
        <f t="shared" si="1"/>
        <v>200</v>
      </c>
      <c r="K23" s="1320">
        <f t="shared" si="1"/>
        <v>75339</v>
      </c>
      <c r="L23" s="3"/>
    </row>
    <row r="24" spans="1:17" x14ac:dyDescent="0.2">
      <c r="A24" s="473"/>
      <c r="B24" s="105" t="s">
        <v>31</v>
      </c>
      <c r="C24" s="469">
        <v>0</v>
      </c>
      <c r="D24" s="857">
        <v>0</v>
      </c>
      <c r="E24" s="857">
        <v>0</v>
      </c>
      <c r="F24" s="857">
        <v>59706</v>
      </c>
      <c r="G24" s="857">
        <v>9333</v>
      </c>
      <c r="H24" s="857">
        <v>6500</v>
      </c>
      <c r="I24" s="857">
        <v>75539</v>
      </c>
      <c r="J24" s="1311">
        <v>200</v>
      </c>
      <c r="K24" s="1383">
        <v>75339</v>
      </c>
      <c r="L24" s="108"/>
    </row>
    <row r="25" spans="1:17" x14ac:dyDescent="0.2">
      <c r="A25" s="473"/>
      <c r="B25" s="105" t="s">
        <v>32</v>
      </c>
      <c r="C25" s="469">
        <v>0</v>
      </c>
      <c r="D25" s="1311">
        <v>0</v>
      </c>
      <c r="E25" s="857">
        <v>0</v>
      </c>
      <c r="F25" s="857">
        <v>83168</v>
      </c>
      <c r="G25" s="857">
        <v>7681</v>
      </c>
      <c r="H25" s="857">
        <v>0</v>
      </c>
      <c r="I25" s="857">
        <v>90849</v>
      </c>
      <c r="J25" s="1311">
        <v>18600</v>
      </c>
      <c r="K25" s="1383">
        <v>59788</v>
      </c>
      <c r="L25" s="108"/>
    </row>
    <row r="26" spans="1:17" x14ac:dyDescent="0.2">
      <c r="A26" s="473"/>
      <c r="B26" s="105" t="s">
        <v>33</v>
      </c>
      <c r="C26" s="469">
        <v>0</v>
      </c>
      <c r="D26" s="1311">
        <v>1000</v>
      </c>
      <c r="E26" s="857">
        <v>0</v>
      </c>
      <c r="F26" s="857">
        <v>62133</v>
      </c>
      <c r="G26" s="857">
        <v>3912</v>
      </c>
      <c r="H26" s="857">
        <v>0</v>
      </c>
      <c r="I26" s="857">
        <v>67045</v>
      </c>
      <c r="J26" s="1311">
        <v>7257</v>
      </c>
      <c r="K26" s="181">
        <v>59788</v>
      </c>
      <c r="L26" s="108"/>
    </row>
    <row r="27" spans="1:17" x14ac:dyDescent="0.2">
      <c r="A27" s="473"/>
      <c r="B27" s="105" t="s">
        <v>34</v>
      </c>
      <c r="C27" s="469">
        <v>0</v>
      </c>
      <c r="D27" s="1311">
        <v>0</v>
      </c>
      <c r="E27" s="857">
        <v>0</v>
      </c>
      <c r="F27" s="857">
        <v>56664</v>
      </c>
      <c r="G27" s="857">
        <v>890</v>
      </c>
      <c r="H27" s="857">
        <v>0</v>
      </c>
      <c r="I27" s="857">
        <v>57554</v>
      </c>
      <c r="J27" s="1311">
        <v>13160</v>
      </c>
      <c r="K27" s="181">
        <v>44394</v>
      </c>
      <c r="L27" s="108"/>
    </row>
    <row r="28" spans="1:17" x14ac:dyDescent="0.2">
      <c r="A28" s="473"/>
      <c r="B28" s="105" t="s">
        <v>35</v>
      </c>
      <c r="C28" s="469">
        <v>0</v>
      </c>
      <c r="D28" s="1311">
        <v>6850</v>
      </c>
      <c r="E28" s="857">
        <v>0</v>
      </c>
      <c r="F28" s="857">
        <v>65052</v>
      </c>
      <c r="G28" s="857">
        <v>6374</v>
      </c>
      <c r="H28" s="857">
        <v>5744</v>
      </c>
      <c r="I28" s="857">
        <v>84020</v>
      </c>
      <c r="J28" s="1311">
        <v>9311</v>
      </c>
      <c r="K28" s="181">
        <v>74709</v>
      </c>
      <c r="L28" s="108"/>
    </row>
    <row r="29" spans="1:17" x14ac:dyDescent="0.2">
      <c r="A29" s="473"/>
      <c r="B29" s="105" t="s">
        <v>36</v>
      </c>
      <c r="C29" s="469">
        <v>0</v>
      </c>
      <c r="D29" s="1311">
        <v>24323</v>
      </c>
      <c r="E29" s="857">
        <v>23001</v>
      </c>
      <c r="F29" s="857">
        <v>51347</v>
      </c>
      <c r="G29" s="857">
        <v>14136</v>
      </c>
      <c r="H29" s="857">
        <v>19000</v>
      </c>
      <c r="I29" s="857">
        <v>131807</v>
      </c>
      <c r="J29" s="1311">
        <v>13496</v>
      </c>
      <c r="K29" s="181">
        <v>118311</v>
      </c>
      <c r="L29" s="108"/>
      <c r="Q29" t="s">
        <v>16</v>
      </c>
    </row>
    <row r="30" spans="1:17" s="9" customFormat="1" x14ac:dyDescent="0.2">
      <c r="A30" s="473"/>
      <c r="B30" s="105" t="s">
        <v>37</v>
      </c>
      <c r="C30" s="469">
        <v>0</v>
      </c>
      <c r="D30" s="1311">
        <v>17361</v>
      </c>
      <c r="E30" s="857">
        <v>0</v>
      </c>
      <c r="F30" s="857">
        <v>51050</v>
      </c>
      <c r="G30" s="857">
        <v>6208</v>
      </c>
      <c r="H30" s="857">
        <v>6536</v>
      </c>
      <c r="I30" s="857">
        <v>81155</v>
      </c>
      <c r="J30" s="1311">
        <v>28694</v>
      </c>
      <c r="K30" s="181">
        <v>52461</v>
      </c>
      <c r="L30" s="3"/>
      <c r="P30" s="9" t="s">
        <v>16</v>
      </c>
    </row>
    <row r="31" spans="1:17" ht="13.5" thickBot="1" x14ac:dyDescent="0.25">
      <c r="A31" s="1321"/>
      <c r="B31" s="837" t="s">
        <v>38</v>
      </c>
      <c r="C31" s="1322">
        <v>0</v>
      </c>
      <c r="D31" s="1312">
        <v>12429</v>
      </c>
      <c r="E31" s="858">
        <v>0</v>
      </c>
      <c r="F31" s="858">
        <v>40098</v>
      </c>
      <c r="G31" s="858">
        <v>7984</v>
      </c>
      <c r="H31" s="858">
        <v>6674</v>
      </c>
      <c r="I31" s="858">
        <v>67185</v>
      </c>
      <c r="J31" s="1312">
        <v>7658.999999998</v>
      </c>
      <c r="K31" s="164">
        <v>59526.000000002001</v>
      </c>
      <c r="L31" s="108"/>
    </row>
    <row r="32" spans="1:17" s="9" customFormat="1" ht="15" hidden="1" customHeight="1" outlineLevel="1" x14ac:dyDescent="0.2">
      <c r="A32" s="166"/>
      <c r="B32" s="105" t="s">
        <v>39</v>
      </c>
      <c r="C32" s="109">
        <v>0</v>
      </c>
      <c r="D32" s="430">
        <v>11449</v>
      </c>
      <c r="E32" s="107">
        <v>0</v>
      </c>
      <c r="F32" s="107">
        <v>40098</v>
      </c>
      <c r="G32" s="107">
        <v>7984</v>
      </c>
      <c r="H32" s="111">
        <v>7596</v>
      </c>
      <c r="I32" s="133">
        <v>67127</v>
      </c>
      <c r="J32" s="133">
        <v>1964</v>
      </c>
      <c r="K32" s="434">
        <v>65163</v>
      </c>
      <c r="L32" s="108"/>
      <c r="O32" s="9" t="s">
        <v>16</v>
      </c>
    </row>
    <row r="33" spans="1:12" s="9" customFormat="1" ht="13.5" hidden="1" outlineLevel="1" thickBot="1" x14ac:dyDescent="0.25">
      <c r="A33" s="238"/>
      <c r="B33" s="75" t="s">
        <v>40</v>
      </c>
      <c r="C33" s="66">
        <v>0</v>
      </c>
      <c r="D33" s="431">
        <v>11449</v>
      </c>
      <c r="E33" s="432">
        <v>0</v>
      </c>
      <c r="F33" s="432">
        <v>41523</v>
      </c>
      <c r="G33" s="432">
        <v>7454</v>
      </c>
      <c r="H33" s="433">
        <v>7474</v>
      </c>
      <c r="I33" s="239">
        <v>67900</v>
      </c>
      <c r="J33" s="239">
        <v>1941</v>
      </c>
      <c r="K33" s="371">
        <v>65959</v>
      </c>
      <c r="L33" s="108"/>
    </row>
    <row r="34" spans="1:12" hidden="1" collapsed="1" x14ac:dyDescent="0.2">
      <c r="A34" s="150"/>
      <c r="B34" s="151" t="s">
        <v>41</v>
      </c>
      <c r="C34" s="152">
        <v>0</v>
      </c>
      <c r="D34" s="153">
        <v>14962</v>
      </c>
      <c r="E34" s="154">
        <v>0</v>
      </c>
      <c r="F34" s="154">
        <v>39943</v>
      </c>
      <c r="G34" s="154">
        <v>7326</v>
      </c>
      <c r="H34" s="155">
        <v>7200</v>
      </c>
      <c r="I34" s="156">
        <v>69431</v>
      </c>
      <c r="J34" s="156">
        <v>11503</v>
      </c>
      <c r="K34" s="156">
        <v>57928</v>
      </c>
      <c r="L34" s="108"/>
    </row>
    <row r="35" spans="1:12" s="9" customFormat="1" ht="15" hidden="1" customHeight="1" x14ac:dyDescent="0.2">
      <c r="A35" s="74"/>
      <c r="B35" s="105" t="s">
        <v>42</v>
      </c>
      <c r="C35" s="109"/>
      <c r="D35" s="106">
        <v>13962</v>
      </c>
      <c r="E35" s="107">
        <v>0</v>
      </c>
      <c r="F35" s="107">
        <v>39538</v>
      </c>
      <c r="G35" s="107">
        <v>7326</v>
      </c>
      <c r="H35" s="111">
        <v>9200</v>
      </c>
      <c r="I35" s="133">
        <v>70026</v>
      </c>
      <c r="J35" s="133">
        <v>11520</v>
      </c>
      <c r="K35" s="133">
        <v>58506</v>
      </c>
      <c r="L35" s="108"/>
    </row>
    <row r="36" spans="1:12" s="9" customFormat="1" ht="15" hidden="1" customHeight="1" thickBot="1" x14ac:dyDescent="0.25">
      <c r="A36" s="79"/>
      <c r="B36" s="75" t="s">
        <v>43</v>
      </c>
      <c r="C36" s="66">
        <v>0</v>
      </c>
      <c r="D36" s="67">
        <v>13962</v>
      </c>
      <c r="E36" s="68">
        <v>0</v>
      </c>
      <c r="F36" s="68">
        <v>41338</v>
      </c>
      <c r="G36" s="68">
        <v>7326</v>
      </c>
      <c r="H36" s="69">
        <v>1200</v>
      </c>
      <c r="I36" s="134">
        <v>63826</v>
      </c>
      <c r="J36" s="134">
        <v>10478.000000000386</v>
      </c>
      <c r="K36" s="134">
        <v>53347.999999999614</v>
      </c>
      <c r="L36" s="108"/>
    </row>
    <row r="37" spans="1:12" ht="13.5" hidden="1" thickBot="1" x14ac:dyDescent="0.25">
      <c r="A37" s="80"/>
      <c r="B37" s="76" t="s">
        <v>44</v>
      </c>
      <c r="C37" s="70">
        <v>0</v>
      </c>
      <c r="D37" s="71">
        <v>17718</v>
      </c>
      <c r="E37" s="72">
        <v>2451</v>
      </c>
      <c r="F37" s="72">
        <v>25139</v>
      </c>
      <c r="G37" s="72">
        <v>0</v>
      </c>
      <c r="H37" s="70">
        <v>2000</v>
      </c>
      <c r="I37" s="135">
        <v>47308</v>
      </c>
      <c r="J37" s="135">
        <v>23001</v>
      </c>
      <c r="K37" s="135">
        <v>24307</v>
      </c>
    </row>
    <row r="38" spans="1:12" collapsed="1" x14ac:dyDescent="0.2"/>
  </sheetData>
  <dataConsolidate/>
  <mergeCells count="1">
    <mergeCell ref="D6:I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2:R42"/>
  <sheetViews>
    <sheetView showGridLines="0" topLeftCell="A6" zoomScaleNormal="100" workbookViewId="0">
      <selection activeCell="J21" sqref="J21"/>
    </sheetView>
  </sheetViews>
  <sheetFormatPr baseColWidth="10" defaultColWidth="11.42578125" defaultRowHeight="12.75" outlineLevelRow="1" x14ac:dyDescent="0.2"/>
  <cols>
    <col min="1" max="1" width="8.140625" style="23" customWidth="1"/>
    <col min="2" max="2" width="28.140625" style="23" customWidth="1"/>
    <col min="3" max="3" width="13.28515625" style="23" customWidth="1"/>
    <col min="4" max="16384" width="11.42578125" style="23"/>
  </cols>
  <sheetData>
    <row r="2" spans="1:18" x14ac:dyDescent="0.2">
      <c r="A2" s="24" t="s">
        <v>0</v>
      </c>
    </row>
    <row r="3" spans="1:18" x14ac:dyDescent="0.2">
      <c r="A3" s="24"/>
    </row>
    <row r="4" spans="1:18" x14ac:dyDescent="0.2">
      <c r="A4" s="24" t="str">
        <f>A9</f>
        <v>Tabell 1-10-B Antall deltakere i Introduksjonsprogrammet pr 31.12.</v>
      </c>
    </row>
    <row r="5" spans="1:18" x14ac:dyDescent="0.2">
      <c r="A5" s="24"/>
    </row>
    <row r="6" spans="1:18" x14ac:dyDescent="0.2">
      <c r="A6" s="24"/>
    </row>
    <row r="7" spans="1:18" x14ac:dyDescent="0.2">
      <c r="A7" s="24"/>
    </row>
    <row r="8" spans="1:18" ht="21.75" customHeight="1" x14ac:dyDescent="0.2">
      <c r="B8" s="261"/>
      <c r="C8" s="261"/>
    </row>
    <row r="9" spans="1:18" ht="27.2" customHeight="1" thickBot="1" x14ac:dyDescent="0.25">
      <c r="A9" s="254" t="s">
        <v>220</v>
      </c>
    </row>
    <row r="10" spans="1:18" ht="80.25" customHeight="1" thickBot="1" x14ac:dyDescent="0.25">
      <c r="A10" s="46" t="s">
        <v>3</v>
      </c>
      <c r="B10" s="47" t="s">
        <v>4</v>
      </c>
      <c r="C10" s="48" t="s">
        <v>221</v>
      </c>
      <c r="G10" s="1392"/>
    </row>
    <row r="11" spans="1:18" ht="15" customHeight="1" x14ac:dyDescent="0.2">
      <c r="A11" s="1336">
        <v>1</v>
      </c>
      <c r="B11" s="1337" t="s">
        <v>14</v>
      </c>
      <c r="C11" s="1393">
        <v>43</v>
      </c>
      <c r="E11" s="320"/>
      <c r="F11" s="308"/>
      <c r="G11" s="1392"/>
      <c r="H11" s="320"/>
      <c r="I11" s="319"/>
      <c r="J11" s="320"/>
      <c r="K11" s="319"/>
      <c r="L11" s="319"/>
      <c r="M11" s="320"/>
      <c r="N11" s="320"/>
      <c r="O11" s="320"/>
      <c r="P11" s="320"/>
      <c r="Q11" s="319"/>
      <c r="R11" s="320"/>
    </row>
    <row r="12" spans="1:18" ht="15" customHeight="1" x14ac:dyDescent="0.2">
      <c r="A12" s="131">
        <v>2</v>
      </c>
      <c r="B12" s="25" t="s">
        <v>15</v>
      </c>
      <c r="C12" s="1394">
        <v>54</v>
      </c>
      <c r="F12" s="308"/>
      <c r="G12" s="1392"/>
    </row>
    <row r="13" spans="1:18" ht="15" customHeight="1" x14ac:dyDescent="0.2">
      <c r="A13" s="131">
        <v>3</v>
      </c>
      <c r="B13" s="25" t="s">
        <v>17</v>
      </c>
      <c r="C13" s="1394">
        <v>56</v>
      </c>
      <c r="F13" s="308"/>
      <c r="G13" s="1392"/>
    </row>
    <row r="14" spans="1:18" ht="15" customHeight="1" x14ac:dyDescent="0.2">
      <c r="A14" s="131">
        <v>4</v>
      </c>
      <c r="B14" s="25" t="s">
        <v>222</v>
      </c>
      <c r="C14" s="1394">
        <v>25</v>
      </c>
      <c r="F14" s="308"/>
      <c r="G14" s="1392"/>
    </row>
    <row r="15" spans="1:18" ht="15" customHeight="1" x14ac:dyDescent="0.2">
      <c r="A15" s="131">
        <v>5</v>
      </c>
      <c r="B15" s="25" t="s">
        <v>19</v>
      </c>
      <c r="C15" s="1394">
        <v>30</v>
      </c>
      <c r="F15" s="308"/>
      <c r="G15" s="1392"/>
    </row>
    <row r="16" spans="1:18" ht="15" customHeight="1" x14ac:dyDescent="0.2">
      <c r="A16" s="131">
        <v>6</v>
      </c>
      <c r="B16" s="25" t="s">
        <v>223</v>
      </c>
      <c r="C16" s="1394">
        <v>24</v>
      </c>
      <c r="F16" s="308"/>
      <c r="G16" s="1392"/>
    </row>
    <row r="17" spans="1:10" ht="15" customHeight="1" x14ac:dyDescent="0.2">
      <c r="A17" s="131">
        <v>7</v>
      </c>
      <c r="B17" s="25" t="s">
        <v>224</v>
      </c>
      <c r="C17" s="1394">
        <v>28</v>
      </c>
      <c r="F17" s="308"/>
      <c r="G17" s="1392"/>
    </row>
    <row r="18" spans="1:10" ht="15" customHeight="1" x14ac:dyDescent="0.2">
      <c r="A18" s="131">
        <v>8</v>
      </c>
      <c r="B18" s="25" t="s">
        <v>225</v>
      </c>
      <c r="C18" s="1394">
        <v>45</v>
      </c>
      <c r="F18" s="308"/>
      <c r="G18" s="1392"/>
    </row>
    <row r="19" spans="1:10" ht="15" customHeight="1" x14ac:dyDescent="0.2">
      <c r="A19" s="131">
        <v>9</v>
      </c>
      <c r="B19" s="25" t="s">
        <v>23</v>
      </c>
      <c r="C19" s="1394">
        <v>20</v>
      </c>
      <c r="F19" s="308"/>
      <c r="G19" s="1392"/>
    </row>
    <row r="20" spans="1:10" ht="15" customHeight="1" x14ac:dyDescent="0.2">
      <c r="A20" s="131">
        <v>10</v>
      </c>
      <c r="B20" s="25" t="s">
        <v>24</v>
      </c>
      <c r="C20" s="1394">
        <v>13</v>
      </c>
      <c r="F20" s="308"/>
      <c r="G20" s="1392"/>
      <c r="J20" s="23" t="s">
        <v>16</v>
      </c>
    </row>
    <row r="21" spans="1:10" ht="15" customHeight="1" x14ac:dyDescent="0.2">
      <c r="A21" s="131">
        <v>11</v>
      </c>
      <c r="B21" s="25" t="s">
        <v>25</v>
      </c>
      <c r="C21" s="1394">
        <v>22</v>
      </c>
      <c r="F21" s="308"/>
      <c r="G21" s="1392"/>
    </row>
    <row r="22" spans="1:10" ht="15" customHeight="1" x14ac:dyDescent="0.2">
      <c r="A22" s="131">
        <v>12</v>
      </c>
      <c r="B22" s="25" t="s">
        <v>26</v>
      </c>
      <c r="C22" s="1394">
        <v>18</v>
      </c>
      <c r="F22" s="308"/>
      <c r="G22" s="1392"/>
      <c r="H22" s="23" t="s">
        <v>226</v>
      </c>
      <c r="I22" s="23" t="s">
        <v>16</v>
      </c>
    </row>
    <row r="23" spans="1:10" ht="15" customHeight="1" x14ac:dyDescent="0.2">
      <c r="A23" s="132">
        <v>13</v>
      </c>
      <c r="B23" s="26" t="s">
        <v>227</v>
      </c>
      <c r="C23" s="1394">
        <v>27</v>
      </c>
      <c r="F23" s="308"/>
      <c r="G23" s="1392"/>
    </row>
    <row r="24" spans="1:10" ht="15" customHeight="1" x14ac:dyDescent="0.2">
      <c r="A24" s="131">
        <v>14</v>
      </c>
      <c r="B24" s="25" t="s">
        <v>155</v>
      </c>
      <c r="C24" s="1394">
        <v>24</v>
      </c>
      <c r="F24" s="308"/>
      <c r="G24" s="1392"/>
    </row>
    <row r="25" spans="1:10" ht="15" customHeight="1" thickBot="1" x14ac:dyDescent="0.25">
      <c r="A25" s="590">
        <v>15</v>
      </c>
      <c r="B25" s="1338" t="s">
        <v>228</v>
      </c>
      <c r="C25" s="1395">
        <v>25</v>
      </c>
      <c r="F25" s="308"/>
    </row>
    <row r="26" spans="1:10" s="867" customFormat="1" ht="15" customHeight="1" thickBot="1" x14ac:dyDescent="0.25">
      <c r="A26" s="1396"/>
      <c r="B26" s="1397" t="s">
        <v>229</v>
      </c>
      <c r="C26" s="1398">
        <f>SUM(C11:C25)</f>
        <v>454</v>
      </c>
      <c r="F26" s="308"/>
    </row>
    <row r="27" spans="1:10" s="867" customFormat="1" ht="15" customHeight="1" thickBot="1" x14ac:dyDescent="0.25">
      <c r="A27" s="1307"/>
      <c r="B27" s="1340" t="s">
        <v>230</v>
      </c>
      <c r="C27" s="1341">
        <v>637</v>
      </c>
      <c r="F27" s="308"/>
    </row>
    <row r="28" spans="1:10" s="867" customFormat="1" ht="15" customHeight="1" thickBot="1" x14ac:dyDescent="0.25">
      <c r="A28" s="1307"/>
      <c r="B28" s="1340" t="s">
        <v>231</v>
      </c>
      <c r="C28" s="1341">
        <v>690</v>
      </c>
      <c r="F28" s="308"/>
    </row>
    <row r="29" spans="1:10" s="867" customFormat="1" ht="15" customHeight="1" x14ac:dyDescent="0.2">
      <c r="A29" s="1396"/>
      <c r="B29" s="1340" t="s">
        <v>232</v>
      </c>
      <c r="C29" s="1341">
        <v>895</v>
      </c>
      <c r="F29" s="308"/>
    </row>
    <row r="30" spans="1:10" s="867" customFormat="1" ht="15" customHeight="1" thickBot="1" x14ac:dyDescent="0.25">
      <c r="A30" s="585"/>
      <c r="B30" s="749" t="s">
        <v>233</v>
      </c>
      <c r="C30" s="602">
        <v>1041</v>
      </c>
      <c r="F30" s="308"/>
    </row>
    <row r="31" spans="1:10" s="867" customFormat="1" ht="15" customHeight="1" x14ac:dyDescent="0.2">
      <c r="A31" s="1307"/>
      <c r="B31" s="1340" t="s">
        <v>234</v>
      </c>
      <c r="C31" s="1341">
        <v>1354</v>
      </c>
      <c r="F31" s="308"/>
    </row>
    <row r="32" spans="1:10" s="867" customFormat="1" ht="15" customHeight="1" thickBot="1" x14ac:dyDescent="0.25">
      <c r="A32" s="585"/>
      <c r="B32" s="749" t="s">
        <v>235</v>
      </c>
      <c r="C32" s="602">
        <v>1412</v>
      </c>
      <c r="F32" s="308"/>
    </row>
    <row r="33" spans="1:6" s="867" customFormat="1" ht="15" customHeight="1" x14ac:dyDescent="0.2">
      <c r="A33" s="1307"/>
      <c r="B33" s="1340" t="s">
        <v>236</v>
      </c>
      <c r="C33" s="1341">
        <v>1491</v>
      </c>
      <c r="F33" s="1339"/>
    </row>
    <row r="34" spans="1:6" s="867" customFormat="1" ht="15" customHeight="1" thickBot="1" x14ac:dyDescent="0.25">
      <c r="A34" s="585"/>
      <c r="B34" s="749" t="s">
        <v>237</v>
      </c>
      <c r="C34" s="602">
        <v>1368</v>
      </c>
    </row>
    <row r="35" spans="1:6" s="867" customFormat="1" ht="15" customHeight="1" x14ac:dyDescent="0.2">
      <c r="A35" s="424"/>
      <c r="B35" s="748" t="s">
        <v>238</v>
      </c>
      <c r="C35" s="601">
        <v>1183</v>
      </c>
    </row>
    <row r="36" spans="1:6" ht="15" customHeight="1" thickBot="1" x14ac:dyDescent="0.25">
      <c r="A36" s="585"/>
      <c r="B36" s="749" t="s">
        <v>239</v>
      </c>
      <c r="C36" s="602">
        <v>1084</v>
      </c>
    </row>
    <row r="37" spans="1:6" ht="15" customHeight="1" x14ac:dyDescent="0.2">
      <c r="A37" s="424"/>
      <c r="B37" s="748" t="s">
        <v>240</v>
      </c>
      <c r="C37" s="601">
        <v>853</v>
      </c>
    </row>
    <row r="38" spans="1:6" ht="15" customHeight="1" thickBot="1" x14ac:dyDescent="0.25">
      <c r="A38" s="585"/>
      <c r="B38" s="749" t="s">
        <v>241</v>
      </c>
      <c r="C38" s="602">
        <v>818</v>
      </c>
    </row>
    <row r="39" spans="1:6" ht="15" customHeight="1" x14ac:dyDescent="0.2">
      <c r="A39" s="813"/>
      <c r="B39" s="750" t="s">
        <v>242</v>
      </c>
      <c r="C39" s="814">
        <v>830</v>
      </c>
    </row>
    <row r="40" spans="1:6" ht="15" customHeight="1" thickBot="1" x14ac:dyDescent="0.25">
      <c r="A40" s="585"/>
      <c r="B40" s="749" t="s">
        <v>243</v>
      </c>
      <c r="C40" s="602">
        <v>877</v>
      </c>
    </row>
    <row r="41" spans="1:6" ht="15" hidden="1" customHeight="1" outlineLevel="1" x14ac:dyDescent="0.2">
      <c r="A41" s="810"/>
      <c r="B41" s="811" t="s">
        <v>244</v>
      </c>
      <c r="C41" s="812">
        <v>786</v>
      </c>
    </row>
    <row r="42" spans="1:6" collapsed="1" x14ac:dyDescent="0.2"/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4"/>
  <sheetViews>
    <sheetView showGridLines="0" topLeftCell="A5" zoomScaleNormal="100" workbookViewId="0">
      <selection activeCell="H11" sqref="H11"/>
    </sheetView>
  </sheetViews>
  <sheetFormatPr baseColWidth="10" defaultColWidth="11.42578125" defaultRowHeight="12.75" outlineLevelRow="1" x14ac:dyDescent="0.2"/>
  <cols>
    <col min="1" max="1" width="8.140625" style="23" customWidth="1"/>
    <col min="2" max="2" width="28.140625" style="23" bestFit="1" customWidth="1"/>
    <col min="3" max="5" width="12.7109375" style="23" customWidth="1"/>
    <col min="6" max="16384" width="11.42578125" style="23"/>
  </cols>
  <sheetData>
    <row r="2" spans="1:11" x14ac:dyDescent="0.2">
      <c r="A2" s="24" t="s">
        <v>0</v>
      </c>
    </row>
    <row r="3" spans="1:11" x14ac:dyDescent="0.2">
      <c r="A3" s="24"/>
    </row>
    <row r="4" spans="1:11" x14ac:dyDescent="0.2">
      <c r="A4" s="24" t="str">
        <f>A8</f>
        <v>Tabell 1-11-A - Kvalifiseringsprogram - saksmengde 01.01.-31.12.</v>
      </c>
    </row>
    <row r="5" spans="1:11" x14ac:dyDescent="0.2">
      <c r="A5" s="24"/>
    </row>
    <row r="6" spans="1:11" x14ac:dyDescent="0.2">
      <c r="A6" s="586" t="s">
        <v>199</v>
      </c>
    </row>
    <row r="7" spans="1:11" x14ac:dyDescent="0.2">
      <c r="A7" s="24"/>
    </row>
    <row r="8" spans="1:11" ht="31.5" customHeight="1" thickBot="1" x14ac:dyDescent="0.25">
      <c r="A8" s="260" t="s">
        <v>245</v>
      </c>
      <c r="B8" s="261"/>
      <c r="C8" s="261"/>
      <c r="D8" s="261"/>
      <c r="E8" s="261"/>
    </row>
    <row r="9" spans="1:11" ht="13.5" customHeight="1" thickBot="1" x14ac:dyDescent="0.25">
      <c r="A9" s="1834" t="s">
        <v>3</v>
      </c>
      <c r="B9" s="1836" t="s">
        <v>4</v>
      </c>
      <c r="C9" s="1836" t="s">
        <v>246</v>
      </c>
      <c r="D9" s="1836" t="s">
        <v>247</v>
      </c>
      <c r="E9" s="1839" t="s">
        <v>248</v>
      </c>
      <c r="I9" s="504"/>
      <c r="J9" s="504"/>
      <c r="K9" s="504"/>
    </row>
    <row r="10" spans="1:11" ht="40.5" customHeight="1" x14ac:dyDescent="0.2">
      <c r="A10" s="1835"/>
      <c r="B10" s="1837"/>
      <c r="C10" s="1838"/>
      <c r="D10" s="1838"/>
      <c r="E10" s="1840"/>
      <c r="I10" s="504"/>
      <c r="J10" s="504"/>
      <c r="K10" s="504"/>
    </row>
    <row r="11" spans="1:11" x14ac:dyDescent="0.2">
      <c r="A11" s="301">
        <v>1</v>
      </c>
      <c r="B11" s="262" t="s">
        <v>14</v>
      </c>
      <c r="C11" s="1655">
        <v>168</v>
      </c>
      <c r="D11" s="1664">
        <v>120</v>
      </c>
      <c r="E11" s="1665">
        <v>33</v>
      </c>
      <c r="G11" s="504"/>
      <c r="H11" s="504" t="s">
        <v>16</v>
      </c>
      <c r="I11" s="504"/>
      <c r="J11" s="504"/>
      <c r="K11" s="588"/>
    </row>
    <row r="12" spans="1:11" x14ac:dyDescent="0.2">
      <c r="A12" s="302">
        <v>2</v>
      </c>
      <c r="B12" s="263" t="s">
        <v>15</v>
      </c>
      <c r="C12" s="1656">
        <v>56</v>
      </c>
      <c r="D12" s="1649">
        <v>55</v>
      </c>
      <c r="E12" s="1666">
        <v>1</v>
      </c>
      <c r="G12" s="504"/>
      <c r="H12" s="504"/>
      <c r="I12" s="504"/>
      <c r="J12" s="504"/>
      <c r="K12" s="504"/>
    </row>
    <row r="13" spans="1:11" x14ac:dyDescent="0.2">
      <c r="A13" s="302">
        <v>3</v>
      </c>
      <c r="B13" s="263" t="s">
        <v>17</v>
      </c>
      <c r="C13" s="1656">
        <v>34</v>
      </c>
      <c r="D13" s="1649">
        <v>30</v>
      </c>
      <c r="E13" s="1666">
        <v>4</v>
      </c>
      <c r="G13" s="504"/>
      <c r="H13" s="504"/>
      <c r="I13" s="504"/>
      <c r="J13" s="504"/>
      <c r="K13" s="504"/>
    </row>
    <row r="14" spans="1:11" x14ac:dyDescent="0.2">
      <c r="A14" s="302">
        <v>4</v>
      </c>
      <c r="B14" s="263" t="s">
        <v>18</v>
      </c>
      <c r="C14" s="1656">
        <v>60</v>
      </c>
      <c r="D14" s="1649">
        <v>42</v>
      </c>
      <c r="E14" s="1666">
        <v>14</v>
      </c>
      <c r="G14" s="504"/>
      <c r="H14" s="504"/>
      <c r="I14" s="504"/>
      <c r="J14" s="504"/>
      <c r="K14" s="504"/>
    </row>
    <row r="15" spans="1:11" x14ac:dyDescent="0.2">
      <c r="A15" s="302">
        <v>5</v>
      </c>
      <c r="B15" s="263" t="s">
        <v>19</v>
      </c>
      <c r="C15" s="1656">
        <v>118</v>
      </c>
      <c r="D15" s="1649">
        <v>49</v>
      </c>
      <c r="E15" s="1666">
        <v>7</v>
      </c>
      <c r="G15" s="504"/>
      <c r="H15" s="504"/>
      <c r="I15" s="504"/>
      <c r="J15" s="504"/>
      <c r="K15" s="504"/>
    </row>
    <row r="16" spans="1:11" x14ac:dyDescent="0.2">
      <c r="A16" s="302">
        <v>6</v>
      </c>
      <c r="B16" s="263" t="s">
        <v>20</v>
      </c>
      <c r="C16" s="1656">
        <v>9</v>
      </c>
      <c r="D16" s="1649">
        <v>9</v>
      </c>
      <c r="E16" s="1666">
        <v>0</v>
      </c>
      <c r="G16" s="504"/>
      <c r="H16" s="504"/>
    </row>
    <row r="17" spans="1:11" x14ac:dyDescent="0.2">
      <c r="A17" s="302">
        <v>7</v>
      </c>
      <c r="B17" s="263" t="s">
        <v>21</v>
      </c>
      <c r="C17" s="1656">
        <v>12</v>
      </c>
      <c r="D17" s="1649">
        <v>8</v>
      </c>
      <c r="E17" s="1666">
        <v>0</v>
      </c>
      <c r="G17" s="504"/>
      <c r="H17" s="504"/>
      <c r="I17" s="867"/>
      <c r="J17" s="867"/>
      <c r="K17" s="867"/>
    </row>
    <row r="18" spans="1:11" x14ac:dyDescent="0.2">
      <c r="A18" s="302">
        <v>8</v>
      </c>
      <c r="B18" s="263" t="s">
        <v>22</v>
      </c>
      <c r="C18" s="1656">
        <v>27</v>
      </c>
      <c r="D18" s="1649">
        <v>23</v>
      </c>
      <c r="E18" s="1666">
        <v>3</v>
      </c>
      <c r="G18" s="504"/>
      <c r="H18" s="504"/>
    </row>
    <row r="19" spans="1:11" x14ac:dyDescent="0.2">
      <c r="A19" s="302">
        <v>9</v>
      </c>
      <c r="B19" s="263" t="s">
        <v>23</v>
      </c>
      <c r="C19" s="1656">
        <v>40</v>
      </c>
      <c r="D19" s="1649">
        <v>43</v>
      </c>
      <c r="E19" s="1666">
        <v>4</v>
      </c>
      <c r="G19" s="504"/>
      <c r="H19" s="504"/>
    </row>
    <row r="20" spans="1:11" x14ac:dyDescent="0.2">
      <c r="A20" s="302">
        <v>10</v>
      </c>
      <c r="B20" s="263" t="s">
        <v>24</v>
      </c>
      <c r="C20" s="1656">
        <v>33</v>
      </c>
      <c r="D20" s="1649">
        <v>24</v>
      </c>
      <c r="E20" s="1666">
        <v>9</v>
      </c>
      <c r="G20" s="504"/>
      <c r="H20" s="504"/>
      <c r="I20" s="1247"/>
      <c r="J20" s="1247"/>
      <c r="K20" s="1247"/>
    </row>
    <row r="21" spans="1:11" x14ac:dyDescent="0.2">
      <c r="A21" s="302">
        <v>11</v>
      </c>
      <c r="B21" s="263" t="s">
        <v>25</v>
      </c>
      <c r="C21" s="1656">
        <v>45</v>
      </c>
      <c r="D21" s="1649">
        <v>32</v>
      </c>
      <c r="E21" s="1666">
        <v>0</v>
      </c>
      <c r="G21" s="504"/>
      <c r="H21" s="504"/>
      <c r="I21" s="504"/>
      <c r="J21" s="504"/>
      <c r="K21" s="504"/>
    </row>
    <row r="22" spans="1:11" x14ac:dyDescent="0.2">
      <c r="A22" s="302">
        <v>12</v>
      </c>
      <c r="B22" s="263" t="s">
        <v>26</v>
      </c>
      <c r="C22" s="1656">
        <v>64</v>
      </c>
      <c r="D22" s="1649">
        <v>58</v>
      </c>
      <c r="E22" s="1666">
        <v>5</v>
      </c>
      <c r="G22" s="504"/>
      <c r="H22" s="504"/>
    </row>
    <row r="23" spans="1:11" x14ac:dyDescent="0.2">
      <c r="A23" s="300">
        <v>13</v>
      </c>
      <c r="B23" s="264" t="s">
        <v>27</v>
      </c>
      <c r="C23" s="1656">
        <v>59</v>
      </c>
      <c r="D23" s="1649">
        <v>24</v>
      </c>
      <c r="E23" s="1666">
        <v>33</v>
      </c>
      <c r="G23" s="504"/>
      <c r="H23" s="504"/>
      <c r="I23" s="504"/>
      <c r="J23" s="504"/>
      <c r="K23" s="504"/>
    </row>
    <row r="24" spans="1:11" x14ac:dyDescent="0.2">
      <c r="A24" s="302">
        <v>14</v>
      </c>
      <c r="B24" s="263" t="s">
        <v>28</v>
      </c>
      <c r="C24" s="1656">
        <v>7</v>
      </c>
      <c r="D24" s="1649">
        <v>7</v>
      </c>
      <c r="E24" s="1666">
        <v>0</v>
      </c>
      <c r="G24" s="504"/>
      <c r="H24" s="504"/>
    </row>
    <row r="25" spans="1:11" x14ac:dyDescent="0.2">
      <c r="A25" s="300">
        <v>15</v>
      </c>
      <c r="B25" s="264" t="s">
        <v>29</v>
      </c>
      <c r="C25" s="1657">
        <v>77</v>
      </c>
      <c r="D25" s="1667">
        <v>64</v>
      </c>
      <c r="E25" s="1668">
        <v>18</v>
      </c>
      <c r="G25" s="504"/>
      <c r="H25" s="504"/>
      <c r="I25" s="504"/>
      <c r="J25" s="504"/>
      <c r="K25" s="504"/>
    </row>
    <row r="26" spans="1:11" x14ac:dyDescent="0.2">
      <c r="A26" s="1396"/>
      <c r="B26" s="1537" t="s">
        <v>49</v>
      </c>
      <c r="C26" s="1662">
        <f>SUM(C11:C25)</f>
        <v>809</v>
      </c>
      <c r="D26" s="1662">
        <f>SUM(D11:D25)</f>
        <v>588</v>
      </c>
      <c r="E26" s="1663">
        <f>SUM(E11:E25)</f>
        <v>131</v>
      </c>
    </row>
    <row r="27" spans="1:11" s="867" customFormat="1" x14ac:dyDescent="0.2">
      <c r="A27" s="1541"/>
      <c r="B27" s="1248" t="s">
        <v>50</v>
      </c>
      <c r="C27" s="1249">
        <v>972</v>
      </c>
      <c r="D27" s="1249">
        <v>685</v>
      </c>
      <c r="E27" s="1250">
        <v>120</v>
      </c>
    </row>
    <row r="28" spans="1:11" s="867" customFormat="1" x14ac:dyDescent="0.2">
      <c r="A28" s="1542"/>
      <c r="B28" s="1538" t="s">
        <v>51</v>
      </c>
      <c r="C28" s="1539">
        <v>1115</v>
      </c>
      <c r="D28" s="1539">
        <v>819</v>
      </c>
      <c r="E28" s="1543">
        <v>140</v>
      </c>
    </row>
    <row r="29" spans="1:11" x14ac:dyDescent="0.2">
      <c r="A29" s="1544"/>
      <c r="B29" s="1538" t="s">
        <v>52</v>
      </c>
      <c r="C29" s="1539">
        <v>1203</v>
      </c>
      <c r="D29" s="1539">
        <v>1010</v>
      </c>
      <c r="E29" s="1543">
        <v>112</v>
      </c>
    </row>
    <row r="30" spans="1:11" x14ac:dyDescent="0.2">
      <c r="A30" s="1544"/>
      <c r="B30" s="1538" t="s">
        <v>53</v>
      </c>
      <c r="C30" s="1539">
        <v>1169</v>
      </c>
      <c r="D30" s="1539">
        <v>886</v>
      </c>
      <c r="E30" s="1543">
        <v>159</v>
      </c>
    </row>
    <row r="31" spans="1:11" s="867" customFormat="1" x14ac:dyDescent="0.2">
      <c r="A31" s="1545"/>
      <c r="B31" s="1540" t="s">
        <v>54</v>
      </c>
      <c r="C31" s="1539">
        <v>1194</v>
      </c>
      <c r="D31" s="1539">
        <v>973</v>
      </c>
      <c r="E31" s="1543">
        <v>194</v>
      </c>
    </row>
    <row r="32" spans="1:11" x14ac:dyDescent="0.2">
      <c r="A32" s="1545"/>
      <c r="B32" s="1540" t="s">
        <v>55</v>
      </c>
      <c r="C32" s="1539">
        <v>1286</v>
      </c>
      <c r="D32" s="1539">
        <v>1058</v>
      </c>
      <c r="E32" s="1543">
        <v>205</v>
      </c>
    </row>
    <row r="33" spans="1:12" x14ac:dyDescent="0.2">
      <c r="A33" s="1545"/>
      <c r="B33" s="1540" t="s">
        <v>56</v>
      </c>
      <c r="C33" s="1539">
        <v>1379</v>
      </c>
      <c r="D33" s="1539">
        <v>1072</v>
      </c>
      <c r="E33" s="1543">
        <v>223</v>
      </c>
    </row>
    <row r="34" spans="1:12" hidden="1" outlineLevel="1" x14ac:dyDescent="0.2">
      <c r="A34" s="1545"/>
      <c r="B34" s="1540" t="s">
        <v>249</v>
      </c>
      <c r="C34" s="584">
        <v>282</v>
      </c>
      <c r="D34" s="584">
        <v>232</v>
      </c>
      <c r="E34" s="1399">
        <v>64</v>
      </c>
      <c r="I34" s="23">
        <v>150</v>
      </c>
      <c r="J34" s="23">
        <v>92</v>
      </c>
      <c r="K34" s="23">
        <v>19</v>
      </c>
    </row>
    <row r="35" spans="1:12" ht="13.5" collapsed="1" thickBot="1" x14ac:dyDescent="0.25">
      <c r="A35" s="585"/>
      <c r="B35" s="589" t="s">
        <v>138</v>
      </c>
      <c r="C35" s="379">
        <v>1303</v>
      </c>
      <c r="D35" s="379">
        <v>1096</v>
      </c>
      <c r="E35" s="387">
        <v>229</v>
      </c>
    </row>
    <row r="36" spans="1:12" ht="13.5" hidden="1" outlineLevel="1" thickBot="1" x14ac:dyDescent="0.25">
      <c r="A36" s="815"/>
      <c r="B36" s="816" t="s">
        <v>250</v>
      </c>
      <c r="C36" s="852">
        <v>902</v>
      </c>
      <c r="D36" s="853">
        <v>755</v>
      </c>
      <c r="E36" s="854">
        <v>155</v>
      </c>
    </row>
    <row r="37" spans="1:12" ht="13.5" hidden="1" outlineLevel="1" thickBot="1" x14ac:dyDescent="0.25">
      <c r="A37" s="817"/>
      <c r="B37" s="818" t="s">
        <v>59</v>
      </c>
      <c r="C37" s="819">
        <v>461</v>
      </c>
      <c r="D37" s="820">
        <v>386</v>
      </c>
      <c r="E37" s="821">
        <v>79</v>
      </c>
    </row>
    <row r="38" spans="1:12" hidden="1" outlineLevel="1" x14ac:dyDescent="0.2">
      <c r="A38" s="388"/>
      <c r="B38" s="591" t="s">
        <v>60</v>
      </c>
      <c r="C38" s="592">
        <v>1359</v>
      </c>
      <c r="D38" s="593">
        <v>1135</v>
      </c>
      <c r="E38" s="594">
        <v>232</v>
      </c>
    </row>
    <row r="39" spans="1:12" hidden="1" outlineLevel="1" x14ac:dyDescent="0.2">
      <c r="A39" s="389"/>
      <c r="B39" s="390" t="s">
        <v>61</v>
      </c>
      <c r="C39" s="391">
        <v>799</v>
      </c>
      <c r="D39" s="392">
        <v>640</v>
      </c>
      <c r="E39" s="393">
        <v>126</v>
      </c>
    </row>
    <row r="40" spans="1:12" ht="13.5" hidden="1" outlineLevel="1" thickBot="1" x14ac:dyDescent="0.25">
      <c r="A40" s="394"/>
      <c r="B40" s="395" t="s">
        <v>62</v>
      </c>
      <c r="C40" s="396">
        <v>358</v>
      </c>
      <c r="D40" s="396">
        <v>277</v>
      </c>
      <c r="E40" s="397">
        <v>42</v>
      </c>
      <c r="L40" s="23" t="s">
        <v>251</v>
      </c>
    </row>
    <row r="41" spans="1:12" hidden="1" outlineLevel="1" x14ac:dyDescent="0.2">
      <c r="A41" s="398"/>
      <c r="B41" s="399" t="s">
        <v>63</v>
      </c>
      <c r="C41" s="595">
        <v>1483</v>
      </c>
      <c r="D41" s="595">
        <v>1055</v>
      </c>
      <c r="E41" s="596">
        <v>385</v>
      </c>
    </row>
    <row r="42" spans="1:12" hidden="1" outlineLevel="1" x14ac:dyDescent="0.2">
      <c r="A42" s="400"/>
      <c r="B42" s="401" t="s">
        <v>64</v>
      </c>
      <c r="C42" s="584">
        <v>880</v>
      </c>
      <c r="D42" s="584">
        <v>536</v>
      </c>
      <c r="E42" s="597">
        <v>252</v>
      </c>
    </row>
    <row r="43" spans="1:12" ht="13.5" hidden="1" outlineLevel="1" thickBot="1" x14ac:dyDescent="0.25">
      <c r="A43" s="402"/>
      <c r="B43" s="598" t="s">
        <v>65</v>
      </c>
      <c r="C43" s="599">
        <v>480</v>
      </c>
      <c r="D43" s="599">
        <v>259</v>
      </c>
      <c r="E43" s="600">
        <v>143</v>
      </c>
    </row>
    <row r="44" spans="1:12" collapsed="1" x14ac:dyDescent="0.2">
      <c r="A44" s="586" t="s">
        <v>199</v>
      </c>
      <c r="B44" s="265"/>
      <c r="C44" s="265"/>
      <c r="D44" s="265"/>
      <c r="E44" s="265"/>
    </row>
  </sheetData>
  <mergeCells count="5">
    <mergeCell ref="A9:A10"/>
    <mergeCell ref="B9:B10"/>
    <mergeCell ref="C9:C10"/>
    <mergeCell ref="D9:D10"/>
    <mergeCell ref="E9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topLeftCell="A5" zoomScaleNormal="100" workbookViewId="0">
      <selection activeCell="C12" sqref="C12"/>
    </sheetView>
  </sheetViews>
  <sheetFormatPr baseColWidth="10" defaultColWidth="11.42578125" defaultRowHeight="12.75" outlineLevelRow="1" x14ac:dyDescent="0.2"/>
  <cols>
    <col min="1" max="1" width="8.140625" style="40" customWidth="1"/>
    <col min="2" max="2" width="23.140625" style="59" customWidth="1"/>
    <col min="3" max="3" width="17.85546875" style="59" customWidth="1"/>
    <col min="4" max="4" width="16.28515625" style="59" customWidth="1"/>
    <col min="5" max="5" width="17.5703125" style="59" customWidth="1"/>
    <col min="6" max="6" width="12.7109375" style="59" customWidth="1"/>
    <col min="7" max="7" width="12.28515625" style="59" customWidth="1"/>
    <col min="8" max="8" width="10.140625" style="59" customWidth="1"/>
    <col min="9" max="9" width="11.42578125" style="59" customWidth="1"/>
    <col min="10" max="16384" width="11.42578125" style="59"/>
  </cols>
  <sheetData>
    <row r="1" spans="1:11" x14ac:dyDescent="0.2">
      <c r="A1" s="39" t="s">
        <v>0</v>
      </c>
    </row>
    <row r="2" spans="1:11" x14ac:dyDescent="0.2">
      <c r="A2" s="39"/>
    </row>
    <row r="3" spans="1:11" x14ac:dyDescent="0.2">
      <c r="A3" s="39" t="str">
        <f>A9</f>
        <v>Tabell 1-11-B  Tiltaksbruk i Kvalifiseringsprogrammet (KVP):  Deltakere pr 31.12. fordelt på tiltakskategori (kommune/stat).</v>
      </c>
    </row>
    <row r="4" spans="1:11" x14ac:dyDescent="0.2">
      <c r="A4" s="39"/>
    </row>
    <row r="5" spans="1:11" x14ac:dyDescent="0.2">
      <c r="A5" s="586" t="s">
        <v>199</v>
      </c>
    </row>
    <row r="6" spans="1:11" x14ac:dyDescent="0.2">
      <c r="A6" s="586"/>
    </row>
    <row r="7" spans="1:11" x14ac:dyDescent="0.2">
      <c r="A7" s="586"/>
      <c r="I7" s="41"/>
      <c r="J7" s="42"/>
      <c r="K7" s="42"/>
    </row>
    <row r="8" spans="1:11" ht="18.75" customHeight="1" x14ac:dyDescent="0.2">
      <c r="A8" s="59"/>
      <c r="I8" s="44"/>
      <c r="J8" s="44"/>
      <c r="K8" s="44"/>
    </row>
    <row r="9" spans="1:11" ht="32.25" customHeight="1" thickBot="1" x14ac:dyDescent="0.25">
      <c r="A9" s="1841" t="s">
        <v>252</v>
      </c>
      <c r="B9" s="1841"/>
      <c r="C9" s="1841"/>
      <c r="D9" s="1841"/>
      <c r="E9" s="1841"/>
      <c r="F9" s="1841"/>
      <c r="G9" s="324"/>
      <c r="I9" s="44"/>
      <c r="J9" s="44"/>
      <c r="K9" s="44"/>
    </row>
    <row r="10" spans="1:11" s="42" customFormat="1" ht="24.75" customHeight="1" x14ac:dyDescent="0.2">
      <c r="A10" s="268"/>
      <c r="B10" s="269"/>
      <c r="C10" s="1842" t="s">
        <v>253</v>
      </c>
      <c r="D10" s="1843"/>
      <c r="E10" s="1843"/>
      <c r="F10" s="1180"/>
      <c r="G10" s="41"/>
      <c r="H10" s="41"/>
      <c r="I10" s="44"/>
      <c r="J10" s="44"/>
      <c r="K10" s="44"/>
    </row>
    <row r="11" spans="1:11" s="42" customFormat="1" ht="68.25" customHeight="1" x14ac:dyDescent="0.2">
      <c r="A11" s="271" t="s">
        <v>3</v>
      </c>
      <c r="B11" s="272" t="s">
        <v>4</v>
      </c>
      <c r="C11" s="273" t="s">
        <v>254</v>
      </c>
      <c r="D11" s="274" t="s">
        <v>255</v>
      </c>
      <c r="E11" s="275" t="s">
        <v>256</v>
      </c>
      <c r="F11" s="275" t="s">
        <v>257</v>
      </c>
      <c r="G11" s="41"/>
      <c r="H11" s="41"/>
      <c r="I11" s="44"/>
      <c r="J11" s="44"/>
      <c r="K11" s="44"/>
    </row>
    <row r="12" spans="1:11" s="44" customFormat="1" ht="15" customHeight="1" x14ac:dyDescent="0.2">
      <c r="A12" s="276">
        <v>1</v>
      </c>
      <c r="B12" s="277" t="s">
        <v>14</v>
      </c>
      <c r="C12" s="1655">
        <v>93</v>
      </c>
      <c r="D12" s="1664">
        <v>85</v>
      </c>
      <c r="E12" s="1665">
        <v>14</v>
      </c>
      <c r="F12" s="351">
        <f>SUM(C12:E12)</f>
        <v>192</v>
      </c>
      <c r="G12" s="43"/>
      <c r="H12" s="504"/>
    </row>
    <row r="13" spans="1:11" s="44" customFormat="1" ht="15" customHeight="1" x14ac:dyDescent="0.2">
      <c r="A13" s="278">
        <v>2</v>
      </c>
      <c r="B13" s="279" t="s">
        <v>15</v>
      </c>
      <c r="C13" s="1656">
        <v>15</v>
      </c>
      <c r="D13" s="1649">
        <v>55</v>
      </c>
      <c r="E13" s="1666">
        <v>1</v>
      </c>
      <c r="F13" s="352">
        <f t="shared" ref="F13:F26" si="0">SUM(C13:E13)</f>
        <v>71</v>
      </c>
      <c r="G13" s="43"/>
      <c r="H13" s="504"/>
    </row>
    <row r="14" spans="1:11" s="44" customFormat="1" ht="15" customHeight="1" x14ac:dyDescent="0.2">
      <c r="A14" s="278">
        <v>3</v>
      </c>
      <c r="B14" s="279" t="s">
        <v>17</v>
      </c>
      <c r="C14" s="1656">
        <v>35</v>
      </c>
      <c r="D14" s="1649">
        <v>0</v>
      </c>
      <c r="E14" s="1666">
        <v>30</v>
      </c>
      <c r="F14" s="352">
        <f t="shared" si="0"/>
        <v>65</v>
      </c>
      <c r="G14" s="43"/>
      <c r="H14" s="504"/>
    </row>
    <row r="15" spans="1:11" s="44" customFormat="1" ht="15" customHeight="1" x14ac:dyDescent="0.2">
      <c r="A15" s="278">
        <v>4</v>
      </c>
      <c r="B15" s="279" t="s">
        <v>18</v>
      </c>
      <c r="C15" s="1656">
        <v>20</v>
      </c>
      <c r="D15" s="1649">
        <v>63</v>
      </c>
      <c r="E15" s="1666">
        <v>2</v>
      </c>
      <c r="F15" s="352">
        <f t="shared" si="0"/>
        <v>85</v>
      </c>
      <c r="G15" s="43"/>
      <c r="H15" s="504"/>
    </row>
    <row r="16" spans="1:11" s="44" customFormat="1" ht="15" customHeight="1" x14ac:dyDescent="0.2">
      <c r="A16" s="278">
        <v>5</v>
      </c>
      <c r="B16" s="279" t="s">
        <v>19</v>
      </c>
      <c r="C16" s="1656">
        <v>13</v>
      </c>
      <c r="D16" s="1649">
        <v>37</v>
      </c>
      <c r="E16" s="1666">
        <v>0</v>
      </c>
      <c r="F16" s="352">
        <f t="shared" si="0"/>
        <v>50</v>
      </c>
      <c r="G16" s="38"/>
      <c r="H16" s="504"/>
    </row>
    <row r="17" spans="1:10" s="44" customFormat="1" ht="15" customHeight="1" x14ac:dyDescent="0.2">
      <c r="A17" s="278">
        <v>6</v>
      </c>
      <c r="B17" s="279" t="s">
        <v>20</v>
      </c>
      <c r="C17" s="1656">
        <v>1</v>
      </c>
      <c r="D17" s="1649">
        <v>18</v>
      </c>
      <c r="E17" s="1666">
        <v>0</v>
      </c>
      <c r="F17" s="352">
        <f t="shared" si="0"/>
        <v>19</v>
      </c>
      <c r="G17" s="43"/>
      <c r="H17" s="504"/>
      <c r="I17" s="504"/>
      <c r="J17" s="504"/>
    </row>
    <row r="18" spans="1:10" s="44" customFormat="1" ht="15" customHeight="1" x14ac:dyDescent="0.2">
      <c r="A18" s="278">
        <v>7</v>
      </c>
      <c r="B18" s="279" t="s">
        <v>21</v>
      </c>
      <c r="C18" s="1656">
        <v>4</v>
      </c>
      <c r="D18" s="1649">
        <v>11</v>
      </c>
      <c r="E18" s="1666">
        <v>0</v>
      </c>
      <c r="F18" s="352">
        <f t="shared" si="0"/>
        <v>15</v>
      </c>
      <c r="G18" s="43"/>
      <c r="H18" s="504"/>
      <c r="I18" s="43"/>
    </row>
    <row r="19" spans="1:10" s="44" customFormat="1" ht="15" customHeight="1" x14ac:dyDescent="0.2">
      <c r="A19" s="278">
        <v>8</v>
      </c>
      <c r="B19" s="279" t="s">
        <v>22</v>
      </c>
      <c r="C19" s="1656">
        <v>24</v>
      </c>
      <c r="D19" s="1649">
        <v>29</v>
      </c>
      <c r="E19" s="1666">
        <v>1</v>
      </c>
      <c r="F19" s="352">
        <f t="shared" si="0"/>
        <v>54</v>
      </c>
      <c r="G19" s="43"/>
      <c r="H19" s="504"/>
    </row>
    <row r="20" spans="1:10" s="44" customFormat="1" ht="15" customHeight="1" x14ac:dyDescent="0.2">
      <c r="A20" s="278">
        <v>9</v>
      </c>
      <c r="B20" s="279" t="s">
        <v>23</v>
      </c>
      <c r="C20" s="1656">
        <v>66</v>
      </c>
      <c r="D20" s="1649">
        <v>29</v>
      </c>
      <c r="E20" s="1666">
        <v>5</v>
      </c>
      <c r="F20" s="352">
        <f t="shared" si="0"/>
        <v>100</v>
      </c>
      <c r="G20" s="43"/>
      <c r="H20" s="504"/>
    </row>
    <row r="21" spans="1:10" s="44" customFormat="1" ht="15" customHeight="1" x14ac:dyDescent="0.2">
      <c r="A21" s="278">
        <v>10</v>
      </c>
      <c r="B21" s="279" t="s">
        <v>24</v>
      </c>
      <c r="C21" s="1656">
        <v>42</v>
      </c>
      <c r="D21" s="1649">
        <v>16</v>
      </c>
      <c r="E21" s="1666">
        <v>14</v>
      </c>
      <c r="F21" s="352">
        <f t="shared" si="0"/>
        <v>72</v>
      </c>
      <c r="G21" s="43"/>
      <c r="H21" s="504"/>
    </row>
    <row r="22" spans="1:10" s="44" customFormat="1" ht="15" customHeight="1" x14ac:dyDescent="0.2">
      <c r="A22" s="278">
        <v>11</v>
      </c>
      <c r="B22" s="279" t="s">
        <v>25</v>
      </c>
      <c r="C22" s="1656">
        <v>61</v>
      </c>
      <c r="D22" s="1649">
        <v>47</v>
      </c>
      <c r="E22" s="1666">
        <v>4</v>
      </c>
      <c r="F22" s="352">
        <f t="shared" si="0"/>
        <v>112</v>
      </c>
      <c r="G22" s="38"/>
      <c r="H22" s="504"/>
    </row>
    <row r="23" spans="1:10" s="44" customFormat="1" ht="15" customHeight="1" x14ac:dyDescent="0.2">
      <c r="A23" s="278">
        <v>12</v>
      </c>
      <c r="B23" s="279" t="s">
        <v>26</v>
      </c>
      <c r="C23" s="1656">
        <v>60</v>
      </c>
      <c r="D23" s="1649">
        <v>27</v>
      </c>
      <c r="E23" s="1666">
        <v>21</v>
      </c>
      <c r="F23" s="352">
        <f t="shared" si="0"/>
        <v>108</v>
      </c>
      <c r="G23" s="43"/>
      <c r="H23" s="504"/>
    </row>
    <row r="24" spans="1:10" s="44" customFormat="1" ht="15" customHeight="1" x14ac:dyDescent="0.2">
      <c r="A24" s="278">
        <v>13</v>
      </c>
      <c r="B24" s="279" t="s">
        <v>27</v>
      </c>
      <c r="C24" s="1656">
        <v>1</v>
      </c>
      <c r="D24" s="1649">
        <v>30</v>
      </c>
      <c r="E24" s="1666">
        <v>1</v>
      </c>
      <c r="F24" s="352">
        <f t="shared" si="0"/>
        <v>32</v>
      </c>
      <c r="G24" s="43"/>
      <c r="H24" s="504"/>
    </row>
    <row r="25" spans="1:10" s="44" customFormat="1" ht="15" customHeight="1" x14ac:dyDescent="0.2">
      <c r="A25" s="278">
        <v>14</v>
      </c>
      <c r="B25" s="279" t="s">
        <v>28</v>
      </c>
      <c r="C25" s="1656">
        <v>9</v>
      </c>
      <c r="D25" s="1649">
        <v>12</v>
      </c>
      <c r="E25" s="1670"/>
      <c r="F25" s="352">
        <f t="shared" si="0"/>
        <v>21</v>
      </c>
      <c r="G25" s="43"/>
      <c r="H25" s="504"/>
    </row>
    <row r="26" spans="1:10" s="44" customFormat="1" ht="15" customHeight="1" x14ac:dyDescent="0.2">
      <c r="A26" s="280">
        <v>15</v>
      </c>
      <c r="B26" s="281" t="s">
        <v>29</v>
      </c>
      <c r="C26" s="1657">
        <v>76</v>
      </c>
      <c r="D26" s="1667">
        <v>52</v>
      </c>
      <c r="E26" s="1668">
        <v>2</v>
      </c>
      <c r="F26" s="353">
        <f t="shared" si="0"/>
        <v>130</v>
      </c>
      <c r="G26" s="43"/>
      <c r="H26" s="504"/>
    </row>
    <row r="27" spans="1:10" s="38" customFormat="1" ht="15" customHeight="1" x14ac:dyDescent="0.2">
      <c r="A27" s="333"/>
      <c r="B27" s="1548" t="s">
        <v>30</v>
      </c>
      <c r="C27" s="1669">
        <f>SUM(C12:C26)</f>
        <v>520</v>
      </c>
      <c r="D27" s="1669">
        <f>SUM(D12:D26)</f>
        <v>511</v>
      </c>
      <c r="E27" s="1669">
        <f>SUM(E12:E26)</f>
        <v>95</v>
      </c>
      <c r="F27" s="1549">
        <f>SUM(F12:F26)</f>
        <v>1126</v>
      </c>
      <c r="G27" s="37"/>
      <c r="H27" s="587"/>
    </row>
    <row r="28" spans="1:10" s="44" customFormat="1" ht="15" customHeight="1" x14ac:dyDescent="0.2">
      <c r="A28" s="1553"/>
      <c r="B28" s="1554" t="s">
        <v>31</v>
      </c>
      <c r="C28" s="1555">
        <v>597</v>
      </c>
      <c r="D28" s="1555">
        <v>515</v>
      </c>
      <c r="E28" s="1555">
        <v>89</v>
      </c>
      <c r="F28" s="1556">
        <v>1201</v>
      </c>
      <c r="G28" s="43"/>
      <c r="H28" s="504"/>
    </row>
    <row r="29" spans="1:10" s="44" customFormat="1" ht="15" customHeight="1" x14ac:dyDescent="0.2">
      <c r="A29" s="1550"/>
      <c r="B29" s="1546" t="s">
        <v>206</v>
      </c>
      <c r="C29" s="1547">
        <v>716</v>
      </c>
      <c r="D29" s="1547">
        <v>325</v>
      </c>
      <c r="E29" s="1547">
        <v>157</v>
      </c>
      <c r="F29" s="1551">
        <v>1198</v>
      </c>
      <c r="G29" s="43"/>
      <c r="H29" s="504"/>
    </row>
    <row r="30" spans="1:10" s="38" customFormat="1" ht="15" customHeight="1" x14ac:dyDescent="0.2">
      <c r="A30" s="1552"/>
      <c r="B30" s="1546" t="s">
        <v>208</v>
      </c>
      <c r="C30" s="1547">
        <v>688</v>
      </c>
      <c r="D30" s="1547">
        <v>479</v>
      </c>
      <c r="E30" s="1547">
        <v>102</v>
      </c>
      <c r="F30" s="1551">
        <v>1269</v>
      </c>
      <c r="G30" s="37"/>
      <c r="H30" s="587"/>
    </row>
    <row r="31" spans="1:10" s="38" customFormat="1" ht="15" customHeight="1" x14ac:dyDescent="0.2">
      <c r="A31" s="1552"/>
      <c r="B31" s="1546" t="s">
        <v>209</v>
      </c>
      <c r="C31" s="1547">
        <v>758</v>
      </c>
      <c r="D31" s="1547">
        <v>392</v>
      </c>
      <c r="E31" s="1547">
        <v>125</v>
      </c>
      <c r="F31" s="1551">
        <v>1275</v>
      </c>
      <c r="G31" s="37"/>
      <c r="H31" s="587"/>
    </row>
    <row r="32" spans="1:10" s="44" customFormat="1" ht="15" customHeight="1" x14ac:dyDescent="0.2">
      <c r="A32" s="1552"/>
      <c r="B32" s="1546" t="s">
        <v>211</v>
      </c>
      <c r="C32" s="1547">
        <v>824</v>
      </c>
      <c r="D32" s="1547">
        <v>426</v>
      </c>
      <c r="E32" s="1547">
        <v>132</v>
      </c>
      <c r="F32" s="1551">
        <v>1382</v>
      </c>
      <c r="G32" s="846"/>
      <c r="H32" s="504"/>
    </row>
    <row r="33" spans="1:10" s="44" customFormat="1" ht="15" customHeight="1" x14ac:dyDescent="0.2">
      <c r="A33" s="1552"/>
      <c r="B33" s="1546" t="s">
        <v>213</v>
      </c>
      <c r="C33" s="1547">
        <v>737</v>
      </c>
      <c r="D33" s="1547">
        <v>587</v>
      </c>
      <c r="E33" s="1547">
        <v>96</v>
      </c>
      <c r="F33" s="1551">
        <v>1420</v>
      </c>
      <c r="G33" s="846"/>
      <c r="H33" s="504"/>
      <c r="I33" s="504"/>
      <c r="J33" s="504"/>
    </row>
    <row r="34" spans="1:10" s="44" customFormat="1" ht="15" customHeight="1" x14ac:dyDescent="0.2">
      <c r="A34" s="1552"/>
      <c r="B34" s="1546" t="s">
        <v>215</v>
      </c>
      <c r="C34" s="1547">
        <v>804</v>
      </c>
      <c r="D34" s="1547">
        <v>617</v>
      </c>
      <c r="E34" s="1547">
        <v>64</v>
      </c>
      <c r="F34" s="1551">
        <v>1485</v>
      </c>
      <c r="G34" s="846"/>
      <c r="H34" s="43"/>
      <c r="I34" s="43"/>
    </row>
    <row r="35" spans="1:10" s="44" customFormat="1" ht="15" hidden="1" customHeight="1" outlineLevel="1" thickBot="1" x14ac:dyDescent="0.25">
      <c r="A35" s="1552"/>
      <c r="B35" s="1546" t="s">
        <v>217</v>
      </c>
      <c r="C35" s="1547">
        <v>635</v>
      </c>
      <c r="D35" s="1547">
        <v>738</v>
      </c>
      <c r="E35" s="1547">
        <v>133</v>
      </c>
      <c r="F35" s="1551">
        <f>SUM(C35:E35)</f>
        <v>1506</v>
      </c>
      <c r="G35" s="846"/>
      <c r="H35" s="43"/>
      <c r="I35" s="43"/>
    </row>
    <row r="36" spans="1:10" s="44" customFormat="1" ht="15" customHeight="1" collapsed="1" thickBot="1" x14ac:dyDescent="0.25">
      <c r="A36" s="1251"/>
      <c r="B36" s="377" t="s">
        <v>258</v>
      </c>
      <c r="C36" s="283">
        <v>680</v>
      </c>
      <c r="D36" s="283">
        <v>722</v>
      </c>
      <c r="E36" s="283">
        <v>129</v>
      </c>
      <c r="F36" s="284">
        <f>SUM(C36:E36)</f>
        <v>1531</v>
      </c>
      <c r="G36" s="846"/>
      <c r="H36" s="43"/>
      <c r="I36" s="43"/>
    </row>
    <row r="37" spans="1:10" ht="13.5" hidden="1" outlineLevel="1" thickBot="1" x14ac:dyDescent="0.25">
      <c r="A37" s="828"/>
      <c r="B37" s="855" t="s">
        <v>259</v>
      </c>
      <c r="C37" s="824">
        <v>678</v>
      </c>
      <c r="D37" s="825">
        <v>795</v>
      </c>
      <c r="E37" s="826">
        <v>70</v>
      </c>
      <c r="F37" s="827">
        <v>1543</v>
      </c>
      <c r="G37" s="846"/>
    </row>
    <row r="38" spans="1:10" ht="13.5" hidden="1" outlineLevel="1" thickBot="1" x14ac:dyDescent="0.25">
      <c r="A38" s="822"/>
      <c r="B38" s="823" t="s">
        <v>260</v>
      </c>
      <c r="C38" s="824">
        <v>683</v>
      </c>
      <c r="D38" s="825">
        <v>719</v>
      </c>
      <c r="E38" s="826">
        <v>129</v>
      </c>
      <c r="F38" s="827">
        <v>1531</v>
      </c>
      <c r="G38" s="846">
        <f t="shared" ref="G38" si="1">SUM(C38:E38)</f>
        <v>1531</v>
      </c>
    </row>
    <row r="39" spans="1:10" collapsed="1" x14ac:dyDescent="0.2">
      <c r="A39" s="586" t="s">
        <v>199</v>
      </c>
      <c r="B39" s="334"/>
      <c r="C39" s="127"/>
      <c r="D39" s="127"/>
      <c r="E39" s="127"/>
      <c r="F39" s="127"/>
    </row>
    <row r="40" spans="1:10" x14ac:dyDescent="0.2">
      <c r="A40" s="282" t="s">
        <v>261</v>
      </c>
      <c r="B40" s="334"/>
      <c r="C40" s="127"/>
      <c r="D40" s="127"/>
      <c r="E40" s="127"/>
      <c r="F40" s="127"/>
    </row>
    <row r="42" spans="1:10" x14ac:dyDescent="0.2">
      <c r="C42" s="1181"/>
      <c r="D42" s="1181"/>
      <c r="E42" s="1181"/>
      <c r="F42" s="1182"/>
    </row>
  </sheetData>
  <mergeCells count="2">
    <mergeCell ref="A9:F9"/>
    <mergeCell ref="C10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51"/>
  <sheetViews>
    <sheetView showGridLines="0" topLeftCell="A8" zoomScale="110" zoomScaleNormal="110" workbookViewId="0">
      <selection activeCell="AG16" sqref="AG16"/>
    </sheetView>
  </sheetViews>
  <sheetFormatPr baseColWidth="10" defaultColWidth="11.42578125" defaultRowHeight="12.75" outlineLevelRow="1" x14ac:dyDescent="0.2"/>
  <cols>
    <col min="1" max="1" width="8.140625" style="59" customWidth="1"/>
    <col min="2" max="2" width="22.7109375" style="59" customWidth="1"/>
    <col min="3" max="10" width="11" style="59" customWidth="1"/>
    <col min="11" max="11" width="9.140625" style="59" customWidth="1"/>
    <col min="12" max="12" width="11" style="59" customWidth="1"/>
    <col min="13" max="13" width="8.140625" style="59" customWidth="1"/>
    <col min="14" max="14" width="9.7109375" style="59" customWidth="1"/>
    <col min="15" max="15" width="10.140625" style="59" customWidth="1"/>
    <col min="16" max="16" width="8.140625" style="59" customWidth="1"/>
    <col min="17" max="17" width="11" style="59" customWidth="1"/>
    <col min="18" max="20" width="11.42578125" style="59"/>
    <col min="21" max="21" width="23.85546875" style="59" customWidth="1"/>
    <col min="22" max="16384" width="11.42578125" style="59"/>
  </cols>
  <sheetData>
    <row r="2" spans="1:22" x14ac:dyDescent="0.2">
      <c r="A2" s="39" t="s">
        <v>0</v>
      </c>
    </row>
    <row r="3" spans="1:22" x14ac:dyDescent="0.2">
      <c r="A3" s="39"/>
    </row>
    <row r="4" spans="1:22" x14ac:dyDescent="0.2">
      <c r="A4" s="39" t="str">
        <f>A7</f>
        <v>Tabell 1-11-E - Avgang fra kvalifiseringsprogrammet (KVP) og resultater for deltakerne -  perioden 01.01.-31.12.</v>
      </c>
    </row>
    <row r="5" spans="1:22" x14ac:dyDescent="0.2">
      <c r="A5" s="499"/>
    </row>
    <row r="6" spans="1:22" x14ac:dyDescent="0.2">
      <c r="A6" s="586" t="s">
        <v>199</v>
      </c>
    </row>
    <row r="7" spans="1:22" ht="29.25" customHeight="1" thickBot="1" x14ac:dyDescent="0.25">
      <c r="A7" s="244" t="s">
        <v>262</v>
      </c>
      <c r="B7" s="41"/>
      <c r="C7" s="41"/>
      <c r="D7" s="41"/>
      <c r="E7" s="41"/>
      <c r="F7" s="41"/>
      <c r="G7" s="245"/>
      <c r="H7" s="245"/>
      <c r="I7" s="500"/>
      <c r="J7" s="245"/>
      <c r="K7" s="245"/>
      <c r="L7" s="1403">
        <f>(C25+F25+E25)/L25</f>
        <v>0.59111111111111114</v>
      </c>
      <c r="M7" s="245"/>
      <c r="N7" s="245"/>
      <c r="O7" s="245"/>
      <c r="P7" s="245"/>
      <c r="Q7" s="245"/>
    </row>
    <row r="8" spans="1:22" s="60" customFormat="1" ht="72.75" customHeight="1" x14ac:dyDescent="0.2">
      <c r="A8" s="774"/>
      <c r="B8" s="775"/>
      <c r="C8" s="1844" t="s">
        <v>263</v>
      </c>
      <c r="D8" s="1844"/>
      <c r="E8" s="1844"/>
      <c r="F8" s="1844"/>
      <c r="G8" s="1844"/>
      <c r="H8" s="1844"/>
      <c r="I8" s="1844"/>
      <c r="J8" s="1844"/>
      <c r="K8" s="1844"/>
      <c r="L8" s="1845"/>
      <c r="M8" s="1846" t="s">
        <v>264</v>
      </c>
      <c r="N8" s="1844"/>
      <c r="O8" s="1847"/>
      <c r="P8" s="776" t="s">
        <v>265</v>
      </c>
      <c r="Q8" s="772" t="s">
        <v>266</v>
      </c>
    </row>
    <row r="9" spans="1:22" s="60" customFormat="1" ht="146.25" customHeight="1" x14ac:dyDescent="0.2">
      <c r="A9" s="249" t="s">
        <v>3</v>
      </c>
      <c r="B9" s="501" t="s">
        <v>4</v>
      </c>
      <c r="C9" s="1192" t="s">
        <v>267</v>
      </c>
      <c r="D9" s="1193" t="s">
        <v>268</v>
      </c>
      <c r="E9" s="1183" t="s">
        <v>269</v>
      </c>
      <c r="F9" s="1183" t="s">
        <v>270</v>
      </c>
      <c r="G9" s="1183" t="s">
        <v>271</v>
      </c>
      <c r="H9" s="1183" t="s">
        <v>272</v>
      </c>
      <c r="I9" s="1183" t="s">
        <v>273</v>
      </c>
      <c r="J9" s="1183" t="s">
        <v>274</v>
      </c>
      <c r="K9" s="1183" t="s">
        <v>275</v>
      </c>
      <c r="L9" s="502" t="s">
        <v>276</v>
      </c>
      <c r="M9" s="767" t="s">
        <v>277</v>
      </c>
      <c r="N9" s="503" t="s">
        <v>278</v>
      </c>
      <c r="O9" s="768" t="s">
        <v>279</v>
      </c>
      <c r="P9" s="41" t="s">
        <v>280</v>
      </c>
      <c r="Q9" s="773" t="s">
        <v>281</v>
      </c>
      <c r="V9" s="59" t="s">
        <v>282</v>
      </c>
    </row>
    <row r="10" spans="1:22" ht="15" customHeight="1" x14ac:dyDescent="0.2">
      <c r="A10" s="250">
        <v>1</v>
      </c>
      <c r="B10" s="246" t="s">
        <v>14</v>
      </c>
      <c r="C10" s="1675">
        <v>46</v>
      </c>
      <c r="D10" s="1676">
        <v>5</v>
      </c>
      <c r="E10" s="1676">
        <v>11</v>
      </c>
      <c r="F10" s="1676">
        <v>6</v>
      </c>
      <c r="G10" s="1676">
        <v>0</v>
      </c>
      <c r="H10" s="1676">
        <v>14</v>
      </c>
      <c r="I10" s="1676">
        <v>7</v>
      </c>
      <c r="J10" s="1676">
        <v>0</v>
      </c>
      <c r="K10" s="1677">
        <v>20</v>
      </c>
      <c r="L10" s="1685">
        <f>SUM(C10:K10)</f>
        <v>109</v>
      </c>
      <c r="M10" s="1675">
        <v>5</v>
      </c>
      <c r="N10" s="1677">
        <v>4</v>
      </c>
      <c r="O10" s="1690">
        <f>SUM(M10:N10)</f>
        <v>9</v>
      </c>
      <c r="P10" s="1695">
        <v>3</v>
      </c>
      <c r="Q10" s="1344">
        <f>L10+O10+P10</f>
        <v>121</v>
      </c>
      <c r="U10" s="246" t="s">
        <v>14</v>
      </c>
      <c r="V10" s="1347">
        <f>(C10+D10)/L10</f>
        <v>0.46788990825688076</v>
      </c>
    </row>
    <row r="11" spans="1:22" ht="15" customHeight="1" x14ac:dyDescent="0.2">
      <c r="A11" s="251">
        <v>2</v>
      </c>
      <c r="B11" s="247" t="s">
        <v>15</v>
      </c>
      <c r="C11" s="1678">
        <v>37</v>
      </c>
      <c r="D11" s="1672"/>
      <c r="E11" s="1671">
        <v>2</v>
      </c>
      <c r="F11" s="1671">
        <v>7</v>
      </c>
      <c r="G11" s="1671">
        <v>2</v>
      </c>
      <c r="H11" s="1671">
        <v>17</v>
      </c>
      <c r="I11" s="1672"/>
      <c r="J11" s="1671">
        <v>22</v>
      </c>
      <c r="K11" s="1679">
        <v>8</v>
      </c>
      <c r="L11" s="1686">
        <f t="shared" ref="L11:L24" si="0">SUM(C11:K11)</f>
        <v>95</v>
      </c>
      <c r="M11" s="1678">
        <v>5</v>
      </c>
      <c r="N11" s="1679">
        <v>4</v>
      </c>
      <c r="O11" s="1691">
        <f t="shared" ref="O11:O24" si="1">SUM(M11:N11)</f>
        <v>9</v>
      </c>
      <c r="P11" s="1696">
        <v>5</v>
      </c>
      <c r="Q11" s="1345">
        <f>L11+O11+P11</f>
        <v>109</v>
      </c>
      <c r="U11" s="247" t="s">
        <v>15</v>
      </c>
      <c r="V11" s="1347">
        <f t="shared" ref="V11:V25" si="2">(C11+D11)/L11</f>
        <v>0.38947368421052631</v>
      </c>
    </row>
    <row r="12" spans="1:22" ht="15" customHeight="1" x14ac:dyDescent="0.2">
      <c r="A12" s="251">
        <v>3</v>
      </c>
      <c r="B12" s="247" t="s">
        <v>17</v>
      </c>
      <c r="C12" s="1678">
        <v>11</v>
      </c>
      <c r="D12" s="1671">
        <v>5</v>
      </c>
      <c r="E12" s="1671">
        <v>1</v>
      </c>
      <c r="F12" s="1671">
        <v>4</v>
      </c>
      <c r="G12" s="1672"/>
      <c r="H12" s="1671">
        <v>1</v>
      </c>
      <c r="I12" s="1672"/>
      <c r="J12" s="1672"/>
      <c r="K12" s="1679">
        <v>1</v>
      </c>
      <c r="L12" s="1686">
        <f t="shared" si="0"/>
        <v>23</v>
      </c>
      <c r="M12" s="1678">
        <v>0</v>
      </c>
      <c r="N12" s="1679">
        <v>0</v>
      </c>
      <c r="O12" s="1691">
        <f t="shared" si="1"/>
        <v>0</v>
      </c>
      <c r="P12" s="1696">
        <v>2</v>
      </c>
      <c r="Q12" s="1345">
        <f>L12+O12+P12</f>
        <v>25</v>
      </c>
      <c r="U12" s="247" t="s">
        <v>17</v>
      </c>
      <c r="V12" s="1347">
        <f t="shared" si="2"/>
        <v>0.69565217391304346</v>
      </c>
    </row>
    <row r="13" spans="1:22" ht="15" customHeight="1" x14ac:dyDescent="0.2">
      <c r="A13" s="251">
        <v>4</v>
      </c>
      <c r="B13" s="247" t="s">
        <v>18</v>
      </c>
      <c r="C13" s="1678">
        <v>31</v>
      </c>
      <c r="D13" s="1671">
        <v>4</v>
      </c>
      <c r="E13" s="1671">
        <v>1</v>
      </c>
      <c r="F13" s="1671">
        <v>7</v>
      </c>
      <c r="G13" s="1671">
        <v>4</v>
      </c>
      <c r="H13" s="1671">
        <v>7</v>
      </c>
      <c r="I13" s="1671">
        <v>2</v>
      </c>
      <c r="J13" s="1671">
        <v>1</v>
      </c>
      <c r="K13" s="1679">
        <v>5</v>
      </c>
      <c r="L13" s="1686">
        <f t="shared" si="0"/>
        <v>62</v>
      </c>
      <c r="M13" s="1678">
        <v>0</v>
      </c>
      <c r="N13" s="1679">
        <v>2</v>
      </c>
      <c r="O13" s="1691">
        <f t="shared" si="1"/>
        <v>2</v>
      </c>
      <c r="P13" s="1696">
        <v>3</v>
      </c>
      <c r="Q13" s="1345">
        <f>L13+O13+P13</f>
        <v>67</v>
      </c>
      <c r="U13" s="247" t="s">
        <v>18</v>
      </c>
      <c r="V13" s="1347">
        <f t="shared" si="2"/>
        <v>0.56451612903225812</v>
      </c>
    </row>
    <row r="14" spans="1:22" ht="15" customHeight="1" x14ac:dyDescent="0.2">
      <c r="A14" s="251">
        <v>5</v>
      </c>
      <c r="B14" s="247" t="s">
        <v>19</v>
      </c>
      <c r="C14" s="1678">
        <v>21</v>
      </c>
      <c r="D14" s="1671">
        <v>8</v>
      </c>
      <c r="E14" s="1671">
        <v>4</v>
      </c>
      <c r="F14" s="1671">
        <v>2</v>
      </c>
      <c r="G14" s="1671">
        <v>1</v>
      </c>
      <c r="H14" s="1671">
        <v>5</v>
      </c>
      <c r="I14" s="1671">
        <v>0</v>
      </c>
      <c r="J14" s="1671">
        <v>6</v>
      </c>
      <c r="K14" s="1679">
        <v>2</v>
      </c>
      <c r="L14" s="1686">
        <f t="shared" si="0"/>
        <v>49</v>
      </c>
      <c r="M14" s="1678">
        <v>3</v>
      </c>
      <c r="N14" s="1679">
        <v>3</v>
      </c>
      <c r="O14" s="1692">
        <f t="shared" si="1"/>
        <v>6</v>
      </c>
      <c r="P14" s="1696">
        <v>3</v>
      </c>
      <c r="Q14" s="1345">
        <f>L14+O14+P14</f>
        <v>58</v>
      </c>
      <c r="U14" s="247" t="s">
        <v>19</v>
      </c>
      <c r="V14" s="1347">
        <f t="shared" si="2"/>
        <v>0.59183673469387754</v>
      </c>
    </row>
    <row r="15" spans="1:22" ht="15" customHeight="1" x14ac:dyDescent="0.2">
      <c r="A15" s="251">
        <v>6</v>
      </c>
      <c r="B15" s="247" t="s">
        <v>20</v>
      </c>
      <c r="C15" s="1678">
        <v>5</v>
      </c>
      <c r="D15" s="1671">
        <v>0</v>
      </c>
      <c r="E15" s="1671">
        <v>2</v>
      </c>
      <c r="F15" s="1671">
        <v>1</v>
      </c>
      <c r="G15" s="1671">
        <v>0</v>
      </c>
      <c r="H15" s="1671">
        <v>2</v>
      </c>
      <c r="I15" s="1671">
        <v>1</v>
      </c>
      <c r="J15" s="1671">
        <v>0</v>
      </c>
      <c r="K15" s="1679">
        <v>1</v>
      </c>
      <c r="L15" s="1686">
        <f t="shared" si="0"/>
        <v>12</v>
      </c>
      <c r="M15" s="1678">
        <v>1</v>
      </c>
      <c r="N15" s="1679">
        <v>0</v>
      </c>
      <c r="O15" s="1691">
        <f t="shared" si="1"/>
        <v>1</v>
      </c>
      <c r="P15" s="1696">
        <v>0</v>
      </c>
      <c r="Q15" s="1345">
        <f t="shared" ref="Q15:Q23" si="3">L15+O15+P15</f>
        <v>13</v>
      </c>
      <c r="U15" s="247" t="s">
        <v>20</v>
      </c>
      <c r="V15" s="1347">
        <f t="shared" si="2"/>
        <v>0.41666666666666669</v>
      </c>
    </row>
    <row r="16" spans="1:22" ht="15" customHeight="1" x14ac:dyDescent="0.2">
      <c r="A16" s="251">
        <v>7</v>
      </c>
      <c r="B16" s="247" t="s">
        <v>21</v>
      </c>
      <c r="C16" s="1678">
        <v>5</v>
      </c>
      <c r="D16" s="1671">
        <v>2</v>
      </c>
      <c r="E16" s="1672"/>
      <c r="F16" s="1672"/>
      <c r="G16" s="1672"/>
      <c r="H16" s="1671">
        <v>2</v>
      </c>
      <c r="I16" s="1672"/>
      <c r="J16" s="1672"/>
      <c r="K16" s="1680"/>
      <c r="L16" s="1686">
        <f t="shared" si="0"/>
        <v>9</v>
      </c>
      <c r="M16" s="1678">
        <v>1</v>
      </c>
      <c r="N16" s="1679">
        <v>1</v>
      </c>
      <c r="O16" s="1691">
        <f t="shared" si="1"/>
        <v>2</v>
      </c>
      <c r="P16" s="1696">
        <v>1</v>
      </c>
      <c r="Q16" s="1345">
        <f t="shared" si="3"/>
        <v>12</v>
      </c>
      <c r="U16" s="247" t="s">
        <v>21</v>
      </c>
      <c r="V16" s="1347">
        <f t="shared" si="2"/>
        <v>0.77777777777777779</v>
      </c>
    </row>
    <row r="17" spans="1:22" ht="15" customHeight="1" x14ac:dyDescent="0.2">
      <c r="A17" s="251">
        <v>8</v>
      </c>
      <c r="B17" s="247" t="s">
        <v>22</v>
      </c>
      <c r="C17" s="1678">
        <v>14</v>
      </c>
      <c r="D17" s="1671">
        <v>0</v>
      </c>
      <c r="E17" s="1671">
        <v>6</v>
      </c>
      <c r="F17" s="1671">
        <v>3</v>
      </c>
      <c r="G17" s="1671">
        <v>0</v>
      </c>
      <c r="H17" s="1671">
        <v>1</v>
      </c>
      <c r="I17" s="1671">
        <v>2</v>
      </c>
      <c r="J17" s="1671">
        <v>6</v>
      </c>
      <c r="K17" s="1679">
        <v>1</v>
      </c>
      <c r="L17" s="1686">
        <f t="shared" si="0"/>
        <v>33</v>
      </c>
      <c r="M17" s="1678">
        <v>4</v>
      </c>
      <c r="N17" s="1679">
        <v>0</v>
      </c>
      <c r="O17" s="1691">
        <f t="shared" si="1"/>
        <v>4</v>
      </c>
      <c r="P17" s="1696">
        <v>1</v>
      </c>
      <c r="Q17" s="1345">
        <f t="shared" si="3"/>
        <v>38</v>
      </c>
      <c r="U17" s="247" t="s">
        <v>22</v>
      </c>
      <c r="V17" s="1347">
        <f t="shared" si="2"/>
        <v>0.42424242424242425</v>
      </c>
    </row>
    <row r="18" spans="1:22" ht="15" customHeight="1" x14ac:dyDescent="0.2">
      <c r="A18" s="251">
        <v>9</v>
      </c>
      <c r="B18" s="247" t="s">
        <v>23</v>
      </c>
      <c r="C18" s="1678">
        <v>10</v>
      </c>
      <c r="D18" s="1671">
        <v>6</v>
      </c>
      <c r="E18" s="1671">
        <v>7</v>
      </c>
      <c r="F18" s="1671">
        <v>1</v>
      </c>
      <c r="G18" s="1671">
        <v>1</v>
      </c>
      <c r="H18" s="1671">
        <v>1</v>
      </c>
      <c r="I18" s="1671">
        <v>4</v>
      </c>
      <c r="J18" s="1671">
        <v>2</v>
      </c>
      <c r="K18" s="1679">
        <v>4</v>
      </c>
      <c r="L18" s="1686">
        <f t="shared" si="0"/>
        <v>36</v>
      </c>
      <c r="M18" s="1678">
        <v>2</v>
      </c>
      <c r="N18" s="1679">
        <v>4</v>
      </c>
      <c r="O18" s="1691">
        <f t="shared" si="1"/>
        <v>6</v>
      </c>
      <c r="P18" s="1696">
        <v>0</v>
      </c>
      <c r="Q18" s="1345">
        <f t="shared" si="3"/>
        <v>42</v>
      </c>
      <c r="T18" s="59" t="s">
        <v>16</v>
      </c>
      <c r="U18" s="247" t="s">
        <v>23</v>
      </c>
      <c r="V18" s="1347">
        <f t="shared" si="2"/>
        <v>0.44444444444444442</v>
      </c>
    </row>
    <row r="19" spans="1:22" ht="15" customHeight="1" x14ac:dyDescent="0.2">
      <c r="A19" s="251">
        <v>10</v>
      </c>
      <c r="B19" s="247" t="s">
        <v>24</v>
      </c>
      <c r="C19" s="1678">
        <v>8</v>
      </c>
      <c r="D19" s="1671">
        <v>1</v>
      </c>
      <c r="E19" s="1671">
        <v>0</v>
      </c>
      <c r="F19" s="1671">
        <v>0</v>
      </c>
      <c r="G19" s="1671">
        <v>0</v>
      </c>
      <c r="H19" s="1671">
        <v>0</v>
      </c>
      <c r="I19" s="1671">
        <v>2</v>
      </c>
      <c r="J19" s="1671">
        <v>4</v>
      </c>
      <c r="K19" s="1679">
        <v>2</v>
      </c>
      <c r="L19" s="1686">
        <f t="shared" si="0"/>
        <v>17</v>
      </c>
      <c r="M19" s="1678">
        <v>7</v>
      </c>
      <c r="N19" s="1679">
        <v>1</v>
      </c>
      <c r="O19" s="1691">
        <f t="shared" si="1"/>
        <v>8</v>
      </c>
      <c r="P19" s="1696">
        <v>1</v>
      </c>
      <c r="Q19" s="1345">
        <f t="shared" si="3"/>
        <v>26</v>
      </c>
      <c r="U19" s="247" t="s">
        <v>24</v>
      </c>
      <c r="V19" s="1347">
        <f t="shared" si="2"/>
        <v>0.52941176470588236</v>
      </c>
    </row>
    <row r="20" spans="1:22" ht="15" customHeight="1" x14ac:dyDescent="0.2">
      <c r="A20" s="251">
        <v>11</v>
      </c>
      <c r="B20" s="247" t="s">
        <v>25</v>
      </c>
      <c r="C20" s="1678">
        <v>21</v>
      </c>
      <c r="D20" s="1671">
        <v>3</v>
      </c>
      <c r="E20" s="1671">
        <v>4</v>
      </c>
      <c r="F20" s="1671">
        <v>3</v>
      </c>
      <c r="G20" s="1671">
        <v>0</v>
      </c>
      <c r="H20" s="1671">
        <v>1</v>
      </c>
      <c r="I20" s="1671">
        <v>2</v>
      </c>
      <c r="J20" s="1671">
        <v>1</v>
      </c>
      <c r="K20" s="1679">
        <v>11</v>
      </c>
      <c r="L20" s="1686">
        <f t="shared" si="0"/>
        <v>46</v>
      </c>
      <c r="M20" s="1678">
        <v>4</v>
      </c>
      <c r="N20" s="1679">
        <v>3</v>
      </c>
      <c r="O20" s="1691">
        <f t="shared" si="1"/>
        <v>7</v>
      </c>
      <c r="P20" s="1696">
        <v>5</v>
      </c>
      <c r="Q20" s="1345">
        <f t="shared" si="3"/>
        <v>58</v>
      </c>
      <c r="U20" s="247" t="s">
        <v>25</v>
      </c>
      <c r="V20" s="1347">
        <f t="shared" si="2"/>
        <v>0.52173913043478259</v>
      </c>
    </row>
    <row r="21" spans="1:22" ht="15" customHeight="1" x14ac:dyDescent="0.2">
      <c r="A21" s="251">
        <v>12</v>
      </c>
      <c r="B21" s="247" t="s">
        <v>26</v>
      </c>
      <c r="C21" s="1678">
        <v>30</v>
      </c>
      <c r="D21" s="1671">
        <v>5</v>
      </c>
      <c r="E21" s="1671">
        <v>3</v>
      </c>
      <c r="F21" s="1671">
        <v>8</v>
      </c>
      <c r="G21" s="1671">
        <v>0</v>
      </c>
      <c r="H21" s="1671">
        <v>2</v>
      </c>
      <c r="I21" s="1671">
        <v>2</v>
      </c>
      <c r="J21" s="1671">
        <v>8</v>
      </c>
      <c r="K21" s="1679">
        <v>5</v>
      </c>
      <c r="L21" s="1686">
        <f t="shared" si="0"/>
        <v>63</v>
      </c>
      <c r="M21" s="1678">
        <v>4</v>
      </c>
      <c r="N21" s="1679">
        <v>2</v>
      </c>
      <c r="O21" s="1691">
        <f t="shared" si="1"/>
        <v>6</v>
      </c>
      <c r="P21" s="1696">
        <v>5</v>
      </c>
      <c r="Q21" s="1345">
        <f t="shared" si="3"/>
        <v>74</v>
      </c>
      <c r="U21" s="247" t="s">
        <v>26</v>
      </c>
      <c r="V21" s="1347">
        <f t="shared" si="2"/>
        <v>0.55555555555555558</v>
      </c>
    </row>
    <row r="22" spans="1:22" ht="15" customHeight="1" x14ac:dyDescent="0.2">
      <c r="A22" s="251">
        <v>13</v>
      </c>
      <c r="B22" s="247" t="s">
        <v>27</v>
      </c>
      <c r="C22" s="1678">
        <v>9</v>
      </c>
      <c r="D22" s="1671">
        <v>2</v>
      </c>
      <c r="E22" s="1671">
        <v>7</v>
      </c>
      <c r="F22" s="1671">
        <v>9</v>
      </c>
      <c r="G22" s="1671">
        <v>0</v>
      </c>
      <c r="H22" s="1671">
        <v>2</v>
      </c>
      <c r="I22" s="1671">
        <v>0</v>
      </c>
      <c r="J22" s="1671">
        <v>5</v>
      </c>
      <c r="K22" s="1679">
        <v>5</v>
      </c>
      <c r="L22" s="1686">
        <f t="shared" si="0"/>
        <v>39</v>
      </c>
      <c r="M22" s="1678">
        <v>1</v>
      </c>
      <c r="N22" s="1679">
        <v>1</v>
      </c>
      <c r="O22" s="1691">
        <f t="shared" si="1"/>
        <v>2</v>
      </c>
      <c r="P22" s="1696">
        <v>2</v>
      </c>
      <c r="Q22" s="1345">
        <f t="shared" si="3"/>
        <v>43</v>
      </c>
      <c r="U22" s="247" t="s">
        <v>27</v>
      </c>
      <c r="V22" s="1347">
        <f t="shared" si="2"/>
        <v>0.28205128205128205</v>
      </c>
    </row>
    <row r="23" spans="1:22" ht="15" customHeight="1" x14ac:dyDescent="0.2">
      <c r="A23" s="251">
        <v>14</v>
      </c>
      <c r="B23" s="247" t="s">
        <v>28</v>
      </c>
      <c r="C23" s="1678">
        <v>6</v>
      </c>
      <c r="D23" s="1671">
        <v>1</v>
      </c>
      <c r="E23" s="1671">
        <v>3</v>
      </c>
      <c r="F23" s="1672"/>
      <c r="G23" s="1672"/>
      <c r="H23" s="1672"/>
      <c r="I23" s="1672"/>
      <c r="J23" s="1672"/>
      <c r="K23" s="1680"/>
      <c r="L23" s="1686">
        <f t="shared" si="0"/>
        <v>10</v>
      </c>
      <c r="M23" s="1678">
        <v>2</v>
      </c>
      <c r="N23" s="1679">
        <v>0</v>
      </c>
      <c r="O23" s="1691">
        <f t="shared" si="1"/>
        <v>2</v>
      </c>
      <c r="P23" s="1696">
        <v>0</v>
      </c>
      <c r="Q23" s="1345">
        <f t="shared" si="3"/>
        <v>12</v>
      </c>
      <c r="U23" s="247" t="s">
        <v>28</v>
      </c>
      <c r="V23" s="1347">
        <f t="shared" si="2"/>
        <v>0.7</v>
      </c>
    </row>
    <row r="24" spans="1:22" ht="15" customHeight="1" x14ac:dyDescent="0.2">
      <c r="A24" s="252">
        <v>15</v>
      </c>
      <c r="B24" s="248" t="s">
        <v>29</v>
      </c>
      <c r="C24" s="1681">
        <v>27</v>
      </c>
      <c r="D24" s="1682">
        <v>5</v>
      </c>
      <c r="E24" s="1682">
        <v>11</v>
      </c>
      <c r="F24" s="1682">
        <v>5</v>
      </c>
      <c r="G24" s="1683" t="s">
        <v>283</v>
      </c>
      <c r="H24" s="1682">
        <v>9</v>
      </c>
      <c r="I24" s="1682">
        <v>1</v>
      </c>
      <c r="J24" s="1682">
        <v>3</v>
      </c>
      <c r="K24" s="1684">
        <v>11</v>
      </c>
      <c r="L24" s="1687">
        <f t="shared" si="0"/>
        <v>72</v>
      </c>
      <c r="M24" s="1681">
        <v>2</v>
      </c>
      <c r="N24" s="1684">
        <v>5</v>
      </c>
      <c r="O24" s="1693">
        <f t="shared" si="1"/>
        <v>7</v>
      </c>
      <c r="P24" s="1697">
        <v>4</v>
      </c>
      <c r="Q24" s="1346">
        <f>L24+O24+P24</f>
        <v>83</v>
      </c>
      <c r="U24" s="248" t="s">
        <v>29</v>
      </c>
      <c r="V24" s="1347">
        <f t="shared" si="2"/>
        <v>0.44444444444444442</v>
      </c>
    </row>
    <row r="25" spans="1:22" ht="15" customHeight="1" x14ac:dyDescent="0.2">
      <c r="A25" s="505"/>
      <c r="B25" s="1308" t="s">
        <v>49</v>
      </c>
      <c r="C25" s="1342">
        <f>SUM(C10:C24)</f>
        <v>281</v>
      </c>
      <c r="D25" s="1673">
        <f t="shared" ref="D25:L25" si="4">SUM(D10:D24)</f>
        <v>47</v>
      </c>
      <c r="E25" s="1673">
        <f t="shared" si="4"/>
        <v>62</v>
      </c>
      <c r="F25" s="1673">
        <f t="shared" si="4"/>
        <v>56</v>
      </c>
      <c r="G25" s="1673">
        <f t="shared" si="4"/>
        <v>8</v>
      </c>
      <c r="H25" s="1673">
        <f t="shared" si="4"/>
        <v>64</v>
      </c>
      <c r="I25" s="1673">
        <f t="shared" si="4"/>
        <v>23</v>
      </c>
      <c r="J25" s="1673">
        <f t="shared" si="4"/>
        <v>58</v>
      </c>
      <c r="K25" s="1674">
        <f t="shared" si="4"/>
        <v>76</v>
      </c>
      <c r="L25" s="1309">
        <f t="shared" si="4"/>
        <v>675</v>
      </c>
      <c r="M25" s="1688"/>
      <c r="N25" s="1689">
        <f>SUM(N10:N24)</f>
        <v>30</v>
      </c>
      <c r="O25" s="1310"/>
      <c r="P25" s="1694">
        <f>SUM(P10:P24)</f>
        <v>35</v>
      </c>
      <c r="Q25" s="1310"/>
      <c r="R25" s="1347">
        <f>(C25+F25)/L25</f>
        <v>0.49925925925925924</v>
      </c>
      <c r="U25" s="59" t="str">
        <f>B25</f>
        <v>SUM 1.- 3. tertial 2021</v>
      </c>
      <c r="V25" s="1347">
        <f t="shared" si="2"/>
        <v>0.48592592592592593</v>
      </c>
    </row>
    <row r="26" spans="1:22" ht="15" customHeight="1" x14ac:dyDescent="0.2">
      <c r="A26" s="510"/>
      <c r="B26" s="511" t="s">
        <v>51</v>
      </c>
      <c r="C26" s="512">
        <v>317</v>
      </c>
      <c r="D26" s="513">
        <v>0</v>
      </c>
      <c r="E26" s="513">
        <v>46</v>
      </c>
      <c r="F26" s="513">
        <v>52</v>
      </c>
      <c r="G26" s="513">
        <v>5</v>
      </c>
      <c r="H26" s="513">
        <v>39</v>
      </c>
      <c r="I26" s="513">
        <v>24</v>
      </c>
      <c r="J26" s="513">
        <v>86</v>
      </c>
      <c r="K26" s="514">
        <v>58</v>
      </c>
      <c r="L26" s="1195">
        <v>627</v>
      </c>
      <c r="M26" s="1186"/>
      <c r="N26" s="1187">
        <v>23</v>
      </c>
      <c r="O26" s="765"/>
      <c r="P26" s="770">
        <v>67</v>
      </c>
      <c r="Q26" s="765"/>
      <c r="R26" s="1347">
        <v>0.58851674641148322</v>
      </c>
    </row>
    <row r="27" spans="1:22" ht="15" customHeight="1" thickBot="1" x14ac:dyDescent="0.25">
      <c r="A27" s="510"/>
      <c r="B27" s="511" t="s">
        <v>284</v>
      </c>
      <c r="C27" s="512">
        <v>200</v>
      </c>
      <c r="D27" s="513">
        <v>0</v>
      </c>
      <c r="E27" s="513">
        <v>13</v>
      </c>
      <c r="F27" s="513">
        <v>16</v>
      </c>
      <c r="G27" s="513">
        <v>1</v>
      </c>
      <c r="H27" s="513">
        <v>20</v>
      </c>
      <c r="I27" s="513">
        <v>25</v>
      </c>
      <c r="J27" s="513">
        <v>58</v>
      </c>
      <c r="K27" s="514">
        <v>31</v>
      </c>
      <c r="L27" s="1195">
        <v>364</v>
      </c>
      <c r="M27" s="1186"/>
      <c r="N27" s="1187">
        <v>17</v>
      </c>
      <c r="O27" s="765"/>
      <c r="P27" s="770">
        <v>34</v>
      </c>
      <c r="Q27" s="765"/>
      <c r="R27" s="1347">
        <f t="shared" ref="R27:R29" si="5">(C27+F27)/L27</f>
        <v>0.59340659340659341</v>
      </c>
    </row>
    <row r="28" spans="1:22" ht="15" customHeight="1" x14ac:dyDescent="0.2">
      <c r="A28" s="505"/>
      <c r="B28" s="506" t="s">
        <v>52</v>
      </c>
      <c r="C28" s="507">
        <v>401</v>
      </c>
      <c r="D28" s="508">
        <v>1</v>
      </c>
      <c r="E28" s="508">
        <v>104</v>
      </c>
      <c r="F28" s="508">
        <v>35</v>
      </c>
      <c r="G28" s="508">
        <v>6</v>
      </c>
      <c r="H28" s="508">
        <v>44</v>
      </c>
      <c r="I28" s="508">
        <v>38</v>
      </c>
      <c r="J28" s="508">
        <v>120</v>
      </c>
      <c r="K28" s="509">
        <v>81</v>
      </c>
      <c r="L28" s="1194">
        <v>830</v>
      </c>
      <c r="M28" s="1184"/>
      <c r="N28" s="1185">
        <v>25</v>
      </c>
      <c r="O28" s="764"/>
      <c r="P28" s="769">
        <v>46</v>
      </c>
      <c r="Q28" s="764"/>
      <c r="R28" s="1347">
        <f t="shared" si="5"/>
        <v>0.52530120481927711</v>
      </c>
    </row>
    <row r="29" spans="1:22" ht="15" customHeight="1" thickBot="1" x14ac:dyDescent="0.25">
      <c r="A29" s="510"/>
      <c r="B29" s="511" t="s">
        <v>285</v>
      </c>
      <c r="C29" s="512">
        <v>272</v>
      </c>
      <c r="D29" s="513">
        <v>3</v>
      </c>
      <c r="E29" s="513">
        <v>64</v>
      </c>
      <c r="F29" s="513">
        <v>15</v>
      </c>
      <c r="G29" s="513">
        <v>1</v>
      </c>
      <c r="H29" s="513">
        <v>16</v>
      </c>
      <c r="I29" s="513">
        <v>35</v>
      </c>
      <c r="J29" s="513">
        <v>86</v>
      </c>
      <c r="K29" s="514">
        <v>65</v>
      </c>
      <c r="L29" s="1195">
        <v>557</v>
      </c>
      <c r="M29" s="1186"/>
      <c r="N29" s="1187">
        <v>12</v>
      </c>
      <c r="O29" s="765"/>
      <c r="P29" s="770">
        <v>28</v>
      </c>
      <c r="Q29" s="765"/>
      <c r="R29" s="1347">
        <f t="shared" si="5"/>
        <v>0.51526032315978454</v>
      </c>
    </row>
    <row r="30" spans="1:22" ht="15" customHeight="1" x14ac:dyDescent="0.2">
      <c r="A30" s="515"/>
      <c r="B30" s="516" t="s">
        <v>53</v>
      </c>
      <c r="C30" s="517">
        <v>416</v>
      </c>
      <c r="D30" s="518">
        <v>1</v>
      </c>
      <c r="E30" s="518">
        <v>118</v>
      </c>
      <c r="F30" s="518">
        <v>30</v>
      </c>
      <c r="G30" s="518">
        <v>1</v>
      </c>
      <c r="H30" s="518">
        <v>38</v>
      </c>
      <c r="I30" s="518">
        <v>50</v>
      </c>
      <c r="J30" s="518">
        <v>111</v>
      </c>
      <c r="K30" s="519">
        <v>61</v>
      </c>
      <c r="L30" s="1196">
        <v>826</v>
      </c>
      <c r="M30" s="1188"/>
      <c r="N30" s="1189">
        <v>35</v>
      </c>
      <c r="O30" s="766"/>
      <c r="P30" s="771">
        <v>72</v>
      </c>
      <c r="Q30" s="766"/>
      <c r="R30" s="851"/>
    </row>
    <row r="31" spans="1:22" ht="15" customHeight="1" thickBot="1" x14ac:dyDescent="0.25">
      <c r="A31" s="510"/>
      <c r="B31" s="511" t="s">
        <v>286</v>
      </c>
      <c r="C31" s="512">
        <v>265</v>
      </c>
      <c r="D31" s="513">
        <v>1</v>
      </c>
      <c r="E31" s="513">
        <v>86</v>
      </c>
      <c r="F31" s="513">
        <v>11</v>
      </c>
      <c r="G31" s="513">
        <v>0</v>
      </c>
      <c r="H31" s="513">
        <v>30</v>
      </c>
      <c r="I31" s="513">
        <v>47</v>
      </c>
      <c r="J31" s="513">
        <v>85</v>
      </c>
      <c r="K31" s="514">
        <v>44</v>
      </c>
      <c r="L31" s="1195">
        <v>569</v>
      </c>
      <c r="M31" s="1186"/>
      <c r="N31" s="1187">
        <v>30</v>
      </c>
      <c r="O31" s="765"/>
      <c r="P31" s="770">
        <v>47</v>
      </c>
      <c r="Q31" s="765"/>
      <c r="R31" s="851"/>
    </row>
    <row r="32" spans="1:22" ht="15" customHeight="1" x14ac:dyDescent="0.2">
      <c r="A32" s="505"/>
      <c r="B32" s="506" t="s">
        <v>54</v>
      </c>
      <c r="C32" s="507">
        <v>367</v>
      </c>
      <c r="D32" s="508">
        <v>3</v>
      </c>
      <c r="E32" s="508">
        <v>124</v>
      </c>
      <c r="F32" s="508">
        <v>23</v>
      </c>
      <c r="G32" s="508">
        <v>4</v>
      </c>
      <c r="H32" s="508">
        <v>28</v>
      </c>
      <c r="I32" s="508">
        <v>66</v>
      </c>
      <c r="J32" s="508">
        <v>134</v>
      </c>
      <c r="K32" s="509">
        <v>84</v>
      </c>
      <c r="L32" s="1194">
        <v>833</v>
      </c>
      <c r="M32" s="1184"/>
      <c r="N32" s="1185">
        <v>18</v>
      </c>
      <c r="O32" s="764"/>
      <c r="P32" s="769">
        <v>77</v>
      </c>
      <c r="Q32" s="764"/>
      <c r="R32" s="851"/>
    </row>
    <row r="33" spans="1:18" ht="15" customHeight="1" thickBot="1" x14ac:dyDescent="0.25">
      <c r="A33" s="510"/>
      <c r="B33" s="511" t="s">
        <v>287</v>
      </c>
      <c r="C33" s="512">
        <v>225</v>
      </c>
      <c r="D33" s="513">
        <v>0</v>
      </c>
      <c r="E33" s="513">
        <v>90</v>
      </c>
      <c r="F33" s="513">
        <v>14</v>
      </c>
      <c r="G33" s="513">
        <v>1</v>
      </c>
      <c r="H33" s="513">
        <v>21</v>
      </c>
      <c r="I33" s="513">
        <v>49</v>
      </c>
      <c r="J33" s="513">
        <v>79</v>
      </c>
      <c r="K33" s="514">
        <v>70</v>
      </c>
      <c r="L33" s="1195">
        <v>549</v>
      </c>
      <c r="M33" s="1186"/>
      <c r="N33" s="1187">
        <v>9</v>
      </c>
      <c r="O33" s="765"/>
      <c r="P33" s="770">
        <v>48</v>
      </c>
      <c r="Q33" s="765"/>
      <c r="R33" s="851"/>
    </row>
    <row r="34" spans="1:18" ht="15" customHeight="1" x14ac:dyDescent="0.2">
      <c r="A34" s="505"/>
      <c r="B34" s="506" t="s">
        <v>55</v>
      </c>
      <c r="C34" s="507">
        <v>422</v>
      </c>
      <c r="D34" s="508">
        <v>0</v>
      </c>
      <c r="E34" s="508">
        <v>115</v>
      </c>
      <c r="F34" s="508">
        <v>28</v>
      </c>
      <c r="G34" s="508">
        <v>1</v>
      </c>
      <c r="H34" s="508">
        <v>49</v>
      </c>
      <c r="I34" s="508">
        <v>68</v>
      </c>
      <c r="J34" s="508">
        <v>116</v>
      </c>
      <c r="K34" s="509">
        <v>94</v>
      </c>
      <c r="L34" s="1194">
        <v>893</v>
      </c>
      <c r="M34" s="1184"/>
      <c r="N34" s="1185">
        <v>65</v>
      </c>
      <c r="O34" s="764"/>
      <c r="P34" s="769">
        <v>87</v>
      </c>
      <c r="Q34" s="764"/>
    </row>
    <row r="35" spans="1:18" ht="15" customHeight="1" thickBot="1" x14ac:dyDescent="0.25">
      <c r="A35" s="510"/>
      <c r="B35" s="511" t="s">
        <v>288</v>
      </c>
      <c r="C35" s="512">
        <v>258</v>
      </c>
      <c r="D35" s="513">
        <v>0</v>
      </c>
      <c r="E35" s="513">
        <v>77</v>
      </c>
      <c r="F35" s="513">
        <v>13</v>
      </c>
      <c r="G35" s="513">
        <v>1</v>
      </c>
      <c r="H35" s="513">
        <v>33</v>
      </c>
      <c r="I35" s="513">
        <v>43</v>
      </c>
      <c r="J35" s="513">
        <v>93</v>
      </c>
      <c r="K35" s="514">
        <v>71</v>
      </c>
      <c r="L35" s="1195">
        <v>589</v>
      </c>
      <c r="M35" s="1186"/>
      <c r="N35" s="1187">
        <v>14</v>
      </c>
      <c r="O35" s="765"/>
      <c r="P35" s="770">
        <v>53</v>
      </c>
      <c r="Q35" s="765"/>
    </row>
    <row r="36" spans="1:18" ht="15" customHeight="1" x14ac:dyDescent="0.2">
      <c r="A36" s="515"/>
      <c r="B36" s="516" t="s">
        <v>56</v>
      </c>
      <c r="C36" s="517">
        <v>346</v>
      </c>
      <c r="D36" s="518">
        <v>0</v>
      </c>
      <c r="E36" s="518">
        <v>117</v>
      </c>
      <c r="F36" s="518">
        <v>25</v>
      </c>
      <c r="G36" s="518">
        <v>2</v>
      </c>
      <c r="H36" s="518">
        <v>59</v>
      </c>
      <c r="I36" s="518">
        <v>67</v>
      </c>
      <c r="J36" s="518">
        <v>146</v>
      </c>
      <c r="K36" s="519">
        <v>106</v>
      </c>
      <c r="L36" s="1196">
        <v>868</v>
      </c>
      <c r="M36" s="1188"/>
      <c r="N36" s="1189">
        <v>29</v>
      </c>
      <c r="O36" s="766"/>
      <c r="P36" s="771">
        <v>87</v>
      </c>
      <c r="Q36" s="766"/>
    </row>
    <row r="37" spans="1:18" ht="15" customHeight="1" thickBot="1" x14ac:dyDescent="0.25">
      <c r="A37" s="510"/>
      <c r="B37" s="511" t="s">
        <v>289</v>
      </c>
      <c r="C37" s="512">
        <v>218</v>
      </c>
      <c r="D37" s="513">
        <v>0</v>
      </c>
      <c r="E37" s="513">
        <v>86</v>
      </c>
      <c r="F37" s="513">
        <v>14</v>
      </c>
      <c r="G37" s="513">
        <v>1</v>
      </c>
      <c r="H37" s="513">
        <v>43</v>
      </c>
      <c r="I37" s="513">
        <v>55</v>
      </c>
      <c r="J37" s="513">
        <v>106</v>
      </c>
      <c r="K37" s="514">
        <v>77</v>
      </c>
      <c r="L37" s="1195">
        <v>600</v>
      </c>
      <c r="M37" s="1186"/>
      <c r="N37" s="1187">
        <v>17</v>
      </c>
      <c r="O37" s="765"/>
      <c r="P37" s="770">
        <v>53</v>
      </c>
      <c r="Q37" s="765"/>
    </row>
    <row r="38" spans="1:18" ht="13.5" hidden="1" outlineLevel="1" thickBot="1" x14ac:dyDescent="0.25">
      <c r="A38" s="829"/>
      <c r="B38" s="830" t="s">
        <v>249</v>
      </c>
      <c r="C38" s="831">
        <v>74</v>
      </c>
      <c r="D38" s="832">
        <v>0</v>
      </c>
      <c r="E38" s="832">
        <v>36</v>
      </c>
      <c r="F38" s="832">
        <v>2</v>
      </c>
      <c r="G38" s="832">
        <v>0</v>
      </c>
      <c r="H38" s="832">
        <v>12</v>
      </c>
      <c r="I38" s="832">
        <v>25</v>
      </c>
      <c r="J38" s="832">
        <v>49</v>
      </c>
      <c r="K38" s="833">
        <v>33</v>
      </c>
      <c r="L38" s="1197">
        <v>231</v>
      </c>
      <c r="M38" s="1190"/>
      <c r="N38" s="1191">
        <v>7</v>
      </c>
      <c r="O38" s="835"/>
      <c r="P38" s="836">
        <v>21</v>
      </c>
      <c r="Q38" s="835"/>
    </row>
    <row r="39" spans="1:18" ht="13.5" collapsed="1" thickBot="1" x14ac:dyDescent="0.25">
      <c r="A39" s="1252"/>
      <c r="B39" s="1253" t="s">
        <v>138</v>
      </c>
      <c r="C39" s="1254">
        <v>349</v>
      </c>
      <c r="D39" s="1255">
        <v>2</v>
      </c>
      <c r="E39" s="1255">
        <v>109</v>
      </c>
      <c r="F39" s="1255">
        <v>23</v>
      </c>
      <c r="G39" s="1255">
        <v>1</v>
      </c>
      <c r="H39" s="1255">
        <v>53</v>
      </c>
      <c r="I39" s="1255">
        <v>66</v>
      </c>
      <c r="J39" s="1255">
        <v>141</v>
      </c>
      <c r="K39" s="1256">
        <v>132</v>
      </c>
      <c r="L39" s="1257">
        <v>876</v>
      </c>
      <c r="M39" s="1258"/>
      <c r="N39" s="1259">
        <v>36</v>
      </c>
      <c r="O39" s="1260"/>
      <c r="P39" s="1261">
        <v>127</v>
      </c>
      <c r="Q39" s="1260"/>
    </row>
    <row r="40" spans="1:18" ht="13.5" hidden="1" outlineLevel="1" thickBot="1" x14ac:dyDescent="0.25">
      <c r="A40" s="829"/>
      <c r="B40" s="830" t="s">
        <v>250</v>
      </c>
      <c r="C40" s="831">
        <v>227</v>
      </c>
      <c r="D40" s="832">
        <v>0</v>
      </c>
      <c r="E40" s="832">
        <v>79</v>
      </c>
      <c r="F40" s="832">
        <v>13</v>
      </c>
      <c r="G40" s="832">
        <v>1</v>
      </c>
      <c r="H40" s="832">
        <v>32</v>
      </c>
      <c r="I40" s="832">
        <v>53</v>
      </c>
      <c r="J40" s="832">
        <v>85</v>
      </c>
      <c r="K40" s="833">
        <v>80</v>
      </c>
      <c r="L40" s="833">
        <v>570</v>
      </c>
      <c r="M40" s="835"/>
      <c r="N40" s="836">
        <v>22</v>
      </c>
      <c r="O40" s="835"/>
      <c r="P40" s="836">
        <v>85</v>
      </c>
      <c r="Q40" s="856"/>
    </row>
    <row r="41" spans="1:18" ht="13.5" hidden="1" outlineLevel="1" thickBot="1" x14ac:dyDescent="0.25">
      <c r="A41" s="829"/>
      <c r="B41" s="830" t="s">
        <v>59</v>
      </c>
      <c r="C41" s="831">
        <v>112</v>
      </c>
      <c r="D41" s="832">
        <v>0</v>
      </c>
      <c r="E41" s="832">
        <v>43</v>
      </c>
      <c r="F41" s="832">
        <v>7</v>
      </c>
      <c r="G41" s="832">
        <v>0</v>
      </c>
      <c r="H41" s="832">
        <v>11</v>
      </c>
      <c r="I41" s="832">
        <v>36</v>
      </c>
      <c r="J41" s="832">
        <v>41</v>
      </c>
      <c r="K41" s="833">
        <v>44</v>
      </c>
      <c r="L41" s="833">
        <v>294</v>
      </c>
      <c r="M41" s="834"/>
      <c r="N41" s="833">
        <v>6</v>
      </c>
      <c r="O41" s="835"/>
      <c r="P41" s="836">
        <v>41</v>
      </c>
      <c r="Q41" s="835"/>
    </row>
    <row r="42" spans="1:18" hidden="1" outlineLevel="1" x14ac:dyDescent="0.2">
      <c r="A42" s="525"/>
      <c r="B42" s="526" t="s">
        <v>60</v>
      </c>
      <c r="C42" s="527">
        <v>330</v>
      </c>
      <c r="D42" s="528">
        <v>2</v>
      </c>
      <c r="E42" s="528">
        <v>106</v>
      </c>
      <c r="F42" s="528">
        <v>25</v>
      </c>
      <c r="G42" s="528">
        <v>6</v>
      </c>
      <c r="H42" s="528">
        <v>77</v>
      </c>
      <c r="I42" s="528">
        <v>104</v>
      </c>
      <c r="J42" s="528">
        <v>147</v>
      </c>
      <c r="K42" s="529">
        <v>108</v>
      </c>
      <c r="L42" s="530">
        <v>905</v>
      </c>
      <c r="M42" s="531"/>
      <c r="N42" s="532">
        <v>25</v>
      </c>
      <c r="O42" s="533"/>
      <c r="P42" s="534">
        <v>111</v>
      </c>
      <c r="Q42" s="535"/>
    </row>
    <row r="43" spans="1:18" hidden="1" outlineLevel="1" x14ac:dyDescent="0.2">
      <c r="A43" s="536"/>
      <c r="B43" s="537" t="s">
        <v>61</v>
      </c>
      <c r="C43" s="520">
        <v>201</v>
      </c>
      <c r="D43" s="521">
        <v>22</v>
      </c>
      <c r="E43" s="521">
        <v>60</v>
      </c>
      <c r="F43" s="521">
        <v>11</v>
      </c>
      <c r="G43" s="521">
        <v>4</v>
      </c>
      <c r="H43" s="521">
        <v>45</v>
      </c>
      <c r="I43" s="521">
        <v>79</v>
      </c>
      <c r="J43" s="521">
        <v>98</v>
      </c>
      <c r="K43" s="522">
        <v>61</v>
      </c>
      <c r="L43" s="523">
        <v>581</v>
      </c>
      <c r="M43" s="538"/>
      <c r="N43" s="539">
        <v>14</v>
      </c>
      <c r="O43" s="540"/>
      <c r="P43" s="524">
        <v>76</v>
      </c>
      <c r="Q43" s="541"/>
    </row>
    <row r="44" spans="1:18" ht="13.5" hidden="1" outlineLevel="1" thickBot="1" x14ac:dyDescent="0.25">
      <c r="A44" s="542"/>
      <c r="B44" s="543" t="s">
        <v>62</v>
      </c>
      <c r="C44" s="544">
        <v>99</v>
      </c>
      <c r="D44" s="545">
        <v>2</v>
      </c>
      <c r="E44" s="545">
        <v>30</v>
      </c>
      <c r="F44" s="545">
        <v>3</v>
      </c>
      <c r="G44" s="545">
        <v>3</v>
      </c>
      <c r="H44" s="545">
        <v>21</v>
      </c>
      <c r="I44" s="545">
        <v>41</v>
      </c>
      <c r="J44" s="545">
        <v>50</v>
      </c>
      <c r="K44" s="546">
        <v>29</v>
      </c>
      <c r="L44" s="547">
        <v>278</v>
      </c>
      <c r="M44" s="548"/>
      <c r="N44" s="546">
        <v>10</v>
      </c>
      <c r="O44" s="549"/>
      <c r="P44" s="550">
        <v>48</v>
      </c>
      <c r="Q44" s="551"/>
    </row>
    <row r="45" spans="1:18" hidden="1" outlineLevel="1" x14ac:dyDescent="0.2">
      <c r="A45" s="552"/>
      <c r="B45" s="553" t="s">
        <v>63</v>
      </c>
      <c r="C45" s="554">
        <v>281</v>
      </c>
      <c r="D45" s="555">
        <v>11</v>
      </c>
      <c r="E45" s="555">
        <v>86</v>
      </c>
      <c r="F45" s="555">
        <v>32</v>
      </c>
      <c r="G45" s="555">
        <v>10</v>
      </c>
      <c r="H45" s="555">
        <v>86</v>
      </c>
      <c r="I45" s="555">
        <v>97</v>
      </c>
      <c r="J45" s="555">
        <v>94</v>
      </c>
      <c r="K45" s="555">
        <v>70</v>
      </c>
      <c r="L45" s="556">
        <v>767</v>
      </c>
      <c r="M45" s="557"/>
      <c r="N45" s="558">
        <v>39</v>
      </c>
      <c r="O45" s="559"/>
      <c r="P45" s="560">
        <v>168</v>
      </c>
      <c r="Q45" s="561"/>
    </row>
    <row r="46" spans="1:18" hidden="1" outlineLevel="1" x14ac:dyDescent="0.2">
      <c r="A46" s="562"/>
      <c r="B46" s="563" t="s">
        <v>64</v>
      </c>
      <c r="C46" s="564">
        <v>180</v>
      </c>
      <c r="D46" s="565">
        <v>9</v>
      </c>
      <c r="E46" s="565">
        <v>63</v>
      </c>
      <c r="F46" s="565">
        <v>29</v>
      </c>
      <c r="G46" s="565">
        <v>2</v>
      </c>
      <c r="H46" s="565">
        <v>64</v>
      </c>
      <c r="I46" s="565">
        <v>76</v>
      </c>
      <c r="J46" s="565">
        <v>86</v>
      </c>
      <c r="K46" s="565">
        <v>65</v>
      </c>
      <c r="L46" s="566">
        <v>574</v>
      </c>
      <c r="M46" s="567"/>
      <c r="N46" s="568">
        <v>23</v>
      </c>
      <c r="O46" s="569"/>
      <c r="P46" s="570">
        <v>115</v>
      </c>
      <c r="Q46" s="571"/>
    </row>
    <row r="47" spans="1:18" ht="13.5" hidden="1" outlineLevel="1" thickBot="1" x14ac:dyDescent="0.25">
      <c r="A47" s="572"/>
      <c r="B47" s="573" t="s">
        <v>65</v>
      </c>
      <c r="C47" s="574">
        <v>85</v>
      </c>
      <c r="D47" s="575">
        <v>2</v>
      </c>
      <c r="E47" s="575">
        <v>19</v>
      </c>
      <c r="F47" s="575">
        <v>5</v>
      </c>
      <c r="G47" s="575">
        <v>3</v>
      </c>
      <c r="H47" s="575">
        <v>32</v>
      </c>
      <c r="I47" s="575">
        <v>45</v>
      </c>
      <c r="J47" s="575">
        <v>51</v>
      </c>
      <c r="K47" s="576">
        <v>31</v>
      </c>
      <c r="L47" s="577">
        <v>273</v>
      </c>
      <c r="M47" s="578"/>
      <c r="N47" s="579">
        <v>10</v>
      </c>
      <c r="O47" s="580"/>
      <c r="P47" s="581">
        <v>65</v>
      </c>
      <c r="Q47" s="582"/>
    </row>
    <row r="48" spans="1:18" collapsed="1" x14ac:dyDescent="0.2">
      <c r="A48" s="586" t="s">
        <v>199</v>
      </c>
      <c r="B48" s="334"/>
      <c r="C48" s="127"/>
      <c r="D48" s="127"/>
      <c r="E48" s="127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1:17" ht="14.25" x14ac:dyDescent="0.2">
      <c r="A49" s="245" t="s">
        <v>290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1:17" ht="14.25" x14ac:dyDescent="0.2">
      <c r="A50" s="245" t="s">
        <v>291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1:17" x14ac:dyDescent="0.2">
      <c r="B51" s="60"/>
      <c r="C51" s="583"/>
      <c r="D51" s="583"/>
    </row>
  </sheetData>
  <mergeCells count="2">
    <mergeCell ref="C8:L8"/>
    <mergeCell ref="M8:O8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7"/>
  <dimension ref="A2:Q46"/>
  <sheetViews>
    <sheetView showGridLines="0" topLeftCell="A4" zoomScaleNormal="100" workbookViewId="0">
      <selection activeCell="J4" sqref="J4"/>
    </sheetView>
  </sheetViews>
  <sheetFormatPr baseColWidth="10" defaultColWidth="11.42578125" defaultRowHeight="12.75" outlineLevelRow="1" x14ac:dyDescent="0.2"/>
  <cols>
    <col min="1" max="1" width="8.140625" customWidth="1"/>
    <col min="2" max="2" width="23.42578125" customWidth="1"/>
    <col min="3" max="3" width="12.7109375" customWidth="1"/>
    <col min="4" max="4" width="11.42578125" customWidth="1"/>
    <col min="5" max="5" width="10.42578125" customWidth="1"/>
    <col min="6" max="6" width="11.42578125" customWidth="1"/>
    <col min="7" max="7" width="10.28515625" customWidth="1"/>
    <col min="11" max="11" width="7.85546875" customWidth="1"/>
    <col min="12" max="12" width="9.5703125" customWidth="1"/>
  </cols>
  <sheetData>
    <row r="2" spans="1:17" x14ac:dyDescent="0.2">
      <c r="A2" s="1" t="s">
        <v>0</v>
      </c>
    </row>
    <row r="3" spans="1:17" x14ac:dyDescent="0.2">
      <c r="A3" s="1"/>
    </row>
    <row r="4" spans="1:17" x14ac:dyDescent="0.2">
      <c r="A4" s="1" t="str">
        <f>A8</f>
        <v>Tabell 1-11-F - Resultat for deltakere som avsluttet introduksjonsprogram i perioden 01.01.-31.12.</v>
      </c>
    </row>
    <row r="5" spans="1:17" x14ac:dyDescent="0.2">
      <c r="A5" s="1"/>
    </row>
    <row r="6" spans="1:17" x14ac:dyDescent="0.2">
      <c r="A6" s="1"/>
    </row>
    <row r="7" spans="1:17" x14ac:dyDescent="0.2">
      <c r="A7" s="1"/>
    </row>
    <row r="8" spans="1:17" ht="30.75" customHeight="1" thickBot="1" x14ac:dyDescent="0.25">
      <c r="A8" s="3" t="s">
        <v>292</v>
      </c>
      <c r="B8" s="4"/>
      <c r="C8" s="4"/>
      <c r="D8" s="4"/>
      <c r="E8" s="4"/>
      <c r="F8" s="4"/>
    </row>
    <row r="9" spans="1:17" ht="81.2" customHeight="1" thickBot="1" x14ac:dyDescent="0.25">
      <c r="A9" s="450" t="s">
        <v>3</v>
      </c>
      <c r="B9" s="129" t="s">
        <v>4</v>
      </c>
      <c r="C9" s="130" t="s">
        <v>293</v>
      </c>
      <c r="D9" s="451" t="s">
        <v>294</v>
      </c>
      <c r="E9" s="451" t="s">
        <v>295</v>
      </c>
      <c r="F9" s="451" t="s">
        <v>296</v>
      </c>
      <c r="G9" s="451" t="s">
        <v>297</v>
      </c>
      <c r="H9" s="451" t="s">
        <v>298</v>
      </c>
      <c r="I9" s="451" t="s">
        <v>299</v>
      </c>
      <c r="J9" s="427" t="s">
        <v>300</v>
      </c>
      <c r="K9" s="497" t="s">
        <v>266</v>
      </c>
      <c r="L9" s="128" t="s">
        <v>277</v>
      </c>
      <c r="M9" s="61" t="s">
        <v>278</v>
      </c>
      <c r="N9" s="498" t="s">
        <v>301</v>
      </c>
    </row>
    <row r="10" spans="1:17" ht="15" customHeight="1" x14ac:dyDescent="0.2">
      <c r="A10" s="146">
        <v>1</v>
      </c>
      <c r="B10" s="83" t="s">
        <v>14</v>
      </c>
      <c r="C10" s="1557">
        <v>8</v>
      </c>
      <c r="D10" s="1558">
        <v>7</v>
      </c>
      <c r="E10" s="1558">
        <v>4</v>
      </c>
      <c r="F10" s="1558">
        <v>1</v>
      </c>
      <c r="G10" s="1558">
        <v>1</v>
      </c>
      <c r="H10" s="1558">
        <v>0</v>
      </c>
      <c r="I10" s="1558">
        <v>1</v>
      </c>
      <c r="J10" s="1559">
        <v>5</v>
      </c>
      <c r="K10" s="779">
        <f>SUM(C10:J10)</f>
        <v>27</v>
      </c>
      <c r="L10" s="1557">
        <v>1</v>
      </c>
      <c r="M10" s="1559">
        <v>1</v>
      </c>
      <c r="N10" s="452">
        <f>K10+L10+M10</f>
        <v>29</v>
      </c>
      <c r="P10" s="290">
        <f t="shared" ref="P10:P25" si="0">C10/K10</f>
        <v>0.29629629629629628</v>
      </c>
      <c r="Q10" s="290">
        <f t="shared" ref="Q10:Q25" si="1">D10/K10</f>
        <v>0.25925925925925924</v>
      </c>
    </row>
    <row r="11" spans="1:17" ht="15" customHeight="1" x14ac:dyDescent="0.2">
      <c r="A11" s="453">
        <v>2</v>
      </c>
      <c r="B11" s="57" t="s">
        <v>15</v>
      </c>
      <c r="C11" s="354">
        <v>7</v>
      </c>
      <c r="D11" s="355">
        <v>11</v>
      </c>
      <c r="E11" s="355">
        <v>0</v>
      </c>
      <c r="F11" s="355">
        <v>0</v>
      </c>
      <c r="G11" s="355">
        <v>0</v>
      </c>
      <c r="H11" s="355">
        <v>0</v>
      </c>
      <c r="I11" s="355">
        <v>2</v>
      </c>
      <c r="J11" s="356">
        <v>0</v>
      </c>
      <c r="K11" s="780">
        <f t="shared" ref="K11:K24" si="2">SUM(C11:J11)</f>
        <v>20</v>
      </c>
      <c r="L11" s="354">
        <v>0</v>
      </c>
      <c r="M11" s="356">
        <v>0</v>
      </c>
      <c r="N11" s="454">
        <f t="shared" ref="N11:N24" si="3">K11+L11+M11</f>
        <v>20</v>
      </c>
      <c r="P11" s="290">
        <f t="shared" si="0"/>
        <v>0.35</v>
      </c>
      <c r="Q11" s="290">
        <f t="shared" si="1"/>
        <v>0.55000000000000004</v>
      </c>
    </row>
    <row r="12" spans="1:17" ht="15" customHeight="1" x14ac:dyDescent="0.2">
      <c r="A12" s="453">
        <v>3</v>
      </c>
      <c r="B12" s="57" t="s">
        <v>17</v>
      </c>
      <c r="C12" s="354">
        <v>14</v>
      </c>
      <c r="D12" s="355">
        <v>13</v>
      </c>
      <c r="E12" s="355">
        <v>0</v>
      </c>
      <c r="F12" s="355">
        <v>0</v>
      </c>
      <c r="G12" s="355">
        <v>0</v>
      </c>
      <c r="H12" s="355">
        <v>0</v>
      </c>
      <c r="I12" s="355">
        <v>0</v>
      </c>
      <c r="J12" s="356">
        <v>0</v>
      </c>
      <c r="K12" s="780">
        <f t="shared" si="2"/>
        <v>27</v>
      </c>
      <c r="L12" s="354">
        <v>0</v>
      </c>
      <c r="M12" s="356">
        <v>0</v>
      </c>
      <c r="N12" s="454">
        <f t="shared" si="3"/>
        <v>27</v>
      </c>
      <c r="P12" s="290">
        <f t="shared" si="0"/>
        <v>0.51851851851851849</v>
      </c>
      <c r="Q12" s="290">
        <f t="shared" si="1"/>
        <v>0.48148148148148145</v>
      </c>
    </row>
    <row r="13" spans="1:17" ht="15" customHeight="1" x14ac:dyDescent="0.2">
      <c r="A13" s="453">
        <v>4</v>
      </c>
      <c r="B13" s="57" t="s">
        <v>18</v>
      </c>
      <c r="C13" s="354">
        <v>12</v>
      </c>
      <c r="D13" s="355">
        <v>1</v>
      </c>
      <c r="E13" s="355">
        <v>0</v>
      </c>
      <c r="F13" s="355">
        <v>2</v>
      </c>
      <c r="G13" s="355">
        <v>1</v>
      </c>
      <c r="H13" s="355">
        <v>1</v>
      </c>
      <c r="I13" s="355">
        <v>2</v>
      </c>
      <c r="J13" s="356">
        <v>0</v>
      </c>
      <c r="K13" s="780">
        <f t="shared" si="2"/>
        <v>19</v>
      </c>
      <c r="L13" s="354">
        <v>7</v>
      </c>
      <c r="M13" s="356">
        <v>0</v>
      </c>
      <c r="N13" s="454">
        <f t="shared" si="3"/>
        <v>26</v>
      </c>
      <c r="P13" s="290">
        <f t="shared" si="0"/>
        <v>0.63157894736842102</v>
      </c>
      <c r="Q13" s="290">
        <f t="shared" si="1"/>
        <v>5.2631578947368418E-2</v>
      </c>
    </row>
    <row r="14" spans="1:17" ht="15" customHeight="1" x14ac:dyDescent="0.2">
      <c r="A14" s="453">
        <v>5</v>
      </c>
      <c r="B14" s="57" t="s">
        <v>19</v>
      </c>
      <c r="C14" s="354">
        <v>2</v>
      </c>
      <c r="D14" s="355">
        <v>3</v>
      </c>
      <c r="E14" s="355">
        <v>1</v>
      </c>
      <c r="F14" s="355">
        <v>1</v>
      </c>
      <c r="G14" s="355">
        <v>0</v>
      </c>
      <c r="H14" s="355">
        <v>0</v>
      </c>
      <c r="I14" s="355">
        <v>0</v>
      </c>
      <c r="J14" s="356">
        <v>4</v>
      </c>
      <c r="K14" s="780">
        <f t="shared" si="2"/>
        <v>11</v>
      </c>
      <c r="L14" s="354">
        <v>1</v>
      </c>
      <c r="M14" s="356">
        <v>0</v>
      </c>
      <c r="N14" s="454">
        <f t="shared" si="3"/>
        <v>12</v>
      </c>
      <c r="P14" s="290">
        <f t="shared" si="0"/>
        <v>0.18181818181818182</v>
      </c>
      <c r="Q14" s="290">
        <f t="shared" si="1"/>
        <v>0.27272727272727271</v>
      </c>
    </row>
    <row r="15" spans="1:17" ht="15" customHeight="1" x14ac:dyDescent="0.2">
      <c r="A15" s="453">
        <v>6</v>
      </c>
      <c r="B15" s="57" t="s">
        <v>20</v>
      </c>
      <c r="C15" s="354">
        <v>7</v>
      </c>
      <c r="D15" s="355">
        <v>8</v>
      </c>
      <c r="E15" s="355">
        <v>0</v>
      </c>
      <c r="F15" s="355">
        <v>4</v>
      </c>
      <c r="G15" s="355">
        <v>0</v>
      </c>
      <c r="H15" s="355">
        <v>0</v>
      </c>
      <c r="I15" s="355">
        <v>0</v>
      </c>
      <c r="J15" s="356">
        <v>0</v>
      </c>
      <c r="K15" s="780">
        <f t="shared" si="2"/>
        <v>19</v>
      </c>
      <c r="L15" s="354">
        <v>4</v>
      </c>
      <c r="M15" s="356">
        <v>0</v>
      </c>
      <c r="N15" s="454">
        <f t="shared" si="3"/>
        <v>23</v>
      </c>
      <c r="P15" s="290">
        <f t="shared" si="0"/>
        <v>0.36842105263157893</v>
      </c>
      <c r="Q15" s="290">
        <f t="shared" si="1"/>
        <v>0.42105263157894735</v>
      </c>
    </row>
    <row r="16" spans="1:17" ht="15" customHeight="1" x14ac:dyDescent="0.2">
      <c r="A16" s="453">
        <v>7</v>
      </c>
      <c r="B16" s="57" t="s">
        <v>21</v>
      </c>
      <c r="C16" s="354">
        <v>6</v>
      </c>
      <c r="D16" s="355">
        <v>5</v>
      </c>
      <c r="E16" s="355">
        <v>0</v>
      </c>
      <c r="F16" s="355">
        <v>0</v>
      </c>
      <c r="G16" s="355">
        <v>2</v>
      </c>
      <c r="H16" s="355">
        <v>0</v>
      </c>
      <c r="I16" s="355">
        <v>2</v>
      </c>
      <c r="J16" s="356">
        <v>1</v>
      </c>
      <c r="K16" s="780">
        <f t="shared" si="2"/>
        <v>16</v>
      </c>
      <c r="L16" s="354">
        <v>0</v>
      </c>
      <c r="M16" s="356">
        <v>0</v>
      </c>
      <c r="N16" s="454">
        <f t="shared" si="3"/>
        <v>16</v>
      </c>
      <c r="P16" s="290">
        <f t="shared" si="0"/>
        <v>0.375</v>
      </c>
      <c r="Q16" s="290">
        <f t="shared" si="1"/>
        <v>0.3125</v>
      </c>
    </row>
    <row r="17" spans="1:17" ht="15" customHeight="1" x14ac:dyDescent="0.2">
      <c r="A17" s="453">
        <v>8</v>
      </c>
      <c r="B17" s="57" t="s">
        <v>22</v>
      </c>
      <c r="C17" s="354">
        <v>7</v>
      </c>
      <c r="D17" s="355">
        <v>2</v>
      </c>
      <c r="E17" s="355">
        <v>3</v>
      </c>
      <c r="F17" s="355">
        <v>0</v>
      </c>
      <c r="G17" s="355">
        <v>6</v>
      </c>
      <c r="H17" s="355">
        <v>0</v>
      </c>
      <c r="I17" s="355">
        <v>1</v>
      </c>
      <c r="J17" s="356">
        <v>1</v>
      </c>
      <c r="K17" s="780">
        <f t="shared" si="2"/>
        <v>20</v>
      </c>
      <c r="L17" s="354">
        <v>3</v>
      </c>
      <c r="M17" s="356">
        <v>0</v>
      </c>
      <c r="N17" s="454">
        <f t="shared" si="3"/>
        <v>23</v>
      </c>
      <c r="P17" s="290">
        <f t="shared" si="0"/>
        <v>0.35</v>
      </c>
      <c r="Q17" s="290">
        <f t="shared" si="1"/>
        <v>0.1</v>
      </c>
    </row>
    <row r="18" spans="1:17" ht="15" customHeight="1" x14ac:dyDescent="0.2">
      <c r="A18" s="453">
        <v>9</v>
      </c>
      <c r="B18" s="57" t="s">
        <v>23</v>
      </c>
      <c r="C18" s="354">
        <v>1</v>
      </c>
      <c r="D18" s="355">
        <v>3</v>
      </c>
      <c r="E18" s="355">
        <v>0</v>
      </c>
      <c r="F18" s="355">
        <v>1</v>
      </c>
      <c r="G18" s="355">
        <v>0</v>
      </c>
      <c r="H18" s="355">
        <v>0</v>
      </c>
      <c r="I18" s="355">
        <v>0</v>
      </c>
      <c r="J18" s="356">
        <v>0</v>
      </c>
      <c r="K18" s="780">
        <f t="shared" si="2"/>
        <v>5</v>
      </c>
      <c r="L18" s="354">
        <v>0</v>
      </c>
      <c r="M18" s="356">
        <v>0</v>
      </c>
      <c r="N18" s="454">
        <f t="shared" si="3"/>
        <v>5</v>
      </c>
      <c r="P18" s="290">
        <f t="shared" si="0"/>
        <v>0.2</v>
      </c>
      <c r="Q18" s="290">
        <f t="shared" si="1"/>
        <v>0.6</v>
      </c>
    </row>
    <row r="19" spans="1:17" ht="15" customHeight="1" x14ac:dyDescent="0.2">
      <c r="A19" s="453">
        <v>10</v>
      </c>
      <c r="B19" s="57" t="s">
        <v>24</v>
      </c>
      <c r="C19" s="354">
        <v>3</v>
      </c>
      <c r="D19" s="355">
        <v>5</v>
      </c>
      <c r="E19" s="355">
        <v>0</v>
      </c>
      <c r="F19" s="355">
        <v>0</v>
      </c>
      <c r="G19" s="355">
        <v>1</v>
      </c>
      <c r="H19" s="355">
        <v>0</v>
      </c>
      <c r="I19" s="355">
        <v>1</v>
      </c>
      <c r="J19" s="356">
        <v>1</v>
      </c>
      <c r="K19" s="780">
        <f t="shared" si="2"/>
        <v>11</v>
      </c>
      <c r="L19" s="354">
        <v>1</v>
      </c>
      <c r="M19" s="356">
        <v>0</v>
      </c>
      <c r="N19" s="454">
        <f t="shared" si="3"/>
        <v>12</v>
      </c>
      <c r="P19" s="290">
        <f t="shared" si="0"/>
        <v>0.27272727272727271</v>
      </c>
      <c r="Q19" s="290">
        <f t="shared" si="1"/>
        <v>0.45454545454545453</v>
      </c>
    </row>
    <row r="20" spans="1:17" ht="15" customHeight="1" x14ac:dyDescent="0.2">
      <c r="A20" s="453">
        <v>11</v>
      </c>
      <c r="B20" s="57" t="s">
        <v>25</v>
      </c>
      <c r="C20" s="354">
        <v>9</v>
      </c>
      <c r="D20" s="355">
        <v>4</v>
      </c>
      <c r="E20" s="355">
        <v>0</v>
      </c>
      <c r="F20" s="355">
        <v>1</v>
      </c>
      <c r="G20" s="355">
        <v>1</v>
      </c>
      <c r="H20" s="355">
        <v>0</v>
      </c>
      <c r="I20" s="355">
        <v>5</v>
      </c>
      <c r="J20" s="356">
        <v>4</v>
      </c>
      <c r="K20" s="780">
        <f t="shared" si="2"/>
        <v>24</v>
      </c>
      <c r="L20" s="354">
        <v>0</v>
      </c>
      <c r="M20" s="356">
        <v>1</v>
      </c>
      <c r="N20" s="454">
        <f t="shared" si="3"/>
        <v>25</v>
      </c>
      <c r="P20" s="290">
        <f t="shared" si="0"/>
        <v>0.375</v>
      </c>
      <c r="Q20" s="290">
        <f t="shared" si="1"/>
        <v>0.16666666666666666</v>
      </c>
    </row>
    <row r="21" spans="1:17" ht="15" customHeight="1" x14ac:dyDescent="0.2">
      <c r="A21" s="453">
        <v>12</v>
      </c>
      <c r="B21" s="57" t="s">
        <v>26</v>
      </c>
      <c r="C21" s="354">
        <v>7</v>
      </c>
      <c r="D21" s="355">
        <v>6</v>
      </c>
      <c r="E21" s="355">
        <v>3</v>
      </c>
      <c r="F21" s="355">
        <v>1</v>
      </c>
      <c r="G21" s="355">
        <v>1</v>
      </c>
      <c r="H21" s="355">
        <v>0</v>
      </c>
      <c r="I21" s="355">
        <v>2</v>
      </c>
      <c r="J21" s="356">
        <v>0</v>
      </c>
      <c r="K21" s="780">
        <f t="shared" si="2"/>
        <v>20</v>
      </c>
      <c r="L21" s="354">
        <v>0</v>
      </c>
      <c r="M21" s="356">
        <v>0</v>
      </c>
      <c r="N21" s="454">
        <f t="shared" si="3"/>
        <v>20</v>
      </c>
      <c r="P21" s="290">
        <f t="shared" si="0"/>
        <v>0.35</v>
      </c>
      <c r="Q21" s="290">
        <f t="shared" si="1"/>
        <v>0.3</v>
      </c>
    </row>
    <row r="22" spans="1:17" ht="15" customHeight="1" x14ac:dyDescent="0.2">
      <c r="A22" s="453">
        <v>13</v>
      </c>
      <c r="B22" s="57" t="s">
        <v>27</v>
      </c>
      <c r="C22" s="354">
        <v>5</v>
      </c>
      <c r="D22" s="355">
        <v>1</v>
      </c>
      <c r="E22" s="355">
        <v>4</v>
      </c>
      <c r="F22" s="355">
        <v>1</v>
      </c>
      <c r="G22" s="355">
        <v>0</v>
      </c>
      <c r="H22" s="355">
        <v>1</v>
      </c>
      <c r="I22" s="355">
        <v>6</v>
      </c>
      <c r="J22" s="356">
        <v>2</v>
      </c>
      <c r="K22" s="780">
        <f t="shared" si="2"/>
        <v>20</v>
      </c>
      <c r="L22" s="354">
        <v>2</v>
      </c>
      <c r="M22" s="356">
        <v>0</v>
      </c>
      <c r="N22" s="454">
        <f t="shared" si="3"/>
        <v>22</v>
      </c>
      <c r="P22" s="290">
        <f t="shared" si="0"/>
        <v>0.25</v>
      </c>
      <c r="Q22" s="290">
        <f t="shared" si="1"/>
        <v>0.05</v>
      </c>
    </row>
    <row r="23" spans="1:17" ht="15" customHeight="1" x14ac:dyDescent="0.2">
      <c r="A23" s="453">
        <v>14</v>
      </c>
      <c r="B23" s="57" t="s">
        <v>28</v>
      </c>
      <c r="C23" s="354">
        <v>7</v>
      </c>
      <c r="D23" s="355">
        <v>3</v>
      </c>
      <c r="E23" s="355">
        <v>0</v>
      </c>
      <c r="F23" s="355">
        <v>4</v>
      </c>
      <c r="G23" s="355">
        <v>0</v>
      </c>
      <c r="H23" s="355">
        <v>0</v>
      </c>
      <c r="I23" s="355">
        <v>3</v>
      </c>
      <c r="J23" s="356">
        <v>0</v>
      </c>
      <c r="K23" s="780">
        <f t="shared" si="2"/>
        <v>17</v>
      </c>
      <c r="L23" s="354">
        <v>5</v>
      </c>
      <c r="M23" s="356">
        <v>0</v>
      </c>
      <c r="N23" s="454">
        <f t="shared" si="3"/>
        <v>22</v>
      </c>
      <c r="P23" s="290">
        <f t="shared" si="0"/>
        <v>0.41176470588235292</v>
      </c>
      <c r="Q23" s="290">
        <f t="shared" si="1"/>
        <v>0.17647058823529413</v>
      </c>
    </row>
    <row r="24" spans="1:17" ht="15" customHeight="1" thickBot="1" x14ac:dyDescent="0.25">
      <c r="A24" s="456">
        <v>15</v>
      </c>
      <c r="B24" s="449" t="s">
        <v>29</v>
      </c>
      <c r="C24" s="1449">
        <v>5</v>
      </c>
      <c r="D24" s="1450">
        <v>11</v>
      </c>
      <c r="E24" s="1450">
        <v>2</v>
      </c>
      <c r="F24" s="1450">
        <v>3</v>
      </c>
      <c r="G24" s="1450">
        <v>2</v>
      </c>
      <c r="H24" s="1450">
        <v>0</v>
      </c>
      <c r="I24" s="1450">
        <v>4</v>
      </c>
      <c r="J24" s="657">
        <v>0</v>
      </c>
      <c r="K24" s="781">
        <f t="shared" si="2"/>
        <v>27</v>
      </c>
      <c r="L24" s="1449">
        <v>2</v>
      </c>
      <c r="M24" s="657">
        <v>0</v>
      </c>
      <c r="N24" s="457">
        <f t="shared" si="3"/>
        <v>29</v>
      </c>
      <c r="P24" s="290">
        <f t="shared" si="0"/>
        <v>0.18518518518518517</v>
      </c>
      <c r="Q24" s="290">
        <f t="shared" si="1"/>
        <v>0.40740740740740738</v>
      </c>
    </row>
    <row r="25" spans="1:17" ht="15" customHeight="1" thickBot="1" x14ac:dyDescent="0.25">
      <c r="A25" s="1244"/>
      <c r="B25" s="1567" t="s">
        <v>156</v>
      </c>
      <c r="C25" s="1568">
        <f>SUM(C10:C24)</f>
        <v>100</v>
      </c>
      <c r="D25" s="1569">
        <f>SUM(D10:D24)</f>
        <v>83</v>
      </c>
      <c r="E25" s="1569">
        <f t="shared" ref="E25:I25" si="4">SUM(E10:E24)</f>
        <v>17</v>
      </c>
      <c r="F25" s="1569">
        <f t="shared" si="4"/>
        <v>19</v>
      </c>
      <c r="G25" s="1569">
        <f t="shared" si="4"/>
        <v>15</v>
      </c>
      <c r="H25" s="1569">
        <f t="shared" si="4"/>
        <v>2</v>
      </c>
      <c r="I25" s="1569">
        <f t="shared" si="4"/>
        <v>29</v>
      </c>
      <c r="J25" s="1570">
        <f>SUM(J10:J24)</f>
        <v>18</v>
      </c>
      <c r="K25" s="1571">
        <f t="shared" ref="K25" si="5">SUM(K10:K24)</f>
        <v>283</v>
      </c>
      <c r="L25" s="1572"/>
      <c r="M25" s="1573">
        <f>SUM(M10:M24)</f>
        <v>2</v>
      </c>
      <c r="N25" s="1574"/>
      <c r="P25" s="290">
        <f t="shared" si="0"/>
        <v>0.35335689045936397</v>
      </c>
      <c r="Q25" s="290">
        <f t="shared" si="1"/>
        <v>0.29328621908127206</v>
      </c>
    </row>
    <row r="26" spans="1:17" ht="15" customHeight="1" x14ac:dyDescent="0.2">
      <c r="A26" s="146"/>
      <c r="B26" s="83" t="s">
        <v>157</v>
      </c>
      <c r="C26" s="663">
        <v>139</v>
      </c>
      <c r="D26" s="1564">
        <v>99</v>
      </c>
      <c r="E26" s="1564">
        <v>11</v>
      </c>
      <c r="F26" s="1564">
        <v>29</v>
      </c>
      <c r="G26" s="1564">
        <v>32</v>
      </c>
      <c r="H26" s="1564">
        <v>2</v>
      </c>
      <c r="I26" s="1564">
        <v>50</v>
      </c>
      <c r="J26" s="664">
        <v>32</v>
      </c>
      <c r="K26" s="1565">
        <v>394</v>
      </c>
      <c r="L26" s="465"/>
      <c r="M26" s="466">
        <v>2</v>
      </c>
      <c r="N26" s="1566"/>
      <c r="P26" s="290">
        <v>0.35279187817258884</v>
      </c>
      <c r="Q26" s="290">
        <v>0.2512690355329949</v>
      </c>
    </row>
    <row r="27" spans="1:17" ht="15" customHeight="1" x14ac:dyDescent="0.2">
      <c r="A27" s="453"/>
      <c r="B27" s="57" t="s">
        <v>158</v>
      </c>
      <c r="C27" s="354">
        <v>352</v>
      </c>
      <c r="D27" s="355">
        <v>154</v>
      </c>
      <c r="E27" s="355">
        <v>19</v>
      </c>
      <c r="F27" s="355">
        <v>42</v>
      </c>
      <c r="G27" s="355">
        <v>38</v>
      </c>
      <c r="H27" s="355">
        <v>0</v>
      </c>
      <c r="I27" s="355">
        <v>76</v>
      </c>
      <c r="J27" s="356">
        <v>28</v>
      </c>
      <c r="K27" s="780">
        <v>709</v>
      </c>
      <c r="L27" s="236"/>
      <c r="M27" s="176">
        <v>2</v>
      </c>
      <c r="N27" s="454"/>
      <c r="P27" s="290">
        <v>0.49647390691114246</v>
      </c>
      <c r="Q27" s="290">
        <v>0.21720733427362482</v>
      </c>
    </row>
    <row r="28" spans="1:17" ht="15" customHeight="1" x14ac:dyDescent="0.2">
      <c r="A28" s="453"/>
      <c r="B28" s="57" t="s">
        <v>159</v>
      </c>
      <c r="C28" s="354">
        <v>282</v>
      </c>
      <c r="D28" s="355">
        <v>80</v>
      </c>
      <c r="E28" s="355">
        <v>39</v>
      </c>
      <c r="F28" s="355">
        <v>34</v>
      </c>
      <c r="G28" s="355">
        <v>16</v>
      </c>
      <c r="H28" s="355">
        <v>2</v>
      </c>
      <c r="I28" s="355">
        <v>64</v>
      </c>
      <c r="J28" s="356">
        <v>30</v>
      </c>
      <c r="K28" s="780">
        <v>547</v>
      </c>
      <c r="L28" s="236"/>
      <c r="M28" s="176">
        <v>6</v>
      </c>
      <c r="N28" s="454"/>
      <c r="P28" s="290"/>
      <c r="Q28" s="290"/>
    </row>
    <row r="29" spans="1:17" ht="15" customHeight="1" x14ac:dyDescent="0.2">
      <c r="A29" s="453"/>
      <c r="B29" s="57" t="s">
        <v>160</v>
      </c>
      <c r="C29" s="354">
        <v>155</v>
      </c>
      <c r="D29" s="355">
        <v>51</v>
      </c>
      <c r="E29" s="355">
        <v>45</v>
      </c>
      <c r="F29" s="355">
        <v>40</v>
      </c>
      <c r="G29" s="355">
        <v>18</v>
      </c>
      <c r="H29" s="355">
        <v>13</v>
      </c>
      <c r="I29" s="355">
        <v>59</v>
      </c>
      <c r="J29" s="356">
        <v>44</v>
      </c>
      <c r="K29" s="780">
        <v>425</v>
      </c>
      <c r="L29" s="236"/>
      <c r="M29" s="176">
        <v>3</v>
      </c>
      <c r="N29" s="454"/>
      <c r="P29" s="290">
        <v>0.32085561497326204</v>
      </c>
      <c r="Q29" s="290">
        <v>0.12299465240641712</v>
      </c>
    </row>
    <row r="30" spans="1:17" ht="15" customHeight="1" x14ac:dyDescent="0.2">
      <c r="A30" s="453"/>
      <c r="B30" s="57" t="s">
        <v>161</v>
      </c>
      <c r="C30" s="354">
        <v>156</v>
      </c>
      <c r="D30" s="355">
        <v>48</v>
      </c>
      <c r="E30" s="355">
        <v>42</v>
      </c>
      <c r="F30" s="355">
        <v>41</v>
      </c>
      <c r="G30" s="355">
        <v>16</v>
      </c>
      <c r="H30" s="355">
        <v>0</v>
      </c>
      <c r="I30" s="355">
        <v>64</v>
      </c>
      <c r="J30" s="356">
        <v>45</v>
      </c>
      <c r="K30" s="780">
        <v>412</v>
      </c>
      <c r="L30" s="236"/>
      <c r="M30" s="176">
        <v>3</v>
      </c>
      <c r="N30" s="454"/>
      <c r="P30" s="290">
        <v>0.38</v>
      </c>
      <c r="Q30" s="290">
        <v>0.11600000000000001</v>
      </c>
    </row>
    <row r="31" spans="1:17" ht="15" customHeight="1" x14ac:dyDescent="0.2">
      <c r="A31" s="453"/>
      <c r="B31" s="57" t="s">
        <v>162</v>
      </c>
      <c r="C31" s="354">
        <v>143</v>
      </c>
      <c r="D31" s="355">
        <v>38</v>
      </c>
      <c r="E31" s="355">
        <v>39</v>
      </c>
      <c r="F31" s="355">
        <v>43</v>
      </c>
      <c r="G31" s="355">
        <v>12</v>
      </c>
      <c r="H31" s="355">
        <v>3</v>
      </c>
      <c r="I31" s="355">
        <v>59</v>
      </c>
      <c r="J31" s="356">
        <v>45</v>
      </c>
      <c r="K31" s="780">
        <v>382</v>
      </c>
      <c r="L31" s="236"/>
      <c r="M31" s="176">
        <v>3</v>
      </c>
      <c r="N31" s="454"/>
      <c r="P31" s="290">
        <v>0.36734693877551022</v>
      </c>
      <c r="Q31" s="290">
        <v>9.3877551020408165E-2</v>
      </c>
    </row>
    <row r="32" spans="1:17" ht="15" customHeight="1" thickBot="1" x14ac:dyDescent="0.25">
      <c r="A32" s="484"/>
      <c r="B32" s="121" t="s">
        <v>163</v>
      </c>
      <c r="C32" s="1449">
        <v>103</v>
      </c>
      <c r="D32" s="1450">
        <v>35</v>
      </c>
      <c r="E32" s="1450">
        <v>38</v>
      </c>
      <c r="F32" s="1450">
        <v>51</v>
      </c>
      <c r="G32" s="1450">
        <v>17</v>
      </c>
      <c r="H32" s="1450">
        <v>1</v>
      </c>
      <c r="I32" s="1450">
        <v>41</v>
      </c>
      <c r="J32" s="657">
        <v>42</v>
      </c>
      <c r="K32" s="1562">
        <v>328</v>
      </c>
      <c r="L32" s="165"/>
      <c r="M32" s="178">
        <v>9</v>
      </c>
      <c r="N32" s="1563"/>
      <c r="P32" s="290">
        <v>0.33684210526315789</v>
      </c>
      <c r="Q32" s="290">
        <v>0.10526315789473684</v>
      </c>
    </row>
    <row r="33" spans="1:17" ht="15" hidden="1" customHeight="1" outlineLevel="1" thickBot="1" x14ac:dyDescent="0.25">
      <c r="A33" s="307"/>
      <c r="B33" s="1202" t="s">
        <v>249</v>
      </c>
      <c r="C33" s="1220">
        <v>24</v>
      </c>
      <c r="D33" s="429">
        <v>5</v>
      </c>
      <c r="E33" s="429">
        <v>7</v>
      </c>
      <c r="F33" s="429">
        <v>6</v>
      </c>
      <c r="G33" s="429">
        <v>3</v>
      </c>
      <c r="H33" s="429">
        <v>0</v>
      </c>
      <c r="I33" s="429">
        <v>3</v>
      </c>
      <c r="J33" s="761">
        <v>7</v>
      </c>
      <c r="K33" s="762">
        <v>55</v>
      </c>
      <c r="L33" s="785"/>
      <c r="M33" s="1560">
        <v>0</v>
      </c>
      <c r="N33" s="1561"/>
      <c r="P33" s="290"/>
      <c r="Q33" s="290"/>
    </row>
    <row r="34" spans="1:17" collapsed="1" x14ac:dyDescent="0.2">
      <c r="A34" t="s">
        <v>302</v>
      </c>
      <c r="G34" t="s">
        <v>16</v>
      </c>
    </row>
    <row r="35" spans="1:17" x14ac:dyDescent="0.2">
      <c r="K35" t="s">
        <v>16</v>
      </c>
    </row>
    <row r="38" spans="1:17" x14ac:dyDescent="0.2">
      <c r="A38" s="308"/>
      <c r="B38" s="308"/>
      <c r="C38" s="308"/>
      <c r="D38" s="308"/>
      <c r="E38" s="308"/>
      <c r="F38" s="321"/>
      <c r="G38" s="308"/>
      <c r="H38" s="321"/>
      <c r="I38" s="321"/>
      <c r="J38" s="308"/>
      <c r="K38" s="308"/>
      <c r="L38" s="308"/>
      <c r="M38" s="308"/>
      <c r="N38" s="321"/>
      <c r="O38" s="308"/>
    </row>
    <row r="39" spans="1:17" x14ac:dyDescent="0.2">
      <c r="A39" s="308"/>
      <c r="B39" s="308"/>
      <c r="C39" s="308"/>
      <c r="D39" s="339"/>
      <c r="E39" s="308"/>
      <c r="F39" s="321"/>
      <c r="G39" s="339"/>
      <c r="H39" s="321"/>
      <c r="I39" s="321"/>
      <c r="J39" s="308"/>
      <c r="K39" s="308"/>
      <c r="L39" s="308"/>
      <c r="M39" s="308"/>
      <c r="N39" s="321" t="s">
        <v>16</v>
      </c>
      <c r="O39" s="308"/>
    </row>
    <row r="40" spans="1:17" x14ac:dyDescent="0.2">
      <c r="A40" s="308"/>
      <c r="B40" s="308"/>
      <c r="C40" s="308"/>
      <c r="D40" s="339"/>
      <c r="E40" s="308"/>
      <c r="F40" s="321"/>
      <c r="G40" s="339"/>
      <c r="H40" s="321"/>
      <c r="I40" s="321"/>
      <c r="J40" s="308"/>
      <c r="K40" s="308"/>
      <c r="L40" s="308"/>
      <c r="M40" s="308"/>
      <c r="N40" s="321"/>
      <c r="O40" s="308"/>
    </row>
    <row r="41" spans="1:17" x14ac:dyDescent="0.2">
      <c r="A41" s="308"/>
      <c r="B41" s="308"/>
      <c r="C41" s="308"/>
      <c r="D41" s="339"/>
      <c r="E41" s="308"/>
      <c r="F41" s="321"/>
      <c r="G41" s="308"/>
      <c r="H41" s="321"/>
      <c r="I41" s="321"/>
      <c r="J41" s="308"/>
      <c r="K41" s="308"/>
      <c r="L41" s="308"/>
      <c r="M41" s="308"/>
      <c r="N41" s="321"/>
      <c r="O41" s="308"/>
    </row>
    <row r="42" spans="1:17" x14ac:dyDescent="0.2">
      <c r="A42" s="308"/>
      <c r="B42" s="308"/>
      <c r="C42" s="308"/>
      <c r="D42" s="339"/>
      <c r="E42" s="308"/>
      <c r="F42" s="321"/>
      <c r="G42" s="308"/>
      <c r="H42" s="321"/>
      <c r="I42" s="321"/>
      <c r="J42" s="308"/>
      <c r="K42" s="308"/>
      <c r="L42" s="308"/>
      <c r="M42" s="308"/>
      <c r="N42" s="321"/>
      <c r="O42" s="308"/>
    </row>
    <row r="43" spans="1:17" x14ac:dyDescent="0.2">
      <c r="A43" s="308"/>
      <c r="B43" s="308"/>
      <c r="C43" s="308"/>
      <c r="D43" s="339"/>
      <c r="E43" s="308"/>
      <c r="F43" s="321"/>
      <c r="G43" s="308"/>
      <c r="H43" s="321"/>
      <c r="I43" s="321"/>
      <c r="J43" s="308"/>
      <c r="K43" s="308"/>
      <c r="L43" s="308"/>
      <c r="M43" s="308"/>
      <c r="N43" s="321"/>
      <c r="O43" s="308"/>
    </row>
    <row r="44" spans="1:17" x14ac:dyDescent="0.2">
      <c r="A44" s="308"/>
      <c r="B44" s="308"/>
      <c r="C44" s="308"/>
      <c r="D44" s="339"/>
      <c r="E44" s="308"/>
      <c r="F44" s="321"/>
      <c r="G44" s="308"/>
      <c r="H44" s="321"/>
      <c r="I44" s="321"/>
      <c r="J44" s="308"/>
      <c r="K44" s="308"/>
      <c r="L44" s="308"/>
      <c r="M44" s="308"/>
      <c r="N44" s="321"/>
      <c r="O44" s="308"/>
    </row>
    <row r="45" spans="1:17" x14ac:dyDescent="0.2">
      <c r="A45" s="308"/>
      <c r="B45" s="308"/>
      <c r="C45" s="308"/>
      <c r="D45" s="339"/>
      <c r="E45" s="308"/>
      <c r="F45" s="321"/>
      <c r="G45" s="308"/>
      <c r="H45" s="321"/>
      <c r="I45" s="321"/>
      <c r="J45" s="308"/>
      <c r="K45" s="308"/>
      <c r="L45" s="308"/>
      <c r="M45" s="308"/>
      <c r="N45" s="321"/>
      <c r="O45" s="308"/>
    </row>
    <row r="46" spans="1:17" x14ac:dyDescent="0.2">
      <c r="D46" s="339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">
    <tabColor rgb="FFC00000"/>
  </sheetPr>
  <dimension ref="A2:Q40"/>
  <sheetViews>
    <sheetView showGridLines="0" topLeftCell="A4" zoomScale="80" zoomScaleNormal="80" workbookViewId="0">
      <selection activeCell="H37" sqref="H37"/>
    </sheetView>
  </sheetViews>
  <sheetFormatPr baseColWidth="10" defaultColWidth="11.42578125" defaultRowHeight="12.75" outlineLevelRow="1" x14ac:dyDescent="0.2"/>
  <cols>
    <col min="1" max="1" width="8.140625" customWidth="1"/>
    <col min="2" max="2" width="28.140625" bestFit="1" customWidth="1"/>
    <col min="3" max="3" width="9.85546875" customWidth="1"/>
    <col min="4" max="4" width="8.85546875" customWidth="1"/>
    <col min="5" max="6" width="11.42578125" customWidth="1"/>
    <col min="7" max="7" width="9.140625" customWidth="1"/>
    <col min="11" max="11" width="7.5703125" customWidth="1"/>
    <col min="12" max="12" width="7.7109375" customWidth="1"/>
    <col min="13" max="13" width="7.28515625" customWidth="1"/>
  </cols>
  <sheetData>
    <row r="2" spans="1:17" x14ac:dyDescent="0.2">
      <c r="A2" s="1" t="s">
        <v>0</v>
      </c>
    </row>
    <row r="3" spans="1:17" x14ac:dyDescent="0.2">
      <c r="A3" s="1"/>
    </row>
    <row r="4" spans="1:17" x14ac:dyDescent="0.2">
      <c r="A4" s="1" t="s">
        <v>303</v>
      </c>
    </row>
    <row r="5" spans="1:17" x14ac:dyDescent="0.2">
      <c r="A5" s="1"/>
      <c r="O5" t="s">
        <v>16</v>
      </c>
    </row>
    <row r="6" spans="1:17" x14ac:dyDescent="0.2">
      <c r="A6" s="1"/>
      <c r="B6" s="493"/>
      <c r="C6" s="494"/>
      <c r="D6" s="494"/>
      <c r="E6" s="494"/>
    </row>
    <row r="7" spans="1:17" x14ac:dyDescent="0.2">
      <c r="A7" s="1"/>
      <c r="J7" t="s">
        <v>16</v>
      </c>
    </row>
    <row r="8" spans="1:17" ht="27.2" customHeight="1" thickBot="1" x14ac:dyDescent="0.25">
      <c r="A8" s="3" t="s">
        <v>303</v>
      </c>
      <c r="B8" s="4"/>
      <c r="C8" s="4"/>
      <c r="D8" s="4"/>
      <c r="E8" s="4"/>
      <c r="F8" s="4"/>
    </row>
    <row r="9" spans="1:17" ht="97.5" customHeight="1" thickBot="1" x14ac:dyDescent="0.25">
      <c r="A9" s="450" t="s">
        <v>3</v>
      </c>
      <c r="B9" s="129" t="s">
        <v>4</v>
      </c>
      <c r="C9" s="130" t="s">
        <v>304</v>
      </c>
      <c r="D9" s="451" t="s">
        <v>294</v>
      </c>
      <c r="E9" s="451" t="s">
        <v>295</v>
      </c>
      <c r="F9" s="451" t="s">
        <v>296</v>
      </c>
      <c r="G9" s="451" t="s">
        <v>305</v>
      </c>
      <c r="H9" s="451" t="s">
        <v>298</v>
      </c>
      <c r="I9" s="451" t="s">
        <v>299</v>
      </c>
      <c r="J9" s="427" t="s">
        <v>300</v>
      </c>
      <c r="K9" s="786" t="s">
        <v>266</v>
      </c>
      <c r="L9" s="787" t="s">
        <v>277</v>
      </c>
      <c r="M9" s="788" t="s">
        <v>278</v>
      </c>
      <c r="N9" s="789" t="s">
        <v>306</v>
      </c>
    </row>
    <row r="10" spans="1:17" ht="15" customHeight="1" x14ac:dyDescent="0.2">
      <c r="A10" s="146">
        <v>1</v>
      </c>
      <c r="B10" s="83" t="s">
        <v>14</v>
      </c>
      <c r="C10" s="1557">
        <v>0</v>
      </c>
      <c r="D10" s="1558">
        <v>0</v>
      </c>
      <c r="E10" s="1558">
        <v>0</v>
      </c>
      <c r="F10" s="1558">
        <v>0</v>
      </c>
      <c r="G10" s="1558">
        <v>0</v>
      </c>
      <c r="H10" s="1558">
        <v>0</v>
      </c>
      <c r="I10" s="1558">
        <v>0</v>
      </c>
      <c r="J10" s="1559">
        <v>0</v>
      </c>
      <c r="K10" s="495">
        <f>SUM(C10:J10)</f>
        <v>0</v>
      </c>
      <c r="L10" s="1557">
        <v>0</v>
      </c>
      <c r="M10" s="1559">
        <v>0</v>
      </c>
      <c r="N10" s="790">
        <f>K10+L10+M10</f>
        <v>0</v>
      </c>
      <c r="P10" s="290" t="e">
        <f t="shared" ref="P10:P25" si="0">C10/K10</f>
        <v>#DIV/0!</v>
      </c>
      <c r="Q10" s="290" t="e">
        <f t="shared" ref="Q10:Q25" si="1">D10/K10</f>
        <v>#DIV/0!</v>
      </c>
    </row>
    <row r="11" spans="1:17" ht="15" customHeight="1" x14ac:dyDescent="0.2">
      <c r="A11" s="453">
        <v>2</v>
      </c>
      <c r="B11" s="57" t="s">
        <v>15</v>
      </c>
      <c r="C11" s="354">
        <v>5</v>
      </c>
      <c r="D11" s="355">
        <v>1</v>
      </c>
      <c r="E11" s="355">
        <v>0</v>
      </c>
      <c r="F11" s="355">
        <v>0</v>
      </c>
      <c r="G11" s="355">
        <v>0</v>
      </c>
      <c r="H11" s="355">
        <v>0</v>
      </c>
      <c r="I11" s="355">
        <v>0</v>
      </c>
      <c r="J11" s="356">
        <v>0</v>
      </c>
      <c r="K11" s="496">
        <f>SUM(C11:J11)</f>
        <v>6</v>
      </c>
      <c r="L11" s="354">
        <v>2</v>
      </c>
      <c r="M11" s="356">
        <v>5</v>
      </c>
      <c r="N11" s="790">
        <f>K11+L11+M11</f>
        <v>13</v>
      </c>
      <c r="P11" s="290">
        <f t="shared" si="0"/>
        <v>0.83333333333333337</v>
      </c>
      <c r="Q11" s="290">
        <f t="shared" si="1"/>
        <v>0.16666666666666666</v>
      </c>
    </row>
    <row r="12" spans="1:17" ht="15" customHeight="1" x14ac:dyDescent="0.2">
      <c r="A12" s="453">
        <v>3</v>
      </c>
      <c r="B12" s="57" t="s">
        <v>17</v>
      </c>
      <c r="C12" s="354">
        <v>8</v>
      </c>
      <c r="D12" s="355">
        <v>7</v>
      </c>
      <c r="E12" s="355">
        <v>0</v>
      </c>
      <c r="F12" s="355">
        <v>0</v>
      </c>
      <c r="G12" s="355">
        <v>0</v>
      </c>
      <c r="H12" s="355">
        <v>0</v>
      </c>
      <c r="I12" s="355">
        <v>0</v>
      </c>
      <c r="J12" s="356">
        <v>1</v>
      </c>
      <c r="K12" s="496">
        <f t="shared" ref="K12:K24" si="2">SUM(C12:J12)</f>
        <v>16</v>
      </c>
      <c r="L12" s="354">
        <v>1</v>
      </c>
      <c r="M12" s="356">
        <v>0</v>
      </c>
      <c r="N12" s="790">
        <f>K12+L12+M12</f>
        <v>17</v>
      </c>
      <c r="P12" s="290">
        <f t="shared" si="0"/>
        <v>0.5</v>
      </c>
      <c r="Q12" s="290">
        <f t="shared" si="1"/>
        <v>0.4375</v>
      </c>
    </row>
    <row r="13" spans="1:17" ht="15" customHeight="1" x14ac:dyDescent="0.2">
      <c r="A13" s="453">
        <v>4</v>
      </c>
      <c r="B13" s="57" t="s">
        <v>18</v>
      </c>
      <c r="C13" s="354">
        <v>0</v>
      </c>
      <c r="D13" s="355">
        <v>0</v>
      </c>
      <c r="E13" s="355">
        <v>0</v>
      </c>
      <c r="F13" s="355">
        <v>0</v>
      </c>
      <c r="G13" s="355">
        <v>0</v>
      </c>
      <c r="H13" s="355">
        <v>0</v>
      </c>
      <c r="I13" s="355">
        <v>0</v>
      </c>
      <c r="J13" s="356">
        <v>0</v>
      </c>
      <c r="K13" s="496">
        <f t="shared" si="2"/>
        <v>0</v>
      </c>
      <c r="L13" s="354">
        <v>0</v>
      </c>
      <c r="M13" s="356">
        <v>0</v>
      </c>
      <c r="N13" s="790">
        <f t="shared" ref="N13:N24" si="3">K13+L13+M13</f>
        <v>0</v>
      </c>
      <c r="P13" s="290" t="e">
        <f t="shared" si="0"/>
        <v>#DIV/0!</v>
      </c>
      <c r="Q13" s="290" t="e">
        <f t="shared" si="1"/>
        <v>#DIV/0!</v>
      </c>
    </row>
    <row r="14" spans="1:17" ht="15" customHeight="1" x14ac:dyDescent="0.2">
      <c r="A14" s="453">
        <v>5</v>
      </c>
      <c r="B14" s="57" t="s">
        <v>19</v>
      </c>
      <c r="C14" s="354">
        <v>0</v>
      </c>
      <c r="D14" s="355">
        <v>0</v>
      </c>
      <c r="E14" s="355">
        <v>0</v>
      </c>
      <c r="F14" s="355">
        <v>0</v>
      </c>
      <c r="G14" s="355">
        <v>0</v>
      </c>
      <c r="H14" s="355">
        <v>0</v>
      </c>
      <c r="I14" s="355">
        <v>0</v>
      </c>
      <c r="J14" s="356">
        <v>0</v>
      </c>
      <c r="K14" s="496">
        <f t="shared" si="2"/>
        <v>0</v>
      </c>
      <c r="L14" s="354">
        <v>0</v>
      </c>
      <c r="M14" s="356">
        <v>0</v>
      </c>
      <c r="N14" s="790">
        <f t="shared" si="3"/>
        <v>0</v>
      </c>
      <c r="P14" s="290" t="e">
        <f t="shared" si="0"/>
        <v>#DIV/0!</v>
      </c>
      <c r="Q14" s="290" t="e">
        <f t="shared" si="1"/>
        <v>#DIV/0!</v>
      </c>
    </row>
    <row r="15" spans="1:17" ht="15" customHeight="1" x14ac:dyDescent="0.2">
      <c r="A15" s="453">
        <v>6</v>
      </c>
      <c r="B15" s="57" t="s">
        <v>20</v>
      </c>
      <c r="C15" s="354">
        <v>0</v>
      </c>
      <c r="D15" s="355">
        <v>0</v>
      </c>
      <c r="E15" s="355">
        <v>0</v>
      </c>
      <c r="F15" s="355">
        <v>0</v>
      </c>
      <c r="G15" s="355">
        <v>0</v>
      </c>
      <c r="H15" s="355">
        <v>0</v>
      </c>
      <c r="I15" s="355">
        <v>0</v>
      </c>
      <c r="J15" s="356">
        <v>0</v>
      </c>
      <c r="K15" s="496">
        <f t="shared" si="2"/>
        <v>0</v>
      </c>
      <c r="L15" s="354">
        <v>0</v>
      </c>
      <c r="M15" s="356">
        <v>0</v>
      </c>
      <c r="N15" s="790">
        <f t="shared" si="3"/>
        <v>0</v>
      </c>
      <c r="P15" s="290" t="e">
        <f t="shared" si="0"/>
        <v>#DIV/0!</v>
      </c>
      <c r="Q15" s="290" t="e">
        <f t="shared" si="1"/>
        <v>#DIV/0!</v>
      </c>
    </row>
    <row r="16" spans="1:17" ht="15" customHeight="1" x14ac:dyDescent="0.2">
      <c r="A16" s="453">
        <v>7</v>
      </c>
      <c r="B16" s="57" t="s">
        <v>21</v>
      </c>
      <c r="C16" s="354">
        <v>0</v>
      </c>
      <c r="D16" s="355">
        <v>0</v>
      </c>
      <c r="E16" s="355">
        <v>0</v>
      </c>
      <c r="F16" s="355">
        <v>0</v>
      </c>
      <c r="G16" s="355">
        <v>0</v>
      </c>
      <c r="H16" s="355">
        <v>0</v>
      </c>
      <c r="I16" s="355">
        <v>0</v>
      </c>
      <c r="J16" s="356">
        <v>0</v>
      </c>
      <c r="K16" s="496">
        <f t="shared" si="2"/>
        <v>0</v>
      </c>
      <c r="L16" s="354">
        <v>0</v>
      </c>
      <c r="M16" s="356">
        <v>1</v>
      </c>
      <c r="N16" s="790">
        <f t="shared" si="3"/>
        <v>1</v>
      </c>
      <c r="P16" s="290" t="e">
        <f t="shared" si="0"/>
        <v>#DIV/0!</v>
      </c>
      <c r="Q16" s="290" t="e">
        <f t="shared" si="1"/>
        <v>#DIV/0!</v>
      </c>
    </row>
    <row r="17" spans="1:17" ht="15" customHeight="1" x14ac:dyDescent="0.2">
      <c r="A17" s="453">
        <v>8</v>
      </c>
      <c r="B17" s="57" t="s">
        <v>22</v>
      </c>
      <c r="C17" s="354">
        <v>6</v>
      </c>
      <c r="D17" s="355">
        <v>0</v>
      </c>
      <c r="E17" s="355">
        <v>0</v>
      </c>
      <c r="F17" s="355">
        <v>0</v>
      </c>
      <c r="G17" s="355">
        <v>0</v>
      </c>
      <c r="H17" s="355">
        <v>0</v>
      </c>
      <c r="I17" s="355">
        <v>0</v>
      </c>
      <c r="J17" s="356">
        <v>2</v>
      </c>
      <c r="K17" s="496">
        <f t="shared" si="2"/>
        <v>8</v>
      </c>
      <c r="L17" s="354">
        <v>0</v>
      </c>
      <c r="M17" s="356">
        <v>0</v>
      </c>
      <c r="N17" s="790">
        <f t="shared" si="3"/>
        <v>8</v>
      </c>
      <c r="P17" s="290">
        <f t="shared" si="0"/>
        <v>0.75</v>
      </c>
      <c r="Q17" s="290">
        <f t="shared" si="1"/>
        <v>0</v>
      </c>
    </row>
    <row r="18" spans="1:17" ht="15" customHeight="1" x14ac:dyDescent="0.2">
      <c r="A18" s="453">
        <v>9</v>
      </c>
      <c r="B18" s="57" t="s">
        <v>23</v>
      </c>
      <c r="C18" s="354">
        <v>12</v>
      </c>
      <c r="D18" s="355">
        <v>3</v>
      </c>
      <c r="E18" s="355">
        <v>0</v>
      </c>
      <c r="F18" s="355">
        <v>1</v>
      </c>
      <c r="G18" s="355">
        <v>0</v>
      </c>
      <c r="H18" s="355">
        <v>0</v>
      </c>
      <c r="I18" s="355">
        <v>0</v>
      </c>
      <c r="J18" s="356">
        <v>5</v>
      </c>
      <c r="K18" s="496">
        <f t="shared" si="2"/>
        <v>21</v>
      </c>
      <c r="L18" s="354">
        <v>4</v>
      </c>
      <c r="M18" s="356">
        <v>0</v>
      </c>
      <c r="N18" s="790">
        <f t="shared" si="3"/>
        <v>25</v>
      </c>
      <c r="P18" s="290">
        <f t="shared" si="0"/>
        <v>0.5714285714285714</v>
      </c>
      <c r="Q18" s="290">
        <f t="shared" si="1"/>
        <v>0.14285714285714285</v>
      </c>
    </row>
    <row r="19" spans="1:17" ht="15" customHeight="1" x14ac:dyDescent="0.2">
      <c r="A19" s="453">
        <v>10</v>
      </c>
      <c r="B19" s="57" t="s">
        <v>24</v>
      </c>
      <c r="C19" s="354">
        <v>6</v>
      </c>
      <c r="D19" s="355">
        <v>5</v>
      </c>
      <c r="E19" s="355">
        <v>1</v>
      </c>
      <c r="F19" s="355">
        <v>0</v>
      </c>
      <c r="G19" s="355">
        <v>2</v>
      </c>
      <c r="H19" s="355">
        <v>0</v>
      </c>
      <c r="I19" s="355">
        <v>1</v>
      </c>
      <c r="J19" s="356">
        <v>2</v>
      </c>
      <c r="K19" s="496">
        <f t="shared" si="2"/>
        <v>17</v>
      </c>
      <c r="L19" s="354">
        <v>1</v>
      </c>
      <c r="M19" s="356">
        <v>2</v>
      </c>
      <c r="N19" s="790">
        <f t="shared" si="3"/>
        <v>20</v>
      </c>
      <c r="O19" t="s">
        <v>16</v>
      </c>
      <c r="P19" s="290">
        <f t="shared" si="0"/>
        <v>0.35294117647058826</v>
      </c>
      <c r="Q19" s="290">
        <f t="shared" si="1"/>
        <v>0.29411764705882354</v>
      </c>
    </row>
    <row r="20" spans="1:17" ht="15" customHeight="1" x14ac:dyDescent="0.2">
      <c r="A20" s="453">
        <v>11</v>
      </c>
      <c r="B20" s="57" t="s">
        <v>25</v>
      </c>
      <c r="C20" s="354">
        <v>6</v>
      </c>
      <c r="D20" s="355">
        <v>5</v>
      </c>
      <c r="E20" s="355">
        <v>0</v>
      </c>
      <c r="F20" s="355">
        <v>0</v>
      </c>
      <c r="G20" s="355">
        <v>2</v>
      </c>
      <c r="H20" s="355">
        <v>0</v>
      </c>
      <c r="I20" s="355">
        <v>0</v>
      </c>
      <c r="J20" s="356">
        <v>2</v>
      </c>
      <c r="K20" s="496">
        <f t="shared" si="2"/>
        <v>15</v>
      </c>
      <c r="L20" s="354">
        <v>1</v>
      </c>
      <c r="M20" s="356">
        <v>1</v>
      </c>
      <c r="N20" s="790">
        <f t="shared" si="3"/>
        <v>17</v>
      </c>
      <c r="P20" s="290">
        <f t="shared" si="0"/>
        <v>0.4</v>
      </c>
      <c r="Q20" s="290">
        <f t="shared" si="1"/>
        <v>0.33333333333333331</v>
      </c>
    </row>
    <row r="21" spans="1:17" ht="15" customHeight="1" x14ac:dyDescent="0.2">
      <c r="A21" s="453">
        <v>12</v>
      </c>
      <c r="B21" s="57" t="s">
        <v>26</v>
      </c>
      <c r="C21" s="354">
        <v>0</v>
      </c>
      <c r="D21" s="355">
        <v>0</v>
      </c>
      <c r="E21" s="355">
        <v>0</v>
      </c>
      <c r="F21" s="355">
        <v>0</v>
      </c>
      <c r="G21" s="355">
        <v>0</v>
      </c>
      <c r="H21" s="355">
        <v>0</v>
      </c>
      <c r="I21" s="355">
        <v>0</v>
      </c>
      <c r="J21" s="356">
        <v>0</v>
      </c>
      <c r="K21" s="496">
        <f t="shared" si="2"/>
        <v>0</v>
      </c>
      <c r="L21" s="354">
        <v>0</v>
      </c>
      <c r="M21" s="356">
        <v>0</v>
      </c>
      <c r="N21" s="790">
        <f t="shared" si="3"/>
        <v>0</v>
      </c>
      <c r="P21" s="290" t="e">
        <f t="shared" si="0"/>
        <v>#DIV/0!</v>
      </c>
      <c r="Q21" s="290" t="e">
        <f t="shared" si="1"/>
        <v>#DIV/0!</v>
      </c>
    </row>
    <row r="22" spans="1:17" ht="15" customHeight="1" x14ac:dyDescent="0.2">
      <c r="A22" s="453">
        <v>13</v>
      </c>
      <c r="B22" s="57" t="s">
        <v>27</v>
      </c>
      <c r="C22" s="354">
        <v>0</v>
      </c>
      <c r="D22" s="355">
        <v>0</v>
      </c>
      <c r="E22" s="355">
        <v>0</v>
      </c>
      <c r="F22" s="355">
        <v>0</v>
      </c>
      <c r="G22" s="355">
        <v>0</v>
      </c>
      <c r="H22" s="355">
        <v>0</v>
      </c>
      <c r="I22" s="355">
        <v>0</v>
      </c>
      <c r="J22" s="356">
        <v>0</v>
      </c>
      <c r="K22" s="496">
        <f t="shared" si="2"/>
        <v>0</v>
      </c>
      <c r="L22" s="354">
        <v>0</v>
      </c>
      <c r="M22" s="356">
        <v>0</v>
      </c>
      <c r="N22" s="790">
        <f t="shared" si="3"/>
        <v>0</v>
      </c>
      <c r="P22" s="290" t="e">
        <f t="shared" si="0"/>
        <v>#DIV/0!</v>
      </c>
      <c r="Q22" s="290" t="e">
        <f t="shared" si="1"/>
        <v>#DIV/0!</v>
      </c>
    </row>
    <row r="23" spans="1:17" ht="15" customHeight="1" x14ac:dyDescent="0.2">
      <c r="A23" s="453">
        <v>14</v>
      </c>
      <c r="B23" s="57" t="s">
        <v>28</v>
      </c>
      <c r="C23" s="354">
        <v>8</v>
      </c>
      <c r="D23" s="355">
        <v>2</v>
      </c>
      <c r="E23" s="355">
        <v>0</v>
      </c>
      <c r="F23" s="355">
        <v>0</v>
      </c>
      <c r="G23" s="355">
        <v>2</v>
      </c>
      <c r="H23" s="355">
        <v>0</v>
      </c>
      <c r="I23" s="355">
        <v>0</v>
      </c>
      <c r="J23" s="356">
        <v>0</v>
      </c>
      <c r="K23" s="496">
        <f t="shared" si="2"/>
        <v>12</v>
      </c>
      <c r="L23" s="354">
        <v>1</v>
      </c>
      <c r="M23" s="356">
        <v>1</v>
      </c>
      <c r="N23" s="790">
        <f t="shared" si="3"/>
        <v>14</v>
      </c>
      <c r="P23" s="290">
        <f t="shared" si="0"/>
        <v>0.66666666666666663</v>
      </c>
      <c r="Q23" s="290">
        <f t="shared" si="1"/>
        <v>0.16666666666666666</v>
      </c>
    </row>
    <row r="24" spans="1:17" ht="15" customHeight="1" thickBot="1" x14ac:dyDescent="0.25">
      <c r="A24" s="456">
        <v>15</v>
      </c>
      <c r="B24" s="449" t="s">
        <v>29</v>
      </c>
      <c r="C24" s="1449">
        <v>23</v>
      </c>
      <c r="D24" s="1450">
        <v>7</v>
      </c>
      <c r="E24" s="1450">
        <v>1</v>
      </c>
      <c r="F24" s="1450">
        <v>1</v>
      </c>
      <c r="G24" s="1450">
        <v>0</v>
      </c>
      <c r="H24" s="1450">
        <v>0</v>
      </c>
      <c r="I24" s="1450">
        <v>0</v>
      </c>
      <c r="J24" s="657">
        <v>0</v>
      </c>
      <c r="K24" s="1218">
        <f t="shared" si="2"/>
        <v>32</v>
      </c>
      <c r="L24" s="1449">
        <v>1</v>
      </c>
      <c r="M24" s="657">
        <v>1</v>
      </c>
      <c r="N24" s="791">
        <f t="shared" si="3"/>
        <v>34</v>
      </c>
      <c r="P24" s="290">
        <f t="shared" si="0"/>
        <v>0.71875</v>
      </c>
      <c r="Q24" s="290">
        <f t="shared" si="1"/>
        <v>0.21875</v>
      </c>
    </row>
    <row r="25" spans="1:17" ht="15" customHeight="1" x14ac:dyDescent="0.2">
      <c r="A25" s="286"/>
      <c r="B25" s="369" t="s">
        <v>156</v>
      </c>
      <c r="C25" s="1268">
        <f>SUM(C10:C24)</f>
        <v>74</v>
      </c>
      <c r="D25" s="1269">
        <f t="shared" ref="D25:I25" si="4">SUM(D10:D24)</f>
        <v>30</v>
      </c>
      <c r="E25" s="1269">
        <f t="shared" si="4"/>
        <v>2</v>
      </c>
      <c r="F25" s="1269">
        <f t="shared" si="4"/>
        <v>2</v>
      </c>
      <c r="G25" s="1269">
        <f t="shared" si="4"/>
        <v>6</v>
      </c>
      <c r="H25" s="1269">
        <f t="shared" si="4"/>
        <v>0</v>
      </c>
      <c r="I25" s="1269">
        <f t="shared" si="4"/>
        <v>1</v>
      </c>
      <c r="J25" s="1270">
        <f>SUM(J10:J24)</f>
        <v>12</v>
      </c>
      <c r="K25" s="1219">
        <f>SUM(K10:K24)</f>
        <v>127</v>
      </c>
      <c r="L25" s="1575"/>
      <c r="M25" s="1576">
        <f>SUM(M10:M24)</f>
        <v>11</v>
      </c>
      <c r="N25" s="869"/>
      <c r="P25" s="290">
        <f t="shared" si="0"/>
        <v>0.58267716535433067</v>
      </c>
      <c r="Q25" s="290">
        <f t="shared" si="1"/>
        <v>0.23622047244094488</v>
      </c>
    </row>
    <row r="26" spans="1:17" ht="15" customHeight="1" x14ac:dyDescent="0.2">
      <c r="A26" s="149"/>
      <c r="B26" s="291" t="s">
        <v>157</v>
      </c>
      <c r="C26" s="465">
        <v>73</v>
      </c>
      <c r="D26" s="1226">
        <v>22</v>
      </c>
      <c r="E26" s="1226">
        <v>4</v>
      </c>
      <c r="F26" s="1226">
        <v>5</v>
      </c>
      <c r="G26" s="1226">
        <v>6</v>
      </c>
      <c r="H26" s="1226">
        <v>0</v>
      </c>
      <c r="I26" s="1226">
        <v>1</v>
      </c>
      <c r="J26" s="466">
        <v>9</v>
      </c>
      <c r="K26" s="1263">
        <v>120</v>
      </c>
      <c r="L26" s="1264"/>
      <c r="M26" s="758">
        <v>11</v>
      </c>
      <c r="N26" s="1343"/>
      <c r="P26" s="868">
        <v>0.60833333333333328</v>
      </c>
      <c r="Q26" s="868">
        <v>0.18333333333333332</v>
      </c>
    </row>
    <row r="27" spans="1:17" ht="15" customHeight="1" x14ac:dyDescent="0.2">
      <c r="A27" s="149"/>
      <c r="B27" s="291" t="s">
        <v>158</v>
      </c>
      <c r="C27" s="465">
        <v>89</v>
      </c>
      <c r="D27" s="1226">
        <v>35</v>
      </c>
      <c r="E27" s="1226">
        <v>3</v>
      </c>
      <c r="F27" s="1226">
        <v>4</v>
      </c>
      <c r="G27" s="1226">
        <v>4</v>
      </c>
      <c r="H27" s="1226">
        <v>0</v>
      </c>
      <c r="I27" s="1226">
        <v>5</v>
      </c>
      <c r="J27" s="466">
        <v>7</v>
      </c>
      <c r="K27" s="1263">
        <v>147</v>
      </c>
      <c r="L27" s="1264"/>
      <c r="M27" s="758">
        <v>4</v>
      </c>
      <c r="N27" s="1343"/>
      <c r="P27" s="868">
        <v>0.60544217687074831</v>
      </c>
      <c r="Q27" s="868">
        <v>0.23809523809523808</v>
      </c>
    </row>
    <row r="28" spans="1:17" ht="15" customHeight="1" x14ac:dyDescent="0.2">
      <c r="A28" s="149"/>
      <c r="B28" s="291" t="s">
        <v>159</v>
      </c>
      <c r="C28" s="465">
        <v>102</v>
      </c>
      <c r="D28" s="1226">
        <v>21</v>
      </c>
      <c r="E28" s="1226">
        <v>6</v>
      </c>
      <c r="F28" s="1226">
        <v>3</v>
      </c>
      <c r="G28" s="1226">
        <v>3</v>
      </c>
      <c r="H28" s="1226">
        <v>0</v>
      </c>
      <c r="I28" s="1226">
        <v>8</v>
      </c>
      <c r="J28" s="466">
        <v>35</v>
      </c>
      <c r="K28" s="1263">
        <v>178</v>
      </c>
      <c r="L28" s="1264"/>
      <c r="M28" s="758">
        <v>7</v>
      </c>
      <c r="N28" s="1343"/>
      <c r="P28" s="290"/>
      <c r="Q28" s="290"/>
    </row>
    <row r="29" spans="1:17" ht="15" customHeight="1" x14ac:dyDescent="0.2">
      <c r="A29" s="149"/>
      <c r="B29" s="291" t="s">
        <v>160</v>
      </c>
      <c r="C29" s="465">
        <v>122</v>
      </c>
      <c r="D29" s="1226">
        <v>29</v>
      </c>
      <c r="E29" s="1226">
        <v>17</v>
      </c>
      <c r="F29" s="1226">
        <v>24</v>
      </c>
      <c r="G29" s="1226">
        <v>5</v>
      </c>
      <c r="H29" s="1226">
        <v>0</v>
      </c>
      <c r="I29" s="1226">
        <v>19</v>
      </c>
      <c r="J29" s="466">
        <v>25</v>
      </c>
      <c r="K29" s="1263">
        <v>241</v>
      </c>
      <c r="L29" s="1264"/>
      <c r="M29" s="758">
        <v>6</v>
      </c>
      <c r="N29" s="1262"/>
      <c r="P29" s="290">
        <v>0.45644599303135891</v>
      </c>
      <c r="Q29" s="290">
        <v>0.21254355400696864</v>
      </c>
    </row>
    <row r="30" spans="1:17" ht="15" customHeight="1" x14ac:dyDescent="0.2">
      <c r="A30" s="172"/>
      <c r="B30" s="240" t="s">
        <v>161</v>
      </c>
      <c r="C30" s="236">
        <v>131</v>
      </c>
      <c r="D30" s="175">
        <v>61</v>
      </c>
      <c r="E30" s="175">
        <v>2</v>
      </c>
      <c r="F30" s="175">
        <v>16</v>
      </c>
      <c r="G30" s="175">
        <v>19</v>
      </c>
      <c r="H30" s="175">
        <v>1</v>
      </c>
      <c r="I30" s="175">
        <v>12</v>
      </c>
      <c r="J30" s="176">
        <v>45</v>
      </c>
      <c r="K30" s="763">
        <v>287</v>
      </c>
      <c r="L30" s="783"/>
      <c r="M30" s="784">
        <v>15</v>
      </c>
      <c r="N30" s="778"/>
    </row>
    <row r="31" spans="1:17" ht="15" customHeight="1" x14ac:dyDescent="0.2">
      <c r="A31" s="172"/>
      <c r="B31" s="240" t="s">
        <v>162</v>
      </c>
      <c r="C31" s="236">
        <v>126</v>
      </c>
      <c r="D31" s="175">
        <v>53</v>
      </c>
      <c r="E31" s="175">
        <v>5</v>
      </c>
      <c r="F31" s="175">
        <v>8</v>
      </c>
      <c r="G31" s="175">
        <v>18</v>
      </c>
      <c r="H31" s="175">
        <v>1</v>
      </c>
      <c r="I31" s="175">
        <v>13</v>
      </c>
      <c r="J31" s="176">
        <v>31</v>
      </c>
      <c r="K31" s="763">
        <v>255</v>
      </c>
      <c r="L31" s="783"/>
      <c r="M31" s="784">
        <v>10</v>
      </c>
      <c r="N31" s="778"/>
      <c r="P31" s="290"/>
      <c r="Q31" s="290"/>
    </row>
    <row r="32" spans="1:17" ht="15" customHeight="1" thickBot="1" x14ac:dyDescent="0.25">
      <c r="A32" s="173"/>
      <c r="B32" s="163" t="s">
        <v>163</v>
      </c>
      <c r="C32" s="165">
        <v>60</v>
      </c>
      <c r="D32" s="177">
        <v>34</v>
      </c>
      <c r="E32" s="177">
        <v>10</v>
      </c>
      <c r="F32" s="177">
        <v>3</v>
      </c>
      <c r="G32" s="177">
        <v>7</v>
      </c>
      <c r="H32" s="177">
        <v>0</v>
      </c>
      <c r="I32" s="177">
        <v>11</v>
      </c>
      <c r="J32" s="178">
        <v>37</v>
      </c>
      <c r="K32" s="847">
        <v>162</v>
      </c>
      <c r="L32" s="782"/>
      <c r="M32" s="757">
        <v>10</v>
      </c>
      <c r="N32" s="777"/>
      <c r="P32" s="290"/>
      <c r="Q32" s="290"/>
    </row>
    <row r="33" spans="1:17" ht="15" hidden="1" customHeight="1" outlineLevel="1" thickBot="1" x14ac:dyDescent="0.25">
      <c r="A33" s="307"/>
      <c r="B33" s="306" t="s">
        <v>60</v>
      </c>
      <c r="C33" s="428">
        <v>20</v>
      </c>
      <c r="D33" s="429">
        <v>15</v>
      </c>
      <c r="E33" s="429">
        <v>9</v>
      </c>
      <c r="F33" s="429">
        <v>2</v>
      </c>
      <c r="G33" s="429">
        <v>4</v>
      </c>
      <c r="H33" s="429">
        <v>0</v>
      </c>
      <c r="I33" s="429">
        <v>10</v>
      </c>
      <c r="J33" s="761">
        <v>17</v>
      </c>
      <c r="K33" s="762">
        <v>77</v>
      </c>
      <c r="L33" s="785"/>
      <c r="M33" s="760">
        <v>5</v>
      </c>
      <c r="N33" s="792"/>
      <c r="P33" s="290"/>
      <c r="Q33" s="290"/>
    </row>
    <row r="34" spans="1:17" ht="14.25" collapsed="1" x14ac:dyDescent="0.2">
      <c r="A34" t="s">
        <v>307</v>
      </c>
    </row>
    <row r="36" spans="1:17" x14ac:dyDescent="0.2">
      <c r="G36" t="s">
        <v>308</v>
      </c>
    </row>
    <row r="40" spans="1:17" x14ac:dyDescent="0.2">
      <c r="I40" t="s">
        <v>16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1"/>
  <dimension ref="A1:Q42"/>
  <sheetViews>
    <sheetView showGridLines="0" topLeftCell="A5" zoomScale="90" zoomScaleNormal="90" workbookViewId="0">
      <selection activeCell="Q33" sqref="Q33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22" bestFit="1" customWidth="1"/>
    <col min="3" max="3" width="10.85546875" customWidth="1"/>
    <col min="4" max="4" width="9.5703125" customWidth="1"/>
    <col min="7" max="7" width="9.28515625" customWidth="1"/>
    <col min="10" max="10" width="10.7109375" customWidth="1"/>
    <col min="11" max="11" width="8" customWidth="1"/>
    <col min="12" max="12" width="9.7109375" customWidth="1"/>
    <col min="13" max="13" width="8" customWidth="1"/>
    <col min="14" max="14" width="10" customWidth="1"/>
  </cols>
  <sheetData>
    <row r="1" spans="1:17" x14ac:dyDescent="0.2">
      <c r="A1" s="1" t="s">
        <v>0</v>
      </c>
    </row>
    <row r="2" spans="1:17" x14ac:dyDescent="0.2">
      <c r="A2" s="1"/>
    </row>
    <row r="3" spans="1:17" x14ac:dyDescent="0.2">
      <c r="A3" s="1" t="str">
        <f>A5</f>
        <v>Tabell 1-11-H Resultat for mottakere av økonomisk sosialhjelp - som ikke er deltakere i KVP, Intro eller Jobbjansen -  som avsluttet kommunale tiltak i perioden 01.01.-31.12.</v>
      </c>
    </row>
    <row r="5" spans="1:17" s="4" customFormat="1" ht="38.25" customHeight="1" thickBot="1" x14ac:dyDescent="0.25">
      <c r="A5" s="1848" t="s">
        <v>309</v>
      </c>
      <c r="B5" s="1848"/>
      <c r="C5" s="1848"/>
      <c r="D5" s="1848"/>
      <c r="E5" s="1848"/>
      <c r="F5" s="1848"/>
      <c r="G5" s="1848"/>
      <c r="H5" s="1848"/>
      <c r="I5" s="1848"/>
      <c r="J5" s="1848"/>
      <c r="K5" s="1848"/>
      <c r="L5" s="1848"/>
      <c r="M5" s="1848"/>
      <c r="N5" s="1848"/>
    </row>
    <row r="6" spans="1:17" ht="92.25" customHeight="1" thickBot="1" x14ac:dyDescent="0.25">
      <c r="A6" s="450" t="s">
        <v>3</v>
      </c>
      <c r="B6" s="129" t="s">
        <v>4</v>
      </c>
      <c r="C6" s="130" t="s">
        <v>310</v>
      </c>
      <c r="D6" s="451" t="s">
        <v>294</v>
      </c>
      <c r="E6" s="451" t="s">
        <v>295</v>
      </c>
      <c r="F6" s="451" t="s">
        <v>296</v>
      </c>
      <c r="G6" s="451" t="s">
        <v>311</v>
      </c>
      <c r="H6" s="451" t="s">
        <v>298</v>
      </c>
      <c r="I6" s="451" t="s">
        <v>299</v>
      </c>
      <c r="J6" s="427" t="s">
        <v>312</v>
      </c>
      <c r="K6" s="63" t="s">
        <v>266</v>
      </c>
      <c r="L6" s="451" t="s">
        <v>277</v>
      </c>
      <c r="M6" s="427" t="s">
        <v>313</v>
      </c>
      <c r="N6" s="435" t="s">
        <v>314</v>
      </c>
    </row>
    <row r="7" spans="1:17" ht="15" customHeight="1" x14ac:dyDescent="0.2">
      <c r="A7" s="146">
        <v>1</v>
      </c>
      <c r="B7" s="83" t="s">
        <v>14</v>
      </c>
      <c r="C7" s="1557">
        <v>126</v>
      </c>
      <c r="D7" s="1558">
        <v>10</v>
      </c>
      <c r="E7" s="1558">
        <v>8</v>
      </c>
      <c r="F7" s="1558">
        <v>34</v>
      </c>
      <c r="G7" s="1558">
        <v>16</v>
      </c>
      <c r="H7" s="1558">
        <v>0</v>
      </c>
      <c r="I7" s="1558">
        <v>16</v>
      </c>
      <c r="J7" s="1559">
        <v>37</v>
      </c>
      <c r="K7" s="1583">
        <f>SUM(C7:J7)</f>
        <v>247</v>
      </c>
      <c r="L7" s="1557">
        <v>14</v>
      </c>
      <c r="M7" s="1559">
        <v>8</v>
      </c>
      <c r="N7" s="452">
        <f>K7+L7+M7</f>
        <v>269</v>
      </c>
      <c r="P7" s="290">
        <f t="shared" ref="P7:P22" si="0">C7/K7</f>
        <v>0.51012145748987858</v>
      </c>
      <c r="Q7" s="290">
        <f t="shared" ref="Q7:Q22" si="1">D7/K7</f>
        <v>4.048582995951417E-2</v>
      </c>
    </row>
    <row r="8" spans="1:17" ht="15" customHeight="1" x14ac:dyDescent="0.2">
      <c r="A8" s="453">
        <v>2</v>
      </c>
      <c r="B8" s="57" t="s">
        <v>15</v>
      </c>
      <c r="C8" s="354">
        <v>3</v>
      </c>
      <c r="D8" s="355">
        <v>0</v>
      </c>
      <c r="E8" s="355">
        <v>7</v>
      </c>
      <c r="F8" s="355">
        <v>0</v>
      </c>
      <c r="G8" s="355">
        <v>1</v>
      </c>
      <c r="H8" s="355">
        <v>0</v>
      </c>
      <c r="I8" s="355">
        <v>4</v>
      </c>
      <c r="J8" s="356">
        <v>1</v>
      </c>
      <c r="K8" s="1584">
        <f t="shared" ref="K8:K21" si="2">SUM(C8:J8)</f>
        <v>16</v>
      </c>
      <c r="L8" s="354">
        <v>0</v>
      </c>
      <c r="M8" s="356">
        <v>0</v>
      </c>
      <c r="N8" s="454">
        <f t="shared" ref="N8:N21" si="3">K8+L8+M8</f>
        <v>16</v>
      </c>
      <c r="P8" s="290">
        <f t="shared" si="0"/>
        <v>0.1875</v>
      </c>
      <c r="Q8" s="290">
        <f t="shared" si="1"/>
        <v>0</v>
      </c>
    </row>
    <row r="9" spans="1:17" ht="15" customHeight="1" x14ac:dyDescent="0.2">
      <c r="A9" s="453">
        <v>3</v>
      </c>
      <c r="B9" s="57" t="s">
        <v>17</v>
      </c>
      <c r="C9" s="354">
        <v>161</v>
      </c>
      <c r="D9" s="355">
        <v>78</v>
      </c>
      <c r="E9" s="355">
        <v>19</v>
      </c>
      <c r="F9" s="355">
        <v>149</v>
      </c>
      <c r="G9" s="355">
        <v>106</v>
      </c>
      <c r="H9" s="355">
        <v>23</v>
      </c>
      <c r="I9" s="355">
        <v>45</v>
      </c>
      <c r="J9" s="356">
        <v>95</v>
      </c>
      <c r="K9" s="1584">
        <f t="shared" si="2"/>
        <v>676</v>
      </c>
      <c r="L9" s="354">
        <v>42</v>
      </c>
      <c r="M9" s="356">
        <v>7</v>
      </c>
      <c r="N9" s="454">
        <f t="shared" si="3"/>
        <v>725</v>
      </c>
      <c r="P9" s="290">
        <f t="shared" si="0"/>
        <v>0.23816568047337278</v>
      </c>
      <c r="Q9" s="290">
        <f t="shared" si="1"/>
        <v>0.11538461538461539</v>
      </c>
    </row>
    <row r="10" spans="1:17" ht="15" customHeight="1" x14ac:dyDescent="0.2">
      <c r="A10" s="453">
        <v>4</v>
      </c>
      <c r="B10" s="57" t="s">
        <v>18</v>
      </c>
      <c r="C10" s="354">
        <v>60</v>
      </c>
      <c r="D10" s="355">
        <v>3</v>
      </c>
      <c r="E10" s="355">
        <v>5</v>
      </c>
      <c r="F10" s="355">
        <v>26</v>
      </c>
      <c r="G10" s="355">
        <v>135</v>
      </c>
      <c r="H10" s="355">
        <v>63</v>
      </c>
      <c r="I10" s="355">
        <v>27</v>
      </c>
      <c r="J10" s="356">
        <v>36</v>
      </c>
      <c r="K10" s="1584">
        <f t="shared" si="2"/>
        <v>355</v>
      </c>
      <c r="L10" s="354">
        <v>11</v>
      </c>
      <c r="M10" s="356">
        <v>10</v>
      </c>
      <c r="N10" s="454">
        <f t="shared" si="3"/>
        <v>376</v>
      </c>
      <c r="P10" s="290">
        <f t="shared" si="0"/>
        <v>0.16901408450704225</v>
      </c>
      <c r="Q10" s="290">
        <f t="shared" si="1"/>
        <v>8.4507042253521118E-3</v>
      </c>
    </row>
    <row r="11" spans="1:17" ht="15" customHeight="1" x14ac:dyDescent="0.2">
      <c r="A11" s="453">
        <v>5</v>
      </c>
      <c r="B11" s="57" t="s">
        <v>19</v>
      </c>
      <c r="C11" s="354">
        <v>20</v>
      </c>
      <c r="D11" s="355">
        <v>4</v>
      </c>
      <c r="E11" s="355">
        <v>13</v>
      </c>
      <c r="F11" s="355">
        <v>11</v>
      </c>
      <c r="G11" s="355">
        <v>18</v>
      </c>
      <c r="H11" s="355">
        <v>3</v>
      </c>
      <c r="I11" s="355">
        <v>10</v>
      </c>
      <c r="J11" s="356">
        <v>4</v>
      </c>
      <c r="K11" s="1584">
        <f t="shared" si="2"/>
        <v>83</v>
      </c>
      <c r="L11" s="354">
        <v>12</v>
      </c>
      <c r="M11" s="356">
        <v>1</v>
      </c>
      <c r="N11" s="454">
        <f t="shared" si="3"/>
        <v>96</v>
      </c>
      <c r="P11" s="290">
        <f t="shared" si="0"/>
        <v>0.24096385542168675</v>
      </c>
      <c r="Q11" s="290">
        <f t="shared" si="1"/>
        <v>4.8192771084337352E-2</v>
      </c>
    </row>
    <row r="12" spans="1:17" ht="15" customHeight="1" x14ac:dyDescent="0.2">
      <c r="A12" s="453">
        <v>6</v>
      </c>
      <c r="B12" s="57" t="s">
        <v>20</v>
      </c>
      <c r="C12" s="354">
        <v>17</v>
      </c>
      <c r="D12" s="355">
        <v>5</v>
      </c>
      <c r="E12" s="355">
        <v>0</v>
      </c>
      <c r="F12" s="355">
        <v>0</v>
      </c>
      <c r="G12" s="355">
        <v>3</v>
      </c>
      <c r="H12" s="355">
        <v>2</v>
      </c>
      <c r="I12" s="355">
        <v>0</v>
      </c>
      <c r="J12" s="356">
        <v>3</v>
      </c>
      <c r="K12" s="1584">
        <f t="shared" si="2"/>
        <v>30</v>
      </c>
      <c r="L12" s="354">
        <v>3</v>
      </c>
      <c r="M12" s="356">
        <v>2</v>
      </c>
      <c r="N12" s="454">
        <f t="shared" si="3"/>
        <v>35</v>
      </c>
      <c r="P12" s="290">
        <f t="shared" si="0"/>
        <v>0.56666666666666665</v>
      </c>
      <c r="Q12" s="290">
        <f t="shared" si="1"/>
        <v>0.16666666666666666</v>
      </c>
    </row>
    <row r="13" spans="1:17" ht="15" customHeight="1" x14ac:dyDescent="0.2">
      <c r="A13" s="453">
        <v>7</v>
      </c>
      <c r="B13" s="57" t="s">
        <v>21</v>
      </c>
      <c r="C13" s="354">
        <v>0</v>
      </c>
      <c r="D13" s="355">
        <v>0</v>
      </c>
      <c r="E13" s="355">
        <v>0</v>
      </c>
      <c r="F13" s="355">
        <v>0</v>
      </c>
      <c r="G13" s="355">
        <v>0</v>
      </c>
      <c r="H13" s="355">
        <v>0</v>
      </c>
      <c r="I13" s="355">
        <v>0</v>
      </c>
      <c r="J13" s="356">
        <v>0</v>
      </c>
      <c r="K13" s="1584">
        <f t="shared" si="2"/>
        <v>0</v>
      </c>
      <c r="L13" s="354">
        <v>0</v>
      </c>
      <c r="M13" s="356">
        <v>0</v>
      </c>
      <c r="N13" s="454">
        <f t="shared" si="3"/>
        <v>0</v>
      </c>
      <c r="P13" s="290" t="e">
        <f t="shared" si="0"/>
        <v>#DIV/0!</v>
      </c>
      <c r="Q13" s="290" t="e">
        <f t="shared" si="1"/>
        <v>#DIV/0!</v>
      </c>
    </row>
    <row r="14" spans="1:17" ht="15" customHeight="1" x14ac:dyDescent="0.2">
      <c r="A14" s="453">
        <v>8</v>
      </c>
      <c r="B14" s="57" t="s">
        <v>22</v>
      </c>
      <c r="C14" s="354">
        <v>33</v>
      </c>
      <c r="D14" s="355">
        <v>2</v>
      </c>
      <c r="E14" s="355">
        <v>7</v>
      </c>
      <c r="F14" s="355">
        <v>5</v>
      </c>
      <c r="G14" s="355">
        <v>8</v>
      </c>
      <c r="H14" s="355">
        <v>2</v>
      </c>
      <c r="I14" s="355">
        <v>0</v>
      </c>
      <c r="J14" s="356">
        <v>22</v>
      </c>
      <c r="K14" s="1584">
        <f t="shared" si="2"/>
        <v>79</v>
      </c>
      <c r="L14" s="354">
        <v>6</v>
      </c>
      <c r="M14" s="356">
        <v>3</v>
      </c>
      <c r="N14" s="454">
        <f t="shared" si="3"/>
        <v>88</v>
      </c>
      <c r="P14" s="290">
        <f t="shared" si="0"/>
        <v>0.41772151898734178</v>
      </c>
      <c r="Q14" s="290">
        <f t="shared" si="1"/>
        <v>2.5316455696202531E-2</v>
      </c>
    </row>
    <row r="15" spans="1:17" ht="15" customHeight="1" x14ac:dyDescent="0.2">
      <c r="A15" s="453">
        <v>9</v>
      </c>
      <c r="B15" s="57" t="s">
        <v>23</v>
      </c>
      <c r="C15" s="354">
        <v>5</v>
      </c>
      <c r="D15" s="355">
        <v>0</v>
      </c>
      <c r="E15" s="355">
        <v>0</v>
      </c>
      <c r="F15" s="355">
        <v>2</v>
      </c>
      <c r="G15" s="355">
        <v>8</v>
      </c>
      <c r="H15" s="355">
        <v>0</v>
      </c>
      <c r="I15" s="355">
        <v>9</v>
      </c>
      <c r="J15" s="356">
        <v>1</v>
      </c>
      <c r="K15" s="1584">
        <f t="shared" si="2"/>
        <v>25</v>
      </c>
      <c r="L15" s="354">
        <v>0</v>
      </c>
      <c r="M15" s="356">
        <v>0</v>
      </c>
      <c r="N15" s="454">
        <f t="shared" si="3"/>
        <v>25</v>
      </c>
      <c r="P15" s="290">
        <f t="shared" si="0"/>
        <v>0.2</v>
      </c>
      <c r="Q15" s="290">
        <f t="shared" si="1"/>
        <v>0</v>
      </c>
    </row>
    <row r="16" spans="1:17" ht="15" customHeight="1" x14ac:dyDescent="0.2">
      <c r="A16" s="453">
        <v>10</v>
      </c>
      <c r="B16" s="57" t="s">
        <v>24</v>
      </c>
      <c r="C16" s="354">
        <v>39</v>
      </c>
      <c r="D16" s="355">
        <v>28</v>
      </c>
      <c r="E16" s="355">
        <v>11</v>
      </c>
      <c r="F16" s="355">
        <v>69</v>
      </c>
      <c r="G16" s="355">
        <v>32</v>
      </c>
      <c r="H16" s="355">
        <v>10</v>
      </c>
      <c r="I16" s="355">
        <v>19</v>
      </c>
      <c r="J16" s="356">
        <v>26</v>
      </c>
      <c r="K16" s="1584">
        <f t="shared" si="2"/>
        <v>234</v>
      </c>
      <c r="L16" s="354">
        <v>52</v>
      </c>
      <c r="M16" s="356">
        <v>24</v>
      </c>
      <c r="N16" s="454">
        <f t="shared" si="3"/>
        <v>310</v>
      </c>
      <c r="P16" s="290">
        <f t="shared" si="0"/>
        <v>0.16666666666666666</v>
      </c>
      <c r="Q16" s="290">
        <f t="shared" si="1"/>
        <v>0.11965811965811966</v>
      </c>
    </row>
    <row r="17" spans="1:17" ht="15" customHeight="1" x14ac:dyDescent="0.2">
      <c r="A17" s="453">
        <v>11</v>
      </c>
      <c r="B17" s="57" t="s">
        <v>25</v>
      </c>
      <c r="C17" s="354">
        <v>18</v>
      </c>
      <c r="D17" s="355">
        <v>23</v>
      </c>
      <c r="E17" s="355">
        <v>13</v>
      </c>
      <c r="F17" s="355">
        <v>13</v>
      </c>
      <c r="G17" s="355">
        <v>28</v>
      </c>
      <c r="H17" s="355">
        <v>12</v>
      </c>
      <c r="I17" s="355">
        <v>32</v>
      </c>
      <c r="J17" s="356">
        <v>2</v>
      </c>
      <c r="K17" s="1584">
        <f t="shared" si="2"/>
        <v>141</v>
      </c>
      <c r="L17" s="354">
        <v>12</v>
      </c>
      <c r="M17" s="356">
        <v>11</v>
      </c>
      <c r="N17" s="454">
        <f t="shared" si="3"/>
        <v>164</v>
      </c>
      <c r="P17" s="290">
        <f t="shared" si="0"/>
        <v>0.1276595744680851</v>
      </c>
      <c r="Q17" s="290">
        <f t="shared" si="1"/>
        <v>0.16312056737588654</v>
      </c>
    </row>
    <row r="18" spans="1:17" ht="15" customHeight="1" x14ac:dyDescent="0.2">
      <c r="A18" s="453">
        <v>12</v>
      </c>
      <c r="B18" s="57" t="s">
        <v>26</v>
      </c>
      <c r="C18" s="354">
        <v>0</v>
      </c>
      <c r="D18" s="355">
        <v>0</v>
      </c>
      <c r="E18" s="355">
        <v>0</v>
      </c>
      <c r="F18" s="355">
        <v>0</v>
      </c>
      <c r="G18" s="355">
        <v>0</v>
      </c>
      <c r="H18" s="355">
        <v>0</v>
      </c>
      <c r="I18" s="355">
        <v>0</v>
      </c>
      <c r="J18" s="356">
        <v>0</v>
      </c>
      <c r="K18" s="1584">
        <f t="shared" si="2"/>
        <v>0</v>
      </c>
      <c r="L18" s="354">
        <v>0</v>
      </c>
      <c r="M18" s="356">
        <v>0</v>
      </c>
      <c r="N18" s="454">
        <f t="shared" si="3"/>
        <v>0</v>
      </c>
      <c r="P18" s="290" t="e">
        <f t="shared" si="0"/>
        <v>#DIV/0!</v>
      </c>
      <c r="Q18" s="290" t="e">
        <f t="shared" si="1"/>
        <v>#DIV/0!</v>
      </c>
    </row>
    <row r="19" spans="1:17" ht="15" customHeight="1" x14ac:dyDescent="0.2">
      <c r="A19" s="453">
        <v>13</v>
      </c>
      <c r="B19" s="57" t="s">
        <v>27</v>
      </c>
      <c r="C19" s="354">
        <v>35</v>
      </c>
      <c r="D19" s="355">
        <v>16</v>
      </c>
      <c r="E19" s="355">
        <v>10</v>
      </c>
      <c r="F19" s="355">
        <v>10</v>
      </c>
      <c r="G19" s="355">
        <v>2</v>
      </c>
      <c r="H19" s="355">
        <v>0</v>
      </c>
      <c r="I19" s="355">
        <v>3</v>
      </c>
      <c r="J19" s="356">
        <v>2</v>
      </c>
      <c r="K19" s="1584">
        <f t="shared" si="2"/>
        <v>78</v>
      </c>
      <c r="L19" s="354">
        <v>0</v>
      </c>
      <c r="M19" s="356">
        <v>0</v>
      </c>
      <c r="N19" s="454">
        <f t="shared" si="3"/>
        <v>78</v>
      </c>
      <c r="P19" s="290">
        <f t="shared" si="0"/>
        <v>0.44871794871794873</v>
      </c>
      <c r="Q19" s="290">
        <f t="shared" si="1"/>
        <v>0.20512820512820512</v>
      </c>
    </row>
    <row r="20" spans="1:17" ht="15" customHeight="1" x14ac:dyDescent="0.2">
      <c r="A20" s="453">
        <v>14</v>
      </c>
      <c r="B20" s="57" t="s">
        <v>28</v>
      </c>
      <c r="C20" s="354">
        <v>49</v>
      </c>
      <c r="D20" s="355">
        <v>2</v>
      </c>
      <c r="E20" s="355">
        <v>6</v>
      </c>
      <c r="F20" s="355">
        <v>75</v>
      </c>
      <c r="G20" s="355">
        <v>19</v>
      </c>
      <c r="H20" s="355">
        <v>7</v>
      </c>
      <c r="I20" s="355">
        <v>0</v>
      </c>
      <c r="J20" s="356">
        <v>16</v>
      </c>
      <c r="K20" s="1584">
        <f t="shared" si="2"/>
        <v>174</v>
      </c>
      <c r="L20" s="354">
        <v>7</v>
      </c>
      <c r="M20" s="356">
        <v>3</v>
      </c>
      <c r="N20" s="454">
        <f t="shared" si="3"/>
        <v>184</v>
      </c>
      <c r="P20" s="290">
        <f t="shared" si="0"/>
        <v>0.28160919540229884</v>
      </c>
      <c r="Q20" s="290">
        <f t="shared" si="1"/>
        <v>1.1494252873563218E-2</v>
      </c>
    </row>
    <row r="21" spans="1:17" ht="15" customHeight="1" thickBot="1" x14ac:dyDescent="0.25">
      <c r="A21" s="456">
        <v>15</v>
      </c>
      <c r="B21" s="449" t="s">
        <v>29</v>
      </c>
      <c r="C21" s="1449">
        <v>2</v>
      </c>
      <c r="D21" s="1450">
        <v>2</v>
      </c>
      <c r="E21" s="1450">
        <v>0</v>
      </c>
      <c r="F21" s="1450">
        <v>2</v>
      </c>
      <c r="G21" s="1450">
        <v>4</v>
      </c>
      <c r="H21" s="1450">
        <v>0</v>
      </c>
      <c r="I21" s="1450">
        <v>5</v>
      </c>
      <c r="J21" s="657">
        <v>0</v>
      </c>
      <c r="K21" s="1585">
        <f t="shared" si="2"/>
        <v>15</v>
      </c>
      <c r="L21" s="1449">
        <v>2</v>
      </c>
      <c r="M21" s="657">
        <v>1</v>
      </c>
      <c r="N21" s="457">
        <f t="shared" si="3"/>
        <v>18</v>
      </c>
      <c r="P21" s="290">
        <f t="shared" si="0"/>
        <v>0.13333333333333333</v>
      </c>
      <c r="Q21" s="290">
        <f t="shared" si="1"/>
        <v>0.13333333333333333</v>
      </c>
    </row>
    <row r="22" spans="1:17" ht="15" customHeight="1" thickBot="1" x14ac:dyDescent="0.25">
      <c r="A22" s="1244"/>
      <c r="B22" s="1360" t="s">
        <v>315</v>
      </c>
      <c r="C22" s="1581">
        <f>SUM(C7:C21)</f>
        <v>568</v>
      </c>
      <c r="D22" s="1581">
        <f t="shared" ref="D22:K22" si="4">SUM(D7:D21)</f>
        <v>173</v>
      </c>
      <c r="E22" s="1581">
        <f t="shared" si="4"/>
        <v>99</v>
      </c>
      <c r="F22" s="1581">
        <f t="shared" si="4"/>
        <v>396</v>
      </c>
      <c r="G22" s="1581">
        <f t="shared" si="4"/>
        <v>380</v>
      </c>
      <c r="H22" s="1581">
        <f t="shared" si="4"/>
        <v>122</v>
      </c>
      <c r="I22" s="1581">
        <f t="shared" si="4"/>
        <v>170</v>
      </c>
      <c r="J22" s="1582">
        <f t="shared" si="4"/>
        <v>245</v>
      </c>
      <c r="K22" s="1579">
        <f t="shared" si="4"/>
        <v>2153</v>
      </c>
      <c r="L22" s="1586"/>
      <c r="M22" s="1582">
        <f>SUM(M7:M21)</f>
        <v>70</v>
      </c>
      <c r="N22" s="1580"/>
      <c r="P22" s="290">
        <f t="shared" si="0"/>
        <v>0.26381792847189967</v>
      </c>
      <c r="Q22" s="290">
        <f t="shared" si="1"/>
        <v>8.0352995819786346E-2</v>
      </c>
    </row>
    <row r="23" spans="1:17" ht="15" customHeight="1" x14ac:dyDescent="0.2">
      <c r="A23" s="146"/>
      <c r="B23" s="83" t="s">
        <v>316</v>
      </c>
      <c r="C23" s="663">
        <v>288</v>
      </c>
      <c r="D23" s="1564">
        <v>96</v>
      </c>
      <c r="E23" s="1564">
        <v>135</v>
      </c>
      <c r="F23" s="1564">
        <v>290</v>
      </c>
      <c r="G23" s="1564">
        <v>299</v>
      </c>
      <c r="H23" s="1564">
        <v>114</v>
      </c>
      <c r="I23" s="1564">
        <v>351</v>
      </c>
      <c r="J23" s="664">
        <v>152</v>
      </c>
      <c r="K23" s="1566">
        <v>1725</v>
      </c>
      <c r="L23" s="663"/>
      <c r="M23" s="664">
        <v>54</v>
      </c>
      <c r="N23" s="1578"/>
      <c r="P23" s="290">
        <v>0.16695652173913045</v>
      </c>
      <c r="Q23" s="290">
        <v>5.565217391304348E-2</v>
      </c>
    </row>
    <row r="24" spans="1:17" ht="15" customHeight="1" x14ac:dyDescent="0.2">
      <c r="A24" s="146"/>
      <c r="B24" s="83" t="s">
        <v>317</v>
      </c>
      <c r="C24" s="663">
        <v>706</v>
      </c>
      <c r="D24" s="1564">
        <v>176</v>
      </c>
      <c r="E24" s="1564">
        <v>197</v>
      </c>
      <c r="F24" s="1564">
        <v>636</v>
      </c>
      <c r="G24" s="1564">
        <v>451</v>
      </c>
      <c r="H24" s="1564">
        <v>109</v>
      </c>
      <c r="I24" s="1564">
        <v>739</v>
      </c>
      <c r="J24" s="664">
        <v>294</v>
      </c>
      <c r="K24" s="1566">
        <v>3308</v>
      </c>
      <c r="L24" s="663"/>
      <c r="M24" s="664">
        <v>71</v>
      </c>
      <c r="N24" s="1578"/>
      <c r="P24" s="290"/>
      <c r="Q24" s="290"/>
    </row>
    <row r="25" spans="1:17" ht="15" customHeight="1" x14ac:dyDescent="0.2">
      <c r="A25" s="453"/>
      <c r="B25" s="57" t="s">
        <v>318</v>
      </c>
      <c r="C25" s="354">
        <v>872</v>
      </c>
      <c r="D25" s="355">
        <v>196</v>
      </c>
      <c r="E25" s="355">
        <v>185</v>
      </c>
      <c r="F25" s="355">
        <v>681</v>
      </c>
      <c r="G25" s="355">
        <v>312</v>
      </c>
      <c r="H25" s="355">
        <v>101</v>
      </c>
      <c r="I25" s="355">
        <v>559</v>
      </c>
      <c r="J25" s="356">
        <v>399</v>
      </c>
      <c r="K25" s="454">
        <v>3305</v>
      </c>
      <c r="L25" s="354"/>
      <c r="M25" s="356">
        <v>102</v>
      </c>
      <c r="N25" s="455"/>
      <c r="P25" s="290"/>
      <c r="Q25" s="290"/>
    </row>
    <row r="26" spans="1:17" ht="15" customHeight="1" x14ac:dyDescent="0.2">
      <c r="A26" s="453"/>
      <c r="B26" s="57" t="s">
        <v>319</v>
      </c>
      <c r="C26" s="354">
        <v>713</v>
      </c>
      <c r="D26" s="355">
        <v>161</v>
      </c>
      <c r="E26" s="355">
        <v>155</v>
      </c>
      <c r="F26" s="355">
        <v>576</v>
      </c>
      <c r="G26" s="355">
        <v>293</v>
      </c>
      <c r="H26" s="355">
        <v>94</v>
      </c>
      <c r="I26" s="355">
        <v>764</v>
      </c>
      <c r="J26" s="356">
        <v>304</v>
      </c>
      <c r="K26" s="454">
        <v>3060</v>
      </c>
      <c r="L26" s="354"/>
      <c r="M26" s="356">
        <v>79</v>
      </c>
      <c r="N26" s="455"/>
      <c r="P26" s="290">
        <v>0.23300653594771201</v>
      </c>
      <c r="Q26" s="290">
        <v>5.2614379084967321E-2</v>
      </c>
    </row>
    <row r="27" spans="1:17" ht="15" customHeight="1" x14ac:dyDescent="0.2">
      <c r="A27" s="453"/>
      <c r="B27" s="57" t="s">
        <v>320</v>
      </c>
      <c r="C27" s="354">
        <v>450</v>
      </c>
      <c r="D27" s="355">
        <v>55</v>
      </c>
      <c r="E27" s="355">
        <v>136</v>
      </c>
      <c r="F27" s="355">
        <v>204</v>
      </c>
      <c r="G27" s="355">
        <v>175</v>
      </c>
      <c r="H27" s="355">
        <v>15</v>
      </c>
      <c r="I27" s="355">
        <v>298</v>
      </c>
      <c r="J27" s="356">
        <v>225</v>
      </c>
      <c r="K27" s="454">
        <v>1558</v>
      </c>
      <c r="L27" s="354"/>
      <c r="M27" s="356">
        <v>54</v>
      </c>
      <c r="N27" s="455"/>
      <c r="P27" s="290">
        <v>0.28883183568677789</v>
      </c>
      <c r="Q27" s="290">
        <v>3.5301668806161743E-2</v>
      </c>
    </row>
    <row r="28" spans="1:17" ht="15" customHeight="1" x14ac:dyDescent="0.2">
      <c r="A28" s="453"/>
      <c r="B28" s="57" t="s">
        <v>321</v>
      </c>
      <c r="C28" s="354">
        <v>529</v>
      </c>
      <c r="D28" s="355">
        <v>119</v>
      </c>
      <c r="E28" s="355">
        <v>160</v>
      </c>
      <c r="F28" s="355">
        <v>155</v>
      </c>
      <c r="G28" s="355">
        <v>285</v>
      </c>
      <c r="H28" s="355">
        <v>44</v>
      </c>
      <c r="I28" s="355">
        <v>376</v>
      </c>
      <c r="J28" s="356">
        <v>389</v>
      </c>
      <c r="K28" s="454">
        <v>2057</v>
      </c>
      <c r="L28" s="354"/>
      <c r="M28" s="356">
        <v>63</v>
      </c>
      <c r="N28" s="455"/>
      <c r="P28" s="290">
        <v>0.25717063684978125</v>
      </c>
      <c r="Q28" s="290">
        <v>5.7851239669421489E-2</v>
      </c>
    </row>
    <row r="29" spans="1:17" ht="15" customHeight="1" thickBot="1" x14ac:dyDescent="0.25">
      <c r="A29" s="484"/>
      <c r="B29" s="121" t="s">
        <v>322</v>
      </c>
      <c r="C29" s="1449">
        <v>352</v>
      </c>
      <c r="D29" s="1450">
        <v>75</v>
      </c>
      <c r="E29" s="1450">
        <v>192</v>
      </c>
      <c r="F29" s="1450">
        <v>173</v>
      </c>
      <c r="G29" s="1450">
        <v>251</v>
      </c>
      <c r="H29" s="1450">
        <v>49</v>
      </c>
      <c r="I29" s="1450">
        <v>515</v>
      </c>
      <c r="J29" s="657">
        <v>330</v>
      </c>
      <c r="K29" s="1563">
        <v>1937</v>
      </c>
      <c r="L29" s="1449"/>
      <c r="M29" s="657">
        <v>47</v>
      </c>
      <c r="N29" s="1577"/>
      <c r="P29" s="290">
        <v>0.31402439024390244</v>
      </c>
      <c r="Q29" s="290">
        <v>0.10670731707317073</v>
      </c>
    </row>
    <row r="30" spans="1:17" ht="15" hidden="1" customHeight="1" outlineLevel="1" thickBot="1" x14ac:dyDescent="0.25">
      <c r="A30" s="307"/>
      <c r="B30" s="306" t="s">
        <v>323</v>
      </c>
      <c r="C30" s="428">
        <v>99</v>
      </c>
      <c r="D30" s="429">
        <v>15</v>
      </c>
      <c r="E30" s="429">
        <v>28</v>
      </c>
      <c r="F30" s="429">
        <v>39</v>
      </c>
      <c r="G30" s="429">
        <v>47</v>
      </c>
      <c r="H30" s="429">
        <v>15</v>
      </c>
      <c r="I30" s="429">
        <v>150</v>
      </c>
      <c r="J30" s="761">
        <v>71</v>
      </c>
      <c r="K30" s="848">
        <v>464</v>
      </c>
      <c r="L30" s="849"/>
      <c r="M30" s="761">
        <v>2</v>
      </c>
      <c r="N30" s="792"/>
      <c r="P30" s="290"/>
      <c r="Q30" s="290"/>
    </row>
    <row r="31" spans="1:17" collapsed="1" x14ac:dyDescent="0.2">
      <c r="A31" t="s">
        <v>302</v>
      </c>
    </row>
    <row r="33" spans="1:15" x14ac:dyDescent="0.2">
      <c r="A33" s="308"/>
      <c r="B33" s="308"/>
      <c r="C33" s="308"/>
      <c r="D33" s="308"/>
      <c r="E33" s="308"/>
      <c r="F33" s="321"/>
      <c r="G33" s="308"/>
      <c r="H33" s="321"/>
      <c r="I33" s="321"/>
      <c r="J33" s="308"/>
      <c r="K33" s="308"/>
      <c r="L33" s="308"/>
      <c r="M33" s="308"/>
      <c r="N33" s="321"/>
      <c r="O33" s="308"/>
    </row>
    <row r="34" spans="1:15" x14ac:dyDescent="0.2">
      <c r="A34" s="308"/>
      <c r="B34" s="308"/>
      <c r="C34" s="308"/>
      <c r="D34" s="308"/>
      <c r="E34" s="308"/>
      <c r="F34" s="321"/>
      <c r="G34" s="308"/>
      <c r="H34" s="321"/>
      <c r="I34" s="321"/>
      <c r="J34" s="308"/>
      <c r="K34" s="308"/>
      <c r="L34" s="308"/>
      <c r="M34" s="308"/>
      <c r="N34" s="321"/>
      <c r="O34" s="308"/>
    </row>
    <row r="35" spans="1:15" x14ac:dyDescent="0.2">
      <c r="A35" s="308"/>
      <c r="B35" s="308"/>
      <c r="C35" s="308"/>
      <c r="D35" s="308"/>
      <c r="E35" s="308"/>
      <c r="F35" s="321"/>
      <c r="G35" s="308"/>
      <c r="H35" s="321"/>
      <c r="I35" s="321"/>
      <c r="J35" s="308"/>
      <c r="K35" s="308"/>
      <c r="L35" s="308"/>
      <c r="M35" s="308"/>
      <c r="N35" s="321"/>
      <c r="O35" s="308"/>
    </row>
    <row r="36" spans="1:15" x14ac:dyDescent="0.2">
      <c r="A36" s="308"/>
      <c r="B36" s="308"/>
      <c r="C36" s="308"/>
      <c r="D36" s="308"/>
      <c r="E36" s="308"/>
      <c r="F36" s="321"/>
      <c r="G36" s="308"/>
      <c r="H36" s="321"/>
      <c r="I36" s="321"/>
      <c r="J36" s="308"/>
      <c r="K36" s="308"/>
      <c r="L36" s="308"/>
      <c r="M36" s="308"/>
      <c r="N36" s="321"/>
      <c r="O36" s="308"/>
    </row>
    <row r="37" spans="1:15" x14ac:dyDescent="0.2">
      <c r="A37" s="308"/>
      <c r="B37" s="308"/>
      <c r="C37" s="308"/>
      <c r="D37" s="308"/>
      <c r="E37" s="308"/>
      <c r="F37" s="321"/>
      <c r="G37" s="308"/>
      <c r="H37" s="321"/>
      <c r="I37" s="321"/>
      <c r="J37" s="308"/>
      <c r="K37" s="308"/>
      <c r="L37" s="308"/>
      <c r="M37" s="308"/>
      <c r="N37" s="321"/>
      <c r="O37" s="308"/>
    </row>
    <row r="38" spans="1:15" x14ac:dyDescent="0.2">
      <c r="A38" s="308"/>
      <c r="B38" s="308"/>
      <c r="C38" s="308"/>
      <c r="D38" s="308"/>
      <c r="E38" s="308"/>
      <c r="F38" s="321"/>
      <c r="G38" s="308"/>
      <c r="H38" s="321"/>
      <c r="I38" s="321"/>
      <c r="J38" s="308"/>
      <c r="K38" s="308"/>
      <c r="L38" s="308"/>
      <c r="M38" s="308"/>
      <c r="N38" s="321"/>
      <c r="O38" s="308"/>
    </row>
    <row r="39" spans="1:15" x14ac:dyDescent="0.2">
      <c r="A39" s="308"/>
      <c r="B39" s="308"/>
      <c r="C39" s="308"/>
      <c r="D39" s="308"/>
      <c r="E39" s="308"/>
      <c r="F39" s="321"/>
      <c r="G39" s="308"/>
      <c r="H39" s="321"/>
      <c r="I39" s="321"/>
      <c r="J39" s="308"/>
      <c r="K39" s="308"/>
      <c r="L39" s="308"/>
      <c r="M39" s="308"/>
      <c r="N39" s="321"/>
      <c r="O39" s="308"/>
    </row>
    <row r="40" spans="1:15" x14ac:dyDescent="0.2">
      <c r="A40" s="308"/>
      <c r="B40" s="308"/>
      <c r="C40" s="308"/>
      <c r="D40" s="308"/>
      <c r="E40" s="308"/>
      <c r="F40" s="321"/>
      <c r="G40" s="308"/>
      <c r="H40" s="321"/>
      <c r="I40" s="321"/>
      <c r="J40" s="308"/>
      <c r="K40" s="308"/>
      <c r="L40" s="308"/>
      <c r="M40" s="308"/>
      <c r="N40" s="321"/>
      <c r="O40" s="308"/>
    </row>
    <row r="42" spans="1:15" x14ac:dyDescent="0.2">
      <c r="L42" t="s">
        <v>16</v>
      </c>
    </row>
  </sheetData>
  <mergeCells count="1">
    <mergeCell ref="A5:N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X35"/>
  <sheetViews>
    <sheetView showGridLines="0" zoomScaleNormal="100" workbookViewId="0">
      <selection activeCell="O11" sqref="O11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22" bestFit="1" customWidth="1"/>
    <col min="3" max="5" width="13.7109375" customWidth="1"/>
    <col min="6" max="6" width="14" customWidth="1"/>
    <col min="7" max="9" width="13.7109375" customWidth="1"/>
    <col min="10" max="10" width="11.42578125" customWidth="1"/>
  </cols>
  <sheetData>
    <row r="1" spans="1:24" x14ac:dyDescent="0.2">
      <c r="A1" s="1" t="s">
        <v>0</v>
      </c>
    </row>
    <row r="2" spans="1:24" x14ac:dyDescent="0.2">
      <c r="A2" s="1" t="str">
        <f>A4</f>
        <v>Tabell 1-11-I - Antall personer som har eller har hatt et institusjonstilbud innen russektoren hittil i år, og pr. 31.12.</v>
      </c>
    </row>
    <row r="4" spans="1:24" s="4" customFormat="1" ht="26.25" customHeight="1" thickBot="1" x14ac:dyDescent="0.25">
      <c r="A4" s="3" t="s">
        <v>324</v>
      </c>
    </row>
    <row r="5" spans="1:24" s="4" customFormat="1" ht="25.5" customHeight="1" x14ac:dyDescent="0.2">
      <c r="A5" s="30"/>
      <c r="B5" s="27"/>
      <c r="C5" s="1849" t="s">
        <v>325</v>
      </c>
      <c r="D5" s="1850"/>
      <c r="E5" s="1851"/>
      <c r="F5" s="753"/>
      <c r="G5" s="1852" t="s">
        <v>326</v>
      </c>
      <c r="H5" s="1853"/>
      <c r="I5" s="1854"/>
    </row>
    <row r="6" spans="1:24" s="56" customFormat="1" ht="66" customHeight="1" thickBot="1" x14ac:dyDescent="0.25">
      <c r="A6" s="288" t="s">
        <v>3</v>
      </c>
      <c r="B6" s="289" t="s">
        <v>4</v>
      </c>
      <c r="C6" s="55" t="s">
        <v>327</v>
      </c>
      <c r="D6" s="56" t="s">
        <v>328</v>
      </c>
      <c r="E6" s="870" t="s">
        <v>329</v>
      </c>
      <c r="F6" s="754"/>
      <c r="G6" s="752" t="s">
        <v>327</v>
      </c>
      <c r="H6" s="751" t="s">
        <v>328</v>
      </c>
      <c r="I6" s="436" t="s">
        <v>330</v>
      </c>
      <c r="J6"/>
      <c r="K6" s="221"/>
      <c r="L6"/>
      <c r="M6"/>
      <c r="N6"/>
      <c r="O6"/>
      <c r="P6"/>
      <c r="Q6"/>
    </row>
    <row r="7" spans="1:24" ht="15" customHeight="1" x14ac:dyDescent="0.2">
      <c r="A7" s="426">
        <v>1</v>
      </c>
      <c r="B7" s="83" t="s">
        <v>14</v>
      </c>
      <c r="C7" s="234">
        <v>110</v>
      </c>
      <c r="D7" s="237">
        <v>84</v>
      </c>
      <c r="E7" s="235">
        <v>169</v>
      </c>
      <c r="F7" s="1400"/>
      <c r="G7" s="234">
        <v>62</v>
      </c>
      <c r="H7" s="237">
        <v>48</v>
      </c>
      <c r="I7" s="235">
        <v>110</v>
      </c>
      <c r="K7" s="221"/>
    </row>
    <row r="8" spans="1:24" ht="15" customHeight="1" x14ac:dyDescent="0.2">
      <c r="A8" s="51">
        <v>2</v>
      </c>
      <c r="B8" s="57" t="s">
        <v>15</v>
      </c>
      <c r="C8" s="236">
        <v>76</v>
      </c>
      <c r="D8" s="175">
        <v>0</v>
      </c>
      <c r="E8" s="176">
        <v>76</v>
      </c>
      <c r="F8" s="1400"/>
      <c r="G8" s="236">
        <v>44</v>
      </c>
      <c r="H8" s="175">
        <v>0</v>
      </c>
      <c r="I8" s="176">
        <v>44</v>
      </c>
      <c r="K8" s="221"/>
    </row>
    <row r="9" spans="1:24" ht="15" customHeight="1" x14ac:dyDescent="0.2">
      <c r="A9" s="51">
        <v>3</v>
      </c>
      <c r="B9" s="57" t="s">
        <v>17</v>
      </c>
      <c r="C9" s="236">
        <v>86</v>
      </c>
      <c r="D9" s="175">
        <v>42</v>
      </c>
      <c r="E9" s="176">
        <v>111</v>
      </c>
      <c r="F9" s="1400"/>
      <c r="G9" s="236">
        <v>43</v>
      </c>
      <c r="H9" s="175">
        <v>13</v>
      </c>
      <c r="I9" s="176">
        <v>56</v>
      </c>
      <c r="K9" s="221"/>
    </row>
    <row r="10" spans="1:24" ht="15" customHeight="1" x14ac:dyDescent="0.2">
      <c r="A10" s="51">
        <v>4</v>
      </c>
      <c r="B10" s="57" t="s">
        <v>18</v>
      </c>
      <c r="C10" s="236">
        <v>93</v>
      </c>
      <c r="D10" s="175">
        <v>20</v>
      </c>
      <c r="E10" s="176">
        <v>101</v>
      </c>
      <c r="F10" s="1400"/>
      <c r="G10" s="236">
        <v>38</v>
      </c>
      <c r="H10" s="175">
        <v>7</v>
      </c>
      <c r="I10" s="176">
        <v>45</v>
      </c>
      <c r="J10" s="323"/>
      <c r="K10" s="323"/>
      <c r="L10" s="323"/>
      <c r="M10" s="323"/>
      <c r="N10" s="323"/>
      <c r="O10" s="322"/>
      <c r="P10" s="323"/>
      <c r="Q10" s="322"/>
      <c r="R10" s="322"/>
      <c r="S10" s="323"/>
      <c r="T10" s="323"/>
      <c r="U10" s="323"/>
      <c r="V10" s="323"/>
      <c r="W10" s="322"/>
      <c r="X10" s="323"/>
    </row>
    <row r="11" spans="1:24" ht="15" customHeight="1" x14ac:dyDescent="0.2">
      <c r="A11" s="51">
        <v>5</v>
      </c>
      <c r="B11" s="57" t="s">
        <v>19</v>
      </c>
      <c r="C11" s="236">
        <v>71</v>
      </c>
      <c r="D11" s="175">
        <v>37</v>
      </c>
      <c r="E11" s="176">
        <v>71</v>
      </c>
      <c r="F11" s="1400"/>
      <c r="G11" s="236">
        <v>49</v>
      </c>
      <c r="H11" s="175">
        <v>6</v>
      </c>
      <c r="I11" s="176">
        <v>55</v>
      </c>
      <c r="J11" s="323"/>
      <c r="K11" s="323"/>
      <c r="L11" s="323"/>
      <c r="M11" s="323"/>
      <c r="N11" s="323"/>
      <c r="O11" s="322"/>
      <c r="P11" s="323"/>
      <c r="Q11" s="322"/>
      <c r="R11" s="322"/>
      <c r="S11" s="323"/>
      <c r="T11" s="323"/>
      <c r="U11" s="323"/>
      <c r="V11" s="323"/>
      <c r="W11" s="322"/>
      <c r="X11" s="323"/>
    </row>
    <row r="12" spans="1:24" ht="15" customHeight="1" x14ac:dyDescent="0.2">
      <c r="A12" s="51">
        <v>6</v>
      </c>
      <c r="B12" s="57" t="s">
        <v>20</v>
      </c>
      <c r="C12" s="236">
        <v>38</v>
      </c>
      <c r="D12" s="175">
        <v>10</v>
      </c>
      <c r="E12" s="176">
        <v>38</v>
      </c>
      <c r="F12" s="1400"/>
      <c r="G12" s="236">
        <v>24</v>
      </c>
      <c r="H12" s="175">
        <v>8</v>
      </c>
      <c r="I12" s="176">
        <v>32</v>
      </c>
      <c r="J12" s="323"/>
      <c r="K12" s="323"/>
      <c r="L12" s="323"/>
      <c r="M12" s="323"/>
      <c r="N12" s="323"/>
      <c r="O12" s="322"/>
      <c r="P12" s="323"/>
      <c r="Q12" s="322"/>
      <c r="R12" s="322"/>
      <c r="S12" s="323"/>
      <c r="T12" s="323"/>
      <c r="U12" s="323"/>
      <c r="V12" s="323"/>
      <c r="W12" s="322"/>
      <c r="X12" s="323"/>
    </row>
    <row r="13" spans="1:24" ht="15" customHeight="1" x14ac:dyDescent="0.2">
      <c r="A13" s="51">
        <v>7</v>
      </c>
      <c r="B13" s="57" t="s">
        <v>21</v>
      </c>
      <c r="C13" s="236">
        <v>32</v>
      </c>
      <c r="D13" s="175">
        <v>9</v>
      </c>
      <c r="E13" s="176">
        <v>41</v>
      </c>
      <c r="F13" s="1400"/>
      <c r="G13" s="236">
        <v>21</v>
      </c>
      <c r="H13" s="175">
        <v>9</v>
      </c>
      <c r="I13" s="176">
        <v>30</v>
      </c>
      <c r="J13" s="9"/>
      <c r="K13" s="368"/>
      <c r="L13" s="9"/>
      <c r="M13" s="9"/>
      <c r="N13" s="9"/>
      <c r="O13" s="9"/>
      <c r="P13" s="9"/>
      <c r="Q13" s="9"/>
    </row>
    <row r="14" spans="1:24" ht="15" customHeight="1" x14ac:dyDescent="0.2">
      <c r="A14" s="51">
        <v>8</v>
      </c>
      <c r="B14" s="57" t="s">
        <v>22</v>
      </c>
      <c r="C14" s="236">
        <v>36</v>
      </c>
      <c r="D14" s="175">
        <v>23</v>
      </c>
      <c r="E14" s="176">
        <v>59</v>
      </c>
      <c r="F14" s="1400"/>
      <c r="G14" s="236">
        <v>24</v>
      </c>
      <c r="H14" s="175">
        <v>8</v>
      </c>
      <c r="I14" s="176">
        <v>32</v>
      </c>
      <c r="K14" s="221"/>
    </row>
    <row r="15" spans="1:24" ht="15" customHeight="1" x14ac:dyDescent="0.2">
      <c r="A15" s="51">
        <v>9</v>
      </c>
      <c r="B15" s="57" t="s">
        <v>23</v>
      </c>
      <c r="C15" s="236">
        <v>47</v>
      </c>
      <c r="D15" s="175">
        <v>17</v>
      </c>
      <c r="E15" s="176">
        <v>47</v>
      </c>
      <c r="F15" s="1400"/>
      <c r="G15" s="236">
        <v>27</v>
      </c>
      <c r="H15" s="175">
        <v>5</v>
      </c>
      <c r="I15" s="176">
        <v>32</v>
      </c>
      <c r="K15" s="221"/>
    </row>
    <row r="16" spans="1:24" ht="15" customHeight="1" x14ac:dyDescent="0.2">
      <c r="A16" s="51">
        <v>10</v>
      </c>
      <c r="B16" s="57" t="s">
        <v>24</v>
      </c>
      <c r="C16" s="236">
        <v>44</v>
      </c>
      <c r="D16" s="175">
        <v>29</v>
      </c>
      <c r="E16" s="176">
        <v>59</v>
      </c>
      <c r="F16" s="1400"/>
      <c r="G16" s="236">
        <v>20</v>
      </c>
      <c r="H16" s="175">
        <v>9</v>
      </c>
      <c r="I16" s="176">
        <v>29</v>
      </c>
      <c r="K16" s="221"/>
    </row>
    <row r="17" spans="1:13" ht="15" customHeight="1" x14ac:dyDescent="0.2">
      <c r="A17" s="51">
        <v>11</v>
      </c>
      <c r="B17" s="57" t="s">
        <v>25</v>
      </c>
      <c r="C17" s="236">
        <v>68</v>
      </c>
      <c r="D17" s="175">
        <v>25</v>
      </c>
      <c r="E17" s="176">
        <v>87</v>
      </c>
      <c r="F17" s="1400"/>
      <c r="G17" s="236">
        <v>35</v>
      </c>
      <c r="H17" s="175">
        <v>10</v>
      </c>
      <c r="I17" s="176">
        <v>45</v>
      </c>
      <c r="K17" s="221"/>
    </row>
    <row r="18" spans="1:13" ht="15" customHeight="1" x14ac:dyDescent="0.2">
      <c r="A18" s="51">
        <v>12</v>
      </c>
      <c r="B18" s="57" t="s">
        <v>26</v>
      </c>
      <c r="C18" s="236">
        <v>37</v>
      </c>
      <c r="D18" s="175">
        <v>35</v>
      </c>
      <c r="E18" s="176">
        <v>37</v>
      </c>
      <c r="F18" s="1400"/>
      <c r="G18" s="236">
        <v>17</v>
      </c>
      <c r="H18" s="175">
        <v>0</v>
      </c>
      <c r="I18" s="176">
        <v>17</v>
      </c>
      <c r="K18" s="221"/>
      <c r="L18" t="s">
        <v>16</v>
      </c>
    </row>
    <row r="19" spans="1:13" ht="15" customHeight="1" x14ac:dyDescent="0.2">
      <c r="A19" s="51">
        <v>13</v>
      </c>
      <c r="B19" s="57" t="s">
        <v>27</v>
      </c>
      <c r="C19" s="236">
        <v>69</v>
      </c>
      <c r="D19" s="175">
        <v>26</v>
      </c>
      <c r="E19" s="176">
        <v>95</v>
      </c>
      <c r="F19" s="1400"/>
      <c r="G19" s="236">
        <v>35</v>
      </c>
      <c r="H19" s="175">
        <v>8</v>
      </c>
      <c r="I19" s="176">
        <v>43</v>
      </c>
      <c r="K19" s="221" t="s">
        <v>16</v>
      </c>
    </row>
    <row r="20" spans="1:13" ht="15" customHeight="1" x14ac:dyDescent="0.2">
      <c r="A20" s="51">
        <v>14</v>
      </c>
      <c r="B20" s="57" t="s">
        <v>28</v>
      </c>
      <c r="C20" s="236">
        <v>30</v>
      </c>
      <c r="D20" s="175">
        <v>16</v>
      </c>
      <c r="E20" s="176">
        <v>41</v>
      </c>
      <c r="F20" s="1400"/>
      <c r="G20" s="236">
        <v>22</v>
      </c>
      <c r="H20" s="175">
        <v>6</v>
      </c>
      <c r="I20" s="176">
        <v>28</v>
      </c>
      <c r="K20" s="221"/>
    </row>
    <row r="21" spans="1:13" ht="15" customHeight="1" thickBot="1" x14ac:dyDescent="0.25">
      <c r="A21" s="448">
        <v>15</v>
      </c>
      <c r="B21" s="449" t="s">
        <v>29</v>
      </c>
      <c r="C21" s="1587">
        <v>55</v>
      </c>
      <c r="D21" s="1588">
        <v>21</v>
      </c>
      <c r="E21" s="1589">
        <v>70</v>
      </c>
      <c r="F21" s="1400"/>
      <c r="G21" s="1587">
        <v>30</v>
      </c>
      <c r="H21" s="1588">
        <v>9</v>
      </c>
      <c r="I21" s="1589">
        <v>39</v>
      </c>
      <c r="K21" s="221"/>
    </row>
    <row r="22" spans="1:13" s="9" customFormat="1" ht="14.25" customHeight="1" thickBot="1" x14ac:dyDescent="0.25">
      <c r="A22" s="1244"/>
      <c r="B22" s="1597" t="s">
        <v>156</v>
      </c>
      <c r="C22" s="1569">
        <f>SUM(C7:C21)</f>
        <v>892</v>
      </c>
      <c r="D22" s="1569">
        <f t="shared" ref="D22:E22" si="0">SUM(D7:D21)</f>
        <v>394</v>
      </c>
      <c r="E22" s="1569">
        <f t="shared" si="0"/>
        <v>1102</v>
      </c>
      <c r="F22" s="1598" t="s">
        <v>331</v>
      </c>
      <c r="G22" s="1569">
        <f>SUM(G7:G21)</f>
        <v>491</v>
      </c>
      <c r="H22" s="1569">
        <f t="shared" ref="H22:I22" si="1">SUM(H7:H21)</f>
        <v>146</v>
      </c>
      <c r="I22" s="1570">
        <f t="shared" si="1"/>
        <v>637</v>
      </c>
      <c r="K22" s="29"/>
      <c r="M22" s="29"/>
    </row>
    <row r="23" spans="1:13" ht="15" customHeight="1" x14ac:dyDescent="0.2">
      <c r="A23" s="149"/>
      <c r="B23" s="298" t="s">
        <v>157</v>
      </c>
      <c r="C23" s="1226">
        <v>985</v>
      </c>
      <c r="D23" s="1226">
        <v>328</v>
      </c>
      <c r="E23" s="1226">
        <v>1199</v>
      </c>
      <c r="F23" s="1596" t="s">
        <v>332</v>
      </c>
      <c r="G23" s="1226">
        <v>555</v>
      </c>
      <c r="H23" s="1226">
        <v>143</v>
      </c>
      <c r="I23" s="466">
        <v>698</v>
      </c>
      <c r="K23" s="221"/>
    </row>
    <row r="24" spans="1:13" ht="15" customHeight="1" x14ac:dyDescent="0.2">
      <c r="A24" s="172"/>
      <c r="B24" s="171" t="s">
        <v>158</v>
      </c>
      <c r="C24" s="175">
        <v>1049</v>
      </c>
      <c r="D24" s="175">
        <v>391</v>
      </c>
      <c r="E24" s="175">
        <v>1234</v>
      </c>
      <c r="F24" s="1590" t="s">
        <v>333</v>
      </c>
      <c r="G24" s="175">
        <v>545</v>
      </c>
      <c r="H24" s="175">
        <v>147</v>
      </c>
      <c r="I24" s="176">
        <v>692</v>
      </c>
      <c r="K24" s="221"/>
    </row>
    <row r="25" spans="1:13" ht="15" customHeight="1" x14ac:dyDescent="0.2">
      <c r="A25" s="172"/>
      <c r="B25" s="171" t="s">
        <v>159</v>
      </c>
      <c r="C25" s="175">
        <v>1185</v>
      </c>
      <c r="D25" s="175">
        <v>340</v>
      </c>
      <c r="E25" s="175">
        <v>1374</v>
      </c>
      <c r="F25" s="1590" t="s">
        <v>334</v>
      </c>
      <c r="G25" s="175">
        <v>636</v>
      </c>
      <c r="H25" s="175">
        <v>125</v>
      </c>
      <c r="I25" s="176">
        <v>761</v>
      </c>
      <c r="K25" s="221"/>
    </row>
    <row r="26" spans="1:13" ht="15" customHeight="1" x14ac:dyDescent="0.2">
      <c r="A26" s="172"/>
      <c r="B26" s="171" t="s">
        <v>160</v>
      </c>
      <c r="C26" s="175">
        <v>1468</v>
      </c>
      <c r="D26" s="175">
        <v>321</v>
      </c>
      <c r="E26" s="175">
        <v>1692</v>
      </c>
      <c r="F26" s="1590" t="s">
        <v>335</v>
      </c>
      <c r="G26" s="175">
        <v>669</v>
      </c>
      <c r="H26" s="175">
        <v>104</v>
      </c>
      <c r="I26" s="176">
        <v>773</v>
      </c>
      <c r="K26" s="221"/>
    </row>
    <row r="27" spans="1:13" ht="15" customHeight="1" x14ac:dyDescent="0.2">
      <c r="A27" s="172"/>
      <c r="B27" s="171" t="s">
        <v>161</v>
      </c>
      <c r="C27" s="175">
        <v>1209</v>
      </c>
      <c r="D27" s="175">
        <v>329</v>
      </c>
      <c r="E27" s="175">
        <v>1375</v>
      </c>
      <c r="F27" s="1590" t="s">
        <v>336</v>
      </c>
      <c r="G27" s="175">
        <v>722</v>
      </c>
      <c r="H27" s="175">
        <v>164</v>
      </c>
      <c r="I27" s="176">
        <v>886</v>
      </c>
      <c r="K27" s="221"/>
    </row>
    <row r="28" spans="1:13" ht="15" customHeight="1" x14ac:dyDescent="0.2">
      <c r="A28" s="172"/>
      <c r="B28" s="171" t="s">
        <v>162</v>
      </c>
      <c r="C28" s="175">
        <v>1324</v>
      </c>
      <c r="D28" s="175">
        <v>300</v>
      </c>
      <c r="E28" s="175">
        <v>1505</v>
      </c>
      <c r="F28" s="1590" t="s">
        <v>337</v>
      </c>
      <c r="G28" s="175">
        <v>716</v>
      </c>
      <c r="H28" s="175">
        <v>126</v>
      </c>
      <c r="I28" s="176">
        <v>842</v>
      </c>
      <c r="K28" s="221"/>
    </row>
    <row r="29" spans="1:13" ht="15" customHeight="1" thickBot="1" x14ac:dyDescent="0.25">
      <c r="A29" s="173"/>
      <c r="B29" s="174" t="s">
        <v>56</v>
      </c>
      <c r="C29" s="177">
        <v>1214</v>
      </c>
      <c r="D29" s="177">
        <v>252</v>
      </c>
      <c r="E29" s="177">
        <v>1411</v>
      </c>
      <c r="F29" s="1595" t="s">
        <v>338</v>
      </c>
      <c r="G29" s="177">
        <v>710</v>
      </c>
      <c r="H29" s="177">
        <v>113</v>
      </c>
      <c r="I29" s="178">
        <v>823</v>
      </c>
      <c r="K29" s="221"/>
    </row>
    <row r="30" spans="1:13" s="9" customFormat="1" ht="15" hidden="1" customHeight="1" outlineLevel="1" thickBot="1" x14ac:dyDescent="0.25">
      <c r="A30" s="307"/>
      <c r="B30" s="823" t="s">
        <v>249</v>
      </c>
      <c r="C30" s="428">
        <v>860</v>
      </c>
      <c r="D30" s="761">
        <v>153</v>
      </c>
      <c r="E30" s="1591">
        <v>942</v>
      </c>
      <c r="F30" s="1592" t="s">
        <v>339</v>
      </c>
      <c r="G30" s="1593">
        <v>696</v>
      </c>
      <c r="H30" s="1221">
        <v>121</v>
      </c>
      <c r="I30" s="1594">
        <v>817</v>
      </c>
      <c r="K30" s="29"/>
      <c r="M30" s="29"/>
    </row>
    <row r="31" spans="1:13" ht="15" customHeight="1" collapsed="1" x14ac:dyDescent="0.2">
      <c r="A31" s="1" t="s">
        <v>340</v>
      </c>
      <c r="B31" s="334"/>
      <c r="C31" s="335"/>
      <c r="D31" s="335"/>
      <c r="E31" s="336"/>
      <c r="F31" s="337"/>
      <c r="G31" s="336"/>
      <c r="H31" s="336"/>
      <c r="I31" s="336"/>
      <c r="K31" s="52"/>
      <c r="M31" s="335"/>
    </row>
    <row r="32" spans="1:13" ht="15" customHeight="1" x14ac:dyDescent="0.2">
      <c r="A32" s="1" t="s">
        <v>341</v>
      </c>
      <c r="B32" s="334"/>
      <c r="C32" s="335"/>
      <c r="D32" s="335"/>
      <c r="E32" s="336"/>
      <c r="F32" s="337"/>
      <c r="G32" s="336"/>
      <c r="H32" s="336"/>
      <c r="I32" s="336"/>
      <c r="K32" s="52"/>
      <c r="M32" s="335"/>
    </row>
    <row r="33" spans="1:13" ht="15" customHeight="1" x14ac:dyDescent="0.2">
      <c r="A33" s="1" t="s">
        <v>342</v>
      </c>
      <c r="B33" s="334"/>
      <c r="C33" s="335"/>
      <c r="D33" s="335"/>
      <c r="E33" s="336"/>
      <c r="F33" s="337"/>
      <c r="G33" s="336"/>
      <c r="H33" s="336"/>
      <c r="I33" s="336"/>
      <c r="K33" s="52"/>
      <c r="M33" s="335"/>
    </row>
    <row r="34" spans="1:13" ht="15" customHeight="1" x14ac:dyDescent="0.2">
      <c r="A34" s="1"/>
      <c r="B34" s="334"/>
      <c r="C34" s="335"/>
      <c r="D34" s="335"/>
      <c r="E34" s="336"/>
      <c r="F34" s="337"/>
      <c r="G34" s="336"/>
      <c r="H34" s="336"/>
      <c r="I34" s="336"/>
      <c r="K34" s="52"/>
      <c r="M34" s="335"/>
    </row>
    <row r="35" spans="1:13" x14ac:dyDescent="0.2">
      <c r="F35" t="s">
        <v>16</v>
      </c>
    </row>
  </sheetData>
  <mergeCells count="2">
    <mergeCell ref="C5:E5"/>
    <mergeCell ref="G5:I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rgb="FFFF0000"/>
  </sheetPr>
  <dimension ref="A1:M39"/>
  <sheetViews>
    <sheetView workbookViewId="0">
      <selection activeCell="K18" sqref="K18"/>
    </sheetView>
  </sheetViews>
  <sheetFormatPr baseColWidth="10" defaultColWidth="11.42578125" defaultRowHeight="12.75" x14ac:dyDescent="0.2"/>
  <cols>
    <col min="1" max="1" width="4.85546875" style="2" customWidth="1"/>
    <col min="2" max="2" width="22" bestFit="1" customWidth="1"/>
    <col min="3" max="3" width="11.42578125" customWidth="1"/>
    <col min="4" max="4" width="12.42578125" customWidth="1"/>
    <col min="5" max="5" width="17.28515625" customWidth="1"/>
    <col min="6" max="6" width="13.5703125" bestFit="1" customWidth="1"/>
    <col min="7" max="7" width="13.140625" customWidth="1"/>
    <col min="8" max="8" width="14.85546875" customWidth="1"/>
    <col min="9" max="9" width="19" customWidth="1"/>
    <col min="10" max="10" width="9.7109375" customWidth="1"/>
    <col min="11" max="11" width="19.7109375" style="2" customWidth="1"/>
    <col min="12" max="12" width="11.42578125" customWidth="1"/>
  </cols>
  <sheetData>
    <row r="1" spans="1:13" x14ac:dyDescent="0.2">
      <c r="A1" s="179" t="s">
        <v>91</v>
      </c>
      <c r="B1" s="180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A6</f>
        <v>Tabell 1 - 14 - HMS - Trusler og vold</v>
      </c>
    </row>
    <row r="6" spans="1:13" s="4" customFormat="1" ht="26.25" customHeight="1" thickBot="1" x14ac:dyDescent="0.25">
      <c r="A6" s="86" t="s">
        <v>343</v>
      </c>
      <c r="B6" s="182"/>
      <c r="C6" s="87"/>
      <c r="D6" s="87"/>
      <c r="E6" s="87"/>
      <c r="F6" s="87"/>
      <c r="G6" s="87"/>
      <c r="H6" s="87"/>
      <c r="I6" s="87"/>
    </row>
    <row r="7" spans="1:13" s="4" customFormat="1" ht="31.5" customHeight="1" x14ac:dyDescent="0.2">
      <c r="A7" s="183"/>
      <c r="B7" s="184"/>
      <c r="C7" s="1855" t="s">
        <v>344</v>
      </c>
      <c r="D7" s="1855"/>
      <c r="E7" s="1855"/>
      <c r="F7" s="1855"/>
      <c r="G7" s="1855"/>
      <c r="H7" s="1855"/>
      <c r="I7" s="1855"/>
      <c r="K7" s="1856"/>
      <c r="L7" s="1856"/>
    </row>
    <row r="8" spans="1:13" s="4" customFormat="1" ht="71.25" customHeight="1" thickBot="1" x14ac:dyDescent="0.3">
      <c r="A8" s="185" t="s">
        <v>3</v>
      </c>
      <c r="B8" s="186" t="s">
        <v>4</v>
      </c>
      <c r="C8" s="187" t="s">
        <v>345</v>
      </c>
      <c r="D8" s="188" t="s">
        <v>346</v>
      </c>
      <c r="E8" s="188" t="s">
        <v>347</v>
      </c>
      <c r="F8" s="188" t="s">
        <v>348</v>
      </c>
      <c r="G8" s="188" t="s">
        <v>349</v>
      </c>
      <c r="H8" s="189" t="s">
        <v>350</v>
      </c>
      <c r="I8" s="190" t="s">
        <v>351</v>
      </c>
      <c r="J8" s="191"/>
    </row>
    <row r="9" spans="1:13" ht="15" customHeight="1" x14ac:dyDescent="0.2">
      <c r="A9" s="88">
        <v>1</v>
      </c>
      <c r="B9" s="89" t="s">
        <v>14</v>
      </c>
      <c r="C9" s="226">
        <f>'[2]MAL3T-2013A.XLS'!$F$339</f>
        <v>8</v>
      </c>
      <c r="D9" s="227">
        <f>'[2]MAL3T-2013A.XLS'!$F$340</f>
        <v>2</v>
      </c>
      <c r="E9" s="227">
        <f>'[2]MAL3T-2013A.XLS'!$F$341</f>
        <v>2</v>
      </c>
      <c r="F9" s="227">
        <f>'[2]MAL3T-2013A.XLS'!$F$342</f>
        <v>2</v>
      </c>
      <c r="G9" s="227">
        <f>'[2]MAL3T-2013A.XLS'!$F$343</f>
        <v>0</v>
      </c>
      <c r="H9" s="228">
        <f>'[2]MAL3T-2013A.XLS'!$F$344</f>
        <v>2</v>
      </c>
      <c r="I9" s="228">
        <f>'[2]MAL3T-2013A.XLS'!$I$366</f>
        <v>0</v>
      </c>
      <c r="K9" s="192"/>
      <c r="L9" s="17"/>
    </row>
    <row r="10" spans="1:13" ht="15" customHeight="1" x14ac:dyDescent="0.2">
      <c r="A10" s="90">
        <v>2</v>
      </c>
      <c r="B10" s="91" t="s">
        <v>15</v>
      </c>
      <c r="C10" s="229">
        <f>'[3]MAL3T-2013A.XLS'!$F$339</f>
        <v>20</v>
      </c>
      <c r="D10" s="198">
        <f>'[3]MAL3T-2013A.XLS'!$F$340</f>
        <v>8</v>
      </c>
      <c r="E10" s="198">
        <f>'[3]MAL3T-2013A.XLS'!$F$341</f>
        <v>10</v>
      </c>
      <c r="F10" s="198">
        <f>'[3]MAL3T-2013A.XLS'!$F$342</f>
        <v>0</v>
      </c>
      <c r="G10" s="198">
        <f>'[3]MAL3T-2013A.XLS'!$F$343</f>
        <v>18</v>
      </c>
      <c r="H10" s="230">
        <f>'[3]MAL3T-2013A.XLS'!$F$344</f>
        <v>13</v>
      </c>
      <c r="I10" s="230">
        <f>'[3]MAL3T-2013A.XLS'!$I$365</f>
        <v>0</v>
      </c>
      <c r="J10" s="243" t="s">
        <v>352</v>
      </c>
      <c r="K10" s="54"/>
      <c r="L10" s="54"/>
      <c r="M10" s="54"/>
    </row>
    <row r="11" spans="1:13" ht="15" customHeight="1" x14ac:dyDescent="0.2">
      <c r="A11" s="90">
        <v>3</v>
      </c>
      <c r="B11" s="91" t="s">
        <v>17</v>
      </c>
      <c r="C11" s="229">
        <f>'[4]MAL3T-2013A.XLS'!$F$339</f>
        <v>8</v>
      </c>
      <c r="D11" s="198">
        <f>'[4]MAL3T-2013A.XLS'!$F$340</f>
        <v>9</v>
      </c>
      <c r="E11" s="198">
        <f>'[4]MAL3T-2013A.XLS'!$F$341</f>
        <v>9</v>
      </c>
      <c r="F11" s="198">
        <f>'[4]MAL3T-2013A.XLS'!$F$342</f>
        <v>1</v>
      </c>
      <c r="G11" s="198">
        <f>'[4]MAL3T-2013A.XLS'!$F$343</f>
        <v>9</v>
      </c>
      <c r="H11" s="230">
        <f>'[4]MAL3T-2013A.XLS'!$F$344</f>
        <v>5</v>
      </c>
      <c r="I11" s="230">
        <f>'[4]MAL3T-2013A.XLS'!$I$365</f>
        <v>7</v>
      </c>
      <c r="J11" s="54"/>
      <c r="K11" s="242"/>
      <c r="L11" s="241"/>
      <c r="M11" s="54"/>
    </row>
    <row r="12" spans="1:13" ht="15" customHeight="1" x14ac:dyDescent="0.2">
      <c r="A12" s="90">
        <v>4</v>
      </c>
      <c r="B12" s="91" t="s">
        <v>18</v>
      </c>
      <c r="C12" s="229">
        <f>'[5]MAL3T-2013A.XLS'!$F$342</f>
        <v>13</v>
      </c>
      <c r="D12" s="198">
        <f>'[5]MAL3T-2013A.XLS'!$F$343</f>
        <v>0</v>
      </c>
      <c r="E12" s="198">
        <f>'[5]MAL3T-2013A.XLS'!$F$344</f>
        <v>0</v>
      </c>
      <c r="F12" s="198">
        <f>'[5]MAL3T-2013A.XLS'!$F$345</f>
        <v>0</v>
      </c>
      <c r="G12" s="198">
        <f>'[5]MAL3T-2013A.XLS'!$F$346</f>
        <v>0</v>
      </c>
      <c r="H12" s="230">
        <f>'[5]MAL3T-2013A.XLS'!$F$347</f>
        <v>9</v>
      </c>
      <c r="I12" s="230">
        <f>'[5]MAL3T-2013A.XLS'!$I$368</f>
        <v>0</v>
      </c>
      <c r="K12" s="192"/>
      <c r="L12" s="17"/>
    </row>
    <row r="13" spans="1:13" ht="15" customHeight="1" x14ac:dyDescent="0.2">
      <c r="A13" s="90">
        <v>5</v>
      </c>
      <c r="B13" s="91" t="s">
        <v>19</v>
      </c>
      <c r="C13" s="229">
        <f>'[6]MAL3T-2013A.XLS'!$F$394</f>
        <v>21</v>
      </c>
      <c r="D13" s="198">
        <f>'[6]MAL3T-2013A.XLS'!$F$395</f>
        <v>0</v>
      </c>
      <c r="E13" s="198">
        <f>'[6]MAL3T-2013A.XLS'!$F$396</f>
        <v>0</v>
      </c>
      <c r="F13" s="198">
        <f>'[6]MAL3T-2013A.XLS'!$F$397</f>
        <v>0</v>
      </c>
      <c r="G13" s="198">
        <f>'[6]MAL3T-2013A.XLS'!$F$398</f>
        <v>0</v>
      </c>
      <c r="H13" s="230">
        <f>'[6]MAL3T-2013A.XLS'!$F$399</f>
        <v>0</v>
      </c>
      <c r="I13" s="230">
        <f>'[6]MAL3T-2013A.XLS'!$I$420</f>
        <v>0</v>
      </c>
      <c r="K13" s="192"/>
      <c r="L13" s="17"/>
    </row>
    <row r="14" spans="1:13" ht="15" customHeight="1" x14ac:dyDescent="0.2">
      <c r="A14" s="90">
        <v>6</v>
      </c>
      <c r="B14" s="91" t="s">
        <v>20</v>
      </c>
      <c r="C14" s="229">
        <f>'[7]MAL3T-2013A.XLS'!$F$339</f>
        <v>5</v>
      </c>
      <c r="D14" s="198">
        <f>'[7]MAL3T-2013A.XLS'!$F$340</f>
        <v>1</v>
      </c>
      <c r="E14" s="198">
        <f>'[7]MAL3T-2013A.XLS'!$F$341</f>
        <v>1</v>
      </c>
      <c r="F14" s="198">
        <f>'[7]MAL3T-2013A.XLS'!$F$342</f>
        <v>1</v>
      </c>
      <c r="G14" s="198">
        <f>'[7]MAL3T-2013A.XLS'!$F$343</f>
        <v>5</v>
      </c>
      <c r="H14" s="230">
        <f>'[7]MAL3T-2013A.XLS'!$F$344</f>
        <v>1</v>
      </c>
      <c r="I14" s="230">
        <f>'[7]MAL3T-2013A.XLS'!$I$365</f>
        <v>0</v>
      </c>
      <c r="K14" s="192"/>
      <c r="L14" s="17"/>
    </row>
    <row r="15" spans="1:13" ht="15" customHeight="1" x14ac:dyDescent="0.2">
      <c r="A15" s="90">
        <v>7</v>
      </c>
      <c r="B15" s="91" t="s">
        <v>21</v>
      </c>
      <c r="C15" s="229">
        <f>'[8]MAL3T-2013A.XLS'!$F$339</f>
        <v>6</v>
      </c>
      <c r="D15" s="198">
        <f>'[8]MAL3T-2013A.XLS'!$F$340</f>
        <v>2</v>
      </c>
      <c r="E15" s="198">
        <f>'[8]MAL3T-2013A.XLS'!$F$341</f>
        <v>0</v>
      </c>
      <c r="F15" s="198">
        <f>'[8]MAL3T-2013A.XLS'!$F$342</f>
        <v>0</v>
      </c>
      <c r="G15" s="198">
        <f>'[8]MAL3T-2013A.XLS'!$F$343</f>
        <v>0</v>
      </c>
      <c r="H15" s="230">
        <f>'[8]MAL3T-2013A.XLS'!$F$344</f>
        <v>5</v>
      </c>
      <c r="I15" s="230">
        <f>'[8]MAL3T-2013A.XLS'!$I$365</f>
        <v>1</v>
      </c>
      <c r="K15" s="192"/>
      <c r="L15" s="17"/>
    </row>
    <row r="16" spans="1:13" ht="15" customHeight="1" x14ac:dyDescent="0.2">
      <c r="A16" s="90">
        <v>8</v>
      </c>
      <c r="B16" s="91" t="s">
        <v>22</v>
      </c>
      <c r="C16" s="229">
        <f>'[9]MAL3T-2013A.XLS'!$F$339</f>
        <v>5</v>
      </c>
      <c r="D16" s="198">
        <f>'[9]MAL3T-2013A.XLS'!$F$340</f>
        <v>1</v>
      </c>
      <c r="E16" s="198">
        <f>'[9]MAL3T-2013A.XLS'!$F$341</f>
        <v>0</v>
      </c>
      <c r="F16" s="198">
        <f>'[9]MAL3T-2013A.XLS'!$F$342</f>
        <v>0</v>
      </c>
      <c r="G16" s="198">
        <f>'[9]MAL3T-2013A.XLS'!$F$343</f>
        <v>0</v>
      </c>
      <c r="H16" s="230">
        <f>'[9]MAL3T-2013A.XLS'!$F$344</f>
        <v>1</v>
      </c>
      <c r="I16" s="230">
        <f>'[9]MAL3T-2013A.XLS'!$I$365</f>
        <v>1</v>
      </c>
      <c r="K16" s="192"/>
      <c r="L16" s="17"/>
    </row>
    <row r="17" spans="1:12" ht="15" customHeight="1" x14ac:dyDescent="0.2">
      <c r="A17" s="90">
        <v>9</v>
      </c>
      <c r="B17" s="91" t="s">
        <v>23</v>
      </c>
      <c r="C17" s="229">
        <f>'[10]MAL3T-2013A.XLS'!$F$339</f>
        <v>18</v>
      </c>
      <c r="D17" s="198">
        <f>'[10]MAL3T-2013A.XLS'!$F$340</f>
        <v>3</v>
      </c>
      <c r="E17" s="198">
        <f>'[10]MAL3T-2013A.XLS'!$F$341</f>
        <v>1</v>
      </c>
      <c r="F17" s="198">
        <f>'[10]MAL3T-2013A.XLS'!$F$342</f>
        <v>0</v>
      </c>
      <c r="G17" s="198">
        <f>'[10]MAL3T-2013A.XLS'!$F$343</f>
        <v>11</v>
      </c>
      <c r="H17" s="230">
        <f>'[10]MAL3T-2013A.XLS'!$F$344</f>
        <v>7</v>
      </c>
      <c r="I17" s="230">
        <f>'[10]MAL3T-2013A.XLS'!$I$365</f>
        <v>1</v>
      </c>
      <c r="K17" s="192"/>
      <c r="L17" s="17"/>
    </row>
    <row r="18" spans="1:12" ht="15" customHeight="1" x14ac:dyDescent="0.2">
      <c r="A18" s="90">
        <v>10</v>
      </c>
      <c r="B18" s="91" t="s">
        <v>24</v>
      </c>
      <c r="C18" s="229">
        <f>'[11]MAL3T-2013A.XLS'!$F$339</f>
        <v>4</v>
      </c>
      <c r="D18" s="198">
        <f>'[11]MAL3T-2013A.XLS'!$F$340</f>
        <v>22</v>
      </c>
      <c r="E18" s="198">
        <f>'[11]MAL3T-2013A.XLS'!$F$341</f>
        <v>22</v>
      </c>
      <c r="F18" s="198">
        <f>'[11]MAL3T-2013A.XLS'!$F$342</f>
        <v>0</v>
      </c>
      <c r="G18" s="198">
        <f>'[11]MAL3T-2013A.XLS'!$F$343</f>
        <v>22</v>
      </c>
      <c r="H18" s="230">
        <f>'[11]MAL3T-2013A.XLS'!$F$344</f>
        <v>1</v>
      </c>
      <c r="I18" s="230">
        <f>'[11]MAL3T-2013A.XLS'!$I$365</f>
        <v>4</v>
      </c>
      <c r="K18" s="192"/>
      <c r="L18" s="17"/>
    </row>
    <row r="19" spans="1:12" ht="15" customHeight="1" x14ac:dyDescent="0.2">
      <c r="A19" s="90">
        <v>11</v>
      </c>
      <c r="B19" s="91" t="s">
        <v>25</v>
      </c>
      <c r="C19" s="229">
        <f>'[12]MAL3T-2013A.XLS'!$F$339</f>
        <v>127</v>
      </c>
      <c r="D19" s="198">
        <f>'[12]MAL3T-2013A.XLS'!$F$340</f>
        <v>1</v>
      </c>
      <c r="E19" s="198">
        <f>'[12]MAL3T-2013A.XLS'!$F$341</f>
        <v>0</v>
      </c>
      <c r="F19" s="198">
        <f>'[12]MAL3T-2013A.XLS'!$F$342</f>
        <v>1</v>
      </c>
      <c r="G19" s="198">
        <f>'[12]MAL3T-2013A.XLS'!$F$343</f>
        <v>11</v>
      </c>
      <c r="H19" s="230">
        <f>'[12]MAL3T-2013A.XLS'!$F$344</f>
        <v>7</v>
      </c>
      <c r="I19" s="230">
        <f>'[12]MAL3T-2013A.XLS'!$I$365</f>
        <v>1</v>
      </c>
      <c r="K19" s="192"/>
      <c r="L19" s="17"/>
    </row>
    <row r="20" spans="1:12" ht="15" customHeight="1" x14ac:dyDescent="0.2">
      <c r="A20" s="90">
        <v>12</v>
      </c>
      <c r="B20" s="91" t="s">
        <v>26</v>
      </c>
      <c r="C20" s="229">
        <f>'[13]MAL3T-2013A.XLS'!$F$339</f>
        <v>15</v>
      </c>
      <c r="D20" s="198">
        <f>'[13]MAL3T-2013A.XLS'!$F$340</f>
        <v>0</v>
      </c>
      <c r="E20" s="198">
        <f>'[13]MAL3T-2013A.XLS'!$F$341</f>
        <v>0</v>
      </c>
      <c r="F20" s="198">
        <f>'[13]MAL3T-2013A.XLS'!$F$342</f>
        <v>1</v>
      </c>
      <c r="G20" s="198">
        <f>'[13]MAL3T-2013A.XLS'!$F$343</f>
        <v>3</v>
      </c>
      <c r="H20" s="230">
        <f>'[13]MAL3T-2013A.XLS'!$F$344</f>
        <v>0</v>
      </c>
      <c r="I20" s="230">
        <f>'[13]MAL3T-2013A.XLS'!$I$365</f>
        <v>1</v>
      </c>
      <c r="K20" s="192"/>
      <c r="L20" s="17"/>
    </row>
    <row r="21" spans="1:12" ht="15" customHeight="1" x14ac:dyDescent="0.2">
      <c r="A21" s="90">
        <v>13</v>
      </c>
      <c r="B21" s="91" t="s">
        <v>27</v>
      </c>
      <c r="C21" s="229">
        <f>'[14]MAL3T-2013A.XLS'!$F$339</f>
        <v>7</v>
      </c>
      <c r="D21" s="198">
        <f>'[14]MAL3T-2013A.XLS'!$F$340</f>
        <v>1</v>
      </c>
      <c r="E21" s="198">
        <f>'[14]MAL3T-2013A.XLS'!$F$341</f>
        <v>0</v>
      </c>
      <c r="F21" s="198">
        <f>'[14]MAL3T-2013A.XLS'!$F$342</f>
        <v>0</v>
      </c>
      <c r="G21" s="198">
        <f>'[14]MAL3T-2013A.XLS'!$F$343</f>
        <v>0</v>
      </c>
      <c r="H21" s="230">
        <f>'[14]MAL3T-2013A.XLS'!$F$344</f>
        <v>3</v>
      </c>
      <c r="I21" s="230">
        <f>'[14]MAL3T-2013A.XLS'!$I$366</f>
        <v>0</v>
      </c>
      <c r="K21" s="192"/>
      <c r="L21" s="17"/>
    </row>
    <row r="22" spans="1:12" ht="15" customHeight="1" x14ac:dyDescent="0.2">
      <c r="A22" s="90">
        <v>14</v>
      </c>
      <c r="B22" s="91" t="s">
        <v>28</v>
      </c>
      <c r="C22" s="229">
        <f>'[15]MAL3T-2013A.XLS'!$F$339</f>
        <v>7</v>
      </c>
      <c r="D22" s="198">
        <f>'[15]MAL3T-2013A.XLS'!$F$340</f>
        <v>0</v>
      </c>
      <c r="E22" s="198">
        <f>'[15]MAL3T-2013A.XLS'!$F$341</f>
        <v>0</v>
      </c>
      <c r="F22" s="198">
        <f>'[15]MAL3T-2013A.XLS'!$F$342</f>
        <v>2</v>
      </c>
      <c r="G22" s="198">
        <f>'[15]MAL3T-2013A.XLS'!$F$343</f>
        <v>0</v>
      </c>
      <c r="H22" s="230">
        <f>'[15]MAL3T-2013A.XLS'!$F$344</f>
        <v>4</v>
      </c>
      <c r="I22" s="230">
        <f>'[15]MAL3T-2013A.XLS'!$I$366</f>
        <v>0</v>
      </c>
      <c r="K22" s="192"/>
      <c r="L22" s="17"/>
    </row>
    <row r="23" spans="1:12" ht="15" customHeight="1" thickBot="1" x14ac:dyDescent="0.25">
      <c r="A23" s="193">
        <v>15</v>
      </c>
      <c r="B23" s="194" t="s">
        <v>29</v>
      </c>
      <c r="C23" s="231">
        <f>'[16]MAL3T-2013A.XLS'!$F$339</f>
        <v>7</v>
      </c>
      <c r="D23" s="232">
        <f>'[16]MAL3T-2013A.XLS'!$F$340</f>
        <v>0</v>
      </c>
      <c r="E23" s="232">
        <f>'[16]MAL3T-2013A.XLS'!$F$341</f>
        <v>0</v>
      </c>
      <c r="F23" s="232">
        <f>'[16]MAL3T-2013A.XLS'!$F$342</f>
        <v>1</v>
      </c>
      <c r="G23" s="232">
        <f>'[16]MAL3T-2013A.XLS'!$F$343</f>
        <v>0</v>
      </c>
      <c r="H23" s="233">
        <f>'[16]MAL3T-2013A.XLS'!$F$344</f>
        <v>2</v>
      </c>
      <c r="I23" s="233">
        <f>'[16]MAL3T-2013A.XLS'!$I$370</f>
        <v>1</v>
      </c>
      <c r="K23" s="192"/>
      <c r="L23" s="17"/>
    </row>
    <row r="24" spans="1:12" s="9" customFormat="1" ht="15" customHeight="1" x14ac:dyDescent="0.2">
      <c r="A24" s="195"/>
      <c r="B24" s="215" t="s">
        <v>116</v>
      </c>
      <c r="C24" s="222">
        <f t="shared" ref="C24:I24" si="0">SUM(C9:C23)</f>
        <v>271</v>
      </c>
      <c r="D24" s="223">
        <f t="shared" si="0"/>
        <v>50</v>
      </c>
      <c r="E24" s="223">
        <f t="shared" si="0"/>
        <v>45</v>
      </c>
      <c r="F24" s="223">
        <f t="shared" si="0"/>
        <v>9</v>
      </c>
      <c r="G24" s="223">
        <f t="shared" si="0"/>
        <v>79</v>
      </c>
      <c r="H24" s="224">
        <f t="shared" si="0"/>
        <v>60</v>
      </c>
      <c r="I24" s="225">
        <f t="shared" si="0"/>
        <v>17</v>
      </c>
      <c r="K24" s="216"/>
      <c r="L24" s="217"/>
    </row>
    <row r="25" spans="1:12" s="9" customFormat="1" ht="15" customHeight="1" x14ac:dyDescent="0.2">
      <c r="A25" s="196"/>
      <c r="B25" s="91" t="s">
        <v>117</v>
      </c>
      <c r="C25" s="197">
        <v>460</v>
      </c>
      <c r="D25" s="198">
        <v>1102</v>
      </c>
      <c r="E25" s="198">
        <v>826</v>
      </c>
      <c r="F25" s="198">
        <v>21</v>
      </c>
      <c r="G25" s="198">
        <v>366</v>
      </c>
      <c r="H25" s="199">
        <v>45</v>
      </c>
      <c r="I25" s="200">
        <v>15</v>
      </c>
      <c r="K25" s="192"/>
      <c r="L25" s="17"/>
    </row>
    <row r="26" spans="1:12" s="9" customFormat="1" ht="15" customHeight="1" x14ac:dyDescent="0.2">
      <c r="A26" s="196"/>
      <c r="B26" s="91" t="s">
        <v>118</v>
      </c>
      <c r="C26" s="197">
        <v>726</v>
      </c>
      <c r="D26" s="198">
        <v>1150</v>
      </c>
      <c r="E26" s="198">
        <v>896</v>
      </c>
      <c r="F26" s="198">
        <v>20</v>
      </c>
      <c r="G26" s="198">
        <v>418</v>
      </c>
      <c r="H26" s="199">
        <v>96</v>
      </c>
      <c r="I26" s="200">
        <v>12</v>
      </c>
      <c r="K26" s="192"/>
      <c r="L26" s="17"/>
    </row>
    <row r="27" spans="1:12" s="9" customFormat="1" ht="15" customHeight="1" x14ac:dyDescent="0.2">
      <c r="A27" s="196"/>
      <c r="B27" s="91" t="s">
        <v>120</v>
      </c>
      <c r="C27" s="197">
        <v>821</v>
      </c>
      <c r="D27" s="198">
        <v>684</v>
      </c>
      <c r="E27" s="198">
        <v>377</v>
      </c>
      <c r="F27" s="198">
        <v>31</v>
      </c>
      <c r="G27" s="198">
        <v>614</v>
      </c>
      <c r="H27" s="199">
        <v>38</v>
      </c>
      <c r="I27" s="200">
        <v>12</v>
      </c>
      <c r="K27" s="192"/>
      <c r="L27" s="17"/>
    </row>
    <row r="28" spans="1:12" s="9" customFormat="1" ht="15" customHeight="1" thickBot="1" x14ac:dyDescent="0.25">
      <c r="A28" s="201"/>
      <c r="B28" s="202" t="s">
        <v>122</v>
      </c>
      <c r="C28" s="203">
        <v>414</v>
      </c>
      <c r="D28" s="204">
        <v>697</v>
      </c>
      <c r="E28" s="204">
        <v>326</v>
      </c>
      <c r="F28" s="204">
        <v>18</v>
      </c>
      <c r="G28" s="204">
        <v>690</v>
      </c>
      <c r="H28" s="205">
        <v>44</v>
      </c>
      <c r="I28" s="206">
        <v>21</v>
      </c>
      <c r="K28" s="192"/>
      <c r="L28" s="17"/>
    </row>
    <row r="29" spans="1:12" x14ac:dyDescent="0.2">
      <c r="A29" s="207"/>
      <c r="B29" s="54"/>
      <c r="C29" s="54"/>
      <c r="D29" s="54"/>
      <c r="E29" s="54"/>
      <c r="F29" s="54"/>
      <c r="G29" s="54"/>
      <c r="H29" s="54"/>
      <c r="I29" s="54"/>
    </row>
    <row r="30" spans="1:12" x14ac:dyDescent="0.2">
      <c r="A30" s="92" t="s">
        <v>353</v>
      </c>
      <c r="B30" s="54"/>
      <c r="C30" s="54"/>
      <c r="D30" s="54"/>
      <c r="E30" s="54"/>
      <c r="F30" s="54"/>
      <c r="G30" s="54"/>
      <c r="H30" s="54"/>
      <c r="I30" s="54"/>
    </row>
    <row r="31" spans="1:12" x14ac:dyDescent="0.2">
      <c r="A31" s="92" t="s">
        <v>354</v>
      </c>
      <c r="B31" s="54"/>
      <c r="C31" s="54"/>
      <c r="D31" s="54"/>
      <c r="E31" s="54"/>
      <c r="F31" s="54"/>
      <c r="G31" s="54"/>
      <c r="H31" s="54"/>
      <c r="I31" s="54"/>
    </row>
    <row r="32" spans="1:12" x14ac:dyDescent="0.2">
      <c r="A32" s="207"/>
      <c r="B32" s="54"/>
      <c r="C32" s="54"/>
      <c r="D32" s="54"/>
      <c r="E32" s="54"/>
      <c r="F32" s="54"/>
      <c r="G32" s="54"/>
      <c r="H32" s="54"/>
      <c r="I32" s="54"/>
    </row>
    <row r="35" spans="1:12" s="9" customFormat="1" ht="15" customHeight="1" x14ac:dyDescent="0.2">
      <c r="A35" s="73"/>
      <c r="B35" s="57" t="s">
        <v>68</v>
      </c>
      <c r="C35" s="208">
        <v>763</v>
      </c>
      <c r="D35" s="208">
        <v>616</v>
      </c>
      <c r="E35" s="208">
        <v>389</v>
      </c>
      <c r="F35" s="208">
        <v>14</v>
      </c>
      <c r="G35" s="208">
        <v>639</v>
      </c>
      <c r="H35" s="209">
        <v>57</v>
      </c>
      <c r="I35" s="210">
        <v>65</v>
      </c>
      <c r="K35" s="192"/>
      <c r="L35" s="17"/>
    </row>
    <row r="36" spans="1:12" s="9" customFormat="1" ht="15" customHeight="1" x14ac:dyDescent="0.2">
      <c r="A36" s="73"/>
      <c r="B36" s="57" t="s">
        <v>69</v>
      </c>
      <c r="C36" s="208">
        <v>199</v>
      </c>
      <c r="D36" s="208">
        <v>335</v>
      </c>
      <c r="E36" s="208">
        <v>262</v>
      </c>
      <c r="F36" s="208">
        <v>14</v>
      </c>
      <c r="G36" s="208">
        <v>729</v>
      </c>
      <c r="H36" s="209">
        <v>49</v>
      </c>
      <c r="I36" s="210">
        <v>63</v>
      </c>
      <c r="K36" s="192"/>
      <c r="L36" s="17"/>
    </row>
    <row r="37" spans="1:12" s="9" customFormat="1" ht="15" customHeight="1" x14ac:dyDescent="0.2">
      <c r="A37" s="73"/>
      <c r="B37" s="57" t="s">
        <v>70</v>
      </c>
      <c r="C37" s="208">
        <v>402</v>
      </c>
      <c r="D37" s="208">
        <v>381</v>
      </c>
      <c r="E37" s="208">
        <v>119</v>
      </c>
      <c r="F37" s="208">
        <v>9</v>
      </c>
      <c r="G37" s="208">
        <v>370</v>
      </c>
      <c r="H37" s="209">
        <v>39</v>
      </c>
      <c r="I37" s="210">
        <v>76</v>
      </c>
      <c r="K37" s="192"/>
      <c r="L37" s="17"/>
    </row>
    <row r="38" spans="1:12" s="9" customFormat="1" ht="15" customHeight="1" x14ac:dyDescent="0.2">
      <c r="A38" s="73"/>
      <c r="B38" s="57" t="s">
        <v>71</v>
      </c>
      <c r="C38" s="208">
        <v>161</v>
      </c>
      <c r="D38" s="208">
        <v>82</v>
      </c>
      <c r="E38" s="208">
        <v>44</v>
      </c>
      <c r="F38" s="208">
        <v>7</v>
      </c>
      <c r="G38" s="208">
        <v>161</v>
      </c>
      <c r="H38" s="209">
        <v>46</v>
      </c>
      <c r="I38" s="210">
        <v>90</v>
      </c>
      <c r="K38" s="211"/>
    </row>
    <row r="39" spans="1:12" s="9" customFormat="1" ht="15" customHeight="1" thickBot="1" x14ac:dyDescent="0.25">
      <c r="A39" s="31"/>
      <c r="B39" s="45" t="s">
        <v>72</v>
      </c>
      <c r="C39" s="212">
        <v>235</v>
      </c>
      <c r="D39" s="212">
        <v>207</v>
      </c>
      <c r="E39" s="212">
        <v>94</v>
      </c>
      <c r="F39" s="212">
        <v>10</v>
      </c>
      <c r="G39" s="212">
        <v>206</v>
      </c>
      <c r="H39" s="213">
        <v>45</v>
      </c>
      <c r="I39" s="214" t="s">
        <v>140</v>
      </c>
      <c r="K39" s="211"/>
    </row>
  </sheetData>
  <mergeCells count="2">
    <mergeCell ref="C7:I7"/>
    <mergeCell ref="K7:L7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tabColor rgb="FFFF0000"/>
  </sheetPr>
  <dimension ref="A1:S42"/>
  <sheetViews>
    <sheetView showGridLines="0" zoomScaleNormal="100" workbookViewId="0">
      <selection activeCell="S6" sqref="S6"/>
    </sheetView>
  </sheetViews>
  <sheetFormatPr baseColWidth="10" defaultColWidth="11.42578125" defaultRowHeight="12.75" outlineLevelRow="1" x14ac:dyDescent="0.2"/>
  <cols>
    <col min="1" max="1" width="5.7109375" customWidth="1"/>
    <col min="2" max="2" width="22.5703125" customWidth="1"/>
  </cols>
  <sheetData>
    <row r="1" spans="1:19" x14ac:dyDescent="0.2">
      <c r="A1" s="1" t="s">
        <v>0</v>
      </c>
    </row>
    <row r="2" spans="1:19" x14ac:dyDescent="0.2">
      <c r="A2" s="1" t="str">
        <f>A4</f>
        <v>Tabell 1 - 15 - Bruk av Individuell Plan (IP) pr. 31.12. - For klienter med behov for langvarige og koordinerte tjenester 1)</v>
      </c>
      <c r="B2" s="9"/>
      <c r="C2" s="9"/>
    </row>
    <row r="4" spans="1:19" s="4" customFormat="1" ht="26.25" customHeight="1" thickBot="1" x14ac:dyDescent="0.25">
      <c r="A4" s="3" t="s">
        <v>355</v>
      </c>
    </row>
    <row r="5" spans="1:19" s="4" customFormat="1" ht="33.950000000000003" customHeight="1" thickBot="1" x14ac:dyDescent="0.25">
      <c r="A5" s="315"/>
      <c r="B5" s="427"/>
      <c r="C5" s="1857" t="s">
        <v>356</v>
      </c>
      <c r="D5" s="1860"/>
      <c r="E5" s="1860"/>
      <c r="F5" s="1861"/>
      <c r="G5" s="1862" t="s">
        <v>357</v>
      </c>
      <c r="H5" s="1863"/>
      <c r="I5" s="1863"/>
      <c r="J5" s="1863"/>
      <c r="K5" s="1864"/>
      <c r="L5" s="1857" t="s">
        <v>358</v>
      </c>
      <c r="M5" s="1858"/>
      <c r="N5" s="1859"/>
    </row>
    <row r="6" spans="1:19" s="4" customFormat="1" ht="107.25" customHeight="1" thickBot="1" x14ac:dyDescent="0.25">
      <c r="A6" s="317" t="s">
        <v>3</v>
      </c>
      <c r="B6" s="10" t="s">
        <v>4</v>
      </c>
      <c r="C6" s="459" t="s">
        <v>359</v>
      </c>
      <c r="D6" s="56" t="s">
        <v>360</v>
      </c>
      <c r="E6" s="458" t="s">
        <v>361</v>
      </c>
      <c r="F6" s="1451" t="s">
        <v>362</v>
      </c>
      <c r="G6" s="1452" t="s">
        <v>363</v>
      </c>
      <c r="H6" s="1453" t="s">
        <v>364</v>
      </c>
      <c r="I6" s="1453" t="s">
        <v>365</v>
      </c>
      <c r="J6" s="1454" t="s">
        <v>366</v>
      </c>
      <c r="K6" s="1455" t="s">
        <v>367</v>
      </c>
      <c r="L6" s="459" t="s">
        <v>368</v>
      </c>
      <c r="M6" s="460" t="s">
        <v>369</v>
      </c>
      <c r="N6" s="461" t="s">
        <v>370</v>
      </c>
      <c r="S6" s="221"/>
    </row>
    <row r="7" spans="1:19" ht="15" customHeight="1" x14ac:dyDescent="0.2">
      <c r="A7" s="146">
        <v>1</v>
      </c>
      <c r="B7" s="83" t="s">
        <v>14</v>
      </c>
      <c r="C7" s="234">
        <v>208</v>
      </c>
      <c r="D7" s="237">
        <v>69</v>
      </c>
      <c r="E7" s="235">
        <v>139</v>
      </c>
      <c r="F7" s="235">
        <v>5</v>
      </c>
      <c r="G7" s="234">
        <v>55</v>
      </c>
      <c r="H7" s="237">
        <v>18</v>
      </c>
      <c r="I7" s="237">
        <v>50</v>
      </c>
      <c r="J7" s="237">
        <v>10</v>
      </c>
      <c r="K7" s="235">
        <v>6</v>
      </c>
      <c r="L7" s="234">
        <v>4</v>
      </c>
      <c r="M7" s="237">
        <v>0</v>
      </c>
      <c r="N7" s="235">
        <v>16</v>
      </c>
      <c r="S7" s="221"/>
    </row>
    <row r="8" spans="1:19" ht="15" customHeight="1" x14ac:dyDescent="0.2">
      <c r="A8" s="453">
        <v>2</v>
      </c>
      <c r="B8" s="57" t="s">
        <v>15</v>
      </c>
      <c r="C8" s="236">
        <v>6</v>
      </c>
      <c r="D8" s="175">
        <v>48</v>
      </c>
      <c r="E8" s="176">
        <v>6</v>
      </c>
      <c r="F8" s="176">
        <v>0</v>
      </c>
      <c r="G8" s="236">
        <v>4</v>
      </c>
      <c r="H8" s="175">
        <v>2</v>
      </c>
      <c r="I8" s="175">
        <v>0</v>
      </c>
      <c r="J8" s="175">
        <v>0</v>
      </c>
      <c r="K8" s="176">
        <v>0</v>
      </c>
      <c r="L8" s="236">
        <v>8</v>
      </c>
      <c r="M8" s="175">
        <v>0</v>
      </c>
      <c r="N8" s="176">
        <v>1</v>
      </c>
      <c r="S8" s="221"/>
    </row>
    <row r="9" spans="1:19" ht="15" customHeight="1" x14ac:dyDescent="0.2">
      <c r="A9" s="453">
        <v>3</v>
      </c>
      <c r="B9" s="57" t="s">
        <v>17</v>
      </c>
      <c r="C9" s="236">
        <v>319</v>
      </c>
      <c r="D9" s="175">
        <v>1</v>
      </c>
      <c r="E9" s="176">
        <v>318</v>
      </c>
      <c r="F9" s="176">
        <v>0</v>
      </c>
      <c r="G9" s="236">
        <v>34</v>
      </c>
      <c r="H9" s="175">
        <v>0</v>
      </c>
      <c r="I9" s="175">
        <v>81</v>
      </c>
      <c r="J9" s="175">
        <v>2</v>
      </c>
      <c r="K9" s="176">
        <v>201</v>
      </c>
      <c r="L9" s="236">
        <v>7</v>
      </c>
      <c r="M9" s="175">
        <v>0</v>
      </c>
      <c r="N9" s="176">
        <v>101</v>
      </c>
      <c r="S9" s="221"/>
    </row>
    <row r="10" spans="1:19" ht="15" customHeight="1" x14ac:dyDescent="0.2">
      <c r="A10" s="453">
        <v>4</v>
      </c>
      <c r="B10" s="57" t="s">
        <v>18</v>
      </c>
      <c r="C10" s="236">
        <v>32</v>
      </c>
      <c r="D10" s="175">
        <v>6</v>
      </c>
      <c r="E10" s="176">
        <v>26</v>
      </c>
      <c r="F10" s="176">
        <v>1</v>
      </c>
      <c r="G10" s="236">
        <v>8</v>
      </c>
      <c r="H10" s="175">
        <v>0</v>
      </c>
      <c r="I10" s="175">
        <v>17</v>
      </c>
      <c r="J10" s="175">
        <v>0</v>
      </c>
      <c r="K10" s="176">
        <v>1</v>
      </c>
      <c r="L10" s="236">
        <v>0</v>
      </c>
      <c r="M10" s="175">
        <v>0</v>
      </c>
      <c r="N10" s="176">
        <v>0</v>
      </c>
      <c r="S10" s="221"/>
    </row>
    <row r="11" spans="1:19" ht="15" customHeight="1" x14ac:dyDescent="0.2">
      <c r="A11" s="453">
        <v>5</v>
      </c>
      <c r="B11" s="57" t="s">
        <v>19</v>
      </c>
      <c r="C11" s="236">
        <v>162</v>
      </c>
      <c r="D11" s="175">
        <v>50</v>
      </c>
      <c r="E11" s="176">
        <v>112</v>
      </c>
      <c r="F11" s="176">
        <v>7</v>
      </c>
      <c r="G11" s="236">
        <v>12</v>
      </c>
      <c r="H11" s="175">
        <v>3</v>
      </c>
      <c r="I11" s="175">
        <v>40</v>
      </c>
      <c r="J11" s="175">
        <v>24</v>
      </c>
      <c r="K11" s="176">
        <v>33</v>
      </c>
      <c r="L11" s="236">
        <v>0</v>
      </c>
      <c r="M11" s="175">
        <v>2</v>
      </c>
      <c r="N11" s="176">
        <v>0</v>
      </c>
      <c r="S11" s="221"/>
    </row>
    <row r="12" spans="1:19" ht="15" customHeight="1" x14ac:dyDescent="0.2">
      <c r="A12" s="453">
        <v>6</v>
      </c>
      <c r="B12" s="57" t="s">
        <v>20</v>
      </c>
      <c r="C12" s="236">
        <v>71</v>
      </c>
      <c r="D12" s="175">
        <v>34</v>
      </c>
      <c r="E12" s="176">
        <v>37</v>
      </c>
      <c r="F12" s="176">
        <v>0</v>
      </c>
      <c r="G12" s="236">
        <v>10</v>
      </c>
      <c r="H12" s="175">
        <v>0</v>
      </c>
      <c r="I12" s="175">
        <v>12</v>
      </c>
      <c r="J12" s="175">
        <v>11</v>
      </c>
      <c r="K12" s="176">
        <v>4</v>
      </c>
      <c r="L12" s="236">
        <v>5</v>
      </c>
      <c r="M12" s="175">
        <v>0</v>
      </c>
      <c r="N12" s="176">
        <v>0</v>
      </c>
      <c r="S12" s="221"/>
    </row>
    <row r="13" spans="1:19" ht="15" customHeight="1" x14ac:dyDescent="0.2">
      <c r="A13" s="453">
        <v>7</v>
      </c>
      <c r="B13" s="57" t="s">
        <v>21</v>
      </c>
      <c r="C13" s="236">
        <v>0</v>
      </c>
      <c r="D13" s="175">
        <v>65</v>
      </c>
      <c r="E13" s="176">
        <v>5</v>
      </c>
      <c r="F13" s="176">
        <v>0</v>
      </c>
      <c r="G13" s="236">
        <v>0</v>
      </c>
      <c r="H13" s="175">
        <v>0</v>
      </c>
      <c r="I13" s="175">
        <v>0</v>
      </c>
      <c r="J13" s="175">
        <v>3</v>
      </c>
      <c r="K13" s="176">
        <v>2</v>
      </c>
      <c r="L13" s="236">
        <v>10</v>
      </c>
      <c r="M13" s="175">
        <v>0</v>
      </c>
      <c r="N13" s="176">
        <v>5</v>
      </c>
      <c r="S13" s="221"/>
    </row>
    <row r="14" spans="1:19" ht="15" customHeight="1" x14ac:dyDescent="0.2">
      <c r="A14" s="453">
        <v>8</v>
      </c>
      <c r="B14" s="57" t="s">
        <v>22</v>
      </c>
      <c r="C14" s="236">
        <v>187</v>
      </c>
      <c r="D14" s="175">
        <v>96</v>
      </c>
      <c r="E14" s="176">
        <v>91</v>
      </c>
      <c r="F14" s="176">
        <v>9</v>
      </c>
      <c r="G14" s="236">
        <v>6</v>
      </c>
      <c r="H14" s="175">
        <v>0</v>
      </c>
      <c r="I14" s="175">
        <v>19</v>
      </c>
      <c r="J14" s="175">
        <v>61</v>
      </c>
      <c r="K14" s="176">
        <v>5</v>
      </c>
      <c r="L14" s="236">
        <v>0</v>
      </c>
      <c r="M14" s="175">
        <v>2</v>
      </c>
      <c r="N14" s="176">
        <v>104</v>
      </c>
      <c r="S14" s="221"/>
    </row>
    <row r="15" spans="1:19" ht="15" customHeight="1" x14ac:dyDescent="0.2">
      <c r="A15" s="453">
        <v>9</v>
      </c>
      <c r="B15" s="57" t="s">
        <v>23</v>
      </c>
      <c r="C15" s="236">
        <v>26</v>
      </c>
      <c r="D15" s="175">
        <v>9</v>
      </c>
      <c r="E15" s="176">
        <v>17</v>
      </c>
      <c r="F15" s="176">
        <v>0</v>
      </c>
      <c r="G15" s="236">
        <v>0</v>
      </c>
      <c r="H15" s="175">
        <v>0</v>
      </c>
      <c r="I15" s="175">
        <v>0</v>
      </c>
      <c r="J15" s="175">
        <v>17</v>
      </c>
      <c r="K15" s="176">
        <v>0</v>
      </c>
      <c r="L15" s="236">
        <v>16</v>
      </c>
      <c r="M15" s="175">
        <v>2</v>
      </c>
      <c r="N15" s="176">
        <v>43</v>
      </c>
      <c r="S15" s="221"/>
    </row>
    <row r="16" spans="1:19" ht="15" customHeight="1" x14ac:dyDescent="0.2">
      <c r="A16" s="453">
        <v>10</v>
      </c>
      <c r="B16" s="57" t="s">
        <v>24</v>
      </c>
      <c r="C16" s="236">
        <v>53</v>
      </c>
      <c r="D16" s="175">
        <v>16</v>
      </c>
      <c r="E16" s="176">
        <v>37</v>
      </c>
      <c r="F16" s="176">
        <v>0</v>
      </c>
      <c r="G16" s="236">
        <v>1</v>
      </c>
      <c r="H16" s="175">
        <v>0</v>
      </c>
      <c r="I16" s="175">
        <v>19</v>
      </c>
      <c r="J16" s="175">
        <v>17</v>
      </c>
      <c r="K16" s="176">
        <v>0</v>
      </c>
      <c r="L16" s="236">
        <v>7</v>
      </c>
      <c r="M16" s="175">
        <v>2</v>
      </c>
      <c r="N16" s="176">
        <v>21</v>
      </c>
      <c r="S16" s="221"/>
    </row>
    <row r="17" spans="1:19" ht="15" customHeight="1" x14ac:dyDescent="0.2">
      <c r="A17" s="453">
        <v>11</v>
      </c>
      <c r="B17" s="57" t="s">
        <v>25</v>
      </c>
      <c r="C17" s="236">
        <v>29</v>
      </c>
      <c r="D17" s="175">
        <v>0</v>
      </c>
      <c r="E17" s="176">
        <v>29</v>
      </c>
      <c r="F17" s="176">
        <v>0</v>
      </c>
      <c r="G17" s="236">
        <v>18</v>
      </c>
      <c r="H17" s="175">
        <v>4</v>
      </c>
      <c r="I17" s="175">
        <v>7</v>
      </c>
      <c r="J17" s="175">
        <v>0</v>
      </c>
      <c r="K17" s="176">
        <v>0</v>
      </c>
      <c r="L17" s="236">
        <v>2</v>
      </c>
      <c r="M17" s="175">
        <v>0</v>
      </c>
      <c r="N17" s="176">
        <v>3</v>
      </c>
      <c r="S17" s="221"/>
    </row>
    <row r="18" spans="1:19" ht="15" customHeight="1" x14ac:dyDescent="0.2">
      <c r="A18" s="453">
        <v>12</v>
      </c>
      <c r="B18" s="57" t="s">
        <v>26</v>
      </c>
      <c r="C18" s="236">
        <v>75</v>
      </c>
      <c r="D18" s="175">
        <v>32</v>
      </c>
      <c r="E18" s="176">
        <v>43</v>
      </c>
      <c r="F18" s="176">
        <v>0</v>
      </c>
      <c r="G18" s="236">
        <v>5</v>
      </c>
      <c r="H18" s="175">
        <v>0</v>
      </c>
      <c r="I18" s="175">
        <v>8</v>
      </c>
      <c r="J18" s="175">
        <v>29</v>
      </c>
      <c r="K18" s="176">
        <v>1</v>
      </c>
      <c r="L18" s="236">
        <v>21</v>
      </c>
      <c r="M18" s="175">
        <v>0</v>
      </c>
      <c r="N18" s="176">
        <v>62</v>
      </c>
      <c r="S18" s="221"/>
    </row>
    <row r="19" spans="1:19" ht="15" customHeight="1" x14ac:dyDescent="0.2">
      <c r="A19" s="453">
        <v>13</v>
      </c>
      <c r="B19" s="57" t="s">
        <v>27</v>
      </c>
      <c r="C19" s="236">
        <v>80</v>
      </c>
      <c r="D19" s="175">
        <v>29</v>
      </c>
      <c r="E19" s="176">
        <v>51</v>
      </c>
      <c r="F19" s="176">
        <v>1</v>
      </c>
      <c r="G19" s="236">
        <v>13</v>
      </c>
      <c r="H19" s="175">
        <v>1</v>
      </c>
      <c r="I19" s="175">
        <v>15</v>
      </c>
      <c r="J19" s="175">
        <v>14</v>
      </c>
      <c r="K19" s="176">
        <v>8</v>
      </c>
      <c r="L19" s="236">
        <v>167</v>
      </c>
      <c r="M19" s="175">
        <v>2</v>
      </c>
      <c r="N19" s="176">
        <v>68</v>
      </c>
    </row>
    <row r="20" spans="1:19" ht="15" customHeight="1" x14ac:dyDescent="0.2">
      <c r="A20" s="453">
        <v>14</v>
      </c>
      <c r="B20" s="57" t="s">
        <v>28</v>
      </c>
      <c r="C20" s="236">
        <v>87</v>
      </c>
      <c r="D20" s="175">
        <v>28</v>
      </c>
      <c r="E20" s="176">
        <v>59</v>
      </c>
      <c r="F20" s="176">
        <v>0</v>
      </c>
      <c r="G20" s="236">
        <v>14</v>
      </c>
      <c r="H20" s="175">
        <v>7</v>
      </c>
      <c r="I20" s="175">
        <v>11</v>
      </c>
      <c r="J20" s="175">
        <v>19</v>
      </c>
      <c r="K20" s="176">
        <v>8</v>
      </c>
      <c r="L20" s="236">
        <v>2</v>
      </c>
      <c r="M20" s="175">
        <v>3</v>
      </c>
      <c r="N20" s="176">
        <v>14</v>
      </c>
      <c r="R20" t="s">
        <v>16</v>
      </c>
    </row>
    <row r="21" spans="1:19" ht="15" customHeight="1" thickBot="1" x14ac:dyDescent="0.25">
      <c r="A21" s="456">
        <v>15</v>
      </c>
      <c r="B21" s="449" t="s">
        <v>29</v>
      </c>
      <c r="C21" s="165">
        <v>83</v>
      </c>
      <c r="D21" s="177">
        <v>40</v>
      </c>
      <c r="E21" s="178">
        <v>40</v>
      </c>
      <c r="F21" s="178">
        <v>3</v>
      </c>
      <c r="G21" s="165">
        <v>39</v>
      </c>
      <c r="H21" s="177">
        <v>0</v>
      </c>
      <c r="I21" s="177">
        <v>0</v>
      </c>
      <c r="J21" s="177">
        <v>0</v>
      </c>
      <c r="K21" s="178">
        <v>1</v>
      </c>
      <c r="L21" s="165">
        <v>0</v>
      </c>
      <c r="M21" s="177">
        <v>3</v>
      </c>
      <c r="N21" s="178">
        <v>2</v>
      </c>
    </row>
    <row r="22" spans="1:19" ht="15" customHeight="1" x14ac:dyDescent="0.2">
      <c r="A22" s="478"/>
      <c r="B22" s="1216" t="s">
        <v>371</v>
      </c>
      <c r="C22" s="1268">
        <f>SUM(C7:C21)</f>
        <v>1418</v>
      </c>
      <c r="D22" s="1269">
        <f t="shared" ref="D22:N22" si="0">SUM(D7:D21)</f>
        <v>523</v>
      </c>
      <c r="E22" s="1269">
        <f t="shared" si="0"/>
        <v>1010</v>
      </c>
      <c r="F22" s="1270">
        <f t="shared" si="0"/>
        <v>26</v>
      </c>
      <c r="G22" s="1268">
        <f t="shared" si="0"/>
        <v>219</v>
      </c>
      <c r="H22" s="1269">
        <f t="shared" si="0"/>
        <v>35</v>
      </c>
      <c r="I22" s="1269">
        <f t="shared" si="0"/>
        <v>279</v>
      </c>
      <c r="J22" s="1269">
        <f t="shared" si="0"/>
        <v>207</v>
      </c>
      <c r="K22" s="1270">
        <f t="shared" si="0"/>
        <v>270</v>
      </c>
      <c r="L22" s="1265">
        <f t="shared" si="0"/>
        <v>249</v>
      </c>
      <c r="M22" s="1266">
        <f t="shared" si="0"/>
        <v>16</v>
      </c>
      <c r="N22" s="1267">
        <f t="shared" si="0"/>
        <v>440</v>
      </c>
      <c r="Q22" t="s">
        <v>16</v>
      </c>
      <c r="S22" s="221"/>
    </row>
    <row r="23" spans="1:19" ht="15" customHeight="1" x14ac:dyDescent="0.2">
      <c r="A23" s="146"/>
      <c r="B23" s="83" t="s">
        <v>372</v>
      </c>
      <c r="C23" s="465">
        <v>1574</v>
      </c>
      <c r="D23" s="1226">
        <v>495</v>
      </c>
      <c r="E23" s="1226">
        <v>1074</v>
      </c>
      <c r="F23" s="466">
        <v>25</v>
      </c>
      <c r="G23" s="465">
        <v>198</v>
      </c>
      <c r="H23" s="1226">
        <v>95</v>
      </c>
      <c r="I23" s="1226">
        <v>296</v>
      </c>
      <c r="J23" s="1226">
        <v>232</v>
      </c>
      <c r="K23" s="466">
        <v>253</v>
      </c>
      <c r="L23" s="465">
        <v>325</v>
      </c>
      <c r="M23" s="1226">
        <v>8</v>
      </c>
      <c r="N23" s="466">
        <v>231</v>
      </c>
      <c r="Q23" t="s">
        <v>16</v>
      </c>
      <c r="S23" s="221"/>
    </row>
    <row r="24" spans="1:19" ht="15" customHeight="1" x14ac:dyDescent="0.2">
      <c r="A24" s="146"/>
      <c r="B24" s="83" t="s">
        <v>373</v>
      </c>
      <c r="C24" s="465">
        <v>1426</v>
      </c>
      <c r="D24" s="1226">
        <v>517</v>
      </c>
      <c r="E24" s="1226">
        <v>922</v>
      </c>
      <c r="F24" s="466">
        <v>29</v>
      </c>
      <c r="G24" s="465">
        <v>160</v>
      </c>
      <c r="H24" s="1226">
        <v>108</v>
      </c>
      <c r="I24" s="1226">
        <v>328</v>
      </c>
      <c r="J24" s="1226">
        <v>255</v>
      </c>
      <c r="K24" s="466">
        <v>210</v>
      </c>
      <c r="L24" s="465">
        <v>219</v>
      </c>
      <c r="M24" s="1226">
        <v>15</v>
      </c>
      <c r="N24" s="466">
        <v>269</v>
      </c>
      <c r="Q24" t="s">
        <v>16</v>
      </c>
      <c r="S24" s="221"/>
    </row>
    <row r="25" spans="1:19" ht="15" customHeight="1" x14ac:dyDescent="0.2">
      <c r="A25" s="146"/>
      <c r="B25" s="83" t="s">
        <v>374</v>
      </c>
      <c r="C25" s="465">
        <v>1795</v>
      </c>
      <c r="D25" s="1226">
        <v>548</v>
      </c>
      <c r="E25" s="1226">
        <v>1255</v>
      </c>
      <c r="F25" s="466">
        <v>41</v>
      </c>
      <c r="G25" s="465">
        <v>179</v>
      </c>
      <c r="H25" s="1226">
        <v>76</v>
      </c>
      <c r="I25" s="1226">
        <v>331</v>
      </c>
      <c r="J25" s="1226">
        <v>284</v>
      </c>
      <c r="K25" s="466">
        <v>274</v>
      </c>
      <c r="L25" s="465">
        <v>219</v>
      </c>
      <c r="M25" s="1226">
        <v>15</v>
      </c>
      <c r="N25" s="466">
        <v>269</v>
      </c>
      <c r="Q25" t="s">
        <v>16</v>
      </c>
      <c r="S25" s="221"/>
    </row>
    <row r="26" spans="1:19" ht="15" customHeight="1" x14ac:dyDescent="0.2">
      <c r="A26" s="146"/>
      <c r="B26" s="83" t="s">
        <v>375</v>
      </c>
      <c r="C26" s="465">
        <v>2217</v>
      </c>
      <c r="D26" s="1226">
        <v>655</v>
      </c>
      <c r="E26" s="1226">
        <v>1562</v>
      </c>
      <c r="F26" s="466">
        <v>50</v>
      </c>
      <c r="G26" s="465">
        <v>261</v>
      </c>
      <c r="H26" s="1226">
        <v>190</v>
      </c>
      <c r="I26" s="1226">
        <v>439</v>
      </c>
      <c r="J26" s="1226">
        <v>431</v>
      </c>
      <c r="K26" s="466">
        <v>241</v>
      </c>
      <c r="L26" s="465">
        <v>217</v>
      </c>
      <c r="M26" s="1226">
        <v>18</v>
      </c>
      <c r="N26" s="466">
        <v>401</v>
      </c>
      <c r="Q26" t="s">
        <v>16</v>
      </c>
      <c r="S26" s="221"/>
    </row>
    <row r="27" spans="1:19" ht="15" customHeight="1" x14ac:dyDescent="0.2">
      <c r="A27" s="453"/>
      <c r="B27" s="57" t="s">
        <v>376</v>
      </c>
      <c r="C27" s="236">
        <v>2476</v>
      </c>
      <c r="D27" s="175">
        <v>872</v>
      </c>
      <c r="E27" s="175">
        <v>1686</v>
      </c>
      <c r="F27" s="176">
        <v>40</v>
      </c>
      <c r="G27" s="236">
        <v>250</v>
      </c>
      <c r="H27" s="175">
        <v>181</v>
      </c>
      <c r="I27" s="175">
        <v>505</v>
      </c>
      <c r="J27" s="175">
        <v>501</v>
      </c>
      <c r="K27" s="176">
        <v>257</v>
      </c>
      <c r="L27" s="236">
        <v>268</v>
      </c>
      <c r="M27" s="175">
        <v>91</v>
      </c>
      <c r="N27" s="176">
        <v>319</v>
      </c>
      <c r="Q27" t="s">
        <v>16</v>
      </c>
      <c r="S27" s="221"/>
    </row>
    <row r="28" spans="1:19" ht="15" customHeight="1" x14ac:dyDescent="0.2">
      <c r="A28" s="453"/>
      <c r="B28" s="57" t="s">
        <v>377</v>
      </c>
      <c r="C28" s="236">
        <v>2486</v>
      </c>
      <c r="D28" s="175">
        <v>794</v>
      </c>
      <c r="E28" s="175">
        <v>1692</v>
      </c>
      <c r="F28" s="176">
        <v>50</v>
      </c>
      <c r="G28" s="236">
        <v>235</v>
      </c>
      <c r="H28" s="175">
        <v>205</v>
      </c>
      <c r="I28" s="175">
        <v>498</v>
      </c>
      <c r="J28" s="175">
        <v>474</v>
      </c>
      <c r="K28" s="176">
        <v>326</v>
      </c>
      <c r="L28" s="236">
        <v>249</v>
      </c>
      <c r="M28" s="175">
        <v>39</v>
      </c>
      <c r="N28" s="176">
        <v>364</v>
      </c>
      <c r="Q28" t="s">
        <v>16</v>
      </c>
      <c r="S28" s="221"/>
    </row>
    <row r="29" spans="1:19" ht="15" customHeight="1" thickBot="1" x14ac:dyDescent="0.25">
      <c r="A29" s="484"/>
      <c r="B29" s="121" t="s">
        <v>378</v>
      </c>
      <c r="C29" s="165">
        <v>2368</v>
      </c>
      <c r="D29" s="177">
        <v>630</v>
      </c>
      <c r="E29" s="177">
        <v>1763</v>
      </c>
      <c r="F29" s="178">
        <v>54</v>
      </c>
      <c r="G29" s="165">
        <v>252</v>
      </c>
      <c r="H29" s="177">
        <v>321</v>
      </c>
      <c r="I29" s="177">
        <v>532</v>
      </c>
      <c r="J29" s="177">
        <v>443</v>
      </c>
      <c r="K29" s="178">
        <v>215</v>
      </c>
      <c r="L29" s="165">
        <v>255</v>
      </c>
      <c r="M29" s="177">
        <v>12</v>
      </c>
      <c r="N29" s="178">
        <v>413</v>
      </c>
      <c r="Q29" t="s">
        <v>16</v>
      </c>
      <c r="S29" s="221"/>
    </row>
    <row r="30" spans="1:19" s="9" customFormat="1" ht="15" hidden="1" customHeight="1" outlineLevel="1" thickBot="1" x14ac:dyDescent="0.25">
      <c r="A30" s="307"/>
      <c r="B30" s="1202" t="s">
        <v>379</v>
      </c>
      <c r="C30" s="1220">
        <v>2572</v>
      </c>
      <c r="D30" s="429">
        <v>801</v>
      </c>
      <c r="E30" s="429">
        <v>1771</v>
      </c>
      <c r="F30" s="1221">
        <v>38</v>
      </c>
      <c r="G30" s="428">
        <v>242</v>
      </c>
      <c r="H30" s="429">
        <v>233</v>
      </c>
      <c r="I30" s="429">
        <v>516</v>
      </c>
      <c r="J30" s="429">
        <v>451</v>
      </c>
      <c r="K30" s="1222">
        <v>329</v>
      </c>
      <c r="L30" s="1223">
        <v>228</v>
      </c>
      <c r="M30" s="1224">
        <v>26</v>
      </c>
      <c r="N30" s="1225">
        <v>222</v>
      </c>
    </row>
    <row r="31" spans="1:19" s="9" customFormat="1" ht="15" customHeight="1" collapsed="1" x14ac:dyDescent="0.2">
      <c r="A31" s="58" t="s">
        <v>380</v>
      </c>
      <c r="B31" s="468"/>
      <c r="C31" s="468"/>
      <c r="D31" s="468"/>
      <c r="E31" s="468"/>
      <c r="F31" s="468"/>
      <c r="G31" s="468"/>
      <c r="H31" s="468"/>
      <c r="I31" s="468"/>
      <c r="J31" s="468"/>
      <c r="K31" s="468"/>
      <c r="L31" s="468"/>
      <c r="M31" s="468"/>
      <c r="N31" s="468"/>
      <c r="O31" s="468"/>
      <c r="Q31" s="9" t="s">
        <v>16</v>
      </c>
    </row>
    <row r="32" spans="1:19" s="9" customFormat="1" ht="15" customHeight="1" x14ac:dyDescent="0.2">
      <c r="A32" t="s">
        <v>381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3" ht="15" customHeight="1" x14ac:dyDescent="0.2">
      <c r="A33" s="1" t="s">
        <v>382</v>
      </c>
    </row>
    <row r="34" spans="1:13" x14ac:dyDescent="0.2">
      <c r="A34" s="1" t="s">
        <v>383</v>
      </c>
    </row>
    <row r="42" spans="1:13" x14ac:dyDescent="0.2">
      <c r="M42" t="s">
        <v>16</v>
      </c>
    </row>
  </sheetData>
  <mergeCells count="3">
    <mergeCell ref="L5:N5"/>
    <mergeCell ref="C5:F5"/>
    <mergeCell ref="G5:K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F45"/>
  <sheetViews>
    <sheetView showGridLines="0" topLeftCell="A3" zoomScaleNormal="100" workbookViewId="0">
      <selection activeCell="G10" sqref="G10"/>
    </sheetView>
  </sheetViews>
  <sheetFormatPr baseColWidth="10" defaultColWidth="11.42578125" defaultRowHeight="12.75" outlineLevelRow="1" x14ac:dyDescent="0.2"/>
  <cols>
    <col min="1" max="1" width="6.140625" style="2" bestFit="1" customWidth="1"/>
    <col min="2" max="2" width="22" bestFit="1" customWidth="1"/>
    <col min="3" max="3" width="19.140625" customWidth="1"/>
    <col min="4" max="4" width="19.42578125" customWidth="1"/>
    <col min="5" max="5" width="11.42578125" customWidth="1"/>
  </cols>
  <sheetData>
    <row r="1" spans="1:6" x14ac:dyDescent="0.2">
      <c r="A1" s="1" t="s">
        <v>0</v>
      </c>
    </row>
    <row r="2" spans="1:6" x14ac:dyDescent="0.2">
      <c r="A2" s="1"/>
    </row>
    <row r="3" spans="1:6" x14ac:dyDescent="0.2">
      <c r="A3" s="1" t="str">
        <f>A5</f>
        <v>Tabell  1-3-A - Bistand til kjøp/utbedring av bolig - antall hittil i år</v>
      </c>
    </row>
    <row r="4" spans="1:6" x14ac:dyDescent="0.2">
      <c r="A4" s="1"/>
    </row>
    <row r="5" spans="1:6" s="14" customFormat="1" ht="30" customHeight="1" thickBot="1" x14ac:dyDescent="0.25">
      <c r="A5" s="3" t="s">
        <v>45</v>
      </c>
      <c r="B5" s="13"/>
    </row>
    <row r="6" spans="1:6" s="4" customFormat="1" ht="70.5" customHeight="1" thickBot="1" x14ac:dyDescent="0.25">
      <c r="A6" s="128" t="s">
        <v>46</v>
      </c>
      <c r="B6" s="129" t="s">
        <v>4</v>
      </c>
      <c r="C6" s="130" t="s">
        <v>47</v>
      </c>
      <c r="D6" s="61" t="s">
        <v>48</v>
      </c>
    </row>
    <row r="7" spans="1:6" ht="15" customHeight="1" x14ac:dyDescent="0.2">
      <c r="A7" s="475">
        <v>1</v>
      </c>
      <c r="B7" s="734" t="s">
        <v>14</v>
      </c>
      <c r="C7" s="143">
        <v>67</v>
      </c>
      <c r="D7" s="140">
        <v>2</v>
      </c>
      <c r="F7" s="294"/>
    </row>
    <row r="8" spans="1:6" ht="15" customHeight="1" x14ac:dyDescent="0.2">
      <c r="A8" s="453">
        <v>2</v>
      </c>
      <c r="B8" s="606" t="s">
        <v>15</v>
      </c>
      <c r="C8" s="144">
        <v>53</v>
      </c>
      <c r="D8" s="218">
        <v>0</v>
      </c>
      <c r="F8" s="294"/>
    </row>
    <row r="9" spans="1:6" ht="15" customHeight="1" x14ac:dyDescent="0.2">
      <c r="A9" s="453">
        <v>3</v>
      </c>
      <c r="B9" s="606" t="s">
        <v>17</v>
      </c>
      <c r="C9" s="144">
        <v>23</v>
      </c>
      <c r="D9" s="218">
        <v>0</v>
      </c>
    </row>
    <row r="10" spans="1:6" ht="15" customHeight="1" x14ac:dyDescent="0.2">
      <c r="A10" s="453">
        <v>4</v>
      </c>
      <c r="B10" s="606" t="s">
        <v>18</v>
      </c>
      <c r="C10" s="144">
        <v>34</v>
      </c>
      <c r="D10" s="218">
        <v>1</v>
      </c>
    </row>
    <row r="11" spans="1:6" ht="15" customHeight="1" x14ac:dyDescent="0.2">
      <c r="A11" s="453">
        <v>5</v>
      </c>
      <c r="B11" s="606" t="s">
        <v>19</v>
      </c>
      <c r="C11" s="144">
        <v>34</v>
      </c>
      <c r="D11" s="218">
        <v>1</v>
      </c>
    </row>
    <row r="12" spans="1:6" ht="15" customHeight="1" x14ac:dyDescent="0.2">
      <c r="A12" s="453">
        <v>6</v>
      </c>
      <c r="B12" s="606" t="s">
        <v>20</v>
      </c>
      <c r="C12" s="144">
        <v>9</v>
      </c>
      <c r="D12" s="218">
        <v>0</v>
      </c>
    </row>
    <row r="13" spans="1:6" ht="15" customHeight="1" x14ac:dyDescent="0.2">
      <c r="A13" s="453">
        <v>7</v>
      </c>
      <c r="B13" s="606" t="s">
        <v>21</v>
      </c>
      <c r="C13" s="144">
        <v>14</v>
      </c>
      <c r="D13" s="218">
        <v>1</v>
      </c>
      <c r="F13" s="308"/>
    </row>
    <row r="14" spans="1:6" ht="15" customHeight="1" x14ac:dyDescent="0.2">
      <c r="A14" s="453">
        <v>8</v>
      </c>
      <c r="B14" s="606" t="s">
        <v>22</v>
      </c>
      <c r="C14" s="144">
        <v>22</v>
      </c>
      <c r="D14" s="218">
        <v>1</v>
      </c>
      <c r="F14" s="308"/>
    </row>
    <row r="15" spans="1:6" ht="15" customHeight="1" x14ac:dyDescent="0.2">
      <c r="A15" s="453">
        <v>9</v>
      </c>
      <c r="B15" s="606" t="s">
        <v>23</v>
      </c>
      <c r="C15" s="144">
        <v>29</v>
      </c>
      <c r="D15" s="218">
        <v>9</v>
      </c>
    </row>
    <row r="16" spans="1:6" ht="15" customHeight="1" x14ac:dyDescent="0.2">
      <c r="A16" s="453">
        <v>10</v>
      </c>
      <c r="B16" s="606" t="s">
        <v>24</v>
      </c>
      <c r="C16" s="144">
        <v>55</v>
      </c>
      <c r="D16" s="218">
        <v>7</v>
      </c>
    </row>
    <row r="17" spans="1:4" ht="15" customHeight="1" x14ac:dyDescent="0.2">
      <c r="A17" s="453">
        <v>11</v>
      </c>
      <c r="B17" s="606" t="s">
        <v>25</v>
      </c>
      <c r="C17" s="144">
        <v>54</v>
      </c>
      <c r="D17" s="218">
        <v>6</v>
      </c>
    </row>
    <row r="18" spans="1:4" ht="15" customHeight="1" x14ac:dyDescent="0.2">
      <c r="A18" s="453">
        <v>12</v>
      </c>
      <c r="B18" s="606" t="s">
        <v>26</v>
      </c>
      <c r="C18" s="144">
        <v>70</v>
      </c>
      <c r="D18" s="218">
        <v>2</v>
      </c>
    </row>
    <row r="19" spans="1:4" ht="15" customHeight="1" x14ac:dyDescent="0.2">
      <c r="A19" s="453">
        <v>13</v>
      </c>
      <c r="B19" s="606" t="s">
        <v>27</v>
      </c>
      <c r="C19" s="144">
        <v>35</v>
      </c>
      <c r="D19" s="218">
        <v>0</v>
      </c>
    </row>
    <row r="20" spans="1:4" ht="15" customHeight="1" x14ac:dyDescent="0.2">
      <c r="A20" s="453">
        <v>14</v>
      </c>
      <c r="B20" s="606" t="s">
        <v>28</v>
      </c>
      <c r="C20" s="144">
        <v>33</v>
      </c>
      <c r="D20" s="218">
        <v>3</v>
      </c>
    </row>
    <row r="21" spans="1:4" ht="15" customHeight="1" thickBot="1" x14ac:dyDescent="0.25">
      <c r="A21" s="456">
        <v>15</v>
      </c>
      <c r="B21" s="654" t="s">
        <v>29</v>
      </c>
      <c r="C21" s="145">
        <v>42</v>
      </c>
      <c r="D21" s="220">
        <v>2</v>
      </c>
    </row>
    <row r="22" spans="1:4" ht="15" customHeight="1" thickBot="1" x14ac:dyDescent="0.25">
      <c r="A22" s="1244"/>
      <c r="B22" s="1360" t="s">
        <v>49</v>
      </c>
      <c r="C22" s="1388">
        <f>SUM(C7:C21)</f>
        <v>574</v>
      </c>
      <c r="D22" s="1409">
        <f>SUM(D7:D21)</f>
        <v>35</v>
      </c>
    </row>
    <row r="23" spans="1:4" ht="15" customHeight="1" x14ac:dyDescent="0.2">
      <c r="A23" s="167"/>
      <c r="B23" s="1518" t="s">
        <v>50</v>
      </c>
      <c r="C23" s="1384">
        <v>534</v>
      </c>
      <c r="D23" s="170">
        <v>32</v>
      </c>
    </row>
    <row r="24" spans="1:4" ht="15" customHeight="1" x14ac:dyDescent="0.2">
      <c r="A24" s="172"/>
      <c r="B24" s="171" t="s">
        <v>51</v>
      </c>
      <c r="C24" s="136">
        <v>449</v>
      </c>
      <c r="D24" s="218">
        <v>45</v>
      </c>
    </row>
    <row r="25" spans="1:4" ht="15" customHeight="1" x14ac:dyDescent="0.2">
      <c r="A25" s="172"/>
      <c r="B25" s="171" t="s">
        <v>52</v>
      </c>
      <c r="C25" s="136">
        <v>517</v>
      </c>
      <c r="D25" s="218">
        <v>60</v>
      </c>
    </row>
    <row r="26" spans="1:4" ht="15" customHeight="1" x14ac:dyDescent="0.2">
      <c r="A26" s="172"/>
      <c r="B26" s="171" t="s">
        <v>53</v>
      </c>
      <c r="C26" s="136">
        <v>500</v>
      </c>
      <c r="D26" s="218">
        <v>65</v>
      </c>
    </row>
    <row r="27" spans="1:4" ht="15" customHeight="1" x14ac:dyDescent="0.2">
      <c r="A27" s="172"/>
      <c r="B27" s="171" t="s">
        <v>54</v>
      </c>
      <c r="C27" s="136">
        <v>511</v>
      </c>
      <c r="D27" s="218">
        <v>59</v>
      </c>
    </row>
    <row r="28" spans="1:4" ht="15" customHeight="1" x14ac:dyDescent="0.2">
      <c r="A28" s="172"/>
      <c r="B28" s="171" t="s">
        <v>55</v>
      </c>
      <c r="C28" s="136">
        <v>577</v>
      </c>
      <c r="D28" s="218">
        <v>77</v>
      </c>
    </row>
    <row r="29" spans="1:4" s="9" customFormat="1" ht="15" customHeight="1" thickBot="1" x14ac:dyDescent="0.25">
      <c r="A29" s="173"/>
      <c r="B29" s="174" t="s">
        <v>56</v>
      </c>
      <c r="C29" s="137">
        <v>629</v>
      </c>
      <c r="D29" s="220">
        <v>56</v>
      </c>
    </row>
    <row r="30" spans="1:4" ht="15" hidden="1" customHeight="1" outlineLevel="1" x14ac:dyDescent="0.2">
      <c r="A30" s="149"/>
      <c r="B30" s="291" t="s">
        <v>57</v>
      </c>
      <c r="C30" s="293">
        <v>870</v>
      </c>
      <c r="D30" s="292">
        <v>36</v>
      </c>
    </row>
    <row r="31" spans="1:4" ht="15" hidden="1" customHeight="1" outlineLevel="1" x14ac:dyDescent="0.2">
      <c r="A31" s="167"/>
      <c r="B31" s="168" t="s">
        <v>58</v>
      </c>
      <c r="C31" s="169">
        <v>579</v>
      </c>
      <c r="D31" s="170">
        <v>18</v>
      </c>
    </row>
    <row r="32" spans="1:4" ht="15" hidden="1" customHeight="1" outlineLevel="1" thickBot="1" x14ac:dyDescent="0.25">
      <c r="A32" s="138"/>
      <c r="B32" s="157" t="s">
        <v>59</v>
      </c>
      <c r="C32" s="161">
        <v>275</v>
      </c>
      <c r="D32" s="139">
        <v>8</v>
      </c>
    </row>
    <row r="33" spans="1:4" ht="15" hidden="1" customHeight="1" outlineLevel="1" x14ac:dyDescent="0.2">
      <c r="A33" s="126"/>
      <c r="B33" s="158" t="s">
        <v>60</v>
      </c>
      <c r="C33" s="143">
        <v>1072</v>
      </c>
      <c r="D33" s="140">
        <v>30</v>
      </c>
    </row>
    <row r="34" spans="1:4" s="9" customFormat="1" ht="15" hidden="1" customHeight="1" outlineLevel="1" x14ac:dyDescent="0.2">
      <c r="A34" s="141"/>
      <c r="B34" s="159" t="s">
        <v>61</v>
      </c>
      <c r="C34" s="144">
        <v>729</v>
      </c>
      <c r="D34" s="218">
        <v>19</v>
      </c>
    </row>
    <row r="35" spans="1:4" s="9" customFormat="1" ht="15" hidden="1" customHeight="1" outlineLevel="1" thickBot="1" x14ac:dyDescent="0.25">
      <c r="A35" s="142"/>
      <c r="B35" s="160" t="s">
        <v>62</v>
      </c>
      <c r="C35" s="145">
        <v>308</v>
      </c>
      <c r="D35" s="220">
        <v>8</v>
      </c>
    </row>
    <row r="36" spans="1:4" s="9" customFormat="1" ht="15" hidden="1" customHeight="1" outlineLevel="1" x14ac:dyDescent="0.2">
      <c r="A36" s="110"/>
      <c r="B36" s="112" t="s">
        <v>63</v>
      </c>
      <c r="C36" s="637">
        <v>1126</v>
      </c>
      <c r="D36" s="735">
        <v>37</v>
      </c>
    </row>
    <row r="37" spans="1:4" s="9" customFormat="1" ht="15" hidden="1" customHeight="1" outlineLevel="1" x14ac:dyDescent="0.2">
      <c r="A37" s="73"/>
      <c r="B37" s="253" t="s">
        <v>64</v>
      </c>
      <c r="C37" s="644">
        <v>674</v>
      </c>
      <c r="D37" s="736">
        <v>21</v>
      </c>
    </row>
    <row r="38" spans="1:4" s="9" customFormat="1" ht="15" hidden="1" customHeight="1" outlineLevel="1" thickBot="1" x14ac:dyDescent="0.25">
      <c r="A38" s="31"/>
      <c r="B38" s="32" t="s">
        <v>65</v>
      </c>
      <c r="C38" s="718">
        <v>318</v>
      </c>
      <c r="D38" s="737">
        <v>9</v>
      </c>
    </row>
    <row r="39" spans="1:4" s="9" customFormat="1" ht="15" hidden="1" customHeight="1" outlineLevel="1" thickBot="1" x14ac:dyDescent="0.25">
      <c r="A39" s="7"/>
      <c r="B39" s="33" t="s">
        <v>66</v>
      </c>
      <c r="C39" s="731">
        <v>895</v>
      </c>
      <c r="D39" s="738">
        <v>173</v>
      </c>
    </row>
    <row r="40" spans="1:4" s="9" customFormat="1" ht="16.5" hidden="1" customHeight="1" collapsed="1" thickBot="1" x14ac:dyDescent="0.25">
      <c r="A40" s="7"/>
      <c r="B40" s="33" t="s">
        <v>67</v>
      </c>
      <c r="C40" s="16">
        <v>1400</v>
      </c>
      <c r="D40" s="16">
        <v>261</v>
      </c>
    </row>
    <row r="41" spans="1:4" s="9" customFormat="1" ht="16.5" hidden="1" customHeight="1" thickBot="1" x14ac:dyDescent="0.25">
      <c r="A41" s="7"/>
      <c r="B41" s="8" t="s">
        <v>68</v>
      </c>
      <c r="C41" s="16">
        <v>882</v>
      </c>
      <c r="D41" s="16">
        <v>306</v>
      </c>
    </row>
    <row r="42" spans="1:4" s="9" customFormat="1" ht="16.5" hidden="1" customHeight="1" thickBot="1" x14ac:dyDescent="0.25">
      <c r="A42" s="7"/>
      <c r="B42" s="8" t="s">
        <v>69</v>
      </c>
      <c r="C42" s="16">
        <v>870</v>
      </c>
      <c r="D42" s="16">
        <v>270</v>
      </c>
    </row>
    <row r="43" spans="1:4" s="9" customFormat="1" ht="16.5" hidden="1" customHeight="1" thickBot="1" x14ac:dyDescent="0.25">
      <c r="A43" s="7"/>
      <c r="B43" s="8" t="s">
        <v>70</v>
      </c>
      <c r="C43" s="16">
        <v>945</v>
      </c>
      <c r="D43" s="16">
        <v>290</v>
      </c>
    </row>
    <row r="44" spans="1:4" s="9" customFormat="1" ht="16.5" hidden="1" customHeight="1" thickBot="1" x14ac:dyDescent="0.25">
      <c r="A44" s="7"/>
      <c r="B44" s="8" t="s">
        <v>71</v>
      </c>
      <c r="C44" s="16">
        <v>914</v>
      </c>
      <c r="D44" s="16">
        <v>370</v>
      </c>
    </row>
    <row r="45" spans="1:4" ht="13.5" hidden="1" thickBot="1" x14ac:dyDescent="0.25">
      <c r="A45" s="7"/>
      <c r="B45" s="8" t="s">
        <v>72</v>
      </c>
      <c r="C45" s="16">
        <v>995</v>
      </c>
      <c r="D45" s="16">
        <v>444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9"/>
  <sheetViews>
    <sheetView showGridLines="0" zoomScale="90" zoomScaleNormal="90" workbookViewId="0">
      <selection activeCell="O9" sqref="O9"/>
    </sheetView>
  </sheetViews>
  <sheetFormatPr baseColWidth="10" defaultColWidth="11.42578125" defaultRowHeight="12.75" outlineLevelRow="1" x14ac:dyDescent="0.2"/>
  <cols>
    <col min="1" max="1" width="8.140625" style="910" customWidth="1"/>
    <col min="2" max="2" width="22.85546875" style="910" customWidth="1"/>
    <col min="3" max="3" width="12.5703125" style="910" customWidth="1"/>
    <col min="4" max="4" width="11" style="910" customWidth="1"/>
    <col min="5" max="5" width="12.140625" style="910" customWidth="1"/>
    <col min="6" max="8" width="11" style="910" customWidth="1"/>
    <col min="9" max="9" width="12.5703125" style="910" customWidth="1"/>
    <col min="10" max="10" width="11" style="910" customWidth="1"/>
    <col min="11" max="11" width="13.28515625" style="910" customWidth="1"/>
    <col min="12" max="16384" width="11.42578125" style="910"/>
  </cols>
  <sheetData>
    <row r="2" spans="1:15" x14ac:dyDescent="0.2">
      <c r="A2" s="909" t="s">
        <v>0</v>
      </c>
    </row>
    <row r="3" spans="1:15" x14ac:dyDescent="0.2">
      <c r="A3" s="909"/>
    </row>
    <row r="4" spans="1:15" x14ac:dyDescent="0.2">
      <c r="A4" s="909" t="str">
        <f>A8</f>
        <v>Tabell 4-1-A   Økonomisk sosialhjelp - brutto og netto utgift - regnskapsført for perioden 01.01.-31.12.2021.  Hele byen.</v>
      </c>
    </row>
    <row r="5" spans="1:15" x14ac:dyDescent="0.2">
      <c r="A5" s="909"/>
    </row>
    <row r="6" spans="1:15" x14ac:dyDescent="0.2">
      <c r="A6" s="909"/>
    </row>
    <row r="7" spans="1:15" ht="24.75" customHeight="1" x14ac:dyDescent="0.2">
      <c r="A7" s="909"/>
    </row>
    <row r="8" spans="1:15" ht="24" customHeight="1" thickBot="1" x14ac:dyDescent="0.25">
      <c r="A8" s="911" t="s">
        <v>384</v>
      </c>
      <c r="B8" s="912"/>
      <c r="C8" s="912"/>
      <c r="D8" s="912"/>
      <c r="E8" s="912"/>
      <c r="F8" s="912"/>
      <c r="I8" s="913"/>
    </row>
    <row r="9" spans="1:15" s="913" customFormat="1" ht="20.25" customHeight="1" x14ac:dyDescent="0.2">
      <c r="A9" s="914"/>
      <c r="B9" s="915"/>
      <c r="C9" s="1865" t="s">
        <v>385</v>
      </c>
      <c r="D9" s="1866"/>
      <c r="E9" s="1866"/>
      <c r="F9" s="1865" t="s">
        <v>386</v>
      </c>
      <c r="G9" s="1866"/>
      <c r="H9" s="1867"/>
      <c r="I9" s="1865" t="s">
        <v>387</v>
      </c>
      <c r="J9" s="1868"/>
      <c r="K9" s="1869"/>
      <c r="O9" s="916"/>
    </row>
    <row r="10" spans="1:15" s="913" customFormat="1" ht="38.25" customHeight="1" thickBot="1" x14ac:dyDescent="0.25">
      <c r="A10" s="1354"/>
      <c r="B10" s="1353"/>
      <c r="C10" s="918" t="s">
        <v>388</v>
      </c>
      <c r="D10" s="919" t="s">
        <v>389</v>
      </c>
      <c r="E10" s="920" t="s">
        <v>390</v>
      </c>
      <c r="F10" s="921" t="s">
        <v>391</v>
      </c>
      <c r="G10" s="922" t="s">
        <v>392</v>
      </c>
      <c r="H10" s="923" t="s">
        <v>390</v>
      </c>
      <c r="I10" s="921" t="s">
        <v>393</v>
      </c>
      <c r="J10" s="924" t="s">
        <v>394</v>
      </c>
      <c r="K10" s="923" t="s">
        <v>390</v>
      </c>
    </row>
    <row r="11" spans="1:15" s="913" customFormat="1" ht="21" customHeight="1" x14ac:dyDescent="0.2">
      <c r="A11" s="1356"/>
      <c r="B11" s="1463" t="s">
        <v>395</v>
      </c>
      <c r="C11" s="1698">
        <v>1343092742</v>
      </c>
      <c r="D11" s="1760">
        <v>13513364</v>
      </c>
      <c r="E11" s="1700">
        <v>1329579378</v>
      </c>
      <c r="F11" s="1698">
        <v>29536014</v>
      </c>
      <c r="G11" s="1699">
        <v>19532763</v>
      </c>
      <c r="H11" s="1700">
        <v>10003251</v>
      </c>
      <c r="I11" s="1698">
        <v>1372628756</v>
      </c>
      <c r="J11" s="1760">
        <v>33046127</v>
      </c>
      <c r="K11" s="1700">
        <v>1339582629</v>
      </c>
    </row>
    <row r="12" spans="1:15" s="913" customFormat="1" ht="21.75" customHeight="1" x14ac:dyDescent="0.2">
      <c r="A12" s="947"/>
      <c r="B12" s="971" t="s">
        <v>396</v>
      </c>
      <c r="C12" s="1701">
        <v>40595448</v>
      </c>
      <c r="D12" s="1702">
        <v>1619245</v>
      </c>
      <c r="E12" s="1703">
        <v>38976203</v>
      </c>
      <c r="F12" s="1701">
        <v>500550</v>
      </c>
      <c r="G12" s="1704">
        <v>597501</v>
      </c>
      <c r="H12" s="1703">
        <v>-96951</v>
      </c>
      <c r="I12" s="1705">
        <v>41095998</v>
      </c>
      <c r="J12" s="1706">
        <v>2216746</v>
      </c>
      <c r="K12" s="1703">
        <v>38879252</v>
      </c>
    </row>
    <row r="13" spans="1:15" s="913" customFormat="1" ht="24" customHeight="1" x14ac:dyDescent="0.2">
      <c r="A13" s="1356"/>
      <c r="B13" s="1463" t="s">
        <v>397</v>
      </c>
      <c r="C13" s="1707">
        <v>891020968</v>
      </c>
      <c r="D13" s="1708">
        <v>8868607</v>
      </c>
      <c r="E13" s="1709">
        <v>882152361</v>
      </c>
      <c r="F13" s="1707">
        <v>19541520</v>
      </c>
      <c r="G13" s="1708">
        <v>12478426</v>
      </c>
      <c r="H13" s="1709">
        <v>7063094</v>
      </c>
      <c r="I13" s="1707">
        <v>910562488</v>
      </c>
      <c r="J13" s="1708">
        <v>21347033</v>
      </c>
      <c r="K13" s="1709">
        <v>889215455</v>
      </c>
    </row>
    <row r="14" spans="1:15" s="913" customFormat="1" ht="20.25" customHeight="1" x14ac:dyDescent="0.2">
      <c r="A14" s="947"/>
      <c r="B14" s="971" t="s">
        <v>396</v>
      </c>
      <c r="C14" s="1710">
        <v>26739196</v>
      </c>
      <c r="D14" s="1704">
        <v>1099388</v>
      </c>
      <c r="E14" s="1711">
        <v>25639808</v>
      </c>
      <c r="F14" s="1710">
        <v>394650</v>
      </c>
      <c r="G14" s="1704">
        <v>422570</v>
      </c>
      <c r="H14" s="1711">
        <v>-27920</v>
      </c>
      <c r="I14" s="1712">
        <v>27133846</v>
      </c>
      <c r="J14" s="1713">
        <v>1521958</v>
      </c>
      <c r="K14" s="1711">
        <v>25611888</v>
      </c>
    </row>
    <row r="15" spans="1:15" s="913" customFormat="1" ht="24" customHeight="1" x14ac:dyDescent="0.2">
      <c r="A15" s="1356"/>
      <c r="B15" s="1463" t="s">
        <v>398</v>
      </c>
      <c r="C15" s="1707">
        <v>351235940</v>
      </c>
      <c r="D15" s="1708">
        <v>3274927</v>
      </c>
      <c r="E15" s="1709">
        <v>347961013</v>
      </c>
      <c r="F15" s="1707">
        <v>7768247</v>
      </c>
      <c r="G15" s="1708">
        <v>4466075</v>
      </c>
      <c r="H15" s="1709">
        <v>3302172</v>
      </c>
      <c r="I15" s="1707">
        <v>359004187</v>
      </c>
      <c r="J15" s="1708">
        <v>7741002</v>
      </c>
      <c r="K15" s="1709">
        <v>351263185</v>
      </c>
    </row>
    <row r="16" spans="1:15" s="913" customFormat="1" ht="18" customHeight="1" x14ac:dyDescent="0.2">
      <c r="A16" s="947"/>
      <c r="B16" s="971" t="s">
        <v>396</v>
      </c>
      <c r="C16" s="1714">
        <v>10914783</v>
      </c>
      <c r="D16" s="1715">
        <v>459906</v>
      </c>
      <c r="E16" s="1716">
        <v>10454877</v>
      </c>
      <c r="F16" s="1714">
        <v>185100</v>
      </c>
      <c r="G16" s="1715">
        <v>170182</v>
      </c>
      <c r="H16" s="1716">
        <v>14918</v>
      </c>
      <c r="I16" s="1717">
        <v>11099883</v>
      </c>
      <c r="J16" s="1718">
        <v>630088</v>
      </c>
      <c r="K16" s="1716">
        <v>10469795</v>
      </c>
    </row>
    <row r="17" spans="1:15" s="913" customFormat="1" ht="15.6" customHeight="1" x14ac:dyDescent="0.2">
      <c r="A17" s="1356"/>
      <c r="B17" s="1463" t="s">
        <v>399</v>
      </c>
      <c r="C17" s="991">
        <v>1366795034.3100002</v>
      </c>
      <c r="D17" s="1464">
        <v>100574011.99000001</v>
      </c>
      <c r="E17" s="993">
        <f>SUM(C17-D17)</f>
        <v>1266221022.3200002</v>
      </c>
      <c r="F17" s="991">
        <v>28782413.68</v>
      </c>
      <c r="G17" s="1464">
        <v>17154690.120000001</v>
      </c>
      <c r="H17" s="993">
        <f>SUM(F17-G17)</f>
        <v>11627723.559999999</v>
      </c>
      <c r="I17" s="991">
        <f>SUM(C17+F17)</f>
        <v>1395577447.9900002</v>
      </c>
      <c r="J17" s="1464">
        <f>SUM(D17+G17)</f>
        <v>117728702.11000001</v>
      </c>
      <c r="K17" s="993">
        <f>SUM(E17+H17)</f>
        <v>1277848745.8800001</v>
      </c>
    </row>
    <row r="18" spans="1:15" s="913" customFormat="1" ht="18.600000000000001" customHeight="1" thickBot="1" x14ac:dyDescent="0.25">
      <c r="A18" s="947"/>
      <c r="B18" s="971" t="s">
        <v>396</v>
      </c>
      <c r="C18" s="972">
        <v>60694594.18999999</v>
      </c>
      <c r="D18" s="1465">
        <v>4293150.8600000003</v>
      </c>
      <c r="E18" s="951">
        <f t="shared" ref="E18:E22" si="0">SUM(C18-D18)</f>
        <v>56401443.329999991</v>
      </c>
      <c r="F18" s="972">
        <v>1168776</v>
      </c>
      <c r="G18" s="1466">
        <v>738752.31</v>
      </c>
      <c r="H18" s="951">
        <f t="shared" ref="H18:H22" si="1">SUM(F18-G18)</f>
        <v>430023.68999999994</v>
      </c>
      <c r="I18" s="952">
        <f>SUM(C18+F18)</f>
        <v>61863370.18999999</v>
      </c>
      <c r="J18" s="1467">
        <f t="shared" ref="J18:K22" si="2">SUM(D18+G18)</f>
        <v>5031903.17</v>
      </c>
      <c r="K18" s="951">
        <f t="shared" si="2"/>
        <v>56831467.019999988</v>
      </c>
    </row>
    <row r="19" spans="1:15" s="913" customFormat="1" ht="15.6" customHeight="1" x14ac:dyDescent="0.2">
      <c r="A19" s="1356"/>
      <c r="B19" s="1463" t="s">
        <v>400</v>
      </c>
      <c r="C19" s="978">
        <v>907167252.3900001</v>
      </c>
      <c r="D19" s="1468">
        <v>66184695.659999996</v>
      </c>
      <c r="E19" s="980">
        <f t="shared" si="0"/>
        <v>840982556.73000014</v>
      </c>
      <c r="F19" s="978">
        <v>18349534.670000002</v>
      </c>
      <c r="G19" s="1468">
        <v>11012887.210000001</v>
      </c>
      <c r="H19" s="980">
        <f t="shared" si="1"/>
        <v>7336647.4600000009</v>
      </c>
      <c r="I19" s="978">
        <f>SUM(C19+F19)</f>
        <v>925516787.06000006</v>
      </c>
      <c r="J19" s="1468">
        <f t="shared" si="2"/>
        <v>77197582.870000005</v>
      </c>
      <c r="K19" s="980">
        <f t="shared" si="2"/>
        <v>848319204.19000018</v>
      </c>
    </row>
    <row r="20" spans="1:15" s="913" customFormat="1" ht="18.600000000000001" customHeight="1" thickBot="1" x14ac:dyDescent="0.25">
      <c r="A20" s="947"/>
      <c r="B20" s="971" t="s">
        <v>396</v>
      </c>
      <c r="C20" s="984">
        <v>41149773.349999994</v>
      </c>
      <c r="D20" s="1466">
        <v>3017186.48</v>
      </c>
      <c r="E20" s="1469">
        <f t="shared" si="0"/>
        <v>38132586.869999997</v>
      </c>
      <c r="F20" s="984">
        <v>827376</v>
      </c>
      <c r="G20" s="1466">
        <v>500764.52</v>
      </c>
      <c r="H20" s="1469">
        <f t="shared" si="1"/>
        <v>326611.48</v>
      </c>
      <c r="I20" s="1470">
        <f>SUM(C20+F20)</f>
        <v>41977149.349999994</v>
      </c>
      <c r="J20" s="1471">
        <f t="shared" si="2"/>
        <v>3517951</v>
      </c>
      <c r="K20" s="1469">
        <f t="shared" si="2"/>
        <v>38459198.349999994</v>
      </c>
    </row>
    <row r="21" spans="1:15" s="913" customFormat="1" ht="15.6" customHeight="1" x14ac:dyDescent="0.2">
      <c r="A21" s="1356"/>
      <c r="B21" s="1463" t="s">
        <v>401</v>
      </c>
      <c r="C21" s="978">
        <v>337176078.98000002</v>
      </c>
      <c r="D21" s="1468">
        <v>27832152.269999996</v>
      </c>
      <c r="E21" s="980">
        <f t="shared" si="0"/>
        <v>309343926.71000004</v>
      </c>
      <c r="F21" s="978">
        <v>7287380.3600000003</v>
      </c>
      <c r="G21" s="1468">
        <v>4307873.6199999992</v>
      </c>
      <c r="H21" s="980">
        <f t="shared" si="1"/>
        <v>2979506.7400000012</v>
      </c>
      <c r="I21" s="978">
        <f t="shared" ref="I21:I22" si="3">SUM(C21+F21)</f>
        <v>344463459.34000003</v>
      </c>
      <c r="J21" s="1468">
        <f t="shared" si="2"/>
        <v>32140025.889999993</v>
      </c>
      <c r="K21" s="980">
        <f t="shared" si="2"/>
        <v>312323433.45000005</v>
      </c>
    </row>
    <row r="22" spans="1:15" s="913" customFormat="1" ht="18.600000000000001" customHeight="1" thickBot="1" x14ac:dyDescent="0.25">
      <c r="A22" s="947"/>
      <c r="B22" s="971" t="s">
        <v>396</v>
      </c>
      <c r="C22" s="996">
        <v>14703701.780000001</v>
      </c>
      <c r="D22" s="1472">
        <v>904868.37000000011</v>
      </c>
      <c r="E22" s="1473">
        <f t="shared" si="0"/>
        <v>13798833.41</v>
      </c>
      <c r="F22" s="996">
        <v>276026</v>
      </c>
      <c r="G22" s="1472">
        <v>172886.59000000003</v>
      </c>
      <c r="H22" s="1473">
        <f t="shared" si="1"/>
        <v>103139.40999999997</v>
      </c>
      <c r="I22" s="1474">
        <f t="shared" si="3"/>
        <v>14979727.780000001</v>
      </c>
      <c r="J22" s="1475">
        <f t="shared" si="2"/>
        <v>1077754.9600000002</v>
      </c>
      <c r="K22" s="1473">
        <f t="shared" si="2"/>
        <v>13901972.82</v>
      </c>
    </row>
    <row r="23" spans="1:15" s="913" customFormat="1" ht="15.6" customHeight="1" x14ac:dyDescent="0.2">
      <c r="A23" s="1356"/>
      <c r="B23" s="1463" t="s">
        <v>402</v>
      </c>
      <c r="C23" s="1476">
        <v>1344601307.7299998</v>
      </c>
      <c r="D23" s="1467">
        <v>83554713.86999999</v>
      </c>
      <c r="E23" s="951">
        <v>1261046593.8599997</v>
      </c>
      <c r="F23" s="1476">
        <v>29005486.970000003</v>
      </c>
      <c r="G23" s="1467">
        <v>17107143.899999999</v>
      </c>
      <c r="H23" s="1477">
        <v>11898343.070000004</v>
      </c>
      <c r="I23" s="952">
        <v>1400815645.9099998</v>
      </c>
      <c r="J23" s="1467">
        <v>100661857.77</v>
      </c>
      <c r="K23" s="1477">
        <v>1300153788.1399999</v>
      </c>
    </row>
    <row r="24" spans="1:15" s="913" customFormat="1" ht="18.600000000000001" customHeight="1" thickBot="1" x14ac:dyDescent="0.25">
      <c r="A24" s="947"/>
      <c r="B24" s="971" t="s">
        <v>396</v>
      </c>
      <c r="C24" s="1478">
        <v>68637620.910000011</v>
      </c>
      <c r="D24" s="1472">
        <v>4161621.5400000005</v>
      </c>
      <c r="E24" s="998">
        <v>64475999.370000005</v>
      </c>
      <c r="F24" s="1478">
        <v>1187920.77</v>
      </c>
      <c r="G24" s="1472">
        <v>768340.21000000008</v>
      </c>
      <c r="H24" s="1479">
        <v>419580.56000000006</v>
      </c>
      <c r="I24" s="996">
        <v>69825541.680000007</v>
      </c>
      <c r="J24" s="1472">
        <v>4929961.75</v>
      </c>
      <c r="K24" s="1479">
        <v>64895579.93</v>
      </c>
      <c r="N24" s="913" t="s">
        <v>16</v>
      </c>
    </row>
    <row r="25" spans="1:15" s="913" customFormat="1" ht="38.1" hidden="1" customHeight="1" x14ac:dyDescent="0.2">
      <c r="A25" s="925"/>
      <c r="B25" s="926"/>
      <c r="C25" s="949"/>
      <c r="D25" s="950"/>
      <c r="E25" s="951"/>
      <c r="F25" s="952"/>
      <c r="G25" s="950"/>
      <c r="H25" s="951"/>
      <c r="I25" s="952"/>
      <c r="J25" s="950"/>
      <c r="K25" s="951"/>
    </row>
    <row r="26" spans="1:15" s="913" customFormat="1" ht="15.6" customHeight="1" x14ac:dyDescent="0.2">
      <c r="A26" s="1356"/>
      <c r="B26" s="1357" t="s">
        <v>403</v>
      </c>
      <c r="C26" s="1358">
        <v>844824311.57000005</v>
      </c>
      <c r="D26" s="1301">
        <v>-59143595.369999997</v>
      </c>
      <c r="E26" s="993">
        <v>785680716.19999981</v>
      </c>
      <c r="F26" s="991">
        <v>17884613.940000001</v>
      </c>
      <c r="G26" s="1301">
        <v>-10731316.470000001</v>
      </c>
      <c r="H26" s="993">
        <v>7153297.4700000007</v>
      </c>
      <c r="I26" s="991">
        <v>862708925.51000011</v>
      </c>
      <c r="J26" s="1301">
        <v>-69874911.840000004</v>
      </c>
      <c r="K26" s="993">
        <v>792834013.66999984</v>
      </c>
    </row>
    <row r="27" spans="1:15" s="913" customFormat="1" ht="18.600000000000001" customHeight="1" x14ac:dyDescent="0.2">
      <c r="A27" s="947"/>
      <c r="B27" s="932" t="s">
        <v>396</v>
      </c>
      <c r="C27" s="933">
        <v>41820575.410000004</v>
      </c>
      <c r="D27" s="934">
        <v>-2903727.9499999993</v>
      </c>
      <c r="E27" s="935">
        <v>38916847.460000001</v>
      </c>
      <c r="F27" s="933">
        <v>686581.26</v>
      </c>
      <c r="G27" s="934">
        <v>-487331.90000000008</v>
      </c>
      <c r="H27" s="935">
        <v>199249.36</v>
      </c>
      <c r="I27" s="933">
        <v>42507156.670000002</v>
      </c>
      <c r="J27" s="934">
        <v>-3391059.8499999996</v>
      </c>
      <c r="K27" s="935">
        <v>39116096.82</v>
      </c>
    </row>
    <row r="28" spans="1:15" s="913" customFormat="1" ht="15.95" customHeight="1" x14ac:dyDescent="0.2">
      <c r="A28" s="925"/>
      <c r="B28" s="926" t="s">
        <v>404</v>
      </c>
      <c r="C28" s="927">
        <v>354988744.07999998</v>
      </c>
      <c r="D28" s="928">
        <v>-21805306.829999998</v>
      </c>
      <c r="E28" s="929">
        <v>333183437.25</v>
      </c>
      <c r="F28" s="930">
        <v>7392970.04</v>
      </c>
      <c r="G28" s="928">
        <v>-4178923.4000000004</v>
      </c>
      <c r="H28" s="929">
        <v>3214046.6399999997</v>
      </c>
      <c r="I28" s="930">
        <v>362381714.12</v>
      </c>
      <c r="J28" s="928">
        <v>-25984230.229999997</v>
      </c>
      <c r="K28" s="929">
        <v>336397483.88999999</v>
      </c>
      <c r="O28" s="913" t="s">
        <v>16</v>
      </c>
    </row>
    <row r="29" spans="1:15" s="913" customFormat="1" ht="15.95" customHeight="1" thickBot="1" x14ac:dyDescent="0.25">
      <c r="A29" s="936"/>
      <c r="B29" s="937" t="s">
        <v>396</v>
      </c>
      <c r="C29" s="938">
        <v>17885502.84</v>
      </c>
      <c r="D29" s="939">
        <v>-953327.50000000012</v>
      </c>
      <c r="E29" s="940">
        <v>16932175.34</v>
      </c>
      <c r="F29" s="938">
        <v>286364.51</v>
      </c>
      <c r="G29" s="939">
        <v>-288121.16000000003</v>
      </c>
      <c r="H29" s="940">
        <v>-1756.6500000000233</v>
      </c>
      <c r="I29" s="938">
        <v>18171867.350000001</v>
      </c>
      <c r="J29" s="939">
        <v>-1241448.6600000001</v>
      </c>
      <c r="K29" s="940">
        <v>16930418.690000001</v>
      </c>
    </row>
    <row r="30" spans="1:15" s="913" customFormat="1" ht="15.95" customHeight="1" x14ac:dyDescent="0.2">
      <c r="A30" s="1355"/>
      <c r="B30" s="954" t="s">
        <v>405</v>
      </c>
      <c r="C30" s="949">
        <v>1383765933.4299998</v>
      </c>
      <c r="D30" s="950">
        <v>-100047920.42000002</v>
      </c>
      <c r="E30" s="951">
        <v>1283718013.01</v>
      </c>
      <c r="F30" s="952">
        <v>29470768.68</v>
      </c>
      <c r="G30" s="950">
        <v>-17235339.039999999</v>
      </c>
      <c r="H30" s="951">
        <v>12235429.639999999</v>
      </c>
      <c r="I30" s="952">
        <v>1413236702.1100001</v>
      </c>
      <c r="J30" s="950">
        <v>-117283259.45999999</v>
      </c>
      <c r="K30" s="951">
        <v>1295953442.6500001</v>
      </c>
    </row>
    <row r="31" spans="1:15" s="913" customFormat="1" ht="15.95" customHeight="1" x14ac:dyDescent="0.2">
      <c r="A31" s="947"/>
      <c r="B31" s="932" t="s">
        <v>396</v>
      </c>
      <c r="C31" s="933">
        <v>76553972.950000003</v>
      </c>
      <c r="D31" s="934">
        <v>-3858464.7000000007</v>
      </c>
      <c r="E31" s="935">
        <v>72695508.25</v>
      </c>
      <c r="F31" s="933">
        <v>1356177.98</v>
      </c>
      <c r="G31" s="934">
        <v>-626212.14</v>
      </c>
      <c r="H31" s="935">
        <v>729965.84</v>
      </c>
      <c r="I31" s="933">
        <v>77910150.929999992</v>
      </c>
      <c r="J31" s="934">
        <v>-4484676.8399999989</v>
      </c>
      <c r="K31" s="935">
        <v>73425474.090000004</v>
      </c>
    </row>
    <row r="32" spans="1:15" s="913" customFormat="1" ht="15.95" customHeight="1" x14ac:dyDescent="0.2">
      <c r="A32" s="925"/>
      <c r="B32" s="926" t="s">
        <v>406</v>
      </c>
      <c r="C32" s="927">
        <v>920919513.10000002</v>
      </c>
      <c r="D32" s="928">
        <v>-62350560.809999995</v>
      </c>
      <c r="E32" s="929">
        <v>858568952.29000008</v>
      </c>
      <c r="F32" s="930">
        <v>18454207.539999999</v>
      </c>
      <c r="G32" s="928">
        <v>-11411945.330000002</v>
      </c>
      <c r="H32" s="929">
        <v>7042262.209999999</v>
      </c>
      <c r="I32" s="930">
        <v>939373720.6400001</v>
      </c>
      <c r="J32" s="928">
        <v>-73762506.140000015</v>
      </c>
      <c r="K32" s="929">
        <v>865611214.5</v>
      </c>
    </row>
    <row r="33" spans="1:11" s="913" customFormat="1" ht="15.95" customHeight="1" x14ac:dyDescent="0.2">
      <c r="A33" s="931"/>
      <c r="B33" s="932" t="s">
        <v>396</v>
      </c>
      <c r="C33" s="933">
        <v>52431350.610000007</v>
      </c>
      <c r="D33" s="934">
        <v>-3793517.66</v>
      </c>
      <c r="E33" s="935">
        <v>48637832.950000003</v>
      </c>
      <c r="F33" s="933">
        <v>897431</v>
      </c>
      <c r="G33" s="934">
        <v>-461975.54</v>
      </c>
      <c r="H33" s="935">
        <v>435455.45999999996</v>
      </c>
      <c r="I33" s="933">
        <v>53328781.610000007</v>
      </c>
      <c r="J33" s="934">
        <v>-4255493.2</v>
      </c>
      <c r="K33" s="935">
        <v>49073288.409999996</v>
      </c>
    </row>
    <row r="34" spans="1:11" s="913" customFormat="1" ht="15.95" customHeight="1" x14ac:dyDescent="0.2">
      <c r="A34" s="925"/>
      <c r="B34" s="926" t="s">
        <v>407</v>
      </c>
      <c r="C34" s="927">
        <v>349657758.35000002</v>
      </c>
      <c r="D34" s="928">
        <v>-22315599.490000002</v>
      </c>
      <c r="E34" s="929">
        <v>327342158.86000001</v>
      </c>
      <c r="F34" s="930">
        <v>6853139.3999999994</v>
      </c>
      <c r="G34" s="928">
        <v>-3239280.91</v>
      </c>
      <c r="H34" s="929">
        <v>3613858.49</v>
      </c>
      <c r="I34" s="930">
        <v>356510897.75</v>
      </c>
      <c r="J34" s="928">
        <v>-25554880.400000002</v>
      </c>
      <c r="K34" s="929">
        <v>330956017.35000002</v>
      </c>
    </row>
    <row r="35" spans="1:11" s="913" customFormat="1" ht="15.95" customHeight="1" thickBot="1" x14ac:dyDescent="0.25">
      <c r="A35" s="936"/>
      <c r="B35" s="937" t="s">
        <v>396</v>
      </c>
      <c r="C35" s="938">
        <v>20309497.019999996</v>
      </c>
      <c r="D35" s="939">
        <v>-2097582.42</v>
      </c>
      <c r="E35" s="940">
        <v>18211914.600000001</v>
      </c>
      <c r="F35" s="938">
        <v>193738</v>
      </c>
      <c r="G35" s="939">
        <v>-53274.94</v>
      </c>
      <c r="H35" s="940">
        <v>140463.06</v>
      </c>
      <c r="I35" s="938">
        <v>20503235.019999996</v>
      </c>
      <c r="J35" s="939">
        <v>-2150857.36</v>
      </c>
      <c r="K35" s="940">
        <v>18352377.659999996</v>
      </c>
    </row>
    <row r="36" spans="1:11" ht="15.95" customHeight="1" x14ac:dyDescent="0.2">
      <c r="A36" s="941"/>
      <c r="B36" s="942" t="s">
        <v>408</v>
      </c>
      <c r="C36" s="943">
        <v>1371858734.47</v>
      </c>
      <c r="D36" s="944">
        <v>-80266880.060000002</v>
      </c>
      <c r="E36" s="945">
        <v>1291591854.4099998</v>
      </c>
      <c r="F36" s="946">
        <v>29658417.140000004</v>
      </c>
      <c r="G36" s="944">
        <v>-17895286.209999997</v>
      </c>
      <c r="H36" s="945">
        <v>11763130.930000002</v>
      </c>
      <c r="I36" s="946">
        <v>1401517151.6099999</v>
      </c>
      <c r="J36" s="944">
        <v>-98162166.269999966</v>
      </c>
      <c r="K36" s="945">
        <v>1303354985.3399999</v>
      </c>
    </row>
    <row r="37" spans="1:11" ht="15.95" customHeight="1" x14ac:dyDescent="0.2">
      <c r="A37" s="947"/>
      <c r="B37" s="932" t="s">
        <v>396</v>
      </c>
      <c r="C37" s="948">
        <v>83368698.720000014</v>
      </c>
      <c r="D37" s="934">
        <v>-5313132.9399999985</v>
      </c>
      <c r="E37" s="935">
        <v>78055565.779999986</v>
      </c>
      <c r="F37" s="933">
        <v>1540172.45</v>
      </c>
      <c r="G37" s="934">
        <v>-563560.13</v>
      </c>
      <c r="H37" s="935">
        <v>976612.32000000007</v>
      </c>
      <c r="I37" s="933">
        <v>84908871.170000017</v>
      </c>
      <c r="J37" s="934">
        <v>-5876693.0699999994</v>
      </c>
      <c r="K37" s="935">
        <v>79032178.099999994</v>
      </c>
    </row>
    <row r="38" spans="1:11" ht="15.95" customHeight="1" x14ac:dyDescent="0.2">
      <c r="A38" s="925"/>
      <c r="B38" s="926" t="s">
        <v>409</v>
      </c>
      <c r="C38" s="927">
        <v>904701187.92000008</v>
      </c>
      <c r="D38" s="928">
        <v>-53498736.489999995</v>
      </c>
      <c r="E38" s="929">
        <v>851202451.43000007</v>
      </c>
      <c r="F38" s="930">
        <v>19308760.100000001</v>
      </c>
      <c r="G38" s="928">
        <v>-11894307.229999999</v>
      </c>
      <c r="H38" s="929">
        <v>7414452.870000001</v>
      </c>
      <c r="I38" s="930">
        <v>924009948.0200001</v>
      </c>
      <c r="J38" s="928">
        <v>-65393043.719999991</v>
      </c>
      <c r="K38" s="929">
        <v>858616904.29999995</v>
      </c>
    </row>
    <row r="39" spans="1:11" ht="15.95" customHeight="1" x14ac:dyDescent="0.2">
      <c r="A39" s="931"/>
      <c r="B39" s="932" t="s">
        <v>396</v>
      </c>
      <c r="C39" s="933">
        <v>51963088.460000001</v>
      </c>
      <c r="D39" s="934">
        <v>-4664261.96</v>
      </c>
      <c r="E39" s="935">
        <v>47298826.5</v>
      </c>
      <c r="F39" s="933">
        <v>753064.7</v>
      </c>
      <c r="G39" s="934">
        <v>-339372.81</v>
      </c>
      <c r="H39" s="935">
        <v>413691.89</v>
      </c>
      <c r="I39" s="933">
        <v>52716153.160000004</v>
      </c>
      <c r="J39" s="934">
        <v>-5003634.7699999996</v>
      </c>
      <c r="K39" s="935">
        <v>47712518.390000001</v>
      </c>
    </row>
    <row r="40" spans="1:11" s="913" customFormat="1" ht="15.95" customHeight="1" x14ac:dyDescent="0.2">
      <c r="A40" s="925"/>
      <c r="B40" s="926" t="s">
        <v>410</v>
      </c>
      <c r="C40" s="927">
        <v>329873046.57999998</v>
      </c>
      <c r="D40" s="928">
        <v>-18187294.449999999</v>
      </c>
      <c r="E40" s="929">
        <v>311685752.13</v>
      </c>
      <c r="F40" s="930">
        <v>7199928.5199999996</v>
      </c>
      <c r="G40" s="928">
        <v>-4305946.3499999996</v>
      </c>
      <c r="H40" s="929">
        <v>2893982.1700000004</v>
      </c>
      <c r="I40" s="930">
        <v>337072975.09999996</v>
      </c>
      <c r="J40" s="928">
        <v>-22493240.800000001</v>
      </c>
      <c r="K40" s="929">
        <v>314579734.29999995</v>
      </c>
    </row>
    <row r="41" spans="1:11" s="913" customFormat="1" ht="15.95" customHeight="1" thickBot="1" x14ac:dyDescent="0.25">
      <c r="A41" s="936"/>
      <c r="B41" s="937" t="s">
        <v>396</v>
      </c>
      <c r="C41" s="938">
        <v>16653064.060000001</v>
      </c>
      <c r="D41" s="939">
        <v>-1027503.4</v>
      </c>
      <c r="E41" s="940">
        <v>15625560.66</v>
      </c>
      <c r="F41" s="938">
        <v>313993</v>
      </c>
      <c r="G41" s="939">
        <v>-73500</v>
      </c>
      <c r="H41" s="940">
        <v>240493</v>
      </c>
      <c r="I41" s="938">
        <v>16967057.060000002</v>
      </c>
      <c r="J41" s="939">
        <v>-1101003.3999999999</v>
      </c>
      <c r="K41" s="940">
        <v>15866053.66</v>
      </c>
    </row>
    <row r="42" spans="1:11" s="913" customFormat="1" ht="15.95" customHeight="1" x14ac:dyDescent="0.2">
      <c r="A42" s="941"/>
      <c r="B42" s="942" t="s">
        <v>411</v>
      </c>
      <c r="C42" s="943">
        <v>1279248965</v>
      </c>
      <c r="D42" s="944">
        <v>-71794015</v>
      </c>
      <c r="E42" s="945">
        <f>SUM(C42:D42)</f>
        <v>1207454950</v>
      </c>
      <c r="F42" s="946">
        <v>28774963</v>
      </c>
      <c r="G42" s="1480">
        <v>-16411449</v>
      </c>
      <c r="H42" s="945">
        <f>SUM(F42:G42)</f>
        <v>12363514</v>
      </c>
      <c r="I42" s="946">
        <f t="shared" ref="I42:J44" si="4">C42+F42</f>
        <v>1308023928</v>
      </c>
      <c r="J42" s="944">
        <f t="shared" si="4"/>
        <v>-88205464</v>
      </c>
      <c r="K42" s="945">
        <f>SUM(I42:J42)</f>
        <v>1219818464</v>
      </c>
    </row>
    <row r="43" spans="1:11" s="913" customFormat="1" ht="15.95" customHeight="1" x14ac:dyDescent="0.2">
      <c r="A43" s="947"/>
      <c r="B43" s="932" t="s">
        <v>396</v>
      </c>
      <c r="C43" s="948">
        <v>63688504</v>
      </c>
      <c r="D43" s="934">
        <v>-3176122</v>
      </c>
      <c r="E43" s="935">
        <f>C43+D43</f>
        <v>60512382</v>
      </c>
      <c r="F43" s="933">
        <v>872407</v>
      </c>
      <c r="G43" s="1401">
        <v>0</v>
      </c>
      <c r="H43" s="935">
        <f>F43+G43</f>
        <v>872407</v>
      </c>
      <c r="I43" s="933">
        <f t="shared" si="4"/>
        <v>64560911</v>
      </c>
      <c r="J43" s="934">
        <f t="shared" si="4"/>
        <v>-3176122</v>
      </c>
      <c r="K43" s="935">
        <f>I43+J43</f>
        <v>61384789</v>
      </c>
    </row>
    <row r="44" spans="1:11" s="913" customFormat="1" ht="15.95" customHeight="1" x14ac:dyDescent="0.2">
      <c r="A44" s="925"/>
      <c r="B44" s="926" t="s">
        <v>412</v>
      </c>
      <c r="C44" s="927">
        <f>824131640.63+2886936+303843.55</f>
        <v>827322420.17999995</v>
      </c>
      <c r="D44" s="928">
        <v>-44660243.939999998</v>
      </c>
      <c r="E44" s="929">
        <f>779471396.69+2886936+303843.55</f>
        <v>782662176.24000001</v>
      </c>
      <c r="F44" s="930">
        <v>18474958.98</v>
      </c>
      <c r="G44" s="1481">
        <v>-10819442.659999998</v>
      </c>
      <c r="H44" s="929">
        <v>7655516.3200000012</v>
      </c>
      <c r="I44" s="930">
        <f t="shared" si="4"/>
        <v>845797379.15999997</v>
      </c>
      <c r="J44" s="928">
        <f t="shared" si="4"/>
        <v>-55479686.599999994</v>
      </c>
      <c r="K44" s="929">
        <f>I44+J44</f>
        <v>790317692.55999994</v>
      </c>
    </row>
    <row r="45" spans="1:11" s="913" customFormat="1" ht="15.95" customHeight="1" x14ac:dyDescent="0.2">
      <c r="A45" s="931"/>
      <c r="B45" s="932" t="s">
        <v>396</v>
      </c>
      <c r="C45" s="933">
        <v>40047892.030000001</v>
      </c>
      <c r="D45" s="934">
        <v>-1727394.4000000001</v>
      </c>
      <c r="E45" s="935">
        <v>38320497.629999995</v>
      </c>
      <c r="F45" s="933">
        <v>515592</v>
      </c>
      <c r="G45" s="1401">
        <v>0</v>
      </c>
      <c r="H45" s="935">
        <v>515592</v>
      </c>
      <c r="I45" s="933">
        <v>40563484.030000001</v>
      </c>
      <c r="J45" s="934">
        <v>-1727394.4000000001</v>
      </c>
      <c r="K45" s="935">
        <v>38836089.629999995</v>
      </c>
    </row>
    <row r="46" spans="1:11" s="913" customFormat="1" ht="15.95" customHeight="1" x14ac:dyDescent="0.2">
      <c r="A46" s="925"/>
      <c r="B46" s="926" t="s">
        <v>413</v>
      </c>
      <c r="C46" s="927">
        <v>309510648.06999999</v>
      </c>
      <c r="D46" s="928">
        <v>-14385785.140000001</v>
      </c>
      <c r="E46" s="929">
        <f>SUM(C46:D46)</f>
        <v>295124862.93000001</v>
      </c>
      <c r="F46" s="930">
        <v>7422746</v>
      </c>
      <c r="G46" s="1481">
        <v>-3844179.73</v>
      </c>
      <c r="H46" s="929">
        <f>SUM(F46:G46)</f>
        <v>3578566.27</v>
      </c>
      <c r="I46" s="930">
        <f>C46+F46</f>
        <v>316933394.06999999</v>
      </c>
      <c r="J46" s="928">
        <f>D46+G46</f>
        <v>-18229964.870000001</v>
      </c>
      <c r="K46" s="929">
        <f>SUM(I46:J46)</f>
        <v>298703429.19999999</v>
      </c>
    </row>
    <row r="47" spans="1:11" s="913" customFormat="1" ht="15.95" customHeight="1" thickBot="1" x14ac:dyDescent="0.25">
      <c r="A47" s="936"/>
      <c r="B47" s="937" t="s">
        <v>396</v>
      </c>
      <c r="C47" s="938">
        <v>16343572.839999998</v>
      </c>
      <c r="D47" s="939">
        <v>-454088.12</v>
      </c>
      <c r="E47" s="940">
        <f>SUM(C47:D47)</f>
        <v>15889484.719999999</v>
      </c>
      <c r="F47" s="938">
        <v>239392</v>
      </c>
      <c r="G47" s="1482">
        <v>0</v>
      </c>
      <c r="H47" s="940">
        <f>SUM(F47:G47)</f>
        <v>239392</v>
      </c>
      <c r="I47" s="938">
        <f>C47+F47</f>
        <v>16582964.839999998</v>
      </c>
      <c r="J47" s="939">
        <f>D47+G47</f>
        <v>-454088.12</v>
      </c>
      <c r="K47" s="940">
        <f>SUM(I47:J47)</f>
        <v>16128876.719999999</v>
      </c>
    </row>
    <row r="48" spans="1:11" s="913" customFormat="1" ht="15.95" customHeight="1" x14ac:dyDescent="0.2">
      <c r="A48" s="941"/>
      <c r="B48" s="942" t="s">
        <v>414</v>
      </c>
      <c r="C48" s="943">
        <v>1179160814.5500002</v>
      </c>
      <c r="D48" s="944">
        <v>-72045851.839999989</v>
      </c>
      <c r="E48" s="945">
        <v>1107114962.71</v>
      </c>
      <c r="F48" s="946">
        <v>26792806.259999998</v>
      </c>
      <c r="G48" s="1480">
        <v>-15010771.799999999</v>
      </c>
      <c r="H48" s="945">
        <v>11782034.460000001</v>
      </c>
      <c r="I48" s="946">
        <v>1205953620.8099999</v>
      </c>
      <c r="J48" s="944">
        <v>-87056623.640000001</v>
      </c>
      <c r="K48" s="945">
        <v>1118896997.1699998</v>
      </c>
    </row>
    <row r="49" spans="1:18" s="913" customFormat="1" ht="15.95" customHeight="1" x14ac:dyDescent="0.2">
      <c r="A49" s="947"/>
      <c r="B49" s="932" t="s">
        <v>396</v>
      </c>
      <c r="C49" s="948">
        <v>49738767.509999998</v>
      </c>
      <c r="D49" s="934">
        <v>-481161.4</v>
      </c>
      <c r="E49" s="935">
        <v>49257606.109999999</v>
      </c>
      <c r="F49" s="933">
        <v>455838.69</v>
      </c>
      <c r="G49" s="1401">
        <v>-1300</v>
      </c>
      <c r="H49" s="935">
        <v>454538.69</v>
      </c>
      <c r="I49" s="933">
        <v>50194606.199999996</v>
      </c>
      <c r="J49" s="934">
        <v>-482461.4</v>
      </c>
      <c r="K49" s="935">
        <v>49712144.799999997</v>
      </c>
    </row>
    <row r="50" spans="1:18" s="913" customFormat="1" ht="15.95" customHeight="1" x14ac:dyDescent="0.2">
      <c r="A50" s="925"/>
      <c r="B50" s="926" t="s">
        <v>415</v>
      </c>
      <c r="C50" s="927">
        <v>770578028.12999988</v>
      </c>
      <c r="D50" s="928">
        <v>-46715540.519999996</v>
      </c>
      <c r="E50" s="929">
        <v>723862487.61000001</v>
      </c>
      <c r="F50" s="930">
        <v>18021219.559999999</v>
      </c>
      <c r="G50" s="1481">
        <v>-9542116.1900000013</v>
      </c>
      <c r="H50" s="929">
        <v>8479103.3699999992</v>
      </c>
      <c r="I50" s="930">
        <v>788599247.68999994</v>
      </c>
      <c r="J50" s="928">
        <v>-56257656.710000008</v>
      </c>
      <c r="K50" s="929">
        <v>732341590.98000002</v>
      </c>
    </row>
    <row r="51" spans="1:18" s="913" customFormat="1" ht="15.95" customHeight="1" x14ac:dyDescent="0.2">
      <c r="A51" s="931"/>
      <c r="B51" s="932" t="s">
        <v>396</v>
      </c>
      <c r="C51" s="933">
        <v>30072975.760000005</v>
      </c>
      <c r="D51" s="934">
        <v>-106890.69</v>
      </c>
      <c r="E51" s="935">
        <v>29966085.070000008</v>
      </c>
      <c r="F51" s="933">
        <v>286800</v>
      </c>
      <c r="G51" s="1401">
        <v>0</v>
      </c>
      <c r="H51" s="935">
        <v>286800</v>
      </c>
      <c r="I51" s="933">
        <v>30359775.760000005</v>
      </c>
      <c r="J51" s="934">
        <v>-106890.69</v>
      </c>
      <c r="K51" s="935">
        <v>30252885.070000008</v>
      </c>
    </row>
    <row r="52" spans="1:18" ht="15.95" customHeight="1" x14ac:dyDescent="0.2">
      <c r="A52" s="925"/>
      <c r="B52" s="926" t="s">
        <v>416</v>
      </c>
      <c r="C52" s="927">
        <v>297095419.63999999</v>
      </c>
      <c r="D52" s="928">
        <v>-17451054.330000002</v>
      </c>
      <c r="E52" s="929">
        <v>279644365.30999994</v>
      </c>
      <c r="F52" s="930">
        <v>6932962.2700000005</v>
      </c>
      <c r="G52" s="1481">
        <v>-3884050.27</v>
      </c>
      <c r="H52" s="929">
        <v>3048912.0000000005</v>
      </c>
      <c r="I52" s="930">
        <v>304028381.90999997</v>
      </c>
      <c r="J52" s="928">
        <v>-21335104.599999998</v>
      </c>
      <c r="K52" s="929">
        <v>282693277.31</v>
      </c>
    </row>
    <row r="53" spans="1:18" ht="15.95" customHeight="1" thickBot="1" x14ac:dyDescent="0.25">
      <c r="A53" s="936"/>
      <c r="B53" s="937" t="s">
        <v>396</v>
      </c>
      <c r="C53" s="938">
        <v>11404458.27</v>
      </c>
      <c r="D53" s="1482">
        <v>153396</v>
      </c>
      <c r="E53" s="940">
        <v>11557854.27</v>
      </c>
      <c r="F53" s="938">
        <v>207400</v>
      </c>
      <c r="G53" s="1482">
        <v>0</v>
      </c>
      <c r="H53" s="940">
        <v>207400</v>
      </c>
      <c r="I53" s="938">
        <v>11611858.27</v>
      </c>
      <c r="J53" s="1482">
        <v>153396</v>
      </c>
      <c r="K53" s="940">
        <v>11765254.27</v>
      </c>
    </row>
    <row r="54" spans="1:18" s="913" customFormat="1" ht="15.95" customHeight="1" x14ac:dyDescent="0.2">
      <c r="A54" s="941"/>
      <c r="B54" s="942" t="s">
        <v>417</v>
      </c>
      <c r="C54" s="943">
        <v>1095289446.3800001</v>
      </c>
      <c r="D54" s="944">
        <v>-58672443.590000004</v>
      </c>
      <c r="E54" s="945">
        <v>1036617002.7899997</v>
      </c>
      <c r="F54" s="946">
        <v>27420501.619999997</v>
      </c>
      <c r="G54" s="1480">
        <v>-13336256.560000001</v>
      </c>
      <c r="H54" s="945">
        <v>14084245.059999999</v>
      </c>
      <c r="I54" s="946">
        <v>1122709948</v>
      </c>
      <c r="J54" s="944">
        <v>-72008700.149999991</v>
      </c>
      <c r="K54" s="945">
        <v>1050701247.85</v>
      </c>
    </row>
    <row r="55" spans="1:18" s="913" customFormat="1" ht="15.95" customHeight="1" x14ac:dyDescent="0.2">
      <c r="A55" s="947"/>
      <c r="B55" s="932" t="s">
        <v>396</v>
      </c>
      <c r="C55" s="948">
        <v>43963986.800000004</v>
      </c>
      <c r="D55" s="934">
        <v>-849766</v>
      </c>
      <c r="E55" s="935">
        <v>43114220.800000004</v>
      </c>
      <c r="F55" s="933">
        <v>997602</v>
      </c>
      <c r="G55" s="1401">
        <v>0</v>
      </c>
      <c r="H55" s="935">
        <v>997602</v>
      </c>
      <c r="I55" s="933">
        <v>44961588.800000004</v>
      </c>
      <c r="J55" s="934">
        <v>-849766</v>
      </c>
      <c r="K55" s="935">
        <v>44111822.800000004</v>
      </c>
      <c r="R55" s="913" t="s">
        <v>308</v>
      </c>
    </row>
    <row r="56" spans="1:18" s="913" customFormat="1" ht="15.95" customHeight="1" x14ac:dyDescent="0.2">
      <c r="A56" s="925"/>
      <c r="B56" s="926" t="s">
        <v>418</v>
      </c>
      <c r="C56" s="927">
        <v>702724841.24000001</v>
      </c>
      <c r="D56" s="928">
        <v>-39837093.560000002</v>
      </c>
      <c r="E56" s="929">
        <v>662887747.67999995</v>
      </c>
      <c r="F56" s="930">
        <v>17328216.960000001</v>
      </c>
      <c r="G56" s="1481">
        <v>-8196352.6699999999</v>
      </c>
      <c r="H56" s="929">
        <v>9131864.2899999991</v>
      </c>
      <c r="I56" s="930">
        <v>720053058.19999993</v>
      </c>
      <c r="J56" s="928">
        <v>-48033446.230000004</v>
      </c>
      <c r="K56" s="929">
        <v>672019611.97000003</v>
      </c>
    </row>
    <row r="57" spans="1:18" s="913" customFormat="1" ht="15.95" customHeight="1" x14ac:dyDescent="0.2">
      <c r="A57" s="931"/>
      <c r="B57" s="932" t="s">
        <v>396</v>
      </c>
      <c r="C57" s="933">
        <v>28327625.759999998</v>
      </c>
      <c r="D57" s="934">
        <v>-602770</v>
      </c>
      <c r="E57" s="935">
        <v>27724855.759999998</v>
      </c>
      <c r="F57" s="933">
        <v>629568</v>
      </c>
      <c r="G57" s="1401">
        <v>0</v>
      </c>
      <c r="H57" s="935">
        <v>629568</v>
      </c>
      <c r="I57" s="933">
        <v>28957193.759999998</v>
      </c>
      <c r="J57" s="934">
        <v>-602770</v>
      </c>
      <c r="K57" s="935">
        <v>28354423.759999998</v>
      </c>
    </row>
    <row r="58" spans="1:18" ht="15.95" customHeight="1" x14ac:dyDescent="0.2">
      <c r="A58" s="925"/>
      <c r="B58" s="926" t="s">
        <v>419</v>
      </c>
      <c r="C58" s="927">
        <v>262787355.45999998</v>
      </c>
      <c r="D58" s="928">
        <v>-14006179.91</v>
      </c>
      <c r="E58" s="929">
        <v>248781175.54999995</v>
      </c>
      <c r="F58" s="930">
        <v>6738490.7999999998</v>
      </c>
      <c r="G58" s="1481">
        <v>-3297166.93</v>
      </c>
      <c r="H58" s="929">
        <v>3441323.8699999996</v>
      </c>
      <c r="I58" s="930">
        <v>269525846.25999999</v>
      </c>
      <c r="J58" s="928">
        <v>-17303346.84</v>
      </c>
      <c r="K58" s="929">
        <v>252222499.42000002</v>
      </c>
    </row>
    <row r="59" spans="1:18" ht="15.95" customHeight="1" thickBot="1" x14ac:dyDescent="0.25">
      <c r="A59" s="936"/>
      <c r="B59" s="937" t="s">
        <v>396</v>
      </c>
      <c r="C59" s="938">
        <v>9623716.7799999993</v>
      </c>
      <c r="D59" s="939">
        <v>-138820</v>
      </c>
      <c r="E59" s="940">
        <v>9484896.7799999993</v>
      </c>
      <c r="F59" s="938">
        <v>287264</v>
      </c>
      <c r="G59" s="1482">
        <v>0</v>
      </c>
      <c r="H59" s="940">
        <v>287264</v>
      </c>
      <c r="I59" s="938">
        <v>9910980.7799999993</v>
      </c>
      <c r="J59" s="939">
        <v>-138820</v>
      </c>
      <c r="K59" s="940">
        <v>9772160.7799999993</v>
      </c>
    </row>
    <row r="60" spans="1:18" ht="15.95" hidden="1" customHeight="1" outlineLevel="1" x14ac:dyDescent="0.2">
      <c r="A60" s="953"/>
      <c r="B60" s="954" t="s">
        <v>60</v>
      </c>
      <c r="C60" s="949">
        <v>899688636.12999988</v>
      </c>
      <c r="D60" s="950">
        <v>-64860174.870000005</v>
      </c>
      <c r="E60" s="951">
        <v>834828461.25999999</v>
      </c>
      <c r="F60" s="952">
        <v>23126625.999999996</v>
      </c>
      <c r="G60" s="950">
        <v>-10491802.27</v>
      </c>
      <c r="H60" s="951">
        <v>12634823.73</v>
      </c>
      <c r="I60" s="952">
        <v>922815262.13</v>
      </c>
      <c r="J60" s="950">
        <v>-75351977.140000001</v>
      </c>
      <c r="K60" s="951">
        <v>847463284.99000013</v>
      </c>
      <c r="M60" s="955"/>
    </row>
    <row r="61" spans="1:18" ht="15.95" hidden="1" customHeight="1" outlineLevel="1" x14ac:dyDescent="0.2">
      <c r="A61" s="956"/>
      <c r="B61" s="932" t="s">
        <v>396</v>
      </c>
      <c r="C61" s="933">
        <v>29211368.620000001</v>
      </c>
      <c r="D61" s="934">
        <v>-277460</v>
      </c>
      <c r="E61" s="935">
        <v>28933908.620000001</v>
      </c>
      <c r="F61" s="933">
        <v>507000</v>
      </c>
      <c r="G61" s="934">
        <v>0</v>
      </c>
      <c r="H61" s="935">
        <v>507000</v>
      </c>
      <c r="I61" s="933">
        <v>29718368.620000001</v>
      </c>
      <c r="J61" s="934">
        <v>-277460</v>
      </c>
      <c r="K61" s="935">
        <v>29440908.620000001</v>
      </c>
      <c r="M61" s="955"/>
    </row>
    <row r="62" spans="1:18" ht="15.95" hidden="1" customHeight="1" outlineLevel="1" x14ac:dyDescent="0.2">
      <c r="A62" s="953"/>
      <c r="B62" s="954" t="s">
        <v>61</v>
      </c>
      <c r="C62" s="949">
        <v>579647397.22000003</v>
      </c>
      <c r="D62" s="950">
        <v>-44666978</v>
      </c>
      <c r="E62" s="951">
        <v>534980419.22000003</v>
      </c>
      <c r="F62" s="952">
        <v>14198248.6</v>
      </c>
      <c r="G62" s="950">
        <v>-6697535.0999999996</v>
      </c>
      <c r="H62" s="951">
        <v>7500713.5</v>
      </c>
      <c r="I62" s="952">
        <v>593845645.82000005</v>
      </c>
      <c r="J62" s="950">
        <v>-51364513.099999994</v>
      </c>
      <c r="K62" s="951">
        <v>542481132.71999991</v>
      </c>
      <c r="M62" s="957"/>
    </row>
    <row r="63" spans="1:18" s="959" customFormat="1" ht="15.95" hidden="1" customHeight="1" outlineLevel="1" x14ac:dyDescent="0.2">
      <c r="A63" s="956"/>
      <c r="B63" s="932" t="s">
        <v>396</v>
      </c>
      <c r="C63" s="958">
        <v>17717798.439999998</v>
      </c>
      <c r="D63" s="934">
        <v>-21800</v>
      </c>
      <c r="E63" s="935">
        <v>17695998.439999998</v>
      </c>
      <c r="F63" s="933">
        <v>214300</v>
      </c>
      <c r="G63" s="934">
        <v>0</v>
      </c>
      <c r="H63" s="935">
        <v>214300</v>
      </c>
      <c r="I63" s="933">
        <v>17932098.439999998</v>
      </c>
      <c r="J63" s="934">
        <v>-21800</v>
      </c>
      <c r="K63" s="935">
        <v>17910298.439999998</v>
      </c>
      <c r="M63" s="960"/>
    </row>
    <row r="64" spans="1:18" ht="15.95" hidden="1" customHeight="1" outlineLevel="1" x14ac:dyDescent="0.2">
      <c r="A64" s="961"/>
      <c r="B64" s="962" t="s">
        <v>62</v>
      </c>
      <c r="C64" s="952">
        <v>293509185.00999999</v>
      </c>
      <c r="D64" s="963">
        <v>-26843240.939999998</v>
      </c>
      <c r="E64" s="951">
        <v>266665944.06999999</v>
      </c>
      <c r="F64" s="952">
        <v>6942684.4799999995</v>
      </c>
      <c r="G64" s="963">
        <v>-3059970.1500000004</v>
      </c>
      <c r="H64" s="951">
        <v>3882714.3299999991</v>
      </c>
      <c r="I64" s="952">
        <v>300451869.49000001</v>
      </c>
      <c r="J64" s="963">
        <v>-29903211.089999996</v>
      </c>
      <c r="K64" s="951">
        <v>270548658.39999998</v>
      </c>
    </row>
    <row r="65" spans="1:13" s="959" customFormat="1" ht="15.95" hidden="1" customHeight="1" outlineLevel="1" x14ac:dyDescent="0.2">
      <c r="A65" s="964"/>
      <c r="B65" s="965" t="s">
        <v>396</v>
      </c>
      <c r="C65" s="938">
        <v>8404312.3499999996</v>
      </c>
      <c r="D65" s="966">
        <v>0</v>
      </c>
      <c r="E65" s="940">
        <v>8404312.3499999996</v>
      </c>
      <c r="F65" s="938">
        <v>89400</v>
      </c>
      <c r="G65" s="966">
        <v>0</v>
      </c>
      <c r="H65" s="940">
        <v>89400</v>
      </c>
      <c r="I65" s="938">
        <v>8493712.3499999996</v>
      </c>
      <c r="J65" s="966">
        <v>0</v>
      </c>
      <c r="K65" s="940">
        <v>8493712.3499999996</v>
      </c>
    </row>
    <row r="66" spans="1:13" ht="15.95" hidden="1" customHeight="1" outlineLevel="1" x14ac:dyDescent="0.2">
      <c r="A66" s="967"/>
      <c r="B66" s="968" t="s">
        <v>63</v>
      </c>
      <c r="C66" s="952">
        <v>922759704.21000016</v>
      </c>
      <c r="D66" s="963">
        <v>-68982941.88000001</v>
      </c>
      <c r="E66" s="951">
        <v>853776762.32999992</v>
      </c>
      <c r="F66" s="969">
        <v>20106746.969999999</v>
      </c>
      <c r="G66" s="963">
        <v>-9753401.839999998</v>
      </c>
      <c r="H66" s="969">
        <v>10353345.130000001</v>
      </c>
      <c r="I66" s="952">
        <v>942866451.17999995</v>
      </c>
      <c r="J66" s="963">
        <v>-78736343.720000014</v>
      </c>
      <c r="K66" s="951">
        <v>864130107.46000016</v>
      </c>
    </row>
    <row r="67" spans="1:13" s="959" customFormat="1" ht="15.95" hidden="1" customHeight="1" outlineLevel="1" x14ac:dyDescent="0.2">
      <c r="A67" s="970"/>
      <c r="B67" s="971" t="s">
        <v>396</v>
      </c>
      <c r="C67" s="972">
        <v>24455065.099999998</v>
      </c>
      <c r="D67" s="973">
        <v>-374183.83</v>
      </c>
      <c r="E67" s="974">
        <v>24080881.269999996</v>
      </c>
      <c r="F67" s="975">
        <v>698884</v>
      </c>
      <c r="G67" s="973">
        <v>0</v>
      </c>
      <c r="H67" s="975">
        <v>698884</v>
      </c>
      <c r="I67" s="972">
        <v>25153949.099999998</v>
      </c>
      <c r="J67" s="973">
        <v>-374183.83</v>
      </c>
      <c r="K67" s="974">
        <v>24779765.27</v>
      </c>
    </row>
    <row r="68" spans="1:13" ht="15.95" hidden="1" customHeight="1" outlineLevel="1" x14ac:dyDescent="0.2">
      <c r="A68" s="976"/>
      <c r="B68" s="977" t="s">
        <v>64</v>
      </c>
      <c r="C68" s="978">
        <v>608526059.7700001</v>
      </c>
      <c r="D68" s="979">
        <v>-43506324.960000008</v>
      </c>
      <c r="E68" s="980">
        <v>565019734.80999994</v>
      </c>
      <c r="F68" s="981">
        <v>12725836.790000001</v>
      </c>
      <c r="G68" s="979">
        <v>-5936947.6200000001</v>
      </c>
      <c r="H68" s="981">
        <v>6788889.1699999999</v>
      </c>
      <c r="I68" s="978">
        <v>621251896.56000006</v>
      </c>
      <c r="J68" s="979">
        <v>-49443272.579999998</v>
      </c>
      <c r="K68" s="980">
        <v>571808623.9799999</v>
      </c>
    </row>
    <row r="69" spans="1:13" s="959" customFormat="1" ht="15.95" hidden="1" customHeight="1" outlineLevel="1" x14ac:dyDescent="0.2">
      <c r="A69" s="982"/>
      <c r="B69" s="983" t="s">
        <v>396</v>
      </c>
      <c r="C69" s="984">
        <v>15586910.020000001</v>
      </c>
      <c r="D69" s="985">
        <v>-126291.83</v>
      </c>
      <c r="E69" s="986">
        <v>15460618.189999999</v>
      </c>
      <c r="F69" s="987">
        <v>372809</v>
      </c>
      <c r="G69" s="985">
        <v>0</v>
      </c>
      <c r="H69" s="987">
        <v>372809</v>
      </c>
      <c r="I69" s="984">
        <v>15959719.020000001</v>
      </c>
      <c r="J69" s="985">
        <v>-126291.83</v>
      </c>
      <c r="K69" s="986">
        <v>15833427.189999999</v>
      </c>
    </row>
    <row r="70" spans="1:13" hidden="1" outlineLevel="1" x14ac:dyDescent="0.2">
      <c r="A70" s="976"/>
      <c r="B70" s="977" t="s">
        <v>65</v>
      </c>
      <c r="C70" s="952">
        <v>311709534.56999999</v>
      </c>
      <c r="D70" s="963">
        <v>-24004844.169999998</v>
      </c>
      <c r="E70" s="951">
        <v>287704690.40000004</v>
      </c>
      <c r="F70" s="969">
        <v>6404791.7199999997</v>
      </c>
      <c r="G70" s="963">
        <v>-3001972.8099999996</v>
      </c>
      <c r="H70" s="969">
        <v>3402818.9100000006</v>
      </c>
      <c r="I70" s="952">
        <v>318114326.28999996</v>
      </c>
      <c r="J70" s="963">
        <v>-27006816.98</v>
      </c>
      <c r="K70" s="951">
        <v>291107509.31</v>
      </c>
      <c r="M70" s="910" t="s">
        <v>16</v>
      </c>
    </row>
    <row r="71" spans="1:13" ht="13.5" hidden="1" outlineLevel="1" thickBot="1" x14ac:dyDescent="0.25">
      <c r="A71" s="988"/>
      <c r="B71" s="989" t="s">
        <v>396</v>
      </c>
      <c r="C71" s="972">
        <v>8078257.7999999998</v>
      </c>
      <c r="D71" s="973">
        <v>-13191.83</v>
      </c>
      <c r="E71" s="974">
        <v>8065065.9699999997</v>
      </c>
      <c r="F71" s="975">
        <v>201290</v>
      </c>
      <c r="G71" s="973">
        <v>0</v>
      </c>
      <c r="H71" s="975">
        <v>201290</v>
      </c>
      <c r="I71" s="972">
        <v>8279547.7999999998</v>
      </c>
      <c r="J71" s="973">
        <v>-13191.83</v>
      </c>
      <c r="K71" s="974">
        <v>8266355.9699999997</v>
      </c>
    </row>
    <row r="72" spans="1:13" hidden="1" outlineLevel="1" x14ac:dyDescent="0.2">
      <c r="A72" s="967"/>
      <c r="B72" s="990" t="s">
        <v>66</v>
      </c>
      <c r="C72" s="991">
        <v>980654654.04000008</v>
      </c>
      <c r="D72" s="992">
        <v>-109714120.08000001</v>
      </c>
      <c r="E72" s="993">
        <v>870940533.95999992</v>
      </c>
      <c r="F72" s="994">
        <v>16612964.789999999</v>
      </c>
      <c r="G72" s="992">
        <v>-8599530.3200000003</v>
      </c>
      <c r="H72" s="994">
        <v>8013434.4700000016</v>
      </c>
      <c r="I72" s="991">
        <v>997267618.82999992</v>
      </c>
      <c r="J72" s="992">
        <v>-118313650.39999998</v>
      </c>
      <c r="K72" s="993">
        <v>878953968.42999995</v>
      </c>
    </row>
    <row r="73" spans="1:13" ht="13.5" hidden="1" outlineLevel="1" thickBot="1" x14ac:dyDescent="0.25">
      <c r="A73" s="988"/>
      <c r="B73" s="995" t="s">
        <v>396</v>
      </c>
      <c r="C73" s="996">
        <v>21882596.939999998</v>
      </c>
      <c r="D73" s="997">
        <v>-1849265</v>
      </c>
      <c r="E73" s="998">
        <v>20033331.939999998</v>
      </c>
      <c r="F73" s="999">
        <v>373900</v>
      </c>
      <c r="G73" s="997">
        <v>0</v>
      </c>
      <c r="H73" s="999">
        <v>373900</v>
      </c>
      <c r="I73" s="996">
        <v>22256496.939999998</v>
      </c>
      <c r="J73" s="997">
        <v>-1849265</v>
      </c>
      <c r="K73" s="998">
        <v>20407231.939999998</v>
      </c>
    </row>
    <row r="74" spans="1:13" collapsed="1" x14ac:dyDescent="0.2">
      <c r="A74" s="1000" t="s">
        <v>420</v>
      </c>
      <c r="B74" s="1001"/>
      <c r="C74" s="1002"/>
      <c r="D74" s="1002"/>
      <c r="E74" s="1002"/>
      <c r="F74" s="1002"/>
      <c r="G74" s="1002"/>
      <c r="H74" s="1002"/>
      <c r="I74" s="1002"/>
      <c r="J74" s="1002"/>
      <c r="K74" s="1002"/>
    </row>
    <row r="75" spans="1:13" x14ac:dyDescent="0.2">
      <c r="A75" s="1003" t="s">
        <v>421</v>
      </c>
    </row>
    <row r="76" spans="1:13" x14ac:dyDescent="0.2">
      <c r="A76" s="1198" t="s">
        <v>422</v>
      </c>
      <c r="B76" s="1004"/>
      <c r="C76" s="1199"/>
      <c r="D76" s="1483" t="s">
        <v>423</v>
      </c>
      <c r="E76" s="1484"/>
      <c r="F76" s="1485"/>
      <c r="G76" s="1485"/>
    </row>
    <row r="77" spans="1:13" x14ac:dyDescent="0.2">
      <c r="A77" s="1198" t="s">
        <v>424</v>
      </c>
      <c r="B77" s="1005"/>
      <c r="C77" s="1006"/>
      <c r="D77" s="1483" t="s">
        <v>425</v>
      </c>
      <c r="E77" s="1484"/>
      <c r="F77" s="1485"/>
      <c r="G77" s="1485"/>
    </row>
    <row r="78" spans="1:13" x14ac:dyDescent="0.2">
      <c r="A78" s="1007" t="s">
        <v>426</v>
      </c>
      <c r="D78" s="1483" t="s">
        <v>427</v>
      </c>
      <c r="E78" s="1485"/>
      <c r="F78" s="1485"/>
      <c r="G78" s="1485"/>
    </row>
    <row r="79" spans="1:13" x14ac:dyDescent="0.2">
      <c r="A79" s="1007" t="s">
        <v>428</v>
      </c>
      <c r="D79" s="1483" t="s">
        <v>429</v>
      </c>
      <c r="E79" s="1485"/>
      <c r="F79" s="1485"/>
      <c r="G79" s="1485"/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4"/>
  <sheetViews>
    <sheetView showGridLines="0" zoomScale="80" zoomScaleNormal="80" workbookViewId="0">
      <selection activeCell="J4" sqref="J4"/>
    </sheetView>
  </sheetViews>
  <sheetFormatPr baseColWidth="10" defaultColWidth="11.42578125" defaultRowHeight="12.75" x14ac:dyDescent="0.2"/>
  <cols>
    <col min="1" max="1" width="8.140625" style="910" customWidth="1"/>
    <col min="2" max="2" width="22.85546875" style="910" customWidth="1"/>
    <col min="3" max="3" width="13.28515625" style="910" customWidth="1"/>
    <col min="4" max="4" width="13" style="910" customWidth="1"/>
    <col min="5" max="5" width="15.140625" style="910" customWidth="1"/>
    <col min="6" max="6" width="11" style="910" customWidth="1"/>
    <col min="7" max="7" width="13.28515625" style="910" customWidth="1"/>
    <col min="8" max="8" width="11" style="910" customWidth="1"/>
    <col min="9" max="9" width="16.42578125" style="910" customWidth="1"/>
    <col min="10" max="11" width="13.85546875" style="910" customWidth="1"/>
    <col min="12" max="12" width="4" style="910" customWidth="1"/>
    <col min="13" max="13" width="11.42578125" style="910"/>
    <col min="14" max="14" width="14.5703125" style="910" customWidth="1"/>
    <col min="15" max="15" width="17.140625" style="910" bestFit="1" customWidth="1"/>
    <col min="16" max="16" width="15.42578125" style="910" bestFit="1" customWidth="1"/>
    <col min="17" max="17" width="13.42578125" style="910" bestFit="1" customWidth="1"/>
    <col min="18" max="18" width="14" style="910" bestFit="1" customWidth="1"/>
    <col min="19" max="19" width="13.42578125" style="910" bestFit="1" customWidth="1"/>
    <col min="20" max="20" width="15.42578125" style="910" bestFit="1" customWidth="1"/>
    <col min="21" max="16384" width="11.42578125" style="910"/>
  </cols>
  <sheetData>
    <row r="2" spans="1:18" x14ac:dyDescent="0.2">
      <c r="A2" s="909" t="s">
        <v>0</v>
      </c>
    </row>
    <row r="3" spans="1:18" x14ac:dyDescent="0.2">
      <c r="A3" s="909"/>
    </row>
    <row r="4" spans="1:18" x14ac:dyDescent="0.2">
      <c r="A4" s="909" t="str">
        <f>A8</f>
        <v>Tabell 4-1-B  Økonomisk sosialhjelp - brutto og netto utgift - regnskapsført for perioden 01.01.-31.12.2021.  Bydelene.</v>
      </c>
    </row>
    <row r="5" spans="1:18" x14ac:dyDescent="0.2">
      <c r="A5" s="909"/>
    </row>
    <row r="6" spans="1:18" x14ac:dyDescent="0.2">
      <c r="A6" s="909"/>
    </row>
    <row r="7" spans="1:18" x14ac:dyDescent="0.2">
      <c r="A7" s="909"/>
    </row>
    <row r="8" spans="1:18" ht="13.5" thickBot="1" x14ac:dyDescent="0.25">
      <c r="A8" s="911" t="s">
        <v>430</v>
      </c>
      <c r="B8" s="912"/>
      <c r="C8" s="912"/>
      <c r="D8" s="912"/>
      <c r="E8" s="912"/>
      <c r="F8" s="912"/>
      <c r="I8" s="913"/>
    </row>
    <row r="9" spans="1:18" s="913" customFormat="1" x14ac:dyDescent="0.2">
      <c r="A9" s="1008"/>
      <c r="B9" s="1486"/>
      <c r="C9" s="1870" t="s">
        <v>385</v>
      </c>
      <c r="D9" s="1866"/>
      <c r="E9" s="1871"/>
      <c r="F9" s="1872" t="s">
        <v>386</v>
      </c>
      <c r="G9" s="1872"/>
      <c r="H9" s="1872"/>
      <c r="I9" s="1870" t="s">
        <v>387</v>
      </c>
      <c r="J9" s="1868"/>
      <c r="K9" s="1869"/>
      <c r="M9" s="1000" t="s">
        <v>431</v>
      </c>
    </row>
    <row r="10" spans="1:18" s="913" customFormat="1" ht="26.25" thickBot="1" x14ac:dyDescent="0.25">
      <c r="A10" s="1010" t="s">
        <v>3</v>
      </c>
      <c r="B10" s="1487" t="s">
        <v>4</v>
      </c>
      <c r="C10" s="1488" t="s">
        <v>388</v>
      </c>
      <c r="D10" s="1300" t="s">
        <v>389</v>
      </c>
      <c r="E10" s="923" t="s">
        <v>390</v>
      </c>
      <c r="F10" s="1489" t="s">
        <v>391</v>
      </c>
      <c r="G10" s="922" t="s">
        <v>392</v>
      </c>
      <c r="H10" s="1490" t="s">
        <v>390</v>
      </c>
      <c r="I10" s="1491" t="s">
        <v>393</v>
      </c>
      <c r="J10" s="1492" t="s">
        <v>394</v>
      </c>
      <c r="K10" s="1493" t="s">
        <v>390</v>
      </c>
      <c r="M10" s="1003" t="s">
        <v>421</v>
      </c>
    </row>
    <row r="11" spans="1:18" x14ac:dyDescent="0.2">
      <c r="A11" s="1011">
        <v>1</v>
      </c>
      <c r="B11" s="1012" t="s">
        <v>14</v>
      </c>
      <c r="C11" s="1719">
        <v>192156026</v>
      </c>
      <c r="D11" s="1720">
        <v>1806563</v>
      </c>
      <c r="E11" s="1721">
        <v>3231229</v>
      </c>
      <c r="F11" s="1722">
        <v>2724482</v>
      </c>
      <c r="G11" s="1720">
        <v>190349463</v>
      </c>
      <c r="H11" s="1722">
        <v>506747</v>
      </c>
      <c r="I11" s="1723">
        <v>195387255</v>
      </c>
      <c r="J11" s="1724">
        <v>4531045</v>
      </c>
      <c r="K11" s="1725">
        <v>190856210</v>
      </c>
      <c r="M11" s="1198" t="s">
        <v>422</v>
      </c>
      <c r="N11" s="1199"/>
      <c r="O11" s="1004"/>
      <c r="P11" s="1483" t="s">
        <v>423</v>
      </c>
      <c r="Q11" s="1495"/>
      <c r="R11" s="1495"/>
    </row>
    <row r="12" spans="1:18" s="959" customFormat="1" x14ac:dyDescent="0.2">
      <c r="A12" s="1013"/>
      <c r="B12" s="1014" t="s">
        <v>396</v>
      </c>
      <c r="C12" s="1726">
        <v>3049724</v>
      </c>
      <c r="D12" s="1727">
        <v>144816</v>
      </c>
      <c r="E12" s="1728">
        <v>30000</v>
      </c>
      <c r="F12" s="1729">
        <v>45505</v>
      </c>
      <c r="G12" s="1727">
        <v>2904908</v>
      </c>
      <c r="H12" s="1730">
        <v>-15505</v>
      </c>
      <c r="I12" s="1723">
        <v>3079724</v>
      </c>
      <c r="J12" s="1724">
        <v>190321</v>
      </c>
      <c r="K12" s="1731">
        <v>2889403</v>
      </c>
      <c r="M12" s="1198" t="s">
        <v>424</v>
      </c>
      <c r="N12" s="1199"/>
      <c r="O12" s="1015"/>
      <c r="P12" s="1483" t="s">
        <v>425</v>
      </c>
      <c r="Q12" s="1485"/>
      <c r="R12" s="1485"/>
    </row>
    <row r="13" spans="1:18" s="959" customFormat="1" x14ac:dyDescent="0.2">
      <c r="A13" s="1011">
        <v>2</v>
      </c>
      <c r="B13" s="1016" t="s">
        <v>15</v>
      </c>
      <c r="C13" s="1732">
        <v>168657683</v>
      </c>
      <c r="D13" s="1733">
        <v>1519253</v>
      </c>
      <c r="E13" s="1734">
        <v>5479379</v>
      </c>
      <c r="F13" s="1735">
        <v>3600128</v>
      </c>
      <c r="G13" s="1733">
        <v>167138430</v>
      </c>
      <c r="H13" s="1735">
        <v>1879251</v>
      </c>
      <c r="I13" s="1736">
        <v>174137062</v>
      </c>
      <c r="J13" s="1737">
        <v>5119381</v>
      </c>
      <c r="K13" s="1725">
        <v>169017681</v>
      </c>
      <c r="M13" s="1007" t="s">
        <v>426</v>
      </c>
      <c r="N13" s="1004"/>
      <c r="O13" s="1015"/>
      <c r="P13" s="1483" t="s">
        <v>427</v>
      </c>
      <c r="Q13" s="1485"/>
      <c r="R13" s="1485"/>
    </row>
    <row r="14" spans="1:18" s="959" customFormat="1" x14ac:dyDescent="0.2">
      <c r="A14" s="1013"/>
      <c r="B14" s="1014" t="s">
        <v>396</v>
      </c>
      <c r="C14" s="1738">
        <v>3577594</v>
      </c>
      <c r="D14" s="1739">
        <v>67334</v>
      </c>
      <c r="E14" s="1740">
        <v>82400</v>
      </c>
      <c r="F14" s="1741">
        <v>171381</v>
      </c>
      <c r="G14" s="1739">
        <v>3510260</v>
      </c>
      <c r="H14" s="1742">
        <v>-88981</v>
      </c>
      <c r="I14" s="1743">
        <v>3659994</v>
      </c>
      <c r="J14" s="1744">
        <v>238715</v>
      </c>
      <c r="K14" s="1731">
        <v>3421279</v>
      </c>
      <c r="M14" s="1007" t="s">
        <v>428</v>
      </c>
      <c r="N14" s="1004"/>
      <c r="O14" s="1015"/>
      <c r="P14" s="1483" t="s">
        <v>429</v>
      </c>
      <c r="Q14" s="1485"/>
      <c r="R14" s="1485"/>
    </row>
    <row r="15" spans="1:18" s="959" customFormat="1" x14ac:dyDescent="0.2">
      <c r="A15" s="1011">
        <v>3</v>
      </c>
      <c r="B15" s="1016" t="s">
        <v>17</v>
      </c>
      <c r="C15" s="1745">
        <v>123103832</v>
      </c>
      <c r="D15" s="1746">
        <v>2233775</v>
      </c>
      <c r="E15" s="1728">
        <v>2001517</v>
      </c>
      <c r="F15" s="1730">
        <v>1214987</v>
      </c>
      <c r="G15" s="1746">
        <v>120870057</v>
      </c>
      <c r="H15" s="1730">
        <v>786530</v>
      </c>
      <c r="I15" s="1723">
        <v>125105349</v>
      </c>
      <c r="J15" s="1724">
        <v>3448762</v>
      </c>
      <c r="K15" s="1725">
        <v>121656587</v>
      </c>
      <c r="P15" s="1297"/>
    </row>
    <row r="16" spans="1:18" s="959" customFormat="1" x14ac:dyDescent="0.2">
      <c r="A16" s="1013"/>
      <c r="B16" s="1014" t="s">
        <v>396</v>
      </c>
      <c r="C16" s="1726">
        <v>2118580</v>
      </c>
      <c r="D16" s="1727">
        <v>158730</v>
      </c>
      <c r="E16" s="1728">
        <v>0</v>
      </c>
      <c r="F16" s="1729">
        <v>298</v>
      </c>
      <c r="G16" s="1727">
        <v>1959850</v>
      </c>
      <c r="H16" s="1730">
        <v>-298</v>
      </c>
      <c r="I16" s="1723">
        <v>2118580</v>
      </c>
      <c r="J16" s="1724">
        <v>159028</v>
      </c>
      <c r="K16" s="1725">
        <v>1959552</v>
      </c>
      <c r="P16" s="1297"/>
    </row>
    <row r="17" spans="1:20" s="959" customFormat="1" x14ac:dyDescent="0.2">
      <c r="A17" s="1011">
        <v>4</v>
      </c>
      <c r="B17" s="1016" t="s">
        <v>18</v>
      </c>
      <c r="C17" s="1732">
        <v>82751827</v>
      </c>
      <c r="D17" s="1733">
        <v>951257</v>
      </c>
      <c r="E17" s="1734">
        <v>2540633</v>
      </c>
      <c r="F17" s="1735">
        <v>1495657</v>
      </c>
      <c r="G17" s="1733">
        <v>81800570</v>
      </c>
      <c r="H17" s="1735">
        <v>1044976</v>
      </c>
      <c r="I17" s="1736">
        <v>85292460</v>
      </c>
      <c r="J17" s="1737">
        <v>2446914</v>
      </c>
      <c r="K17" s="1747">
        <v>82845546</v>
      </c>
      <c r="O17"/>
      <c r="P17" s="1297"/>
    </row>
    <row r="18" spans="1:20" s="959" customFormat="1" x14ac:dyDescent="0.2">
      <c r="A18" s="1011"/>
      <c r="B18" s="1020" t="s">
        <v>396</v>
      </c>
      <c r="C18" s="1726">
        <v>2404389</v>
      </c>
      <c r="D18" s="1727">
        <v>102114</v>
      </c>
      <c r="E18" s="1728">
        <v>39900</v>
      </c>
      <c r="F18" s="1729">
        <v>0</v>
      </c>
      <c r="G18" s="1727">
        <v>2302275</v>
      </c>
      <c r="H18" s="1730">
        <v>39900</v>
      </c>
      <c r="I18" s="1723">
        <v>2444289</v>
      </c>
      <c r="J18" s="1724">
        <v>102114</v>
      </c>
      <c r="K18" s="1725">
        <v>2342175</v>
      </c>
      <c r="O18"/>
      <c r="P18" s="1297"/>
    </row>
    <row r="19" spans="1:20" s="959" customFormat="1" x14ac:dyDescent="0.2">
      <c r="A19" s="1496">
        <v>5</v>
      </c>
      <c r="B19" s="1497" t="s">
        <v>19</v>
      </c>
      <c r="C19" s="1732">
        <v>71098071</v>
      </c>
      <c r="D19" s="1733">
        <v>542697</v>
      </c>
      <c r="E19" s="1747">
        <v>3878269</v>
      </c>
      <c r="F19" s="1735">
        <v>2317835</v>
      </c>
      <c r="G19" s="1733">
        <v>70555374</v>
      </c>
      <c r="H19" s="1735">
        <v>1560434</v>
      </c>
      <c r="I19" s="1736">
        <v>74976340</v>
      </c>
      <c r="J19" s="1737">
        <v>2860532</v>
      </c>
      <c r="K19" s="1747">
        <v>72115808</v>
      </c>
      <c r="O19"/>
      <c r="P19" s="1297"/>
    </row>
    <row r="20" spans="1:20" s="959" customFormat="1" x14ac:dyDescent="0.2">
      <c r="A20" s="1498"/>
      <c r="B20" s="1499" t="s">
        <v>396</v>
      </c>
      <c r="C20" s="1738">
        <v>2211491</v>
      </c>
      <c r="D20" s="1739">
        <v>55897</v>
      </c>
      <c r="E20" s="1731">
        <v>0</v>
      </c>
      <c r="F20" s="1741">
        <v>112987</v>
      </c>
      <c r="G20" s="1739">
        <v>2155594</v>
      </c>
      <c r="H20" s="1742">
        <v>-112987</v>
      </c>
      <c r="I20" s="1743">
        <v>2211491</v>
      </c>
      <c r="J20" s="1744">
        <v>168884</v>
      </c>
      <c r="K20" s="1731">
        <v>2042607</v>
      </c>
      <c r="O20"/>
      <c r="P20" s="1297"/>
    </row>
    <row r="21" spans="1:20" s="959" customFormat="1" x14ac:dyDescent="0.2">
      <c r="A21" s="1011">
        <v>6</v>
      </c>
      <c r="B21" s="1012" t="s">
        <v>20</v>
      </c>
      <c r="C21" s="1745">
        <v>33430953</v>
      </c>
      <c r="D21" s="1746">
        <v>321354</v>
      </c>
      <c r="E21" s="1728">
        <v>684150</v>
      </c>
      <c r="F21" s="1730">
        <v>422233</v>
      </c>
      <c r="G21" s="1746">
        <v>33109599</v>
      </c>
      <c r="H21" s="1730">
        <v>261917</v>
      </c>
      <c r="I21" s="1723">
        <v>34115103</v>
      </c>
      <c r="J21" s="1724">
        <v>743587</v>
      </c>
      <c r="K21" s="1725">
        <v>33371516</v>
      </c>
      <c r="O21"/>
      <c r="P21" s="1297"/>
    </row>
    <row r="22" spans="1:20" s="959" customFormat="1" x14ac:dyDescent="0.2">
      <c r="A22" s="1013"/>
      <c r="B22" s="1014" t="s">
        <v>396</v>
      </c>
      <c r="C22" s="1738">
        <v>1220916</v>
      </c>
      <c r="D22" s="1739">
        <v>40370</v>
      </c>
      <c r="E22" s="1740">
        <v>27000</v>
      </c>
      <c r="F22" s="1741">
        <v>5365</v>
      </c>
      <c r="G22" s="1739">
        <v>1180546</v>
      </c>
      <c r="H22" s="1742">
        <v>21635</v>
      </c>
      <c r="I22" s="1743">
        <v>1247916</v>
      </c>
      <c r="J22" s="1744">
        <v>45735</v>
      </c>
      <c r="K22" s="1731">
        <v>1202181</v>
      </c>
      <c r="O22"/>
      <c r="P22" s="1297"/>
    </row>
    <row r="23" spans="1:20" s="959" customFormat="1" x14ac:dyDescent="0.2">
      <c r="A23" s="1011">
        <v>7</v>
      </c>
      <c r="B23" s="1016" t="s">
        <v>21</v>
      </c>
      <c r="C23" s="1745">
        <v>31970689</v>
      </c>
      <c r="D23" s="1746">
        <v>297913</v>
      </c>
      <c r="E23" s="1728">
        <v>607799</v>
      </c>
      <c r="F23" s="1730">
        <v>521789</v>
      </c>
      <c r="G23" s="1746">
        <v>31672776</v>
      </c>
      <c r="H23" s="1730">
        <v>86010</v>
      </c>
      <c r="I23" s="1723">
        <v>32578488</v>
      </c>
      <c r="J23" s="1724">
        <v>819702</v>
      </c>
      <c r="K23" s="1725">
        <v>31758786</v>
      </c>
      <c r="M23" s="960"/>
      <c r="N23" s="1500"/>
      <c r="O23"/>
      <c r="P23" s="1297"/>
      <c r="Q23" s="960"/>
      <c r="R23" s="960"/>
      <c r="S23" s="960"/>
      <c r="T23" s="960"/>
    </row>
    <row r="24" spans="1:20" s="959" customFormat="1" x14ac:dyDescent="0.2">
      <c r="A24" s="1013"/>
      <c r="B24" s="1014" t="s">
        <v>396</v>
      </c>
      <c r="C24" s="1726">
        <v>3674994</v>
      </c>
      <c r="D24" s="1727">
        <v>98404</v>
      </c>
      <c r="E24" s="1728">
        <v>0</v>
      </c>
      <c r="F24" s="1729">
        <v>0</v>
      </c>
      <c r="G24" s="1727">
        <v>3576590</v>
      </c>
      <c r="H24" s="1730">
        <v>0</v>
      </c>
      <c r="I24" s="1723">
        <v>3674994</v>
      </c>
      <c r="J24" s="1724">
        <v>98404</v>
      </c>
      <c r="K24" s="1725">
        <v>3576590</v>
      </c>
      <c r="M24" s="1003"/>
      <c r="N24" s="1003"/>
      <c r="O24"/>
      <c r="P24" s="1298"/>
      <c r="Q24" s="1003"/>
      <c r="R24" s="1003"/>
      <c r="S24" s="1003"/>
      <c r="T24" s="1003"/>
    </row>
    <row r="25" spans="1:20" s="959" customFormat="1" x14ac:dyDescent="0.2">
      <c r="A25" s="1011">
        <v>8</v>
      </c>
      <c r="B25" s="1016" t="s">
        <v>22</v>
      </c>
      <c r="C25" s="1732">
        <v>47865277</v>
      </c>
      <c r="D25" s="1733">
        <v>379836</v>
      </c>
      <c r="E25" s="1734">
        <v>1693523</v>
      </c>
      <c r="F25" s="1735">
        <v>662749</v>
      </c>
      <c r="G25" s="1733">
        <v>47485441</v>
      </c>
      <c r="H25" s="1735">
        <v>1030774</v>
      </c>
      <c r="I25" s="1736">
        <v>49558800</v>
      </c>
      <c r="J25" s="1737">
        <v>1042585</v>
      </c>
      <c r="K25" s="1747">
        <v>48516215</v>
      </c>
      <c r="M25" s="1007"/>
      <c r="N25" s="1007"/>
      <c r="O25"/>
      <c r="P25" s="1299"/>
      <c r="Q25" s="1007"/>
      <c r="R25" s="1007"/>
      <c r="S25" s="1007"/>
      <c r="T25" s="1007"/>
    </row>
    <row r="26" spans="1:20" s="959" customFormat="1" x14ac:dyDescent="0.2">
      <c r="A26" s="1013"/>
      <c r="B26" s="1014" t="s">
        <v>396</v>
      </c>
      <c r="C26" s="1738">
        <v>3021618</v>
      </c>
      <c r="D26" s="1739">
        <v>132846</v>
      </c>
      <c r="E26" s="1740">
        <v>96500</v>
      </c>
      <c r="F26" s="1741">
        <v>0</v>
      </c>
      <c r="G26" s="1739">
        <v>2888772</v>
      </c>
      <c r="H26" s="1742">
        <v>96500</v>
      </c>
      <c r="I26" s="1743">
        <v>3118118</v>
      </c>
      <c r="J26" s="1744">
        <v>132846</v>
      </c>
      <c r="K26" s="1731">
        <v>2985272</v>
      </c>
      <c r="M26" s="1007"/>
      <c r="N26" s="1007"/>
      <c r="O26"/>
      <c r="P26" s="1299"/>
      <c r="Q26" s="1007"/>
      <c r="R26" s="1007"/>
      <c r="S26" s="1007"/>
      <c r="T26" s="1007"/>
    </row>
    <row r="27" spans="1:20" s="959" customFormat="1" x14ac:dyDescent="0.2">
      <c r="A27" s="1011">
        <v>9</v>
      </c>
      <c r="B27" s="1016" t="s">
        <v>23</v>
      </c>
      <c r="C27" s="1745">
        <v>88082476</v>
      </c>
      <c r="D27" s="1746">
        <v>403275</v>
      </c>
      <c r="E27" s="1728">
        <v>1615550</v>
      </c>
      <c r="F27" s="1730">
        <v>1007843</v>
      </c>
      <c r="G27" s="1746">
        <v>87679201</v>
      </c>
      <c r="H27" s="1730">
        <v>607707</v>
      </c>
      <c r="I27" s="1723">
        <v>89698026</v>
      </c>
      <c r="J27" s="1724">
        <v>1411118</v>
      </c>
      <c r="K27" s="1725">
        <v>88286908</v>
      </c>
      <c r="M27" s="1007"/>
      <c r="N27" s="1007"/>
      <c r="O27"/>
      <c r="P27" s="1299"/>
      <c r="Q27" s="1007"/>
      <c r="R27" s="1007"/>
      <c r="S27" s="1007"/>
      <c r="T27" s="1007"/>
    </row>
    <row r="28" spans="1:20" s="959" customFormat="1" x14ac:dyDescent="0.2">
      <c r="A28" s="1013"/>
      <c r="B28" s="1014" t="s">
        <v>396</v>
      </c>
      <c r="C28" s="1726">
        <v>1917802</v>
      </c>
      <c r="D28" s="1727">
        <v>4020</v>
      </c>
      <c r="E28" s="1728">
        <v>0</v>
      </c>
      <c r="F28" s="1729">
        <v>0</v>
      </c>
      <c r="G28" s="1727">
        <v>1913782</v>
      </c>
      <c r="H28" s="1730">
        <v>0</v>
      </c>
      <c r="I28" s="1723">
        <v>1917802</v>
      </c>
      <c r="J28" s="1724">
        <v>4020</v>
      </c>
      <c r="K28" s="1725">
        <v>1913782</v>
      </c>
      <c r="M28" s="1007"/>
      <c r="N28" s="1007"/>
      <c r="O28"/>
      <c r="P28" s="1299"/>
      <c r="Q28" s="1007"/>
      <c r="R28" s="1007"/>
      <c r="S28" s="1007"/>
      <c r="T28" s="1007"/>
    </row>
    <row r="29" spans="1:20" s="959" customFormat="1" x14ac:dyDescent="0.2">
      <c r="A29" s="1011">
        <v>10</v>
      </c>
      <c r="B29" s="1016" t="s">
        <v>24</v>
      </c>
      <c r="C29" s="1732">
        <v>79440346</v>
      </c>
      <c r="D29" s="1733">
        <v>349453</v>
      </c>
      <c r="E29" s="1734">
        <v>1533400</v>
      </c>
      <c r="F29" s="1735">
        <v>635337</v>
      </c>
      <c r="G29" s="1748">
        <v>79090893</v>
      </c>
      <c r="H29" s="1735">
        <v>898063</v>
      </c>
      <c r="I29" s="1736">
        <v>80973746</v>
      </c>
      <c r="J29" s="1737">
        <v>984790</v>
      </c>
      <c r="K29" s="1747">
        <v>79988956</v>
      </c>
      <c r="M29" s="960"/>
      <c r="N29" s="1500"/>
      <c r="O29"/>
      <c r="P29" s="1297"/>
      <c r="Q29" s="960"/>
      <c r="R29" s="960"/>
      <c r="S29" s="960"/>
      <c r="T29" s="960"/>
    </row>
    <row r="30" spans="1:20" s="959" customFormat="1" x14ac:dyDescent="0.2">
      <c r="A30" s="1013"/>
      <c r="B30" s="1014" t="s">
        <v>396</v>
      </c>
      <c r="C30" s="1738">
        <v>1858143</v>
      </c>
      <c r="D30" s="1739">
        <v>18636</v>
      </c>
      <c r="E30" s="1740">
        <v>0</v>
      </c>
      <c r="F30" s="1741">
        <v>27900</v>
      </c>
      <c r="G30" s="1739">
        <v>1839507</v>
      </c>
      <c r="H30" s="1742">
        <v>-27900</v>
      </c>
      <c r="I30" s="1743">
        <v>1858143</v>
      </c>
      <c r="J30" s="1744">
        <v>46536</v>
      </c>
      <c r="K30" s="1731">
        <v>1811607</v>
      </c>
      <c r="M30" s="960"/>
      <c r="N30" s="1500"/>
      <c r="O30"/>
      <c r="P30" s="1297"/>
      <c r="Q30" s="960"/>
      <c r="R30" s="960"/>
      <c r="S30" s="960"/>
      <c r="T30" s="960"/>
    </row>
    <row r="31" spans="1:20" s="959" customFormat="1" x14ac:dyDescent="0.2">
      <c r="A31" s="1011">
        <v>11</v>
      </c>
      <c r="B31" s="1016" t="s">
        <v>25</v>
      </c>
      <c r="C31" s="1745">
        <v>82312655</v>
      </c>
      <c r="D31" s="1746">
        <v>939817</v>
      </c>
      <c r="E31" s="1728">
        <v>175454</v>
      </c>
      <c r="F31" s="1730">
        <v>848404</v>
      </c>
      <c r="G31" s="1746">
        <v>81372838</v>
      </c>
      <c r="H31" s="1730">
        <v>-672950</v>
      </c>
      <c r="I31" s="1723">
        <v>82488109</v>
      </c>
      <c r="J31" s="1724">
        <v>1788221</v>
      </c>
      <c r="K31" s="1725">
        <v>80699888</v>
      </c>
      <c r="M31" s="960"/>
      <c r="N31" s="1500"/>
      <c r="O31"/>
      <c r="P31" s="1297"/>
      <c r="Q31" s="960"/>
      <c r="R31" s="960"/>
      <c r="S31" s="960"/>
      <c r="T31" s="960"/>
    </row>
    <row r="32" spans="1:20" s="959" customFormat="1" x14ac:dyDescent="0.2">
      <c r="A32" s="1013"/>
      <c r="B32" s="1014" t="s">
        <v>396</v>
      </c>
      <c r="C32" s="1726">
        <v>1765967</v>
      </c>
      <c r="D32" s="1727">
        <v>124737</v>
      </c>
      <c r="E32" s="1728">
        <v>0</v>
      </c>
      <c r="F32" s="1729">
        <v>42046</v>
      </c>
      <c r="G32" s="1727">
        <v>1641230</v>
      </c>
      <c r="H32" s="1730">
        <v>-42046</v>
      </c>
      <c r="I32" s="1723">
        <v>1765967</v>
      </c>
      <c r="J32" s="1724">
        <v>166783</v>
      </c>
      <c r="K32" s="1725">
        <v>1599184</v>
      </c>
      <c r="M32" s="960"/>
      <c r="N32" s="1500"/>
      <c r="O32" s="1297"/>
      <c r="P32" s="1297"/>
      <c r="Q32" s="960"/>
      <c r="R32" s="960"/>
      <c r="S32" s="960"/>
      <c r="T32" s="960"/>
    </row>
    <row r="33" spans="1:20" s="959" customFormat="1" x14ac:dyDescent="0.2">
      <c r="A33" s="1011">
        <v>12</v>
      </c>
      <c r="B33" s="1016" t="s">
        <v>26</v>
      </c>
      <c r="C33" s="1732">
        <v>119063152</v>
      </c>
      <c r="D33" s="1733">
        <v>1236724</v>
      </c>
      <c r="E33" s="1734">
        <v>1738275</v>
      </c>
      <c r="F33" s="1735">
        <v>1017275</v>
      </c>
      <c r="G33" s="1733">
        <v>117826428</v>
      </c>
      <c r="H33" s="1735">
        <v>721000</v>
      </c>
      <c r="I33" s="1736">
        <v>120801427</v>
      </c>
      <c r="J33" s="1737">
        <v>2253999</v>
      </c>
      <c r="K33" s="1747">
        <v>118547428</v>
      </c>
      <c r="M33" s="960"/>
      <c r="N33" s="1500"/>
      <c r="O33" s="960"/>
      <c r="P33" s="1297"/>
      <c r="Q33" s="960"/>
      <c r="R33" s="960"/>
      <c r="S33" s="960"/>
      <c r="T33" s="960"/>
    </row>
    <row r="34" spans="1:20" s="959" customFormat="1" x14ac:dyDescent="0.2">
      <c r="A34" s="1011"/>
      <c r="B34" s="1020" t="s">
        <v>396</v>
      </c>
      <c r="C34" s="1738">
        <v>4516134</v>
      </c>
      <c r="D34" s="1739">
        <v>157118</v>
      </c>
      <c r="E34" s="1740">
        <v>75750</v>
      </c>
      <c r="F34" s="1741">
        <v>73119</v>
      </c>
      <c r="G34" s="1739">
        <v>4359016</v>
      </c>
      <c r="H34" s="1742">
        <v>2631</v>
      </c>
      <c r="I34" s="1743">
        <v>4591884</v>
      </c>
      <c r="J34" s="1744">
        <v>230237</v>
      </c>
      <c r="K34" s="1731">
        <v>4361647</v>
      </c>
      <c r="M34" s="960"/>
      <c r="N34" s="1500"/>
      <c r="O34" s="960"/>
      <c r="P34" s="1297"/>
      <c r="Q34" s="960"/>
      <c r="R34" s="960"/>
      <c r="S34" s="960"/>
      <c r="T34" s="960"/>
    </row>
    <row r="35" spans="1:20" s="959" customFormat="1" x14ac:dyDescent="0.2">
      <c r="A35" s="1496">
        <v>13</v>
      </c>
      <c r="B35" s="1497" t="s">
        <v>27</v>
      </c>
      <c r="C35" s="1732">
        <v>68276600</v>
      </c>
      <c r="D35" s="1733">
        <v>520632</v>
      </c>
      <c r="E35" s="1734">
        <v>1591799</v>
      </c>
      <c r="F35" s="1735">
        <v>891888</v>
      </c>
      <c r="G35" s="1733">
        <v>67755968</v>
      </c>
      <c r="H35" s="1735">
        <v>699911</v>
      </c>
      <c r="I35" s="1736">
        <v>69868399</v>
      </c>
      <c r="J35" s="1737">
        <v>1412520</v>
      </c>
      <c r="K35" s="1747">
        <v>68455879</v>
      </c>
      <c r="M35" s="960"/>
      <c r="P35" s="1297"/>
    </row>
    <row r="36" spans="1:20" s="959" customFormat="1" x14ac:dyDescent="0.2">
      <c r="A36" s="1498"/>
      <c r="B36" s="1499" t="s">
        <v>396</v>
      </c>
      <c r="C36" s="1738">
        <v>3599094</v>
      </c>
      <c r="D36" s="1739">
        <v>109859</v>
      </c>
      <c r="E36" s="1740">
        <v>0</v>
      </c>
      <c r="F36" s="1741">
        <v>0</v>
      </c>
      <c r="G36" s="1739">
        <v>3489235</v>
      </c>
      <c r="H36" s="1742">
        <v>0</v>
      </c>
      <c r="I36" s="1743">
        <v>3599094</v>
      </c>
      <c r="J36" s="1744">
        <v>109859</v>
      </c>
      <c r="K36" s="1731">
        <v>3489235</v>
      </c>
      <c r="M36" s="960"/>
      <c r="P36" s="1297"/>
    </row>
    <row r="37" spans="1:20" s="959" customFormat="1" x14ac:dyDescent="0.2">
      <c r="A37" s="1011">
        <v>14</v>
      </c>
      <c r="B37" s="1012" t="s">
        <v>28</v>
      </c>
      <c r="C37" s="1745">
        <v>38629061</v>
      </c>
      <c r="D37" s="1746">
        <v>1250773</v>
      </c>
      <c r="E37" s="1728">
        <v>1233550</v>
      </c>
      <c r="F37" s="1730">
        <v>765230</v>
      </c>
      <c r="G37" s="1746">
        <v>37378288</v>
      </c>
      <c r="H37" s="1730">
        <v>468320</v>
      </c>
      <c r="I37" s="1723">
        <v>39862611</v>
      </c>
      <c r="J37" s="1724">
        <v>2016003</v>
      </c>
      <c r="K37" s="1725">
        <v>37846608</v>
      </c>
      <c r="M37" s="960"/>
      <c r="O37" s="1017"/>
    </row>
    <row r="38" spans="1:20" s="959" customFormat="1" x14ac:dyDescent="0.2">
      <c r="A38" s="1013"/>
      <c r="B38" s="1014" t="s">
        <v>396</v>
      </c>
      <c r="C38" s="1726">
        <v>2735790</v>
      </c>
      <c r="D38" s="1727">
        <v>357235</v>
      </c>
      <c r="E38" s="1728">
        <v>97400</v>
      </c>
      <c r="F38" s="1729">
        <v>0</v>
      </c>
      <c r="G38" s="1727">
        <v>2378555</v>
      </c>
      <c r="H38" s="1730">
        <v>97400</v>
      </c>
      <c r="I38" s="1723">
        <v>2833190</v>
      </c>
      <c r="J38" s="1724">
        <v>357235</v>
      </c>
      <c r="K38" s="1725">
        <v>2475955</v>
      </c>
      <c r="M38" s="960"/>
      <c r="O38" s="1018"/>
    </row>
    <row r="39" spans="1:20" s="959" customFormat="1" x14ac:dyDescent="0.2">
      <c r="A39" s="1011">
        <v>15</v>
      </c>
      <c r="B39" s="1016" t="s">
        <v>29</v>
      </c>
      <c r="C39" s="1732">
        <v>114852610</v>
      </c>
      <c r="D39" s="1733">
        <v>755643</v>
      </c>
      <c r="E39" s="1734">
        <v>1531487</v>
      </c>
      <c r="F39" s="1735">
        <v>1406927</v>
      </c>
      <c r="G39" s="1733">
        <v>114096967</v>
      </c>
      <c r="H39" s="1735">
        <v>124560</v>
      </c>
      <c r="I39" s="1736">
        <v>116384097</v>
      </c>
      <c r="J39" s="1737">
        <v>2162570</v>
      </c>
      <c r="K39" s="1747">
        <v>114221527</v>
      </c>
      <c r="M39" s="960"/>
      <c r="O39" s="1019"/>
    </row>
    <row r="40" spans="1:20" s="959" customFormat="1" x14ac:dyDescent="0.2">
      <c r="A40" s="1011"/>
      <c r="B40" s="1020" t="s">
        <v>396</v>
      </c>
      <c r="C40" s="1726">
        <v>2923211</v>
      </c>
      <c r="D40" s="1727">
        <v>47131</v>
      </c>
      <c r="E40" s="1728">
        <v>51600</v>
      </c>
      <c r="F40" s="1729">
        <v>118900</v>
      </c>
      <c r="G40" s="1727">
        <v>2876080</v>
      </c>
      <c r="H40" s="1730">
        <v>-67300</v>
      </c>
      <c r="I40" s="1723">
        <v>2974811</v>
      </c>
      <c r="J40" s="1724">
        <v>166031</v>
      </c>
      <c r="K40" s="1725">
        <v>2808780</v>
      </c>
      <c r="M40" s="960"/>
      <c r="O40" s="1021"/>
    </row>
    <row r="41" spans="1:20" s="959" customFormat="1" x14ac:dyDescent="0.2">
      <c r="A41" s="1457"/>
      <c r="B41" s="1501" t="s">
        <v>432</v>
      </c>
      <c r="C41" s="1719">
        <v>1343092742</v>
      </c>
      <c r="D41" s="1720">
        <f>D11+D13+D15+D17+D19+D21+D23+D25+D27+D29+D31+D33+D35+D37+D39</f>
        <v>13508965</v>
      </c>
      <c r="E41" s="1721">
        <v>29536014</v>
      </c>
      <c r="F41" s="1722">
        <v>19532763</v>
      </c>
      <c r="G41" s="1720">
        <v>1329579378</v>
      </c>
      <c r="H41" s="1722">
        <v>10003251</v>
      </c>
      <c r="I41" s="1749">
        <v>1372628756</v>
      </c>
      <c r="J41" s="1750">
        <v>33046127</v>
      </c>
      <c r="K41" s="1751">
        <v>1339582629</v>
      </c>
      <c r="M41" s="960"/>
      <c r="O41" s="1021"/>
    </row>
    <row r="42" spans="1:20" s="959" customFormat="1" x14ac:dyDescent="0.2">
      <c r="A42" s="1458"/>
      <c r="B42" s="1505" t="s">
        <v>396</v>
      </c>
      <c r="C42" s="1726">
        <v>40595448</v>
      </c>
      <c r="D42" s="1727">
        <v>1619245</v>
      </c>
      <c r="E42" s="1728">
        <v>500550</v>
      </c>
      <c r="F42" s="1729">
        <v>597501</v>
      </c>
      <c r="G42" s="1727">
        <v>38976203</v>
      </c>
      <c r="H42" s="1730">
        <v>-96951</v>
      </c>
      <c r="I42" s="1723">
        <v>41095998</v>
      </c>
      <c r="J42" s="1724">
        <v>2216746</v>
      </c>
      <c r="K42" s="1725">
        <v>38879252</v>
      </c>
      <c r="M42" s="960"/>
      <c r="O42" s="1021"/>
    </row>
    <row r="43" spans="1:20" s="959" customFormat="1" x14ac:dyDescent="0.2">
      <c r="A43" s="1599"/>
      <c r="B43" s="1501" t="s">
        <v>433</v>
      </c>
      <c r="C43" s="1719">
        <v>891020968</v>
      </c>
      <c r="D43" s="1720">
        <v>8868607</v>
      </c>
      <c r="E43" s="1721">
        <v>19541520</v>
      </c>
      <c r="F43" s="1722">
        <v>12478426</v>
      </c>
      <c r="G43" s="1720">
        <v>882152361</v>
      </c>
      <c r="H43" s="1722">
        <v>7063094</v>
      </c>
      <c r="I43" s="1749">
        <v>910562488</v>
      </c>
      <c r="J43" s="1750">
        <v>21347033</v>
      </c>
      <c r="K43" s="1751">
        <v>889215455</v>
      </c>
      <c r="M43" s="960"/>
      <c r="O43" s="1021"/>
    </row>
    <row r="44" spans="1:20" s="959" customFormat="1" x14ac:dyDescent="0.2">
      <c r="A44" s="1599"/>
      <c r="B44" s="1506" t="s">
        <v>396</v>
      </c>
      <c r="C44" s="1752">
        <v>26739196</v>
      </c>
      <c r="D44" s="1753">
        <v>1099388</v>
      </c>
      <c r="E44" s="1754">
        <v>394650</v>
      </c>
      <c r="F44" s="1755">
        <v>422570</v>
      </c>
      <c r="G44" s="1753">
        <v>25639808</v>
      </c>
      <c r="H44" s="1756">
        <v>-27920</v>
      </c>
      <c r="I44" s="1757">
        <v>27133846</v>
      </c>
      <c r="J44" s="1758">
        <v>1521958</v>
      </c>
      <c r="K44" s="1759">
        <v>25611888</v>
      </c>
      <c r="M44" s="960"/>
      <c r="O44" s="1021"/>
    </row>
    <row r="45" spans="1:20" x14ac:dyDescent="0.2">
      <c r="A45" s="1457"/>
      <c r="B45" s="1501" t="s">
        <v>434</v>
      </c>
      <c r="C45" s="991">
        <v>1366795034.3100002</v>
      </c>
      <c r="D45" s="1464">
        <v>100574011.99000001</v>
      </c>
      <c r="E45" s="993">
        <f>SUM(C45-D45)</f>
        <v>1266221022.3200002</v>
      </c>
      <c r="F45" s="994">
        <v>28782413.68</v>
      </c>
      <c r="G45" s="1464">
        <v>17154690.120000001</v>
      </c>
      <c r="H45" s="994">
        <f t="shared" ref="H45:H48" si="0">SUM(F45-G45)</f>
        <v>11627723.559999999</v>
      </c>
      <c r="I45" s="1502">
        <f t="shared" ref="I45:J48" si="1">SUM(C45+F45)</f>
        <v>1395577447.9900002</v>
      </c>
      <c r="J45" s="1503">
        <f t="shared" si="1"/>
        <v>117728702.11000001</v>
      </c>
      <c r="K45" s="1504">
        <f t="shared" ref="K45:K48" si="2">SUM(I45-J45)</f>
        <v>1277848745.8800001</v>
      </c>
    </row>
    <row r="46" spans="1:20" ht="13.5" thickBot="1" x14ac:dyDescent="0.25">
      <c r="A46" s="1458"/>
      <c r="B46" s="1505" t="s">
        <v>396</v>
      </c>
      <c r="C46" s="972">
        <v>60694594.18999999</v>
      </c>
      <c r="D46" s="1465">
        <v>4293150.8600000003</v>
      </c>
      <c r="E46" s="951">
        <f t="shared" ref="E46:E48" si="3">SUM(C46-D46)</f>
        <v>56401443.329999991</v>
      </c>
      <c r="F46" s="975">
        <v>1168776</v>
      </c>
      <c r="G46" s="1465">
        <v>738752.31</v>
      </c>
      <c r="H46" s="969">
        <f t="shared" si="0"/>
        <v>430023.68999999994</v>
      </c>
      <c r="I46" s="1476">
        <f t="shared" si="1"/>
        <v>61863370.18999999</v>
      </c>
      <c r="J46" s="1494">
        <f t="shared" si="1"/>
        <v>5031903.17</v>
      </c>
      <c r="K46" s="1477">
        <f t="shared" si="2"/>
        <v>56831467.019999988</v>
      </c>
    </row>
    <row r="47" spans="1:20" x14ac:dyDescent="0.2">
      <c r="A47" s="1457"/>
      <c r="B47" s="1501" t="s">
        <v>435</v>
      </c>
      <c r="C47" s="991">
        <v>907167252.38999999</v>
      </c>
      <c r="D47" s="1464">
        <v>66184695.659999996</v>
      </c>
      <c r="E47" s="993">
        <f t="shared" si="3"/>
        <v>840982556.73000002</v>
      </c>
      <c r="F47" s="994">
        <v>18349534.670000002</v>
      </c>
      <c r="G47" s="1464">
        <v>11012887.210000001</v>
      </c>
      <c r="H47" s="994">
        <f t="shared" si="0"/>
        <v>7336647.4600000009</v>
      </c>
      <c r="I47" s="1502">
        <f t="shared" si="1"/>
        <v>925516787.05999994</v>
      </c>
      <c r="J47" s="1503">
        <f t="shared" si="1"/>
        <v>77197582.870000005</v>
      </c>
      <c r="K47" s="1504">
        <f t="shared" si="2"/>
        <v>848319204.18999994</v>
      </c>
    </row>
    <row r="48" spans="1:20" ht="13.5" thickBot="1" x14ac:dyDescent="0.25">
      <c r="A48" s="1458"/>
      <c r="B48" s="1506" t="s">
        <v>396</v>
      </c>
      <c r="C48" s="996">
        <v>41149773.349999994</v>
      </c>
      <c r="D48" s="1472">
        <v>3017186.48</v>
      </c>
      <c r="E48" s="1473">
        <f t="shared" si="3"/>
        <v>38132586.869999997</v>
      </c>
      <c r="F48" s="999">
        <v>827376</v>
      </c>
      <c r="G48" s="1472">
        <v>500764.52</v>
      </c>
      <c r="H48" s="1507">
        <f t="shared" si="0"/>
        <v>326611.48</v>
      </c>
      <c r="I48" s="1508">
        <f t="shared" si="1"/>
        <v>41977149.349999994</v>
      </c>
      <c r="J48" s="1509">
        <f t="shared" si="1"/>
        <v>3517951</v>
      </c>
      <c r="K48" s="1510">
        <f t="shared" si="2"/>
        <v>38459198.349999994</v>
      </c>
      <c r="P48" s="910" t="s">
        <v>16</v>
      </c>
    </row>
    <row r="49" spans="1:11" x14ac:dyDescent="0.2">
      <c r="A49" s="1457"/>
      <c r="B49" s="1511" t="s">
        <v>436</v>
      </c>
      <c r="C49" s="952">
        <v>1344601307.7299998</v>
      </c>
      <c r="D49" s="1456">
        <v>83554713.86999999</v>
      </c>
      <c r="E49" s="1460">
        <v>1261046593.8599997</v>
      </c>
      <c r="F49" s="969">
        <v>29005486.970000003</v>
      </c>
      <c r="G49" s="1456">
        <v>17107143.899999999</v>
      </c>
      <c r="H49" s="1512">
        <v>11898343.070000004</v>
      </c>
      <c r="I49" s="952">
        <v>1400815645.9099998</v>
      </c>
      <c r="J49" s="1456">
        <v>100661857.77</v>
      </c>
      <c r="K49" s="1460">
        <v>1300153788.1399999</v>
      </c>
    </row>
    <row r="50" spans="1:11" ht="13.5" thickBot="1" x14ac:dyDescent="0.25">
      <c r="A50" s="1458"/>
      <c r="B50" s="1513" t="s">
        <v>396</v>
      </c>
      <c r="C50" s="996">
        <v>68637620.910000011</v>
      </c>
      <c r="D50" s="1402">
        <v>4161621.5400000005</v>
      </c>
      <c r="E50" s="1459">
        <v>64475999.370000005</v>
      </c>
      <c r="F50" s="999">
        <v>1187920.77</v>
      </c>
      <c r="G50" s="1402">
        <v>768340.21000000008</v>
      </c>
      <c r="H50" s="1514">
        <v>419580.56000000006</v>
      </c>
      <c r="I50" s="996">
        <v>69825541.680000007</v>
      </c>
      <c r="J50" s="1402">
        <v>4929961.75</v>
      </c>
      <c r="K50" s="1459">
        <v>64895579.93</v>
      </c>
    </row>
    <row r="51" spans="1:11" ht="13.5" thickTop="1" x14ac:dyDescent="0.2">
      <c r="A51" s="1457"/>
      <c r="B51" s="1515" t="s">
        <v>437</v>
      </c>
      <c r="C51" s="952">
        <v>844824311.57000005</v>
      </c>
      <c r="D51" s="950">
        <v>-59143595.369999997</v>
      </c>
      <c r="E51" s="1460">
        <v>785680716.19999981</v>
      </c>
      <c r="F51" s="1516">
        <v>17884613.940000001</v>
      </c>
      <c r="G51" s="1359">
        <v>-10731316.470000001</v>
      </c>
      <c r="H51" s="1517">
        <v>7153297.4700000007</v>
      </c>
      <c r="I51" s="952">
        <v>862708925.51000011</v>
      </c>
      <c r="J51" s="950">
        <v>-69874911.840000004</v>
      </c>
      <c r="K51" s="1460">
        <v>792834013.66999984</v>
      </c>
    </row>
    <row r="52" spans="1:11" ht="13.5" thickBot="1" x14ac:dyDescent="0.25">
      <c r="A52" s="1458"/>
      <c r="B52" s="1513" t="s">
        <v>396</v>
      </c>
      <c r="C52" s="996">
        <v>41820575.410000004</v>
      </c>
      <c r="D52" s="1302">
        <v>-2903727.9499999993</v>
      </c>
      <c r="E52" s="1459">
        <v>38916847.460000001</v>
      </c>
      <c r="F52" s="999">
        <v>686581.26</v>
      </c>
      <c r="G52" s="1302">
        <v>-487331.90000000008</v>
      </c>
      <c r="H52" s="1514">
        <v>199249.36</v>
      </c>
      <c r="I52" s="996">
        <v>42507156.670000002</v>
      </c>
      <c r="J52" s="1302">
        <v>-3391059.8499999996</v>
      </c>
      <c r="K52" s="1459">
        <v>39116096.82</v>
      </c>
    </row>
    <row r="54" spans="1:11" x14ac:dyDescent="0.2">
      <c r="A54" s="1285" t="s">
        <v>438</v>
      </c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2"/>
  <sheetViews>
    <sheetView showGridLines="0" topLeftCell="A4" zoomScale="80" zoomScaleNormal="80" workbookViewId="0">
      <selection activeCell="Q10" sqref="Q10"/>
    </sheetView>
  </sheetViews>
  <sheetFormatPr baseColWidth="10" defaultColWidth="11.42578125" defaultRowHeight="12.75" outlineLevelRow="1" x14ac:dyDescent="0.2"/>
  <cols>
    <col min="1" max="1" width="4.28515625" style="910" customWidth="1"/>
    <col min="2" max="2" width="21.140625" style="910" customWidth="1"/>
    <col min="3" max="3" width="13.5703125" style="910" customWidth="1"/>
    <col min="4" max="4" width="15.140625" style="910" customWidth="1"/>
    <col min="5" max="10" width="11" style="910" customWidth="1"/>
    <col min="11" max="11" width="15.42578125" style="910" customWidth="1"/>
    <col min="12" max="12" width="11" style="910" customWidth="1"/>
    <col min="13" max="13" width="15" style="910" customWidth="1"/>
    <col min="14" max="14" width="11.42578125" style="910"/>
    <col min="15" max="15" width="15.28515625" style="910" bestFit="1" customWidth="1"/>
    <col min="16" max="19" width="11.42578125" style="910"/>
    <col min="20" max="20" width="12.7109375" style="910" bestFit="1" customWidth="1"/>
    <col min="21" max="16384" width="11.42578125" style="910"/>
  </cols>
  <sheetData>
    <row r="2" spans="1:23" x14ac:dyDescent="0.2">
      <c r="A2" s="909" t="s">
        <v>0</v>
      </c>
    </row>
    <row r="3" spans="1:23" x14ac:dyDescent="0.2">
      <c r="A3" s="909"/>
    </row>
    <row r="4" spans="1:23" x14ac:dyDescent="0.2">
      <c r="A4" s="909" t="str">
        <f>A8</f>
        <v>Tabell 4-1-C  Økonomisk sosialhjelp - brutto stønad (bidrag og lån) til klienter - regnskapsført for perioden 01.01.-31.12.2021</v>
      </c>
    </row>
    <row r="5" spans="1:23" x14ac:dyDescent="0.2">
      <c r="A5" s="909"/>
    </row>
    <row r="6" spans="1:23" x14ac:dyDescent="0.2">
      <c r="A6" s="909"/>
      <c r="P6" s="1285"/>
    </row>
    <row r="7" spans="1:23" x14ac:dyDescent="0.2">
      <c r="A7" s="909"/>
    </row>
    <row r="8" spans="1:23" ht="34.5" customHeight="1" thickBot="1" x14ac:dyDescent="0.25">
      <c r="A8" s="911" t="s">
        <v>439</v>
      </c>
      <c r="B8" s="912"/>
      <c r="C8" s="912"/>
      <c r="D8" s="912"/>
      <c r="E8" s="912"/>
      <c r="F8" s="912"/>
      <c r="I8" s="913"/>
    </row>
    <row r="9" spans="1:23" s="913" customFormat="1" ht="18" customHeight="1" x14ac:dyDescent="0.25">
      <c r="A9" s="1008"/>
      <c r="B9" s="1009"/>
      <c r="C9" s="1873" t="s">
        <v>440</v>
      </c>
      <c r="D9" s="1874"/>
      <c r="E9" s="1874"/>
      <c r="F9" s="1874"/>
      <c r="G9" s="1874"/>
      <c r="H9" s="1874"/>
      <c r="I9" s="1874"/>
      <c r="J9" s="1874"/>
      <c r="K9" s="1875" t="s">
        <v>441</v>
      </c>
      <c r="L9" s="1877" t="s">
        <v>442</v>
      </c>
      <c r="M9" s="1877" t="s">
        <v>443</v>
      </c>
    </row>
    <row r="10" spans="1:23" s="913" customFormat="1" ht="48" customHeight="1" thickBot="1" x14ac:dyDescent="0.25">
      <c r="A10" s="1010" t="s">
        <v>3</v>
      </c>
      <c r="B10" s="917" t="s">
        <v>4</v>
      </c>
      <c r="C10" s="1288" t="s">
        <v>444</v>
      </c>
      <c r="D10" s="1289" t="s">
        <v>445</v>
      </c>
      <c r="E10" s="1289" t="s">
        <v>446</v>
      </c>
      <c r="F10" s="1289" t="s">
        <v>447</v>
      </c>
      <c r="G10" s="1289" t="s">
        <v>448</v>
      </c>
      <c r="H10" s="1289" t="s">
        <v>449</v>
      </c>
      <c r="I10" s="1289" t="s">
        <v>450</v>
      </c>
      <c r="J10" s="1290" t="s">
        <v>451</v>
      </c>
      <c r="K10" s="1876"/>
      <c r="L10" s="1878"/>
      <c r="M10" s="1879"/>
    </row>
    <row r="11" spans="1:23" ht="15.95" customHeight="1" x14ac:dyDescent="0.2">
      <c r="A11" s="1013">
        <v>1</v>
      </c>
      <c r="B11" s="1023" t="s">
        <v>14</v>
      </c>
      <c r="C11" s="1292">
        <v>63240940</v>
      </c>
      <c r="D11" s="1293">
        <v>106509332</v>
      </c>
      <c r="E11" s="1293">
        <v>6242698</v>
      </c>
      <c r="F11" s="1293">
        <v>4108346</v>
      </c>
      <c r="G11" s="1293">
        <v>283418</v>
      </c>
      <c r="H11" s="1293">
        <v>5687706</v>
      </c>
      <c r="I11" s="1293">
        <v>6059586</v>
      </c>
      <c r="J11" s="1294">
        <v>24000</v>
      </c>
      <c r="K11" s="1286">
        <v>192156026</v>
      </c>
      <c r="L11" s="1024">
        <v>3207229</v>
      </c>
      <c r="M11" s="1025">
        <v>195363255</v>
      </c>
      <c r="O11"/>
      <c r="P11"/>
      <c r="Q11"/>
      <c r="R11"/>
      <c r="S11"/>
      <c r="T11"/>
      <c r="U11"/>
    </row>
    <row r="12" spans="1:23" ht="15.95" customHeight="1" x14ac:dyDescent="0.2">
      <c r="A12" s="1026">
        <v>2</v>
      </c>
      <c r="B12" s="1027" t="s">
        <v>15</v>
      </c>
      <c r="C12" s="1295">
        <v>53161738</v>
      </c>
      <c r="D12" s="1291">
        <v>88299482</v>
      </c>
      <c r="E12" s="1291">
        <v>11139273</v>
      </c>
      <c r="F12" s="1291">
        <v>4421339</v>
      </c>
      <c r="G12" s="1291">
        <v>117867</v>
      </c>
      <c r="H12" s="1291">
        <v>7311928</v>
      </c>
      <c r="I12" s="1291">
        <v>4171832</v>
      </c>
      <c r="J12" s="1296">
        <v>34225</v>
      </c>
      <c r="K12" s="1287">
        <v>168657683</v>
      </c>
      <c r="L12" s="1025">
        <v>5445154</v>
      </c>
      <c r="M12" s="1025">
        <v>174102837</v>
      </c>
      <c r="O12"/>
      <c r="P12"/>
      <c r="Q12"/>
      <c r="R12"/>
      <c r="S12"/>
      <c r="T12"/>
      <c r="U12"/>
    </row>
    <row r="13" spans="1:23" ht="15.95" customHeight="1" x14ac:dyDescent="0.2">
      <c r="A13" s="1026">
        <v>3</v>
      </c>
      <c r="B13" s="1027" t="s">
        <v>17</v>
      </c>
      <c r="C13" s="1295">
        <v>45105511</v>
      </c>
      <c r="D13" s="1291">
        <v>62420742</v>
      </c>
      <c r="E13" s="1291">
        <v>5549999</v>
      </c>
      <c r="F13" s="1291">
        <v>2712320</v>
      </c>
      <c r="G13" s="1291">
        <v>259395</v>
      </c>
      <c r="H13" s="1291">
        <v>4449661</v>
      </c>
      <c r="I13" s="1291">
        <v>2571704</v>
      </c>
      <c r="J13" s="1296">
        <v>34500</v>
      </c>
      <c r="K13" s="1287">
        <v>123103832</v>
      </c>
      <c r="L13" s="1025">
        <v>1967017</v>
      </c>
      <c r="M13" s="1025">
        <v>125070849</v>
      </c>
      <c r="O13"/>
      <c r="P13"/>
      <c r="Q13"/>
      <c r="R13"/>
      <c r="S13"/>
      <c r="T13"/>
      <c r="U13"/>
    </row>
    <row r="14" spans="1:23" ht="15.95" customHeight="1" x14ac:dyDescent="0.2">
      <c r="A14" s="1026">
        <v>4</v>
      </c>
      <c r="B14" s="1027" t="s">
        <v>18</v>
      </c>
      <c r="C14" s="1295">
        <v>24270375</v>
      </c>
      <c r="D14" s="1291">
        <v>48570190</v>
      </c>
      <c r="E14" s="1291">
        <v>2168455</v>
      </c>
      <c r="F14" s="1291">
        <v>2042103</v>
      </c>
      <c r="G14" s="1291">
        <v>158402</v>
      </c>
      <c r="H14" s="1291">
        <v>3018557</v>
      </c>
      <c r="I14" s="1291">
        <v>2482042</v>
      </c>
      <c r="J14" s="1296">
        <v>41703</v>
      </c>
      <c r="K14" s="1287">
        <v>82751827</v>
      </c>
      <c r="L14" s="1025">
        <v>2498930</v>
      </c>
      <c r="M14" s="1025">
        <v>85250758</v>
      </c>
      <c r="O14"/>
      <c r="P14"/>
      <c r="Q14"/>
      <c r="R14"/>
      <c r="S14"/>
      <c r="T14"/>
      <c r="U14"/>
    </row>
    <row r="15" spans="1:23" ht="15.95" customHeight="1" x14ac:dyDescent="0.2">
      <c r="A15" s="1026">
        <v>5</v>
      </c>
      <c r="B15" s="1027" t="s">
        <v>19</v>
      </c>
      <c r="C15" s="1295">
        <v>22512363</v>
      </c>
      <c r="D15" s="1291">
        <v>39227064</v>
      </c>
      <c r="E15" s="1291">
        <v>3142431</v>
      </c>
      <c r="F15" s="1291">
        <v>1799993</v>
      </c>
      <c r="G15" s="1291">
        <v>57300</v>
      </c>
      <c r="H15" s="1291">
        <v>2371102</v>
      </c>
      <c r="I15" s="1291">
        <v>1941418</v>
      </c>
      <c r="J15" s="1296">
        <v>46400</v>
      </c>
      <c r="K15" s="1287">
        <v>71098071</v>
      </c>
      <c r="L15" s="1025">
        <v>3831869</v>
      </c>
      <c r="M15" s="1025">
        <v>74929940</v>
      </c>
      <c r="O15"/>
      <c r="P15"/>
      <c r="Q15"/>
      <c r="R15"/>
      <c r="S15"/>
      <c r="T15"/>
      <c r="U15"/>
    </row>
    <row r="16" spans="1:23" ht="15.95" customHeight="1" x14ac:dyDescent="0.2">
      <c r="A16" s="1026">
        <v>6</v>
      </c>
      <c r="B16" s="1027" t="s">
        <v>20</v>
      </c>
      <c r="C16" s="1295">
        <v>9781139</v>
      </c>
      <c r="D16" s="1291">
        <v>18817702</v>
      </c>
      <c r="E16" s="1291">
        <v>1724463</v>
      </c>
      <c r="F16" s="1291">
        <v>633683</v>
      </c>
      <c r="G16" s="1291">
        <v>2200</v>
      </c>
      <c r="H16" s="1291">
        <v>1180501</v>
      </c>
      <c r="I16" s="1291">
        <v>1251257</v>
      </c>
      <c r="J16" s="1296">
        <v>40008</v>
      </c>
      <c r="K16" s="1287">
        <v>33430953</v>
      </c>
      <c r="L16" s="1025">
        <v>644142</v>
      </c>
      <c r="M16" s="1025">
        <v>34075095</v>
      </c>
      <c r="O16"/>
      <c r="P16"/>
      <c r="Q16"/>
      <c r="R16"/>
      <c r="S16"/>
      <c r="T16"/>
      <c r="U16"/>
      <c r="W16" s="1285" t="s">
        <v>16</v>
      </c>
    </row>
    <row r="17" spans="1:21" ht="15.95" customHeight="1" x14ac:dyDescent="0.2">
      <c r="A17" s="1026">
        <v>7</v>
      </c>
      <c r="B17" s="1027" t="s">
        <v>21</v>
      </c>
      <c r="C17" s="1295">
        <v>10394853</v>
      </c>
      <c r="D17" s="1291">
        <v>18145091</v>
      </c>
      <c r="E17" s="1291">
        <v>514570</v>
      </c>
      <c r="F17" s="1291">
        <v>735929</v>
      </c>
      <c r="G17" s="1291">
        <v>3895</v>
      </c>
      <c r="H17" s="1291">
        <v>1331362</v>
      </c>
      <c r="I17" s="1291">
        <v>844988</v>
      </c>
      <c r="J17" s="1296">
        <v>0</v>
      </c>
      <c r="K17" s="1287">
        <v>31970689</v>
      </c>
      <c r="L17" s="1025">
        <v>590747</v>
      </c>
      <c r="M17" s="1025">
        <v>32561436</v>
      </c>
      <c r="O17"/>
      <c r="P17"/>
      <c r="Q17"/>
      <c r="R17"/>
      <c r="S17"/>
      <c r="T17"/>
      <c r="U17"/>
    </row>
    <row r="18" spans="1:21" ht="15.95" customHeight="1" x14ac:dyDescent="0.2">
      <c r="A18" s="1026">
        <v>8</v>
      </c>
      <c r="B18" s="1027" t="s">
        <v>22</v>
      </c>
      <c r="C18" s="1295">
        <v>15798649</v>
      </c>
      <c r="D18" s="1291">
        <v>24890513</v>
      </c>
      <c r="E18" s="1291">
        <v>1395913</v>
      </c>
      <c r="F18" s="1291">
        <v>1620650</v>
      </c>
      <c r="G18" s="1291">
        <v>28632</v>
      </c>
      <c r="H18" s="1291">
        <v>2695031</v>
      </c>
      <c r="I18" s="1291">
        <v>1426699</v>
      </c>
      <c r="J18" s="1296">
        <v>9190</v>
      </c>
      <c r="K18" s="1287">
        <v>47865277</v>
      </c>
      <c r="L18" s="1025">
        <v>1684333</v>
      </c>
      <c r="M18" s="1025">
        <v>49549610</v>
      </c>
      <c r="O18"/>
      <c r="P18"/>
      <c r="Q18"/>
      <c r="R18"/>
      <c r="S18"/>
      <c r="T18"/>
      <c r="U18"/>
    </row>
    <row r="19" spans="1:21" ht="15.95" customHeight="1" x14ac:dyDescent="0.2">
      <c r="A19" s="1026">
        <v>9</v>
      </c>
      <c r="B19" s="1027" t="s">
        <v>23</v>
      </c>
      <c r="C19" s="1295">
        <v>26339822</v>
      </c>
      <c r="D19" s="1291">
        <v>53631147</v>
      </c>
      <c r="E19" s="1291">
        <v>1495862</v>
      </c>
      <c r="F19" s="1291">
        <v>1190041</v>
      </c>
      <c r="G19" s="1291">
        <v>145368</v>
      </c>
      <c r="H19" s="1291">
        <v>2021774</v>
      </c>
      <c r="I19" s="1291">
        <v>3256565</v>
      </c>
      <c r="J19" s="1296">
        <v>1897</v>
      </c>
      <c r="K19" s="1287">
        <v>88082476</v>
      </c>
      <c r="L19" s="1025">
        <v>1613653</v>
      </c>
      <c r="M19" s="1025">
        <v>89696129</v>
      </c>
      <c r="O19"/>
      <c r="P19"/>
      <c r="Q19"/>
      <c r="R19"/>
      <c r="S19"/>
      <c r="T19"/>
      <c r="U19"/>
    </row>
    <row r="20" spans="1:21" ht="15.95" customHeight="1" x14ac:dyDescent="0.2">
      <c r="A20" s="1026">
        <v>10</v>
      </c>
      <c r="B20" s="1027" t="s">
        <v>24</v>
      </c>
      <c r="C20" s="1295">
        <v>24721329</v>
      </c>
      <c r="D20" s="1291">
        <v>43878699</v>
      </c>
      <c r="E20" s="1291">
        <v>3349273</v>
      </c>
      <c r="F20" s="1291">
        <v>1696390</v>
      </c>
      <c r="G20" s="1291">
        <v>192583</v>
      </c>
      <c r="H20" s="1291">
        <v>2335521</v>
      </c>
      <c r="I20" s="1291">
        <v>3187438</v>
      </c>
      <c r="J20" s="1296">
        <v>79113</v>
      </c>
      <c r="K20" s="1287">
        <v>79440346</v>
      </c>
      <c r="L20" s="1025">
        <v>1454287</v>
      </c>
      <c r="M20" s="1025">
        <v>80894633</v>
      </c>
      <c r="O20"/>
      <c r="P20"/>
      <c r="Q20"/>
      <c r="R20"/>
      <c r="S20"/>
      <c r="T20"/>
      <c r="U20"/>
    </row>
    <row r="21" spans="1:21" ht="15.95" customHeight="1" x14ac:dyDescent="0.2">
      <c r="A21" s="1026">
        <v>11</v>
      </c>
      <c r="B21" s="1027" t="s">
        <v>25</v>
      </c>
      <c r="C21" s="1295">
        <v>23404003</v>
      </c>
      <c r="D21" s="1291">
        <v>50436567</v>
      </c>
      <c r="E21" s="1291">
        <v>2524580</v>
      </c>
      <c r="F21" s="1291">
        <v>1284942</v>
      </c>
      <c r="G21" s="1291">
        <v>191355</v>
      </c>
      <c r="H21" s="1291">
        <v>2265351</v>
      </c>
      <c r="I21" s="1291">
        <v>2197602</v>
      </c>
      <c r="J21" s="1296">
        <v>8256</v>
      </c>
      <c r="K21" s="1287">
        <v>82312655</v>
      </c>
      <c r="L21" s="1025">
        <v>167198</v>
      </c>
      <c r="M21" s="1025">
        <v>82479853</v>
      </c>
      <c r="O21"/>
      <c r="P21"/>
      <c r="Q21"/>
      <c r="R21"/>
      <c r="S21"/>
      <c r="T21"/>
      <c r="U21"/>
    </row>
    <row r="22" spans="1:21" ht="15.95" customHeight="1" x14ac:dyDescent="0.2">
      <c r="A22" s="1026">
        <v>12</v>
      </c>
      <c r="B22" s="1027" t="s">
        <v>26</v>
      </c>
      <c r="C22" s="1295">
        <v>37693039</v>
      </c>
      <c r="D22" s="1291">
        <v>68132999</v>
      </c>
      <c r="E22" s="1291">
        <v>3569021</v>
      </c>
      <c r="F22" s="1761">
        <v>2392345</v>
      </c>
      <c r="G22" s="1291">
        <v>704263</v>
      </c>
      <c r="H22" s="1291">
        <v>2945322</v>
      </c>
      <c r="I22" s="1291">
        <v>3626162</v>
      </c>
      <c r="J22" s="1296">
        <v>0</v>
      </c>
      <c r="K22" s="1287">
        <v>119063152</v>
      </c>
      <c r="L22" s="1025">
        <v>1738275</v>
      </c>
      <c r="M22" s="1025">
        <v>120801427</v>
      </c>
      <c r="O22"/>
      <c r="P22"/>
      <c r="Q22"/>
      <c r="R22"/>
      <c r="S22"/>
      <c r="T22"/>
      <c r="U22"/>
    </row>
    <row r="23" spans="1:21" ht="15.95" customHeight="1" x14ac:dyDescent="0.2">
      <c r="A23" s="1026">
        <v>13</v>
      </c>
      <c r="B23" s="1027" t="s">
        <v>27</v>
      </c>
      <c r="C23" s="1295">
        <v>23978753</v>
      </c>
      <c r="D23" s="1291">
        <v>36213770</v>
      </c>
      <c r="E23" s="1291">
        <v>1406399</v>
      </c>
      <c r="F23" s="1291">
        <v>1179296</v>
      </c>
      <c r="G23" s="1291">
        <v>149471</v>
      </c>
      <c r="H23" s="1291">
        <v>3084335</v>
      </c>
      <c r="I23" s="1291">
        <v>2264576</v>
      </c>
      <c r="J23" s="1296">
        <v>0</v>
      </c>
      <c r="K23" s="1287">
        <v>68276600</v>
      </c>
      <c r="L23" s="1025">
        <v>1591799</v>
      </c>
      <c r="M23" s="1025">
        <v>69868399</v>
      </c>
      <c r="O23"/>
      <c r="P23"/>
      <c r="Q23"/>
      <c r="R23"/>
      <c r="S23"/>
      <c r="T23"/>
      <c r="U23"/>
    </row>
    <row r="24" spans="1:21" ht="15.95" customHeight="1" x14ac:dyDescent="0.2">
      <c r="A24" s="1026">
        <v>14</v>
      </c>
      <c r="B24" s="1027" t="s">
        <v>28</v>
      </c>
      <c r="C24" s="1295">
        <v>12724489</v>
      </c>
      <c r="D24" s="1291">
        <v>20319733</v>
      </c>
      <c r="E24" s="1291">
        <v>1299393</v>
      </c>
      <c r="F24" s="1291">
        <v>1227779</v>
      </c>
      <c r="G24" s="1291">
        <v>62859</v>
      </c>
      <c r="H24" s="1291">
        <v>1318631</v>
      </c>
      <c r="I24" s="1291">
        <v>1676177</v>
      </c>
      <c r="J24" s="1296">
        <v>0</v>
      </c>
      <c r="K24" s="1287">
        <v>38629061</v>
      </c>
      <c r="L24" s="1025">
        <v>1233550</v>
      </c>
      <c r="M24" s="1025">
        <v>39862611</v>
      </c>
      <c r="O24" t="s">
        <v>16</v>
      </c>
      <c r="P24" t="s">
        <v>16</v>
      </c>
      <c r="Q24"/>
      <c r="R24"/>
      <c r="S24"/>
      <c r="T24"/>
      <c r="U24"/>
    </row>
    <row r="25" spans="1:21" ht="15.95" customHeight="1" x14ac:dyDescent="0.2">
      <c r="A25" s="1028">
        <v>15</v>
      </c>
      <c r="B25" s="1016" t="s">
        <v>29</v>
      </c>
      <c r="C25" s="1348">
        <v>34749615</v>
      </c>
      <c r="D25" s="1349">
        <v>69787075</v>
      </c>
      <c r="E25" s="1349">
        <v>2728808</v>
      </c>
      <c r="F25" s="1349">
        <v>1955738</v>
      </c>
      <c r="G25" s="1349">
        <v>162567</v>
      </c>
      <c r="H25" s="1349">
        <v>2743014</v>
      </c>
      <c r="I25" s="1349">
        <v>2683625</v>
      </c>
      <c r="J25" s="1350">
        <v>41300</v>
      </c>
      <c r="K25" s="1351">
        <v>114851740</v>
      </c>
      <c r="L25" s="1352">
        <v>1490187</v>
      </c>
      <c r="M25" s="1352">
        <v>116341928</v>
      </c>
      <c r="O25"/>
      <c r="P25"/>
      <c r="Q25"/>
      <c r="R25"/>
      <c r="S25"/>
      <c r="T25"/>
      <c r="U25"/>
    </row>
    <row r="26" spans="1:21" ht="15.95" customHeight="1" x14ac:dyDescent="0.2">
      <c r="A26" s="1621"/>
      <c r="B26" s="1618" t="s">
        <v>452</v>
      </c>
      <c r="C26" s="1762">
        <v>403897865</v>
      </c>
      <c r="D26" s="1763">
        <v>713066336</v>
      </c>
      <c r="E26" s="1763">
        <v>46844739</v>
      </c>
      <c r="F26" s="1763">
        <v>27821598</v>
      </c>
      <c r="G26" s="1763">
        <v>2370104</v>
      </c>
      <c r="H26" s="1763">
        <v>41675461</v>
      </c>
      <c r="I26" s="1763">
        <v>37377095</v>
      </c>
      <c r="J26" s="1764">
        <v>360592</v>
      </c>
      <c r="K26" s="1765">
        <v>1273413788</v>
      </c>
      <c r="L26" s="1766">
        <v>27566571</v>
      </c>
      <c r="M26" s="1767">
        <v>1300980361</v>
      </c>
      <c r="O26"/>
      <c r="P26"/>
      <c r="Q26"/>
      <c r="R26"/>
      <c r="S26"/>
      <c r="T26"/>
      <c r="U26"/>
    </row>
    <row r="27" spans="1:21" ht="15.95" customHeight="1" x14ac:dyDescent="0.2">
      <c r="A27" s="1622"/>
      <c r="B27" s="1619" t="s">
        <v>453</v>
      </c>
      <c r="C27" s="1768">
        <v>287979738</v>
      </c>
      <c r="D27" s="1769">
        <v>502178571</v>
      </c>
      <c r="E27" s="1769">
        <v>28269816</v>
      </c>
      <c r="F27" s="1769">
        <v>17564832</v>
      </c>
      <c r="G27" s="1769">
        <v>1758546</v>
      </c>
      <c r="H27" s="1769">
        <v>26598891</v>
      </c>
      <c r="I27" s="1769">
        <v>25639229</v>
      </c>
      <c r="J27" s="1770">
        <v>133150</v>
      </c>
      <c r="K27" s="1771">
        <v>890122773</v>
      </c>
      <c r="L27" s="1772">
        <v>19408370</v>
      </c>
      <c r="M27" s="1773">
        <v>909531143</v>
      </c>
      <c r="O27"/>
      <c r="P27"/>
      <c r="Q27"/>
      <c r="R27"/>
      <c r="S27"/>
      <c r="T27"/>
      <c r="U27"/>
    </row>
    <row r="28" spans="1:21" ht="15.95" customHeight="1" x14ac:dyDescent="0.2">
      <c r="A28" s="1623"/>
      <c r="B28" s="1620" t="s">
        <v>398</v>
      </c>
      <c r="C28" s="1774">
        <v>114342526</v>
      </c>
      <c r="D28" s="1775">
        <v>199073691</v>
      </c>
      <c r="E28" s="1775">
        <v>10984550</v>
      </c>
      <c r="F28" s="1775">
        <v>6711772</v>
      </c>
      <c r="G28" s="1775">
        <v>781646</v>
      </c>
      <c r="H28" s="1775">
        <v>9235460</v>
      </c>
      <c r="I28" s="1775">
        <v>9493178</v>
      </c>
      <c r="J28" s="1776">
        <v>42203</v>
      </c>
      <c r="K28" s="1777">
        <v>350665025</v>
      </c>
      <c r="L28" s="1778">
        <v>7726044</v>
      </c>
      <c r="M28" s="1779">
        <v>358391069</v>
      </c>
      <c r="O28"/>
      <c r="P28"/>
      <c r="Q28"/>
      <c r="R28"/>
      <c r="S28"/>
      <c r="T28"/>
      <c r="U28"/>
    </row>
    <row r="29" spans="1:21" ht="15.95" customHeight="1" x14ac:dyDescent="0.2">
      <c r="A29" s="1621"/>
      <c r="B29" s="1618" t="s">
        <v>454</v>
      </c>
      <c r="C29" s="1601">
        <v>453066210.71999991</v>
      </c>
      <c r="D29" s="1602">
        <v>768633449.77999973</v>
      </c>
      <c r="E29" s="1602">
        <v>44449869.559999995</v>
      </c>
      <c r="F29" s="1602">
        <v>26191545.629999999</v>
      </c>
      <c r="G29" s="1602">
        <v>3804993.0400000005</v>
      </c>
      <c r="H29" s="1602">
        <v>41307418.219999999</v>
      </c>
      <c r="I29" s="1602">
        <v>28857968.050000001</v>
      </c>
      <c r="J29" s="1606">
        <v>483579.30999999994</v>
      </c>
      <c r="K29" s="1610">
        <v>1366795034.3100002</v>
      </c>
      <c r="L29" s="1611">
        <v>28782413.68</v>
      </c>
      <c r="M29" s="1612">
        <v>1395577447.9900002</v>
      </c>
      <c r="O29"/>
      <c r="P29"/>
      <c r="Q29"/>
      <c r="R29"/>
      <c r="S29"/>
      <c r="T29"/>
      <c r="U29"/>
    </row>
    <row r="30" spans="1:21" ht="15.95" customHeight="1" x14ac:dyDescent="0.2">
      <c r="A30" s="1622"/>
      <c r="B30" s="1619" t="s">
        <v>455</v>
      </c>
      <c r="C30" s="1603">
        <v>304518338.02999997</v>
      </c>
      <c r="D30" s="1600">
        <v>514019864.26999998</v>
      </c>
      <c r="E30" s="1600">
        <v>27258071.359999999</v>
      </c>
      <c r="F30" s="1600">
        <v>16002550.02</v>
      </c>
      <c r="G30" s="1600">
        <v>2715689.33</v>
      </c>
      <c r="H30" s="1600">
        <v>25021697.609999999</v>
      </c>
      <c r="I30" s="1600">
        <v>17322638.360000003</v>
      </c>
      <c r="J30" s="1607">
        <v>308403.40999999997</v>
      </c>
      <c r="K30" s="1613">
        <f>SUM(C30:J30)</f>
        <v>907167252.38999999</v>
      </c>
      <c r="L30" s="1609">
        <v>18349534.670000002</v>
      </c>
      <c r="M30" s="1614">
        <f>SUM(K30+L30)</f>
        <v>925516787.05999994</v>
      </c>
      <c r="O30"/>
      <c r="P30"/>
      <c r="Q30"/>
      <c r="R30"/>
      <c r="S30"/>
      <c r="T30"/>
      <c r="U30"/>
    </row>
    <row r="31" spans="1:21" ht="15.95" customHeight="1" thickBot="1" x14ac:dyDescent="0.25">
      <c r="A31" s="1623"/>
      <c r="B31" s="1620" t="s">
        <v>401</v>
      </c>
      <c r="C31" s="1604">
        <v>110513784.54999997</v>
      </c>
      <c r="D31" s="1605">
        <v>193268353.84</v>
      </c>
      <c r="E31" s="1605">
        <v>9314470.1999999993</v>
      </c>
      <c r="F31" s="1605">
        <v>6660045.5500000007</v>
      </c>
      <c r="G31" s="1605">
        <v>992596.63000000012</v>
      </c>
      <c r="H31" s="1605">
        <v>8891626.0399999991</v>
      </c>
      <c r="I31" s="1605">
        <v>7509625.5799999991</v>
      </c>
      <c r="J31" s="1608">
        <v>52576.59</v>
      </c>
      <c r="K31" s="1615">
        <f>SUM(C31:J31)</f>
        <v>337203078.97999996</v>
      </c>
      <c r="L31" s="1616">
        <v>7287380.3600000003</v>
      </c>
      <c r="M31" s="1617">
        <f>SUM(K31+L31)</f>
        <v>344490459.33999997</v>
      </c>
      <c r="O31"/>
      <c r="P31"/>
      <c r="Q31"/>
      <c r="R31"/>
      <c r="S31"/>
      <c r="T31"/>
      <c r="U31"/>
    </row>
    <row r="32" spans="1:21" ht="15.95" customHeight="1" x14ac:dyDescent="0.2">
      <c r="A32" s="1621"/>
      <c r="B32" s="1618" t="s">
        <v>456</v>
      </c>
      <c r="C32" s="1601">
        <v>433116963.28999996</v>
      </c>
      <c r="D32" s="1602">
        <v>769482369.73000002</v>
      </c>
      <c r="E32" s="1602">
        <v>35906347.93</v>
      </c>
      <c r="F32" s="1602">
        <v>24456222.330000002</v>
      </c>
      <c r="G32" s="1602">
        <v>3397784.99</v>
      </c>
      <c r="H32" s="1602">
        <v>37826262.229999997</v>
      </c>
      <c r="I32" s="1602">
        <v>39904220.170000002</v>
      </c>
      <c r="J32" s="1606">
        <v>511137.05999999994</v>
      </c>
      <c r="K32" s="1610">
        <v>1344601307.73</v>
      </c>
      <c r="L32" s="1611">
        <v>29005486.970000003</v>
      </c>
      <c r="M32" s="1612">
        <v>1373606794.7</v>
      </c>
      <c r="O32"/>
      <c r="P32"/>
      <c r="Q32"/>
      <c r="R32"/>
      <c r="S32"/>
      <c r="T32"/>
      <c r="U32"/>
    </row>
    <row r="33" spans="1:21" ht="15.95" customHeight="1" x14ac:dyDescent="0.2">
      <c r="A33" s="1622"/>
      <c r="B33" s="1619" t="s">
        <v>457</v>
      </c>
      <c r="C33" s="1603">
        <v>269956800.47999996</v>
      </c>
      <c r="D33" s="1600">
        <v>489448996.57999992</v>
      </c>
      <c r="E33" s="1600">
        <v>21416245.189999998</v>
      </c>
      <c r="F33" s="1600">
        <v>14861302.939999998</v>
      </c>
      <c r="G33" s="1600">
        <v>1919811.7999999998</v>
      </c>
      <c r="H33" s="1600">
        <v>21452590.030000001</v>
      </c>
      <c r="I33" s="1600">
        <v>25655579.82</v>
      </c>
      <c r="J33" s="1607">
        <v>112984.73</v>
      </c>
      <c r="K33" s="1613">
        <v>844824311.57000005</v>
      </c>
      <c r="L33" s="1609">
        <v>17884613.940000001</v>
      </c>
      <c r="M33" s="1614">
        <v>862708925.51000011</v>
      </c>
      <c r="O33"/>
      <c r="P33"/>
      <c r="Q33"/>
      <c r="R33"/>
      <c r="S33"/>
      <c r="T33"/>
      <c r="U33"/>
    </row>
    <row r="34" spans="1:21" ht="15.95" customHeight="1" thickBot="1" x14ac:dyDescent="0.25">
      <c r="A34" s="1623"/>
      <c r="B34" s="1620" t="s">
        <v>404</v>
      </c>
      <c r="C34" s="1604">
        <v>112731082.34999998</v>
      </c>
      <c r="D34" s="1605">
        <v>207555446.51000002</v>
      </c>
      <c r="E34" s="1605">
        <v>8064243.2100000009</v>
      </c>
      <c r="F34" s="1605">
        <v>6001964.9299999988</v>
      </c>
      <c r="G34" s="1605">
        <v>798979.91</v>
      </c>
      <c r="H34" s="1605">
        <v>7889180.8999999994</v>
      </c>
      <c r="I34" s="1605">
        <v>11947789.970000001</v>
      </c>
      <c r="J34" s="1608">
        <v>56.3</v>
      </c>
      <c r="K34" s="1615">
        <v>354988744.08000004</v>
      </c>
      <c r="L34" s="1616">
        <v>6695854.2999999998</v>
      </c>
      <c r="M34" s="1617">
        <v>361684598.38000005</v>
      </c>
      <c r="O34"/>
      <c r="P34"/>
      <c r="Q34"/>
      <c r="R34"/>
      <c r="S34"/>
      <c r="T34"/>
      <c r="U34"/>
    </row>
    <row r="35" spans="1:21" ht="15.95" customHeight="1" x14ac:dyDescent="0.2">
      <c r="A35" s="1621"/>
      <c r="B35" s="1618" t="s">
        <v>405</v>
      </c>
      <c r="C35" s="1601">
        <v>438923259.24999994</v>
      </c>
      <c r="D35" s="1602">
        <v>798787318.34000003</v>
      </c>
      <c r="E35" s="1602">
        <v>31236957.759999998</v>
      </c>
      <c r="F35" s="1602">
        <v>24063725.41</v>
      </c>
      <c r="G35" s="1602">
        <v>3219531.8600000003</v>
      </c>
      <c r="H35" s="1602">
        <v>37574434.009999998</v>
      </c>
      <c r="I35" s="1602">
        <v>49406936.659999996</v>
      </c>
      <c r="J35" s="1606">
        <v>553770.14</v>
      </c>
      <c r="K35" s="1610">
        <v>1383765933.4299998</v>
      </c>
      <c r="L35" s="1611">
        <v>29470768.68</v>
      </c>
      <c r="M35" s="1612">
        <v>1413236702.1100001</v>
      </c>
      <c r="O35"/>
      <c r="P35"/>
      <c r="Q35"/>
      <c r="R35"/>
      <c r="S35"/>
      <c r="T35"/>
      <c r="U35"/>
    </row>
    <row r="36" spans="1:21" ht="15.95" customHeight="1" x14ac:dyDescent="0.2">
      <c r="A36" s="1622"/>
      <c r="B36" s="1619" t="s">
        <v>458</v>
      </c>
      <c r="C36" s="1603">
        <v>288627124.42999995</v>
      </c>
      <c r="D36" s="1600">
        <v>531358521.41000015</v>
      </c>
      <c r="E36" s="1600">
        <v>19200257.120000001</v>
      </c>
      <c r="F36" s="1600">
        <v>15877989.73</v>
      </c>
      <c r="G36" s="1600">
        <v>2089778.08</v>
      </c>
      <c r="H36" s="1600">
        <v>23441270.990000006</v>
      </c>
      <c r="I36" s="1600">
        <v>30892201.59</v>
      </c>
      <c r="J36" s="1607">
        <v>318003.44999999995</v>
      </c>
      <c r="K36" s="1613">
        <v>911805146.80000007</v>
      </c>
      <c r="L36" s="1609">
        <v>18454207.539999999</v>
      </c>
      <c r="M36" s="1614">
        <v>930259354.34000003</v>
      </c>
      <c r="O36"/>
      <c r="P36"/>
      <c r="Q36"/>
      <c r="R36"/>
      <c r="S36"/>
      <c r="T36"/>
      <c r="U36"/>
    </row>
    <row r="37" spans="1:21" ht="15.95" customHeight="1" thickBot="1" x14ac:dyDescent="0.25">
      <c r="A37" s="1623"/>
      <c r="B37" s="1620" t="s">
        <v>407</v>
      </c>
      <c r="C37" s="1604">
        <v>109365360.21999997</v>
      </c>
      <c r="D37" s="1605">
        <v>203712794.69000003</v>
      </c>
      <c r="E37" s="1605">
        <v>7191604.3000000007</v>
      </c>
      <c r="F37" s="1605">
        <v>6006560.2600000007</v>
      </c>
      <c r="G37" s="1605">
        <v>740673.67999999993</v>
      </c>
      <c r="H37" s="1605">
        <v>8031455.450000002</v>
      </c>
      <c r="I37" s="1605">
        <v>10926329.9</v>
      </c>
      <c r="J37" s="1608">
        <v>32573.58</v>
      </c>
      <c r="K37" s="1615">
        <v>346007352.08000004</v>
      </c>
      <c r="L37" s="1616">
        <v>6853139.3999999994</v>
      </c>
      <c r="M37" s="1617">
        <v>352860491.48000002</v>
      </c>
      <c r="O37"/>
      <c r="P37"/>
      <c r="Q37"/>
      <c r="R37"/>
      <c r="S37"/>
      <c r="T37"/>
      <c r="U37"/>
    </row>
    <row r="38" spans="1:21" ht="15.95" customHeight="1" x14ac:dyDescent="0.2">
      <c r="A38" s="1621"/>
      <c r="B38" s="1618" t="s">
        <v>408</v>
      </c>
      <c r="C38" s="1601">
        <v>432562787.17999995</v>
      </c>
      <c r="D38" s="1602">
        <v>776822040.51999998</v>
      </c>
      <c r="E38" s="1602">
        <v>31028082.059999999</v>
      </c>
      <c r="F38" s="1602">
        <v>24592980.080000002</v>
      </c>
      <c r="G38" s="1602">
        <v>3249866.8299999996</v>
      </c>
      <c r="H38" s="1602">
        <v>38248630.5</v>
      </c>
      <c r="I38" s="1602">
        <v>51426453.600000001</v>
      </c>
      <c r="J38" s="1606">
        <v>585497.55000000005</v>
      </c>
      <c r="K38" s="1610">
        <v>1358516338.3199997</v>
      </c>
      <c r="L38" s="1611">
        <v>29658417.140000004</v>
      </c>
      <c r="M38" s="1612">
        <v>1388174755.46</v>
      </c>
      <c r="O38"/>
      <c r="P38"/>
      <c r="Q38"/>
      <c r="R38"/>
      <c r="S38"/>
      <c r="T38"/>
      <c r="U38"/>
    </row>
    <row r="39" spans="1:21" ht="15.95" customHeight="1" x14ac:dyDescent="0.2">
      <c r="A39" s="1622"/>
      <c r="B39" s="1619" t="s">
        <v>409</v>
      </c>
      <c r="C39" s="1603">
        <v>287069151.44999999</v>
      </c>
      <c r="D39" s="1600">
        <v>513227272.04000002</v>
      </c>
      <c r="E39" s="1600">
        <v>18035805.220000003</v>
      </c>
      <c r="F39" s="1600">
        <v>16508667.09</v>
      </c>
      <c r="G39" s="1600">
        <v>2024527.42</v>
      </c>
      <c r="H39" s="1600">
        <v>23525669.719999999</v>
      </c>
      <c r="I39" s="1600">
        <v>35381344.150000006</v>
      </c>
      <c r="J39" s="1607">
        <v>116898.92</v>
      </c>
      <c r="K39" s="1613">
        <v>895889336.00999999</v>
      </c>
      <c r="L39" s="1609">
        <v>19308760.100000001</v>
      </c>
      <c r="M39" s="1614">
        <v>915198096.11000025</v>
      </c>
      <c r="O39"/>
      <c r="P39"/>
      <c r="Q39"/>
      <c r="R39"/>
      <c r="S39"/>
      <c r="T39"/>
      <c r="U39"/>
    </row>
    <row r="40" spans="1:21" ht="15.95" customHeight="1" thickBot="1" x14ac:dyDescent="0.25">
      <c r="A40" s="1623"/>
      <c r="B40" s="1620" t="s">
        <v>459</v>
      </c>
      <c r="C40" s="1604">
        <v>105030567.91999999</v>
      </c>
      <c r="D40" s="1605">
        <v>186522196.40000001</v>
      </c>
      <c r="E40" s="1605">
        <v>6787233.0899999999</v>
      </c>
      <c r="F40" s="1605">
        <v>6718141.5000000009</v>
      </c>
      <c r="G40" s="1605">
        <v>813055.24</v>
      </c>
      <c r="H40" s="1605">
        <v>8418268.879999999</v>
      </c>
      <c r="I40" s="1605">
        <v>12483672.950000001</v>
      </c>
      <c r="J40" s="1608">
        <v>15041.31</v>
      </c>
      <c r="K40" s="1615">
        <v>326788177.28999996</v>
      </c>
      <c r="L40" s="1616">
        <v>7199928.5199999996</v>
      </c>
      <c r="M40" s="1617">
        <v>333988105.81</v>
      </c>
      <c r="O40"/>
      <c r="P40"/>
      <c r="Q40"/>
      <c r="R40"/>
      <c r="S40"/>
      <c r="T40"/>
      <c r="U40"/>
    </row>
    <row r="41" spans="1:21" ht="15.95" customHeight="1" x14ac:dyDescent="0.2">
      <c r="A41" s="1044"/>
      <c r="B41" s="1045" t="s">
        <v>411</v>
      </c>
      <c r="C41" s="1046">
        <v>409928758.11000001</v>
      </c>
      <c r="D41" s="1047">
        <v>708335034.91000009</v>
      </c>
      <c r="E41" s="1048">
        <v>29911083.929999996</v>
      </c>
      <c r="F41" s="1048">
        <v>26022164.680000003</v>
      </c>
      <c r="G41" s="1048">
        <v>2959971.58</v>
      </c>
      <c r="H41" s="1048">
        <v>38254671.249999993</v>
      </c>
      <c r="I41" s="1048">
        <v>44819356.600000009</v>
      </c>
      <c r="J41" s="1048">
        <v>1751727.5499999998</v>
      </c>
      <c r="K41" s="1049">
        <v>1261982768.6099999</v>
      </c>
      <c r="L41" s="1050">
        <v>28774962.73</v>
      </c>
      <c r="M41" s="1050">
        <v>1290757731.3399999</v>
      </c>
      <c r="O41" s="1036"/>
      <c r="P41" s="1036"/>
      <c r="S41" s="375"/>
    </row>
    <row r="42" spans="1:21" ht="15.95" customHeight="1" x14ac:dyDescent="0.2">
      <c r="A42" s="1029"/>
      <c r="B42" s="1030" t="s">
        <v>412</v>
      </c>
      <c r="C42" s="1031">
        <v>267627261.56999996</v>
      </c>
      <c r="D42" s="1032">
        <v>459266910.13</v>
      </c>
      <c r="E42" s="1033">
        <v>19435843.59</v>
      </c>
      <c r="F42" s="1033">
        <v>16356460.029999999</v>
      </c>
      <c r="G42" s="1033">
        <v>1987722.6999999997</v>
      </c>
      <c r="H42" s="1033">
        <v>22899639.380000003</v>
      </c>
      <c r="I42" s="1033">
        <v>26951453.910000004</v>
      </c>
      <c r="J42" s="1033">
        <v>470486.29</v>
      </c>
      <c r="K42" s="1034">
        <v>814995777.60000014</v>
      </c>
      <c r="L42" s="1035">
        <v>18474958.98</v>
      </c>
      <c r="M42" s="1035">
        <v>833470736.58000004</v>
      </c>
      <c r="O42" s="1036"/>
      <c r="P42" s="1036"/>
    </row>
    <row r="43" spans="1:21" ht="15.95" customHeight="1" thickBot="1" x14ac:dyDescent="0.25">
      <c r="A43" s="1037"/>
      <c r="B43" s="1038" t="s">
        <v>460</v>
      </c>
      <c r="C43" s="1039">
        <v>99750559.439999998</v>
      </c>
      <c r="D43" s="1040">
        <v>173257133.38999999</v>
      </c>
      <c r="E43" s="1041">
        <v>7646867</v>
      </c>
      <c r="F43" s="1041">
        <v>6632036.3700000001</v>
      </c>
      <c r="G43" s="1041">
        <v>831079.24</v>
      </c>
      <c r="H43" s="1041">
        <v>8448210.3000000007</v>
      </c>
      <c r="I43" s="1041">
        <v>8980204.3200000003</v>
      </c>
      <c r="J43" s="1041">
        <v>27531</v>
      </c>
      <c r="K43" s="1042">
        <f>SUM(C43:J43)</f>
        <v>305573621.06</v>
      </c>
      <c r="L43" s="1043">
        <v>7422746</v>
      </c>
      <c r="M43" s="1043">
        <f>SUM(K43:L43)</f>
        <v>312996367.06</v>
      </c>
      <c r="O43" s="955"/>
      <c r="P43" s="955"/>
    </row>
    <row r="44" spans="1:21" ht="15.95" customHeight="1" x14ac:dyDescent="0.2">
      <c r="A44" s="1044"/>
      <c r="B44" s="1045" t="s">
        <v>414</v>
      </c>
      <c r="C44" s="1046">
        <v>374026254.18999994</v>
      </c>
      <c r="D44" s="1047">
        <v>649658906.53999996</v>
      </c>
      <c r="E44" s="1048">
        <v>28398668.170000002</v>
      </c>
      <c r="F44" s="1048">
        <v>24484453.109999999</v>
      </c>
      <c r="G44" s="1048">
        <v>3959984.78</v>
      </c>
      <c r="H44" s="1048">
        <v>34155006.409999996</v>
      </c>
      <c r="I44" s="1048">
        <v>49640325.159999989</v>
      </c>
      <c r="J44" s="1048">
        <v>494912.61</v>
      </c>
      <c r="K44" s="1049">
        <v>1164818510.9700003</v>
      </c>
      <c r="L44" s="1050">
        <v>26792806.259999998</v>
      </c>
      <c r="M44" s="1050">
        <v>1191611317.23</v>
      </c>
      <c r="O44" s="1036"/>
      <c r="P44" s="1036"/>
    </row>
    <row r="45" spans="1:21" ht="15.95" customHeight="1" x14ac:dyDescent="0.2">
      <c r="A45" s="1029"/>
      <c r="B45" s="1030" t="s">
        <v>415</v>
      </c>
      <c r="C45" s="1031">
        <v>244440872.37</v>
      </c>
      <c r="D45" s="1032">
        <v>429109256.4199999</v>
      </c>
      <c r="E45" s="1033">
        <v>18496065.920000002</v>
      </c>
      <c r="F45" s="1033">
        <v>14483576.319999998</v>
      </c>
      <c r="G45" s="1033">
        <v>2641585.2800000003</v>
      </c>
      <c r="H45" s="1033">
        <v>20205354.890000001</v>
      </c>
      <c r="I45" s="1033">
        <v>33096098.280000001</v>
      </c>
      <c r="J45" s="1033">
        <v>67512.7</v>
      </c>
      <c r="K45" s="1034">
        <v>762540322.18000007</v>
      </c>
      <c r="L45" s="1035">
        <v>18021219.559999999</v>
      </c>
      <c r="M45" s="1035">
        <v>780561541.74000001</v>
      </c>
      <c r="O45" s="955"/>
      <c r="P45" s="955"/>
    </row>
    <row r="46" spans="1:21" ht="15.95" customHeight="1" thickBot="1" x14ac:dyDescent="0.25">
      <c r="A46" s="1037"/>
      <c r="B46" s="1038" t="s">
        <v>461</v>
      </c>
      <c r="C46" s="1039">
        <v>93198884.189999998</v>
      </c>
      <c r="D46" s="1040">
        <v>167195853.77000001</v>
      </c>
      <c r="E46" s="1041">
        <v>7953141.8800000008</v>
      </c>
      <c r="F46" s="1041">
        <v>5481672.5700000003</v>
      </c>
      <c r="G46" s="1041">
        <v>1110044.75</v>
      </c>
      <c r="H46" s="1041">
        <v>7533666.9199999999</v>
      </c>
      <c r="I46" s="1041">
        <v>11822979.83</v>
      </c>
      <c r="J46" s="1041">
        <v>0</v>
      </c>
      <c r="K46" s="1042">
        <v>294296243.91000003</v>
      </c>
      <c r="L46" s="1043">
        <v>6932962.2700000005</v>
      </c>
      <c r="M46" s="1043">
        <v>301229206.18000001</v>
      </c>
      <c r="O46" s="955"/>
      <c r="P46" s="955"/>
    </row>
    <row r="47" spans="1:21" ht="15.95" customHeight="1" x14ac:dyDescent="0.2">
      <c r="A47" s="1051"/>
      <c r="B47" s="1052" t="s">
        <v>163</v>
      </c>
      <c r="C47" s="1053">
        <v>338859418.66999996</v>
      </c>
      <c r="D47" s="1054">
        <v>599802946.53999996</v>
      </c>
      <c r="E47" s="1055">
        <v>30492288.82</v>
      </c>
      <c r="F47" s="1055">
        <v>23014458.489999998</v>
      </c>
      <c r="G47" s="1055">
        <v>3828841.2699999996</v>
      </c>
      <c r="H47" s="1055">
        <v>31076124.179999996</v>
      </c>
      <c r="I47" s="1055">
        <v>58499462.18</v>
      </c>
      <c r="J47" s="1055">
        <v>532992.87</v>
      </c>
      <c r="K47" s="1056">
        <v>1086106533.02</v>
      </c>
      <c r="L47" s="1057">
        <v>27420501.619999997</v>
      </c>
      <c r="M47" s="1057">
        <v>1113527034.6399999</v>
      </c>
      <c r="O47" s="955"/>
      <c r="P47" s="955"/>
    </row>
    <row r="48" spans="1:21" ht="15.95" customHeight="1" x14ac:dyDescent="0.2">
      <c r="A48" s="1058"/>
      <c r="B48" s="1030" t="s">
        <v>462</v>
      </c>
      <c r="C48" s="1031">
        <v>217777641.42000005</v>
      </c>
      <c r="D48" s="1032">
        <v>388812004.37</v>
      </c>
      <c r="E48" s="1033">
        <v>18701015.469999999</v>
      </c>
      <c r="F48" s="1033">
        <v>14807936.240000002</v>
      </c>
      <c r="G48" s="1033">
        <v>2342395.2999999998</v>
      </c>
      <c r="H48" s="1033">
        <v>18306329.669999994</v>
      </c>
      <c r="I48" s="1033">
        <v>36907401.279999994</v>
      </c>
      <c r="J48" s="1033">
        <v>22988.73</v>
      </c>
      <c r="K48" s="1034">
        <v>697677712.48000002</v>
      </c>
      <c r="L48" s="1035">
        <v>17328216.960000001</v>
      </c>
      <c r="M48" s="1035">
        <v>715005929.44000006</v>
      </c>
      <c r="O48" s="955"/>
      <c r="P48" s="955"/>
    </row>
    <row r="49" spans="1:13" ht="13.5" thickBot="1" x14ac:dyDescent="0.25">
      <c r="A49" s="1059"/>
      <c r="B49" s="1060" t="s">
        <v>419</v>
      </c>
      <c r="C49" s="1061">
        <v>80659334.349999994</v>
      </c>
      <c r="D49" s="1062">
        <v>146869925.71999997</v>
      </c>
      <c r="E49" s="1063">
        <v>7653940.959999999</v>
      </c>
      <c r="F49" s="1063">
        <v>5482735.0800000001</v>
      </c>
      <c r="G49" s="1063">
        <v>767200.52999999991</v>
      </c>
      <c r="H49" s="1063">
        <v>7464634.209999999</v>
      </c>
      <c r="I49" s="1063">
        <v>12084267.709999999</v>
      </c>
      <c r="J49" s="1063">
        <v>2000</v>
      </c>
      <c r="K49" s="1064">
        <v>260984038.55999997</v>
      </c>
      <c r="L49" s="1065">
        <v>6738490.7999999998</v>
      </c>
      <c r="M49" s="1065">
        <v>267722529.35999998</v>
      </c>
    </row>
    <row r="50" spans="1:13" hidden="1" outlineLevel="1" x14ac:dyDescent="0.2">
      <c r="A50" s="1066"/>
      <c r="B50" s="1067" t="s">
        <v>60</v>
      </c>
      <c r="C50" s="1068">
        <v>270991845.04000002</v>
      </c>
      <c r="D50" s="1069">
        <v>490034009.44000006</v>
      </c>
      <c r="E50" s="1070">
        <v>30260277.260000002</v>
      </c>
      <c r="F50" s="1070">
        <v>18934626.719999999</v>
      </c>
      <c r="G50" s="1070">
        <v>2680584.9000000004</v>
      </c>
      <c r="H50" s="1070">
        <v>29833399.189999998</v>
      </c>
      <c r="I50" s="1070">
        <v>46847040.090000004</v>
      </c>
      <c r="J50" s="1070">
        <v>788270.29</v>
      </c>
      <c r="K50" s="1071">
        <v>890370052.93000019</v>
      </c>
      <c r="L50" s="1072">
        <v>23126625.999999996</v>
      </c>
      <c r="M50" s="1072">
        <v>913496678.93000007</v>
      </c>
    </row>
    <row r="51" spans="1:13" hidden="1" outlineLevel="1" x14ac:dyDescent="0.2">
      <c r="A51" s="1058"/>
      <c r="B51" s="1030" t="s">
        <v>61</v>
      </c>
      <c r="C51" s="1031">
        <v>175965135.13999999</v>
      </c>
      <c r="D51" s="1032">
        <v>321684970.95999998</v>
      </c>
      <c r="E51" s="1033">
        <v>19670601.960000001</v>
      </c>
      <c r="F51" s="1033">
        <v>12261628.939999999</v>
      </c>
      <c r="G51" s="1033">
        <v>1799985.24</v>
      </c>
      <c r="H51" s="1033">
        <v>17871938.949999999</v>
      </c>
      <c r="I51" s="1033">
        <v>24102330.559999999</v>
      </c>
      <c r="J51" s="1033">
        <v>336373.15</v>
      </c>
      <c r="K51" s="1034">
        <v>573692964.89999998</v>
      </c>
      <c r="L51" s="1035">
        <v>14198248.6</v>
      </c>
      <c r="M51" s="1035">
        <v>587891213.49999988</v>
      </c>
    </row>
    <row r="52" spans="1:13" ht="13.5" hidden="1" outlineLevel="1" thickBot="1" x14ac:dyDescent="0.25">
      <c r="A52" s="1059"/>
      <c r="B52" s="1060" t="s">
        <v>62</v>
      </c>
      <c r="C52" s="1061">
        <v>89429106.24000001</v>
      </c>
      <c r="D52" s="1062">
        <v>165286207.59</v>
      </c>
      <c r="E52" s="1063">
        <v>8752703.9600000009</v>
      </c>
      <c r="F52" s="1063">
        <v>5849251.2800000003</v>
      </c>
      <c r="G52" s="1063">
        <v>934451.85000000009</v>
      </c>
      <c r="H52" s="1063">
        <v>9194940.6999999993</v>
      </c>
      <c r="I52" s="1063">
        <v>10388927.990000002</v>
      </c>
      <c r="J52" s="1063">
        <v>176961.24</v>
      </c>
      <c r="K52" s="1064">
        <v>290012550.85000002</v>
      </c>
      <c r="L52" s="1065">
        <v>6942684.4799999995</v>
      </c>
      <c r="M52" s="1065">
        <v>296955235.32999998</v>
      </c>
    </row>
    <row r="53" spans="1:13" hidden="1" outlineLevel="1" x14ac:dyDescent="0.2">
      <c r="A53" s="1073"/>
      <c r="B53" s="1074" t="s">
        <v>63</v>
      </c>
      <c r="C53" s="1075">
        <v>274941898.50999999</v>
      </c>
      <c r="D53" s="1076">
        <v>524249690.35000008</v>
      </c>
      <c r="E53" s="1077">
        <v>23385576.75</v>
      </c>
      <c r="F53" s="1077">
        <v>17194384.540000003</v>
      </c>
      <c r="G53" s="1077">
        <v>3191004.3999999994</v>
      </c>
      <c r="H53" s="1077">
        <v>29227572.589999996</v>
      </c>
      <c r="I53" s="1077">
        <v>38537578.130000003</v>
      </c>
      <c r="J53" s="1077">
        <v>578725.48</v>
      </c>
      <c r="K53" s="1078">
        <v>911306430.75000012</v>
      </c>
      <c r="L53" s="1079">
        <v>20106746.969999999</v>
      </c>
      <c r="M53" s="1079">
        <v>931413177.71999991</v>
      </c>
    </row>
    <row r="54" spans="1:13" hidden="1" outlineLevel="1" x14ac:dyDescent="0.2">
      <c r="A54" s="1080"/>
      <c r="B54" s="1081" t="s">
        <v>64</v>
      </c>
      <c r="C54" s="1082">
        <v>181308385.22</v>
      </c>
      <c r="D54" s="1083">
        <v>350892629.74000001</v>
      </c>
      <c r="E54" s="1084">
        <v>14956745.99</v>
      </c>
      <c r="F54" s="1084">
        <v>10741549.83</v>
      </c>
      <c r="G54" s="1084">
        <v>2161436.31</v>
      </c>
      <c r="H54" s="1084">
        <v>16169724.390000001</v>
      </c>
      <c r="I54" s="1084">
        <v>25126574.949999999</v>
      </c>
      <c r="J54" s="1084">
        <v>201368</v>
      </c>
      <c r="K54" s="1085">
        <v>601558414.43000007</v>
      </c>
      <c r="L54" s="1086">
        <v>12725836.790000001</v>
      </c>
      <c r="M54" s="1086">
        <v>614284251.22000003</v>
      </c>
    </row>
    <row r="55" spans="1:13" ht="13.5" hidden="1" outlineLevel="1" thickBot="1" x14ac:dyDescent="0.25">
      <c r="A55" s="1087"/>
      <c r="B55" s="1088" t="s">
        <v>65</v>
      </c>
      <c r="C55" s="1089">
        <v>92528039.49000001</v>
      </c>
      <c r="D55" s="1090">
        <v>181250811.53</v>
      </c>
      <c r="E55" s="1091">
        <v>7306903.25</v>
      </c>
      <c r="F55" s="1091">
        <v>5433983.5699999994</v>
      </c>
      <c r="G55" s="1091">
        <v>1081797.6399999999</v>
      </c>
      <c r="H55" s="1091">
        <v>8099266.7800000012</v>
      </c>
      <c r="I55" s="1091">
        <v>12473754.899999999</v>
      </c>
      <c r="J55" s="1091">
        <v>123708</v>
      </c>
      <c r="K55" s="1092">
        <v>308298265.16000009</v>
      </c>
      <c r="L55" s="1093">
        <v>6404791.7199999997</v>
      </c>
      <c r="M55" s="1093">
        <v>314703056.88000005</v>
      </c>
    </row>
    <row r="56" spans="1:13" ht="13.5" hidden="1" outlineLevel="1" thickBot="1" x14ac:dyDescent="0.25">
      <c r="A56" s="1094"/>
      <c r="B56" s="1095" t="s">
        <v>66</v>
      </c>
      <c r="C56" s="1096">
        <v>307404535.76999998</v>
      </c>
      <c r="D56" s="1097">
        <v>544832822.11000001</v>
      </c>
      <c r="E56" s="1098">
        <v>19585308.940000001</v>
      </c>
      <c r="F56" s="1098">
        <v>16792457.450000003</v>
      </c>
      <c r="G56" s="1098">
        <v>3406328.1800000006</v>
      </c>
      <c r="H56" s="1098">
        <v>27597340.600000001</v>
      </c>
      <c r="I56" s="1098">
        <v>42057119.849999994</v>
      </c>
      <c r="J56" s="1098">
        <v>755957.46</v>
      </c>
      <c r="K56" s="1099">
        <v>962431870.36000025</v>
      </c>
      <c r="L56" s="1100">
        <v>16612964.789999999</v>
      </c>
      <c r="M56" s="1100">
        <v>979044835.14999986</v>
      </c>
    </row>
    <row r="57" spans="1:13" collapsed="1" x14ac:dyDescent="0.2">
      <c r="A57" s="1101" t="s">
        <v>463</v>
      </c>
    </row>
    <row r="58" spans="1:13" x14ac:dyDescent="0.2">
      <c r="A58" s="1003" t="s">
        <v>421</v>
      </c>
      <c r="B58" s="1007"/>
      <c r="C58" s="1007"/>
    </row>
    <row r="59" spans="1:13" x14ac:dyDescent="0.2">
      <c r="A59" s="1007" t="s">
        <v>464</v>
      </c>
      <c r="B59" s="1102"/>
      <c r="C59" s="1103"/>
      <c r="D59" s="1103"/>
    </row>
    <row r="60" spans="1:13" x14ac:dyDescent="0.2">
      <c r="A60" s="1007" t="s">
        <v>465</v>
      </c>
      <c r="B60" s="1102"/>
      <c r="C60" s="1102"/>
      <c r="D60" s="1102"/>
    </row>
    <row r="62" spans="1:13" x14ac:dyDescent="0.2">
      <c r="K62" s="1022"/>
    </row>
  </sheetData>
  <mergeCells count="4">
    <mergeCell ref="C9:J9"/>
    <mergeCell ref="K9:K10"/>
    <mergeCell ref="L9:L10"/>
    <mergeCell ref="M9:M10"/>
  </mergeCells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showGridLines="0" tabSelected="1" topLeftCell="A2" zoomScaleNormal="100" workbookViewId="0">
      <selection activeCell="H24" sqref="H24:J25"/>
    </sheetView>
  </sheetViews>
  <sheetFormatPr baseColWidth="10" defaultColWidth="11.42578125" defaultRowHeight="12" outlineLevelRow="1" x14ac:dyDescent="0.2"/>
  <cols>
    <col min="1" max="1" width="4.85546875" style="1174" customWidth="1"/>
    <col min="2" max="2" width="23.85546875" style="1105" customWidth="1"/>
    <col min="3" max="3" width="14.85546875" style="1105" customWidth="1"/>
    <col min="4" max="7" width="10.7109375" style="1105" customWidth="1"/>
    <col min="8" max="8" width="11.7109375" style="1105" customWidth="1"/>
    <col min="9" max="9" width="16.42578125" style="1105" customWidth="1"/>
    <col min="10" max="10" width="18.28515625" style="1106" customWidth="1"/>
    <col min="11" max="11" width="5" style="1105" customWidth="1"/>
    <col min="12" max="16384" width="11.42578125" style="1105"/>
  </cols>
  <sheetData>
    <row r="1" spans="1:15" x14ac:dyDescent="0.2">
      <c r="A1" s="1104" t="s">
        <v>0</v>
      </c>
    </row>
    <row r="2" spans="1:15" x14ac:dyDescent="0.2">
      <c r="A2" s="1107"/>
    </row>
    <row r="3" spans="1:15" x14ac:dyDescent="0.2">
      <c r="A3" s="1104" t="str">
        <f>A6</f>
        <v>Tabell 4-2 - A - Gjennomsnittlig antall aktive tjenestemottagere og brutto tilkjent stønad pr. mottager pr. mnd. i perioden  31.08.-31.12.</v>
      </c>
    </row>
    <row r="4" spans="1:15" x14ac:dyDescent="0.2">
      <c r="A4" s="1108"/>
    </row>
    <row r="5" spans="1:15" s="1110" customFormat="1" x14ac:dyDescent="0.2">
      <c r="A5" s="1109"/>
      <c r="J5" s="1111"/>
    </row>
    <row r="6" spans="1:15" s="1110" customFormat="1" ht="15.75" thickBot="1" x14ac:dyDescent="0.25">
      <c r="A6" s="1112" t="s">
        <v>466</v>
      </c>
      <c r="J6" s="1113"/>
    </row>
    <row r="7" spans="1:15" s="1110" customFormat="1" ht="12.75" x14ac:dyDescent="0.2">
      <c r="A7" s="914"/>
      <c r="B7" s="915"/>
      <c r="C7" s="1114"/>
      <c r="D7" s="1880" t="s">
        <v>467</v>
      </c>
      <c r="E7" s="1881"/>
      <c r="F7" s="1881"/>
      <c r="G7" s="1882"/>
      <c r="H7" s="1115"/>
      <c r="I7" s="1116" t="s">
        <v>468</v>
      </c>
      <c r="J7" s="1117"/>
    </row>
    <row r="8" spans="1:15" s="1110" customFormat="1" ht="72" customHeight="1" thickBot="1" x14ac:dyDescent="0.25">
      <c r="A8" s="1118" t="s">
        <v>3</v>
      </c>
      <c r="B8" s="1119" t="s">
        <v>4</v>
      </c>
      <c r="C8" s="1281" t="s">
        <v>469</v>
      </c>
      <c r="D8" s="1282" t="s">
        <v>470</v>
      </c>
      <c r="E8" s="1283" t="s">
        <v>471</v>
      </c>
      <c r="F8" s="1284" t="s">
        <v>472</v>
      </c>
      <c r="G8" s="1284" t="s">
        <v>473</v>
      </c>
      <c r="H8" s="1120" t="s">
        <v>474</v>
      </c>
      <c r="I8" s="1283" t="s">
        <v>475</v>
      </c>
      <c r="J8" s="1121" t="s">
        <v>476</v>
      </c>
    </row>
    <row r="9" spans="1:15" ht="14.25" x14ac:dyDescent="0.2">
      <c r="A9" s="1122">
        <v>1</v>
      </c>
      <c r="B9" s="1123" t="s">
        <v>14</v>
      </c>
      <c r="C9" s="1780">
        <v>1121</v>
      </c>
      <c r="D9" s="1781">
        <v>0</v>
      </c>
      <c r="E9" s="1781">
        <v>91</v>
      </c>
      <c r="F9" s="1781">
        <v>15</v>
      </c>
      <c r="G9" s="1782">
        <v>1014</v>
      </c>
      <c r="H9" s="1278">
        <f>SUM(D9:G9)</f>
        <v>1120</v>
      </c>
      <c r="I9" s="1791">
        <v>13409</v>
      </c>
      <c r="J9" s="1126">
        <f>I9*100/$I$24</f>
        <v>6.7656957177672048</v>
      </c>
    </row>
    <row r="10" spans="1:15" ht="15" x14ac:dyDescent="0.25">
      <c r="A10" s="1127">
        <v>2</v>
      </c>
      <c r="B10" s="1128" t="s">
        <v>15</v>
      </c>
      <c r="C10" s="1783">
        <v>1044</v>
      </c>
      <c r="D10" s="1784">
        <v>4</v>
      </c>
      <c r="E10" s="1784">
        <v>127</v>
      </c>
      <c r="F10" s="1784">
        <v>23</v>
      </c>
      <c r="G10" s="1785">
        <v>891</v>
      </c>
      <c r="H10" s="1279">
        <f>SUM(D10:G10)</f>
        <v>1045</v>
      </c>
      <c r="I10" s="1792">
        <v>14007</v>
      </c>
      <c r="J10" s="1131">
        <f>I10*100/$I$24</f>
        <v>7.0674248578391552</v>
      </c>
      <c r="L10" s="1132"/>
      <c r="M10" s="1133"/>
      <c r="N10" s="1133"/>
      <c r="O10" s="1133"/>
    </row>
    <row r="11" spans="1:15" ht="14.25" x14ac:dyDescent="0.2">
      <c r="A11" s="1127">
        <v>3</v>
      </c>
      <c r="B11" s="1128" t="s">
        <v>17</v>
      </c>
      <c r="C11" s="1783">
        <v>822</v>
      </c>
      <c r="D11" s="1784">
        <v>2</v>
      </c>
      <c r="E11" s="1784">
        <v>60</v>
      </c>
      <c r="F11" s="1784">
        <v>14</v>
      </c>
      <c r="G11" s="1785">
        <v>747</v>
      </c>
      <c r="H11" s="1279">
        <f t="shared" ref="H11:H22" si="0">SUM(D11:G11)</f>
        <v>823</v>
      </c>
      <c r="I11" s="1792">
        <v>12293</v>
      </c>
      <c r="J11" s="1131">
        <f>I11*100/$I$24</f>
        <v>6.2026025399740652</v>
      </c>
      <c r="L11" s="1134"/>
    </row>
    <row r="12" spans="1:15" ht="14.25" x14ac:dyDescent="0.2">
      <c r="A12" s="1127">
        <v>4</v>
      </c>
      <c r="B12" s="1128" t="s">
        <v>18</v>
      </c>
      <c r="C12" s="1783">
        <v>553</v>
      </c>
      <c r="D12" s="1784">
        <v>1</v>
      </c>
      <c r="E12" s="1784">
        <v>61</v>
      </c>
      <c r="F12" s="1784">
        <v>13</v>
      </c>
      <c r="G12" s="1785">
        <v>479</v>
      </c>
      <c r="H12" s="1279">
        <f t="shared" si="0"/>
        <v>554</v>
      </c>
      <c r="I12" s="1792">
        <v>13035</v>
      </c>
      <c r="J12" s="1131">
        <f t="shared" ref="J12:J23" si="1">I12*100/$I$24</f>
        <v>6.5769888642773893</v>
      </c>
      <c r="L12" s="322"/>
    </row>
    <row r="13" spans="1:15" ht="15" x14ac:dyDescent="0.25">
      <c r="A13" s="1127">
        <v>5</v>
      </c>
      <c r="B13" s="1128" t="s">
        <v>19</v>
      </c>
      <c r="C13" s="1783">
        <v>489</v>
      </c>
      <c r="D13" s="1784">
        <v>3</v>
      </c>
      <c r="E13" s="1784">
        <v>35</v>
      </c>
      <c r="F13" s="1784">
        <v>15</v>
      </c>
      <c r="G13" s="1785">
        <v>436</v>
      </c>
      <c r="H13" s="1279">
        <f t="shared" si="0"/>
        <v>489</v>
      </c>
      <c r="I13" s="1792">
        <v>12380</v>
      </c>
      <c r="J13" s="1131">
        <f t="shared" si="1"/>
        <v>6.2464995887805195</v>
      </c>
      <c r="L13" s="1132"/>
    </row>
    <row r="14" spans="1:15" ht="14.25" x14ac:dyDescent="0.2">
      <c r="A14" s="1127">
        <v>6</v>
      </c>
      <c r="B14" s="1128" t="s">
        <v>20</v>
      </c>
      <c r="C14" s="1783">
        <v>205</v>
      </c>
      <c r="D14" s="1784">
        <v>2</v>
      </c>
      <c r="E14" s="1784">
        <v>15</v>
      </c>
      <c r="F14" s="1784">
        <v>13</v>
      </c>
      <c r="G14" s="1785">
        <v>176</v>
      </c>
      <c r="H14" s="1279">
        <f t="shared" si="0"/>
        <v>206</v>
      </c>
      <c r="I14" s="1792">
        <v>12104</v>
      </c>
      <c r="J14" s="1131">
        <f t="shared" si="1"/>
        <v>6.1072399856703887</v>
      </c>
      <c r="L14" s="322"/>
    </row>
    <row r="15" spans="1:15" ht="15" x14ac:dyDescent="0.25">
      <c r="A15" s="1127">
        <v>7</v>
      </c>
      <c r="B15" s="1128" t="s">
        <v>21</v>
      </c>
      <c r="C15" s="1783">
        <v>213</v>
      </c>
      <c r="D15" s="1784">
        <v>1</v>
      </c>
      <c r="E15" s="1784">
        <v>15</v>
      </c>
      <c r="F15" s="1784">
        <v>22</v>
      </c>
      <c r="G15" s="1785">
        <v>176</v>
      </c>
      <c r="H15" s="1279">
        <f t="shared" si="0"/>
        <v>214</v>
      </c>
      <c r="I15" s="1792">
        <v>12914</v>
      </c>
      <c r="J15" s="1131">
        <f t="shared" si="1"/>
        <v>6.51593664697186</v>
      </c>
      <c r="L15" s="1135"/>
      <c r="O15" s="1105" t="s">
        <v>16</v>
      </c>
    </row>
    <row r="16" spans="1:15" ht="14.25" x14ac:dyDescent="0.2">
      <c r="A16" s="1127">
        <v>8</v>
      </c>
      <c r="B16" s="1128" t="s">
        <v>22</v>
      </c>
      <c r="C16" s="1783">
        <v>357</v>
      </c>
      <c r="D16" s="1784">
        <v>3</v>
      </c>
      <c r="E16" s="1784">
        <v>45</v>
      </c>
      <c r="F16" s="1784">
        <v>22</v>
      </c>
      <c r="G16" s="1785">
        <v>287</v>
      </c>
      <c r="H16" s="1279">
        <f t="shared" si="0"/>
        <v>357</v>
      </c>
      <c r="I16" s="1792">
        <v>12546</v>
      </c>
      <c r="J16" s="1131">
        <f t="shared" si="1"/>
        <v>6.3302571761583524</v>
      </c>
    </row>
    <row r="17" spans="1:16" ht="14.25" x14ac:dyDescent="0.2">
      <c r="A17" s="1127">
        <v>9</v>
      </c>
      <c r="B17" s="1128" t="s">
        <v>23</v>
      </c>
      <c r="C17" s="1783">
        <v>519</v>
      </c>
      <c r="D17" s="1784">
        <v>1</v>
      </c>
      <c r="E17" s="1784">
        <v>38</v>
      </c>
      <c r="F17" s="1784">
        <v>18</v>
      </c>
      <c r="G17" s="1785">
        <v>463</v>
      </c>
      <c r="H17" s="1279">
        <f t="shared" si="0"/>
        <v>520</v>
      </c>
      <c r="I17" s="1792">
        <v>14423</v>
      </c>
      <c r="J17" s="1131">
        <f t="shared" si="1"/>
        <v>7.2773233900631213</v>
      </c>
      <c r="L17" s="1136"/>
    </row>
    <row r="18" spans="1:16" ht="14.25" x14ac:dyDescent="0.2">
      <c r="A18" s="1127">
        <v>10</v>
      </c>
      <c r="B18" s="1128" t="s">
        <v>24</v>
      </c>
      <c r="C18" s="1783">
        <v>488</v>
      </c>
      <c r="D18" s="1784">
        <v>1</v>
      </c>
      <c r="E18" s="1784">
        <v>40</v>
      </c>
      <c r="F18" s="1784">
        <v>12</v>
      </c>
      <c r="G18" s="1785">
        <v>435</v>
      </c>
      <c r="H18" s="1279">
        <f t="shared" si="0"/>
        <v>488</v>
      </c>
      <c r="I18" s="1792">
        <v>14085</v>
      </c>
      <c r="J18" s="1131">
        <f t="shared" si="1"/>
        <v>7.1067808326311486</v>
      </c>
    </row>
    <row r="19" spans="1:16" ht="14.25" x14ac:dyDescent="0.2">
      <c r="A19" s="1127">
        <v>11</v>
      </c>
      <c r="B19" s="1128" t="s">
        <v>25</v>
      </c>
      <c r="C19" s="1783">
        <v>523</v>
      </c>
      <c r="D19" s="1784">
        <v>4</v>
      </c>
      <c r="E19" s="1784">
        <v>41</v>
      </c>
      <c r="F19" s="1784">
        <v>17</v>
      </c>
      <c r="G19" s="1785">
        <v>461</v>
      </c>
      <c r="H19" s="1279">
        <f t="shared" si="0"/>
        <v>523</v>
      </c>
      <c r="I19" s="1792">
        <v>13498</v>
      </c>
      <c r="J19" s="1137">
        <f t="shared" si="1"/>
        <v>6.8106018941324278</v>
      </c>
    </row>
    <row r="20" spans="1:16" ht="14.25" x14ac:dyDescent="0.2">
      <c r="A20" s="1127">
        <v>12</v>
      </c>
      <c r="B20" s="1128" t="s">
        <v>26</v>
      </c>
      <c r="C20" s="1783">
        <v>706</v>
      </c>
      <c r="D20" s="1784">
        <v>2</v>
      </c>
      <c r="E20" s="1784">
        <v>65</v>
      </c>
      <c r="F20" s="1784">
        <v>13</v>
      </c>
      <c r="G20" s="1785">
        <v>625</v>
      </c>
      <c r="H20" s="1279">
        <f t="shared" si="0"/>
        <v>705</v>
      </c>
      <c r="I20" s="1792">
        <v>14339</v>
      </c>
      <c r="J20" s="1131">
        <f t="shared" si="1"/>
        <v>7.2349400325948201</v>
      </c>
      <c r="P20" s="1138"/>
    </row>
    <row r="21" spans="1:16" ht="14.25" x14ac:dyDescent="0.2">
      <c r="A21" s="1127">
        <v>13</v>
      </c>
      <c r="B21" s="1128" t="s">
        <v>27</v>
      </c>
      <c r="C21" s="1783">
        <v>446</v>
      </c>
      <c r="D21" s="1784">
        <v>1</v>
      </c>
      <c r="E21" s="1784">
        <v>15</v>
      </c>
      <c r="F21" s="1784">
        <v>26</v>
      </c>
      <c r="G21" s="1785">
        <v>405</v>
      </c>
      <c r="H21" s="1279">
        <f>SUM(D21:G21)</f>
        <v>447</v>
      </c>
      <c r="I21" s="1792">
        <v>13130</v>
      </c>
      <c r="J21" s="1131">
        <f t="shared" si="1"/>
        <v>6.6249224233189192</v>
      </c>
    </row>
    <row r="22" spans="1:16" ht="14.25" x14ac:dyDescent="0.2">
      <c r="A22" s="1127">
        <v>14</v>
      </c>
      <c r="B22" s="1128" t="s">
        <v>477</v>
      </c>
      <c r="C22" s="1783">
        <v>273</v>
      </c>
      <c r="D22" s="1784">
        <v>1</v>
      </c>
      <c r="E22" s="1784">
        <v>26</v>
      </c>
      <c r="F22" s="1784">
        <v>13</v>
      </c>
      <c r="G22" s="1785">
        <v>233</v>
      </c>
      <c r="H22" s="1279">
        <f t="shared" si="0"/>
        <v>273</v>
      </c>
      <c r="I22" s="1792">
        <v>11980</v>
      </c>
      <c r="J22" s="1131">
        <f>I22*100/$I$24</f>
        <v>6.0446740770267064</v>
      </c>
      <c r="L22" s="1133"/>
    </row>
    <row r="23" spans="1:16" ht="14.25" x14ac:dyDescent="0.2">
      <c r="A23" s="1139">
        <v>15</v>
      </c>
      <c r="B23" s="1140" t="s">
        <v>29</v>
      </c>
      <c r="C23" s="1786">
        <v>688</v>
      </c>
      <c r="D23" s="1787">
        <v>3</v>
      </c>
      <c r="E23" s="1787">
        <v>51</v>
      </c>
      <c r="F23" s="1787">
        <v>19</v>
      </c>
      <c r="G23" s="1788">
        <v>616</v>
      </c>
      <c r="H23" s="1280">
        <f>SUM(D23:G23)</f>
        <v>689</v>
      </c>
      <c r="I23" s="1794">
        <v>14048</v>
      </c>
      <c r="J23" s="1227">
        <f t="shared" si="1"/>
        <v>7.0881119727939206</v>
      </c>
      <c r="N23" s="1105" t="s">
        <v>16</v>
      </c>
    </row>
    <row r="24" spans="1:16" ht="15" x14ac:dyDescent="0.25">
      <c r="A24" s="1271"/>
      <c r="B24" s="1272" t="s">
        <v>478</v>
      </c>
      <c r="C24" s="1433">
        <f t="shared" ref="C24:G24" si="2">SUM(C9:C23)</f>
        <v>8447</v>
      </c>
      <c r="D24" s="1434">
        <f t="shared" si="2"/>
        <v>29</v>
      </c>
      <c r="E24" s="1434">
        <f t="shared" si="2"/>
        <v>725</v>
      </c>
      <c r="F24" s="1434">
        <f t="shared" si="2"/>
        <v>255</v>
      </c>
      <c r="G24" s="1801">
        <f t="shared" si="2"/>
        <v>7444</v>
      </c>
      <c r="H24" s="1797">
        <f>SUM(H9:H23)</f>
        <v>8453</v>
      </c>
      <c r="I24" s="1803">
        <f>SUM(I9:I23)</f>
        <v>198191</v>
      </c>
      <c r="J24" s="1798">
        <f>I24*100/$I$24</f>
        <v>100</v>
      </c>
    </row>
    <row r="25" spans="1:16" ht="14.25" x14ac:dyDescent="0.2">
      <c r="A25" s="1228"/>
      <c r="B25" s="1624" t="s">
        <v>479</v>
      </c>
      <c r="C25" s="1789">
        <v>8385</v>
      </c>
      <c r="D25" s="1790">
        <v>36</v>
      </c>
      <c r="E25" s="1790">
        <v>788</v>
      </c>
      <c r="F25" s="1790">
        <v>250</v>
      </c>
      <c r="G25" s="1793">
        <v>7312</v>
      </c>
      <c r="H25" s="1799">
        <v>8385</v>
      </c>
      <c r="I25" s="1804">
        <v>12883</v>
      </c>
      <c r="J25" s="1800">
        <v>100</v>
      </c>
    </row>
    <row r="26" spans="1:16" ht="14.25" x14ac:dyDescent="0.2">
      <c r="A26" s="1271"/>
      <c r="B26" s="1273" t="s">
        <v>480</v>
      </c>
      <c r="C26" s="1274">
        <v>8965</v>
      </c>
      <c r="D26" s="1161">
        <v>61</v>
      </c>
      <c r="E26" s="1161">
        <v>802</v>
      </c>
      <c r="F26" s="1161">
        <v>356</v>
      </c>
      <c r="G26" s="1275">
        <v>7746</v>
      </c>
      <c r="H26" s="1802">
        <v>8965</v>
      </c>
      <c r="I26" s="1795">
        <v>12902</v>
      </c>
      <c r="J26" s="1796">
        <v>100</v>
      </c>
    </row>
    <row r="27" spans="1:16" ht="14.25" x14ac:dyDescent="0.2">
      <c r="A27" s="1228"/>
      <c r="B27" s="1229" t="s">
        <v>481</v>
      </c>
      <c r="C27" s="1141">
        <v>8921</v>
      </c>
      <c r="D27" s="1144">
        <v>56</v>
      </c>
      <c r="E27" s="1144">
        <v>808</v>
      </c>
      <c r="F27" s="1144">
        <v>351</v>
      </c>
      <c r="G27" s="1175">
        <v>7706</v>
      </c>
      <c r="H27" s="1143">
        <v>8921</v>
      </c>
      <c r="I27" s="1144">
        <v>12599</v>
      </c>
      <c r="J27" s="1145">
        <v>100</v>
      </c>
    </row>
    <row r="28" spans="1:16" ht="14.25" x14ac:dyDescent="0.2">
      <c r="A28" s="1271"/>
      <c r="B28" s="1273" t="s">
        <v>482</v>
      </c>
      <c r="C28" s="1274">
        <v>8891.25</v>
      </c>
      <c r="D28" s="1161">
        <v>72.5</v>
      </c>
      <c r="E28" s="1161">
        <v>725.25</v>
      </c>
      <c r="F28" s="1161">
        <v>390</v>
      </c>
      <c r="G28" s="1275">
        <v>7703.5</v>
      </c>
      <c r="H28" s="1276">
        <v>8891.25</v>
      </c>
      <c r="I28" s="1161">
        <v>13304.420177140448</v>
      </c>
      <c r="J28" s="1277">
        <v>100</v>
      </c>
      <c r="L28" s="1152"/>
      <c r="M28" s="1152"/>
      <c r="N28" s="1152" t="s">
        <v>16</v>
      </c>
    </row>
    <row r="29" spans="1:16" ht="15" thickBot="1" x14ac:dyDescent="0.25">
      <c r="A29" s="1228"/>
      <c r="B29" s="1229" t="s">
        <v>483</v>
      </c>
      <c r="C29" s="1141">
        <v>8518.7000000000007</v>
      </c>
      <c r="D29" s="1144">
        <v>92.4</v>
      </c>
      <c r="E29" s="1144">
        <v>707.1</v>
      </c>
      <c r="F29" s="1144">
        <v>374.8</v>
      </c>
      <c r="G29" s="1175">
        <v>7344.4</v>
      </c>
      <c r="H29" s="1143">
        <v>8518.7000000000007</v>
      </c>
      <c r="I29" s="1144">
        <v>12812.677896862197</v>
      </c>
      <c r="J29" s="1145">
        <v>100.00000000000001</v>
      </c>
    </row>
    <row r="30" spans="1:16" ht="14.25" x14ac:dyDescent="0.2">
      <c r="A30" s="1271"/>
      <c r="B30" s="1273" t="s">
        <v>484</v>
      </c>
      <c r="C30" s="1274">
        <v>9269</v>
      </c>
      <c r="D30" s="1161">
        <v>129.5</v>
      </c>
      <c r="E30" s="1161">
        <v>755.75</v>
      </c>
      <c r="F30" s="1161">
        <v>407.25</v>
      </c>
      <c r="G30" s="1275">
        <v>7976.5</v>
      </c>
      <c r="H30" s="1276">
        <v>9269</v>
      </c>
      <c r="I30" s="1161">
        <v>13046.436616679253</v>
      </c>
      <c r="J30" s="1277">
        <v>100</v>
      </c>
      <c r="L30" s="1152"/>
      <c r="M30" s="1152"/>
      <c r="N30" s="1152"/>
    </row>
    <row r="31" spans="1:16" ht="15" thickBot="1" x14ac:dyDescent="0.25">
      <c r="A31" s="1228"/>
      <c r="B31" s="1229" t="s">
        <v>485</v>
      </c>
      <c r="C31" s="1141">
        <v>9156</v>
      </c>
      <c r="D31" s="1144">
        <v>141.25</v>
      </c>
      <c r="E31" s="1144">
        <v>771.5</v>
      </c>
      <c r="F31" s="1144">
        <v>429</v>
      </c>
      <c r="G31" s="1175">
        <v>7814.25</v>
      </c>
      <c r="H31" s="1143">
        <f>SUM(D31:G31)</f>
        <v>9156</v>
      </c>
      <c r="I31" s="1144">
        <v>12410.160589502499</v>
      </c>
      <c r="J31" s="1145">
        <v>100</v>
      </c>
      <c r="L31" s="1152"/>
    </row>
    <row r="32" spans="1:16" ht="14.25" x14ac:dyDescent="0.2">
      <c r="A32" s="1271"/>
      <c r="B32" s="1273" t="s">
        <v>486</v>
      </c>
      <c r="C32" s="1274">
        <v>9296</v>
      </c>
      <c r="D32" s="1161">
        <v>172</v>
      </c>
      <c r="E32" s="1161">
        <v>770</v>
      </c>
      <c r="F32" s="1161">
        <v>490</v>
      </c>
      <c r="G32" s="1275">
        <v>7864</v>
      </c>
      <c r="H32" s="1276">
        <v>9296</v>
      </c>
      <c r="I32" s="1161">
        <v>12953</v>
      </c>
      <c r="J32" s="1277">
        <v>100</v>
      </c>
    </row>
    <row r="33" spans="1:18" ht="15" thickBot="1" x14ac:dyDescent="0.25">
      <c r="A33" s="1228"/>
      <c r="B33" s="1229" t="s">
        <v>487</v>
      </c>
      <c r="C33" s="1141">
        <v>8972.73</v>
      </c>
      <c r="D33" s="1144">
        <v>133.75</v>
      </c>
      <c r="E33" s="1144">
        <v>761.65000000000009</v>
      </c>
      <c r="F33" s="1144">
        <v>424.25</v>
      </c>
      <c r="G33" s="1175">
        <v>7653.08</v>
      </c>
      <c r="H33" s="1143">
        <v>8972.73</v>
      </c>
      <c r="I33" s="1144">
        <v>12569.534535197203</v>
      </c>
      <c r="J33" s="1145">
        <v>100</v>
      </c>
      <c r="L33" s="1105" t="s">
        <v>16</v>
      </c>
    </row>
    <row r="34" spans="1:18" ht="14.25" x14ac:dyDescent="0.2">
      <c r="A34" s="1158"/>
      <c r="B34" s="1273" t="s">
        <v>488</v>
      </c>
      <c r="C34" s="1159">
        <v>8727.75</v>
      </c>
      <c r="D34" s="1160">
        <v>164.75</v>
      </c>
      <c r="E34" s="1161">
        <v>799.5</v>
      </c>
      <c r="F34" s="1161">
        <v>383.75</v>
      </c>
      <c r="G34" s="1162">
        <v>7537.75</v>
      </c>
      <c r="H34" s="1163">
        <v>8885.75</v>
      </c>
      <c r="I34" s="1164">
        <v>13057</v>
      </c>
      <c r="J34" s="1165">
        <v>100</v>
      </c>
      <c r="L34" s="1152"/>
    </row>
    <row r="35" spans="1:18" ht="15" thickBot="1" x14ac:dyDescent="0.25">
      <c r="A35" s="1147"/>
      <c r="B35" s="1229" t="s">
        <v>489</v>
      </c>
      <c r="C35" s="1148">
        <v>8478</v>
      </c>
      <c r="D35" s="1129">
        <v>100.75</v>
      </c>
      <c r="E35" s="1130">
        <v>767.5</v>
      </c>
      <c r="F35" s="1130">
        <v>302.25</v>
      </c>
      <c r="G35" s="1149">
        <v>7307.5</v>
      </c>
      <c r="H35" s="1150">
        <v>8478</v>
      </c>
      <c r="I35" s="1130">
        <v>12356</v>
      </c>
      <c r="J35" s="1151">
        <v>100</v>
      </c>
      <c r="L35" s="1152"/>
    </row>
    <row r="36" spans="1:18" ht="14.25" x14ac:dyDescent="0.2">
      <c r="A36" s="1158"/>
      <c r="B36" s="1273" t="s">
        <v>490</v>
      </c>
      <c r="C36" s="1159">
        <v>8352.25</v>
      </c>
      <c r="D36" s="1160">
        <v>68.5</v>
      </c>
      <c r="E36" s="1161">
        <v>843.5</v>
      </c>
      <c r="F36" s="1161">
        <v>349</v>
      </c>
      <c r="G36" s="1162">
        <v>7091.25</v>
      </c>
      <c r="H36" s="1163">
        <v>8352.25</v>
      </c>
      <c r="I36" s="1164">
        <v>12312</v>
      </c>
      <c r="J36" s="1165">
        <v>100</v>
      </c>
      <c r="L36" s="1146"/>
    </row>
    <row r="37" spans="1:18" ht="15" thickBot="1" x14ac:dyDescent="0.25">
      <c r="A37" s="1147"/>
      <c r="B37" s="1229" t="s">
        <v>491</v>
      </c>
      <c r="C37" s="1148">
        <v>8085.95</v>
      </c>
      <c r="D37" s="1129">
        <v>49</v>
      </c>
      <c r="E37" s="1130">
        <v>786.4</v>
      </c>
      <c r="F37" s="1130">
        <v>278.39999999999998</v>
      </c>
      <c r="G37" s="1149">
        <v>6932.4</v>
      </c>
      <c r="H37" s="1150">
        <v>8046.2</v>
      </c>
      <c r="I37" s="1130">
        <v>11652</v>
      </c>
      <c r="J37" s="1151">
        <v>100</v>
      </c>
      <c r="R37" s="1105" t="s">
        <v>16</v>
      </c>
    </row>
    <row r="38" spans="1:18" ht="14.25" x14ac:dyDescent="0.2">
      <c r="A38" s="1166"/>
      <c r="B38" s="1273" t="s">
        <v>492</v>
      </c>
      <c r="C38" s="1167">
        <v>8281.75</v>
      </c>
      <c r="D38" s="1124">
        <v>64</v>
      </c>
      <c r="E38" s="1125">
        <v>861</v>
      </c>
      <c r="F38" s="1125">
        <v>303</v>
      </c>
      <c r="G38" s="1168">
        <v>7053.75</v>
      </c>
      <c r="H38" s="1169">
        <v>8281.75</v>
      </c>
      <c r="I38" s="1164">
        <v>12251</v>
      </c>
      <c r="J38" s="1170">
        <v>100</v>
      </c>
      <c r="L38" s="1133"/>
      <c r="M38" s="1133"/>
      <c r="N38" s="1133"/>
    </row>
    <row r="39" spans="1:18" ht="15" thickBot="1" x14ac:dyDescent="0.25">
      <c r="A39" s="1153"/>
      <c r="B39" s="1229" t="s">
        <v>493</v>
      </c>
      <c r="C39" s="1154">
        <v>7713.05</v>
      </c>
      <c r="D39" s="1142">
        <v>48.55</v>
      </c>
      <c r="E39" s="1144">
        <v>777.4</v>
      </c>
      <c r="F39" s="1144">
        <v>244.45</v>
      </c>
      <c r="G39" s="1155">
        <v>6642.65</v>
      </c>
      <c r="H39" s="1156">
        <v>7713.05</v>
      </c>
      <c r="I39" s="1144">
        <v>11423</v>
      </c>
      <c r="J39" s="1157">
        <v>100</v>
      </c>
    </row>
    <row r="40" spans="1:18" ht="14.25" hidden="1" outlineLevel="1" x14ac:dyDescent="0.2">
      <c r="A40" s="1883" t="s">
        <v>494</v>
      </c>
      <c r="B40" s="1883"/>
      <c r="C40" s="1883"/>
      <c r="D40" s="1883"/>
      <c r="E40" s="1883"/>
      <c r="F40" s="1883"/>
      <c r="G40" s="1883"/>
      <c r="H40" s="1883"/>
      <c r="I40" s="1883"/>
      <c r="J40" s="1883"/>
    </row>
    <row r="41" spans="1:18" ht="12.75" hidden="1" outlineLevel="1" x14ac:dyDescent="0.2">
      <c r="A41" s="1884" t="s">
        <v>495</v>
      </c>
      <c r="B41" s="1884"/>
      <c r="C41" s="1884"/>
      <c r="D41" s="1884"/>
      <c r="E41" s="1884"/>
      <c r="F41" s="1884"/>
      <c r="G41" s="1884"/>
      <c r="H41" s="1884"/>
      <c r="I41" s="1884"/>
      <c r="J41" s="1884"/>
      <c r="K41"/>
    </row>
    <row r="42" spans="1:18" ht="14.25" hidden="1" outlineLevel="1" x14ac:dyDescent="0.2">
      <c r="A42" s="1105" t="s">
        <v>496</v>
      </c>
      <c r="I42" s="1171"/>
      <c r="J42" s="1172"/>
    </row>
    <row r="43" spans="1:18" ht="12.75" collapsed="1" x14ac:dyDescent="0.2">
      <c r="A43" s="909" t="s">
        <v>497</v>
      </c>
      <c r="C43" s="910"/>
      <c r="D43" s="910"/>
      <c r="E43" s="910"/>
      <c r="F43" s="910"/>
      <c r="G43" s="910"/>
      <c r="H43" s="910"/>
      <c r="J43" s="1173"/>
    </row>
    <row r="44" spans="1:18" x14ac:dyDescent="0.2">
      <c r="A44" s="1108" t="s">
        <v>438</v>
      </c>
      <c r="I44" s="1152"/>
      <c r="J44" s="1173"/>
    </row>
    <row r="45" spans="1:18" x14ac:dyDescent="0.2">
      <c r="J45" s="1173"/>
    </row>
    <row r="53" spans="9:9" x14ac:dyDescent="0.2">
      <c r="I53" s="1105" t="s">
        <v>16</v>
      </c>
    </row>
  </sheetData>
  <mergeCells count="3">
    <mergeCell ref="D7:G7"/>
    <mergeCell ref="A40:J40"/>
    <mergeCell ref="A41:J41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9"/>
  <sheetViews>
    <sheetView showGridLines="0" zoomScaleNormal="100" workbookViewId="0">
      <selection activeCell="I9" sqref="I9"/>
    </sheetView>
  </sheetViews>
  <sheetFormatPr baseColWidth="10" defaultColWidth="11.42578125" defaultRowHeight="12.75" x14ac:dyDescent="0.2"/>
  <cols>
    <col min="1" max="1" width="4.85546875" style="2" customWidth="1"/>
    <col min="2" max="2" width="29.7109375" customWidth="1"/>
    <col min="3" max="3" width="16" customWidth="1"/>
    <col min="4" max="4" width="15.140625" customWidth="1"/>
  </cols>
  <sheetData>
    <row r="1" spans="1:7" x14ac:dyDescent="0.2">
      <c r="A1" s="180" t="s">
        <v>91</v>
      </c>
      <c r="B1" s="180"/>
    </row>
    <row r="2" spans="1:7" x14ac:dyDescent="0.2">
      <c r="A2" s="1176" t="s">
        <v>0</v>
      </c>
    </row>
    <row r="3" spans="1:7" x14ac:dyDescent="0.2">
      <c r="A3" s="1177"/>
    </row>
    <row r="4" spans="1:7" x14ac:dyDescent="0.2">
      <c r="A4" s="1176" t="str">
        <f>A6</f>
        <v>Tabell 4 - 4 - Antall tjenestemottagere - uten vedtak om økonomisk sosialhjelp - hittil i år</v>
      </c>
    </row>
    <row r="5" spans="1:7" s="4" customFormat="1" x14ac:dyDescent="0.2">
      <c r="A5" s="3"/>
    </row>
    <row r="6" spans="1:7" s="4" customFormat="1" ht="13.5" thickBot="1" x14ac:dyDescent="0.25">
      <c r="A6" s="3" t="s">
        <v>498</v>
      </c>
    </row>
    <row r="7" spans="1:7" s="4" customFormat="1" ht="77.25" thickBot="1" x14ac:dyDescent="0.25">
      <c r="A7" s="1178" t="s">
        <v>3</v>
      </c>
      <c r="B7" s="1179" t="s">
        <v>4</v>
      </c>
      <c r="C7" s="1404" t="s">
        <v>499</v>
      </c>
      <c r="D7" s="61" t="s">
        <v>500</v>
      </c>
    </row>
    <row r="8" spans="1:7" x14ac:dyDescent="0.2">
      <c r="A8" s="146">
        <v>1</v>
      </c>
      <c r="B8" s="83" t="s">
        <v>14</v>
      </c>
      <c r="C8" s="1627">
        <v>0</v>
      </c>
      <c r="D8" s="1627">
        <v>1906</v>
      </c>
    </row>
    <row r="9" spans="1:7" x14ac:dyDescent="0.2">
      <c r="A9" s="453">
        <v>2</v>
      </c>
      <c r="B9" s="57" t="s">
        <v>15</v>
      </c>
      <c r="C9" s="1627">
        <v>875</v>
      </c>
      <c r="D9" s="1627">
        <v>1595</v>
      </c>
    </row>
    <row r="10" spans="1:7" x14ac:dyDescent="0.2">
      <c r="A10" s="453">
        <v>3</v>
      </c>
      <c r="B10" s="57" t="s">
        <v>501</v>
      </c>
      <c r="C10" s="1627">
        <v>400</v>
      </c>
      <c r="D10" s="1627">
        <v>0</v>
      </c>
      <c r="E10" s="9"/>
    </row>
    <row r="11" spans="1:7" x14ac:dyDescent="0.2">
      <c r="A11" s="453">
        <v>4</v>
      </c>
      <c r="B11" s="57" t="s">
        <v>18</v>
      </c>
      <c r="C11" s="1627">
        <v>1757</v>
      </c>
      <c r="D11" s="1627">
        <v>500</v>
      </c>
    </row>
    <row r="12" spans="1:7" x14ac:dyDescent="0.2">
      <c r="A12" s="453">
        <v>5</v>
      </c>
      <c r="B12" s="57" t="s">
        <v>19</v>
      </c>
      <c r="C12" s="1627">
        <v>133</v>
      </c>
      <c r="D12" s="1627">
        <v>1381</v>
      </c>
    </row>
    <row r="13" spans="1:7" ht="15" customHeight="1" x14ac:dyDescent="0.2">
      <c r="A13" s="453">
        <v>6</v>
      </c>
      <c r="B13" s="57" t="s">
        <v>502</v>
      </c>
      <c r="C13" s="1627">
        <v>183</v>
      </c>
      <c r="D13" s="1627">
        <v>22</v>
      </c>
    </row>
    <row r="14" spans="1:7" x14ac:dyDescent="0.2">
      <c r="A14" s="453">
        <v>7</v>
      </c>
      <c r="B14" s="57" t="s">
        <v>21</v>
      </c>
      <c r="C14" s="1627">
        <v>288</v>
      </c>
      <c r="D14" s="1627">
        <v>469</v>
      </c>
    </row>
    <row r="15" spans="1:7" x14ac:dyDescent="0.2">
      <c r="A15" s="453">
        <v>8</v>
      </c>
      <c r="B15" s="57" t="s">
        <v>22</v>
      </c>
      <c r="C15" s="1627">
        <v>1987</v>
      </c>
      <c r="D15" s="1627">
        <v>846</v>
      </c>
      <c r="G15" t="s">
        <v>16</v>
      </c>
    </row>
    <row r="16" spans="1:7" x14ac:dyDescent="0.2">
      <c r="A16" s="453">
        <v>9</v>
      </c>
      <c r="B16" s="57" t="s">
        <v>23</v>
      </c>
      <c r="C16" s="1627">
        <v>80</v>
      </c>
      <c r="D16" s="1627">
        <v>835</v>
      </c>
    </row>
    <row r="17" spans="1:9" x14ac:dyDescent="0.2">
      <c r="A17" s="453">
        <v>10</v>
      </c>
      <c r="B17" s="57" t="s">
        <v>24</v>
      </c>
      <c r="C17" s="1627">
        <v>398</v>
      </c>
      <c r="D17" s="1627">
        <v>1839</v>
      </c>
    </row>
    <row r="18" spans="1:9" x14ac:dyDescent="0.2">
      <c r="A18" s="453">
        <v>11</v>
      </c>
      <c r="B18" s="57" t="s">
        <v>25</v>
      </c>
      <c r="C18" s="1627">
        <v>132</v>
      </c>
      <c r="D18" s="1627">
        <v>1663</v>
      </c>
    </row>
    <row r="19" spans="1:9" x14ac:dyDescent="0.2">
      <c r="A19" s="453">
        <v>12</v>
      </c>
      <c r="B19" s="57" t="s">
        <v>26</v>
      </c>
      <c r="C19" s="1627">
        <v>250</v>
      </c>
      <c r="D19" s="1627">
        <v>1420</v>
      </c>
    </row>
    <row r="20" spans="1:9" x14ac:dyDescent="0.2">
      <c r="A20" s="453">
        <v>13</v>
      </c>
      <c r="B20" s="57" t="s">
        <v>27</v>
      </c>
      <c r="C20" s="1627">
        <v>232</v>
      </c>
      <c r="D20" s="1627">
        <v>813</v>
      </c>
    </row>
    <row r="21" spans="1:9" x14ac:dyDescent="0.2">
      <c r="A21" s="453">
        <v>14</v>
      </c>
      <c r="B21" s="57" t="s">
        <v>28</v>
      </c>
      <c r="C21" s="1627">
        <v>443</v>
      </c>
      <c r="D21" s="1627">
        <v>276</v>
      </c>
    </row>
    <row r="22" spans="1:9" ht="13.5" thickBot="1" x14ac:dyDescent="0.25">
      <c r="A22" s="456">
        <v>15</v>
      </c>
      <c r="B22" s="449" t="s">
        <v>29</v>
      </c>
      <c r="C22" s="1628">
        <v>595</v>
      </c>
      <c r="D22" s="1628">
        <v>1257</v>
      </c>
    </row>
    <row r="23" spans="1:9" s="9" customFormat="1" ht="15" x14ac:dyDescent="0.25">
      <c r="A23" s="286"/>
      <c r="B23" s="1629" t="s">
        <v>503</v>
      </c>
      <c r="C23" s="1630">
        <f t="shared" ref="C23:D23" si="0">SUM(C8:C22)</f>
        <v>7753</v>
      </c>
      <c r="D23" s="1631">
        <f t="shared" si="0"/>
        <v>14822</v>
      </c>
      <c r="F23" s="290"/>
      <c r="G23" s="1234"/>
      <c r="I23" s="1235"/>
    </row>
    <row r="24" spans="1:9" ht="15" thickBot="1" x14ac:dyDescent="0.25">
      <c r="A24" s="173"/>
      <c r="B24" s="1632" t="s">
        <v>504</v>
      </c>
      <c r="C24" s="1633">
        <v>10380</v>
      </c>
      <c r="D24" s="1634">
        <v>19645</v>
      </c>
      <c r="F24" s="1626"/>
      <c r="G24" s="868"/>
      <c r="I24" s="1625"/>
    </row>
    <row r="25" spans="1:9" x14ac:dyDescent="0.2">
      <c r="A25"/>
    </row>
    <row r="26" spans="1:9" x14ac:dyDescent="0.2">
      <c r="A26"/>
    </row>
    <row r="27" spans="1:9" x14ac:dyDescent="0.2">
      <c r="A27"/>
    </row>
    <row r="28" spans="1:9" x14ac:dyDescent="0.2">
      <c r="A28"/>
    </row>
    <row r="29" spans="1:9" x14ac:dyDescent="0.2">
      <c r="A29"/>
    </row>
  </sheetData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/>
  <dimension ref="A1:AH24"/>
  <sheetViews>
    <sheetView zoomScaleNormal="100" workbookViewId="0">
      <selection activeCell="A24" sqref="A24"/>
    </sheetView>
  </sheetViews>
  <sheetFormatPr baseColWidth="10" defaultColWidth="11.42578125" defaultRowHeight="12.75" x14ac:dyDescent="0.2"/>
  <cols>
    <col min="1" max="1" width="25.42578125" style="58" customWidth="1"/>
    <col min="2" max="2" width="10.7109375" style="338" customWidth="1"/>
    <col min="3" max="19" width="8.7109375" style="338" customWidth="1"/>
    <col min="20" max="20" width="5.5703125" style="58" customWidth="1"/>
    <col min="21" max="27" width="8.28515625" style="58" customWidth="1"/>
    <col min="28" max="28" width="4.7109375" style="58" customWidth="1"/>
    <col min="29" max="34" width="7.7109375" style="58" customWidth="1"/>
    <col min="35" max="16384" width="11.42578125" style="58"/>
  </cols>
  <sheetData>
    <row r="1" spans="1:34" x14ac:dyDescent="0.2">
      <c r="A1" s="367" t="s">
        <v>505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1635" t="s">
        <v>283</v>
      </c>
      <c r="O1" s="1635" t="s">
        <v>283</v>
      </c>
      <c r="P1" s="1636" t="s">
        <v>506</v>
      </c>
      <c r="Q1" s="1635" t="s">
        <v>283</v>
      </c>
      <c r="R1" s="1635" t="s">
        <v>283</v>
      </c>
      <c r="S1" s="1635" t="s">
        <v>283</v>
      </c>
    </row>
    <row r="2" spans="1:34" x14ac:dyDescent="0.2">
      <c r="A2" s="404" t="s">
        <v>16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U2" s="367"/>
    </row>
    <row r="3" spans="1:34" s="336" customFormat="1" ht="18" customHeight="1" x14ac:dyDescent="0.2">
      <c r="A3" t="s">
        <v>507</v>
      </c>
      <c r="B3" t="s">
        <v>508</v>
      </c>
      <c r="C3" t="s">
        <v>509</v>
      </c>
      <c r="D3" t="s">
        <v>510</v>
      </c>
      <c r="E3" t="s">
        <v>511</v>
      </c>
      <c r="F3" t="s">
        <v>512</v>
      </c>
      <c r="G3" t="s">
        <v>513</v>
      </c>
      <c r="H3" t="s">
        <v>514</v>
      </c>
      <c r="I3" t="s">
        <v>515</v>
      </c>
      <c r="J3" t="s">
        <v>516</v>
      </c>
      <c r="K3" t="s">
        <v>517</v>
      </c>
      <c r="L3" t="s">
        <v>518</v>
      </c>
      <c r="M3" t="s">
        <v>519</v>
      </c>
      <c r="N3" t="s">
        <v>520</v>
      </c>
      <c r="O3" t="s">
        <v>521</v>
      </c>
      <c r="P3" t="s">
        <v>522</v>
      </c>
      <c r="Q3" t="s">
        <v>523</v>
      </c>
      <c r="R3" t="s">
        <v>524</v>
      </c>
      <c r="S3" t="s">
        <v>525</v>
      </c>
      <c r="T3" t="s">
        <v>526</v>
      </c>
      <c r="U3" t="s">
        <v>527</v>
      </c>
      <c r="V3" t="s">
        <v>528</v>
      </c>
      <c r="W3" s="1637"/>
      <c r="X3" s="1637"/>
      <c r="Y3" s="1637"/>
      <c r="Z3" s="1637"/>
      <c r="AA3" s="1637"/>
      <c r="AB3" s="58"/>
      <c r="AC3" s="58"/>
      <c r="AD3" s="58"/>
      <c r="AE3" s="58"/>
      <c r="AF3" s="58"/>
      <c r="AG3" s="58"/>
      <c r="AH3" s="58"/>
    </row>
    <row r="4" spans="1:34" ht="18" customHeight="1" x14ac:dyDescent="0.2">
      <c r="A4" t="s">
        <v>529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s="1637"/>
      <c r="X4" s="1637"/>
      <c r="Y4" s="1637"/>
      <c r="Z4" s="1637"/>
      <c r="AA4" s="1637"/>
    </row>
    <row r="5" spans="1:34" s="404" customFormat="1" ht="18" customHeight="1" x14ac:dyDescent="0.2">
      <c r="A5" t="s">
        <v>530</v>
      </c>
      <c r="B5">
        <v>698362</v>
      </c>
      <c r="C5">
        <v>9128</v>
      </c>
      <c r="D5">
        <v>15989</v>
      </c>
      <c r="E5">
        <v>22179</v>
      </c>
      <c r="F5">
        <v>28871</v>
      </c>
      <c r="G5">
        <v>21714</v>
      </c>
      <c r="H5">
        <v>20778</v>
      </c>
      <c r="I5">
        <v>13147</v>
      </c>
      <c r="J5">
        <v>13249</v>
      </c>
      <c r="K5">
        <v>25151</v>
      </c>
      <c r="L5">
        <v>21257</v>
      </c>
      <c r="M5">
        <v>73950</v>
      </c>
      <c r="N5">
        <v>133881</v>
      </c>
      <c r="O5">
        <v>96617</v>
      </c>
      <c r="P5">
        <v>123161</v>
      </c>
      <c r="Q5">
        <v>38493</v>
      </c>
      <c r="R5">
        <v>19131</v>
      </c>
      <c r="S5">
        <v>10479</v>
      </c>
      <c r="T5">
        <v>6323</v>
      </c>
      <c r="U5">
        <v>3488</v>
      </c>
      <c r="V5">
        <v>1376</v>
      </c>
      <c r="W5" s="58"/>
      <c r="X5" s="58"/>
      <c r="Y5" s="58"/>
      <c r="Z5" s="58"/>
      <c r="AA5" s="1637"/>
    </row>
    <row r="6" spans="1:34" s="404" customFormat="1" x14ac:dyDescent="0.2">
      <c r="A6" t="s">
        <v>14</v>
      </c>
      <c r="B6">
        <v>60253</v>
      </c>
      <c r="C6">
        <v>991</v>
      </c>
      <c r="D6">
        <v>1538</v>
      </c>
      <c r="E6">
        <v>1781</v>
      </c>
      <c r="F6">
        <v>1987</v>
      </c>
      <c r="G6">
        <v>1396</v>
      </c>
      <c r="H6">
        <v>1220</v>
      </c>
      <c r="I6">
        <v>690</v>
      </c>
      <c r="J6">
        <v>721</v>
      </c>
      <c r="K6">
        <v>1716</v>
      </c>
      <c r="L6">
        <v>1822</v>
      </c>
      <c r="M6">
        <v>8535</v>
      </c>
      <c r="N6">
        <v>16373</v>
      </c>
      <c r="O6">
        <v>8807</v>
      </c>
      <c r="P6">
        <v>8779</v>
      </c>
      <c r="Q6">
        <v>2291</v>
      </c>
      <c r="R6">
        <v>862</v>
      </c>
      <c r="S6">
        <v>379</v>
      </c>
      <c r="T6">
        <v>198</v>
      </c>
      <c r="U6">
        <v>95</v>
      </c>
      <c r="V6">
        <v>72</v>
      </c>
      <c r="W6" s="58"/>
      <c r="X6" s="58"/>
      <c r="Y6" s="58"/>
      <c r="Z6" s="58"/>
      <c r="AA6" s="1637"/>
    </row>
    <row r="7" spans="1:34" s="404" customFormat="1" x14ac:dyDescent="0.2">
      <c r="A7" t="s">
        <v>15</v>
      </c>
      <c r="B7">
        <v>63871</v>
      </c>
      <c r="C7">
        <v>1094</v>
      </c>
      <c r="D7">
        <v>1494</v>
      </c>
      <c r="E7">
        <v>1665</v>
      </c>
      <c r="F7">
        <v>1733</v>
      </c>
      <c r="G7">
        <v>1186</v>
      </c>
      <c r="H7">
        <v>990</v>
      </c>
      <c r="I7">
        <v>602</v>
      </c>
      <c r="J7">
        <v>767</v>
      </c>
      <c r="K7">
        <v>2700</v>
      </c>
      <c r="L7">
        <v>2788</v>
      </c>
      <c r="M7">
        <v>11447</v>
      </c>
      <c r="N7">
        <v>17966</v>
      </c>
      <c r="O7">
        <v>8263</v>
      </c>
      <c r="P7">
        <v>7732</v>
      </c>
      <c r="Q7">
        <v>1985</v>
      </c>
      <c r="R7">
        <v>784</v>
      </c>
      <c r="S7">
        <v>363</v>
      </c>
      <c r="T7">
        <v>158</v>
      </c>
      <c r="U7">
        <v>101</v>
      </c>
      <c r="V7">
        <v>53</v>
      </c>
      <c r="W7" s="58"/>
      <c r="X7" s="58"/>
      <c r="Y7" s="58"/>
      <c r="Z7" s="58"/>
      <c r="AA7" s="1637"/>
    </row>
    <row r="8" spans="1:34" s="404" customFormat="1" x14ac:dyDescent="0.2">
      <c r="A8" t="s">
        <v>17</v>
      </c>
      <c r="B8">
        <v>46351</v>
      </c>
      <c r="C8">
        <v>821</v>
      </c>
      <c r="D8">
        <v>1136</v>
      </c>
      <c r="E8">
        <v>1238</v>
      </c>
      <c r="F8">
        <v>1280</v>
      </c>
      <c r="G8">
        <v>777</v>
      </c>
      <c r="H8">
        <v>610</v>
      </c>
      <c r="I8">
        <v>403</v>
      </c>
      <c r="J8">
        <v>497</v>
      </c>
      <c r="K8">
        <v>1739</v>
      </c>
      <c r="L8">
        <v>1978</v>
      </c>
      <c r="M8">
        <v>8510</v>
      </c>
      <c r="N8">
        <v>12806</v>
      </c>
      <c r="O8">
        <v>5557</v>
      </c>
      <c r="P8">
        <v>5795</v>
      </c>
      <c r="Q8">
        <v>1766</v>
      </c>
      <c r="R8">
        <v>812</v>
      </c>
      <c r="S8">
        <v>320</v>
      </c>
      <c r="T8">
        <v>176</v>
      </c>
      <c r="U8">
        <v>80</v>
      </c>
      <c r="V8">
        <v>50</v>
      </c>
      <c r="W8" s="58"/>
      <c r="X8" s="58"/>
      <c r="Y8" s="58"/>
      <c r="Z8" s="58"/>
      <c r="AA8" s="1637"/>
    </row>
    <row r="9" spans="1:34" s="404" customFormat="1" x14ac:dyDescent="0.2">
      <c r="A9" t="s">
        <v>531</v>
      </c>
      <c r="B9">
        <v>40550</v>
      </c>
      <c r="C9">
        <v>482</v>
      </c>
      <c r="D9">
        <v>734</v>
      </c>
      <c r="E9">
        <v>776</v>
      </c>
      <c r="F9">
        <v>936</v>
      </c>
      <c r="G9">
        <v>620</v>
      </c>
      <c r="H9">
        <v>590</v>
      </c>
      <c r="I9">
        <v>364</v>
      </c>
      <c r="J9">
        <v>520</v>
      </c>
      <c r="K9">
        <v>2235</v>
      </c>
      <c r="L9">
        <v>2267</v>
      </c>
      <c r="M9">
        <v>7888</v>
      </c>
      <c r="N9">
        <v>9861</v>
      </c>
      <c r="O9">
        <v>4897</v>
      </c>
      <c r="P9">
        <v>5465</v>
      </c>
      <c r="Q9">
        <v>1522</v>
      </c>
      <c r="R9">
        <v>669</v>
      </c>
      <c r="S9">
        <v>400</v>
      </c>
      <c r="T9">
        <v>177</v>
      </c>
      <c r="U9">
        <v>91</v>
      </c>
      <c r="V9">
        <v>56</v>
      </c>
      <c r="W9" s="58"/>
      <c r="X9" s="58"/>
      <c r="Y9" s="58"/>
      <c r="Z9" s="58"/>
      <c r="AA9" s="1637"/>
    </row>
    <row r="10" spans="1:34" s="404" customFormat="1" ht="18" customHeight="1" x14ac:dyDescent="0.2">
      <c r="A10" t="s">
        <v>19</v>
      </c>
      <c r="B10">
        <v>59094</v>
      </c>
      <c r="C10">
        <v>565</v>
      </c>
      <c r="D10">
        <v>851</v>
      </c>
      <c r="E10">
        <v>1089</v>
      </c>
      <c r="F10">
        <v>1326</v>
      </c>
      <c r="G10">
        <v>1008</v>
      </c>
      <c r="H10">
        <v>982</v>
      </c>
      <c r="I10">
        <v>678</v>
      </c>
      <c r="J10">
        <v>836</v>
      </c>
      <c r="K10">
        <v>2591</v>
      </c>
      <c r="L10">
        <v>2775</v>
      </c>
      <c r="M10">
        <v>9385</v>
      </c>
      <c r="N10">
        <v>11557</v>
      </c>
      <c r="O10">
        <v>6706</v>
      </c>
      <c r="P10">
        <v>10689</v>
      </c>
      <c r="Q10">
        <v>3727</v>
      </c>
      <c r="R10">
        <v>2085</v>
      </c>
      <c r="S10">
        <v>1159</v>
      </c>
      <c r="T10">
        <v>631</v>
      </c>
      <c r="U10">
        <v>322</v>
      </c>
      <c r="V10">
        <v>132</v>
      </c>
      <c r="W10" s="58"/>
      <c r="X10" s="58"/>
      <c r="Y10" s="58"/>
      <c r="Z10" s="58"/>
      <c r="AA10" s="1637"/>
    </row>
    <row r="11" spans="1:34" s="404" customFormat="1" x14ac:dyDescent="0.2">
      <c r="A11" t="s">
        <v>20</v>
      </c>
      <c r="B11">
        <v>34859</v>
      </c>
      <c r="C11">
        <v>414</v>
      </c>
      <c r="D11">
        <v>822</v>
      </c>
      <c r="E11">
        <v>1151</v>
      </c>
      <c r="F11">
        <v>1585</v>
      </c>
      <c r="G11">
        <v>1260</v>
      </c>
      <c r="H11">
        <v>1225</v>
      </c>
      <c r="I11">
        <v>755</v>
      </c>
      <c r="J11">
        <v>706</v>
      </c>
      <c r="K11">
        <v>904</v>
      </c>
      <c r="L11">
        <v>609</v>
      </c>
      <c r="M11">
        <v>2125</v>
      </c>
      <c r="N11">
        <v>5109</v>
      </c>
      <c r="O11">
        <v>4872</v>
      </c>
      <c r="P11">
        <v>7020</v>
      </c>
      <c r="Q11">
        <v>2833</v>
      </c>
      <c r="R11">
        <v>1688</v>
      </c>
      <c r="S11">
        <v>882</v>
      </c>
      <c r="T11">
        <v>514</v>
      </c>
      <c r="U11">
        <v>270</v>
      </c>
      <c r="V11">
        <v>115</v>
      </c>
      <c r="W11" s="58"/>
      <c r="X11" s="58"/>
      <c r="Y11" s="58"/>
      <c r="Z11" s="58"/>
      <c r="AA11" s="1637"/>
    </row>
    <row r="12" spans="1:34" s="404" customFormat="1" x14ac:dyDescent="0.2">
      <c r="A12" t="s">
        <v>21</v>
      </c>
      <c r="B12">
        <v>51465</v>
      </c>
      <c r="C12">
        <v>657</v>
      </c>
      <c r="D12">
        <v>1361</v>
      </c>
      <c r="E12">
        <v>2057</v>
      </c>
      <c r="F12">
        <v>2802</v>
      </c>
      <c r="G12">
        <v>2072</v>
      </c>
      <c r="H12">
        <v>2095</v>
      </c>
      <c r="I12">
        <v>1277</v>
      </c>
      <c r="J12">
        <v>1112</v>
      </c>
      <c r="K12">
        <v>1507</v>
      </c>
      <c r="L12">
        <v>992</v>
      </c>
      <c r="M12">
        <v>2658</v>
      </c>
      <c r="N12">
        <v>7163</v>
      </c>
      <c r="O12">
        <v>7532</v>
      </c>
      <c r="P12">
        <v>9879</v>
      </c>
      <c r="Q12">
        <v>3875</v>
      </c>
      <c r="R12">
        <v>2115</v>
      </c>
      <c r="S12">
        <v>1132</v>
      </c>
      <c r="T12">
        <v>644</v>
      </c>
      <c r="U12">
        <v>392</v>
      </c>
      <c r="V12">
        <v>143</v>
      </c>
      <c r="W12" s="58"/>
      <c r="X12" s="58"/>
      <c r="Y12" s="58"/>
      <c r="Z12" s="58"/>
      <c r="AA12" s="1637"/>
    </row>
    <row r="13" spans="1:34" s="404" customFormat="1" x14ac:dyDescent="0.2">
      <c r="A13" t="s">
        <v>22</v>
      </c>
      <c r="B13">
        <v>54055</v>
      </c>
      <c r="C13">
        <v>618</v>
      </c>
      <c r="D13">
        <v>1201</v>
      </c>
      <c r="E13">
        <v>1891</v>
      </c>
      <c r="F13">
        <v>2692</v>
      </c>
      <c r="G13">
        <v>2139</v>
      </c>
      <c r="H13">
        <v>2016</v>
      </c>
      <c r="I13">
        <v>1282</v>
      </c>
      <c r="J13">
        <v>1289</v>
      </c>
      <c r="K13">
        <v>2560</v>
      </c>
      <c r="L13">
        <v>1844</v>
      </c>
      <c r="M13">
        <v>4333</v>
      </c>
      <c r="N13">
        <v>7669</v>
      </c>
      <c r="O13">
        <v>7526</v>
      </c>
      <c r="P13">
        <v>10184</v>
      </c>
      <c r="Q13">
        <v>3224</v>
      </c>
      <c r="R13">
        <v>1588</v>
      </c>
      <c r="S13">
        <v>893</v>
      </c>
      <c r="T13">
        <v>619</v>
      </c>
      <c r="U13">
        <v>351</v>
      </c>
      <c r="V13">
        <v>136</v>
      </c>
      <c r="W13" s="58"/>
      <c r="X13" s="58"/>
      <c r="Y13" s="58"/>
      <c r="Z13" s="58"/>
      <c r="AA13" s="1637"/>
    </row>
    <row r="14" spans="1:34" s="404" customFormat="1" x14ac:dyDescent="0.2">
      <c r="A14" t="s">
        <v>23</v>
      </c>
      <c r="B14">
        <v>35144</v>
      </c>
      <c r="C14">
        <v>545</v>
      </c>
      <c r="D14">
        <v>966</v>
      </c>
      <c r="E14">
        <v>1357</v>
      </c>
      <c r="F14">
        <v>1763</v>
      </c>
      <c r="G14">
        <v>1334</v>
      </c>
      <c r="H14">
        <v>1261</v>
      </c>
      <c r="I14">
        <v>761</v>
      </c>
      <c r="J14">
        <v>765</v>
      </c>
      <c r="K14">
        <v>1112</v>
      </c>
      <c r="L14">
        <v>778</v>
      </c>
      <c r="M14">
        <v>3061</v>
      </c>
      <c r="N14">
        <v>6849</v>
      </c>
      <c r="O14">
        <v>5411</v>
      </c>
      <c r="P14">
        <v>5851</v>
      </c>
      <c r="Q14">
        <v>1582</v>
      </c>
      <c r="R14">
        <v>722</v>
      </c>
      <c r="S14">
        <v>467</v>
      </c>
      <c r="T14">
        <v>286</v>
      </c>
      <c r="U14">
        <v>194</v>
      </c>
      <c r="V14">
        <v>79</v>
      </c>
      <c r="W14" s="58"/>
      <c r="X14" s="58"/>
      <c r="Y14" s="58"/>
      <c r="Z14" s="58"/>
      <c r="AA14" s="1637"/>
    </row>
    <row r="15" spans="1:34" s="404" customFormat="1" ht="18" customHeight="1" x14ac:dyDescent="0.2">
      <c r="A15" t="s">
        <v>24</v>
      </c>
      <c r="B15">
        <v>27418</v>
      </c>
      <c r="C15">
        <v>308</v>
      </c>
      <c r="D15">
        <v>584</v>
      </c>
      <c r="E15">
        <v>949</v>
      </c>
      <c r="F15">
        <v>1278</v>
      </c>
      <c r="G15">
        <v>958</v>
      </c>
      <c r="H15">
        <v>968</v>
      </c>
      <c r="I15">
        <v>629</v>
      </c>
      <c r="J15">
        <v>619</v>
      </c>
      <c r="K15">
        <v>888</v>
      </c>
      <c r="L15">
        <v>631</v>
      </c>
      <c r="M15">
        <v>1982</v>
      </c>
      <c r="N15">
        <v>4452</v>
      </c>
      <c r="O15">
        <v>3962</v>
      </c>
      <c r="P15">
        <v>5880</v>
      </c>
      <c r="Q15">
        <v>1578</v>
      </c>
      <c r="R15">
        <v>801</v>
      </c>
      <c r="S15">
        <v>443</v>
      </c>
      <c r="T15">
        <v>312</v>
      </c>
      <c r="U15">
        <v>155</v>
      </c>
      <c r="V15">
        <v>41</v>
      </c>
      <c r="W15" s="58"/>
      <c r="X15" s="58"/>
      <c r="Y15" s="58"/>
      <c r="Z15" s="58"/>
      <c r="AA15" s="1637"/>
    </row>
    <row r="16" spans="1:34" s="404" customFormat="1" x14ac:dyDescent="0.2">
      <c r="A16" t="s">
        <v>25</v>
      </c>
      <c r="B16">
        <v>33200</v>
      </c>
      <c r="C16">
        <v>376</v>
      </c>
      <c r="D16">
        <v>786</v>
      </c>
      <c r="E16">
        <v>1158</v>
      </c>
      <c r="F16">
        <v>1642</v>
      </c>
      <c r="G16">
        <v>1275</v>
      </c>
      <c r="H16">
        <v>1423</v>
      </c>
      <c r="I16">
        <v>964</v>
      </c>
      <c r="J16">
        <v>972</v>
      </c>
      <c r="K16">
        <v>1340</v>
      </c>
      <c r="L16">
        <v>831</v>
      </c>
      <c r="M16">
        <v>2074</v>
      </c>
      <c r="N16">
        <v>4549</v>
      </c>
      <c r="O16">
        <v>4554</v>
      </c>
      <c r="P16">
        <v>6780</v>
      </c>
      <c r="Q16">
        <v>2053</v>
      </c>
      <c r="R16">
        <v>1203</v>
      </c>
      <c r="S16">
        <v>681</v>
      </c>
      <c r="T16">
        <v>344</v>
      </c>
      <c r="U16">
        <v>154</v>
      </c>
      <c r="V16">
        <v>41</v>
      </c>
      <c r="W16" s="58"/>
      <c r="X16" s="58"/>
      <c r="Y16" s="58"/>
      <c r="Z16" s="58"/>
      <c r="AA16" s="1637"/>
    </row>
    <row r="17" spans="1:34" s="404" customFormat="1" x14ac:dyDescent="0.2">
      <c r="A17" t="s">
        <v>26</v>
      </c>
      <c r="B17">
        <v>49429</v>
      </c>
      <c r="C17">
        <v>561</v>
      </c>
      <c r="D17">
        <v>1164</v>
      </c>
      <c r="E17">
        <v>1785</v>
      </c>
      <c r="F17">
        <v>2387</v>
      </c>
      <c r="G17">
        <v>1844</v>
      </c>
      <c r="H17">
        <v>1718</v>
      </c>
      <c r="I17">
        <v>1144</v>
      </c>
      <c r="J17">
        <v>1106</v>
      </c>
      <c r="K17">
        <v>1569</v>
      </c>
      <c r="L17">
        <v>1142</v>
      </c>
      <c r="M17">
        <v>3642</v>
      </c>
      <c r="N17">
        <v>8431</v>
      </c>
      <c r="O17">
        <v>6987</v>
      </c>
      <c r="P17">
        <v>9555</v>
      </c>
      <c r="Q17">
        <v>3176</v>
      </c>
      <c r="R17">
        <v>1521</v>
      </c>
      <c r="S17">
        <v>857</v>
      </c>
      <c r="T17">
        <v>500</v>
      </c>
      <c r="U17">
        <v>251</v>
      </c>
      <c r="V17">
        <v>89</v>
      </c>
      <c r="W17" s="58"/>
      <c r="X17" s="58"/>
      <c r="Y17" s="58"/>
      <c r="Z17" s="58"/>
      <c r="AA17" s="1637"/>
    </row>
    <row r="18" spans="1:34" s="404" customFormat="1" x14ac:dyDescent="0.2">
      <c r="A18" t="s">
        <v>27</v>
      </c>
      <c r="B18">
        <v>50924</v>
      </c>
      <c r="C18">
        <v>630</v>
      </c>
      <c r="D18">
        <v>1160</v>
      </c>
      <c r="E18">
        <v>1891</v>
      </c>
      <c r="F18">
        <v>2659</v>
      </c>
      <c r="G18">
        <v>2071</v>
      </c>
      <c r="H18">
        <v>1889</v>
      </c>
      <c r="I18">
        <v>1143</v>
      </c>
      <c r="J18">
        <v>1020</v>
      </c>
      <c r="K18">
        <v>1341</v>
      </c>
      <c r="L18">
        <v>850</v>
      </c>
      <c r="M18">
        <v>2988</v>
      </c>
      <c r="N18">
        <v>8123</v>
      </c>
      <c r="O18">
        <v>7829</v>
      </c>
      <c r="P18">
        <v>10456</v>
      </c>
      <c r="Q18">
        <v>2872</v>
      </c>
      <c r="R18">
        <v>1476</v>
      </c>
      <c r="S18">
        <v>1006</v>
      </c>
      <c r="T18">
        <v>875</v>
      </c>
      <c r="U18">
        <v>500</v>
      </c>
      <c r="V18">
        <v>145</v>
      </c>
      <c r="W18" s="58"/>
      <c r="X18" s="58"/>
      <c r="Y18" s="58"/>
      <c r="Z18" s="58"/>
      <c r="AA18" s="1637"/>
    </row>
    <row r="19" spans="1:34" s="404" customFormat="1" x14ac:dyDescent="0.2">
      <c r="A19" t="s">
        <v>28</v>
      </c>
      <c r="B19">
        <v>52668</v>
      </c>
      <c r="C19">
        <v>609</v>
      </c>
      <c r="D19">
        <v>1200</v>
      </c>
      <c r="E19">
        <v>1909</v>
      </c>
      <c r="F19">
        <v>2669</v>
      </c>
      <c r="G19">
        <v>2074</v>
      </c>
      <c r="H19">
        <v>2045</v>
      </c>
      <c r="I19">
        <v>1283</v>
      </c>
      <c r="J19">
        <v>1193</v>
      </c>
      <c r="K19">
        <v>1484</v>
      </c>
      <c r="L19">
        <v>991</v>
      </c>
      <c r="M19">
        <v>3004</v>
      </c>
      <c r="N19">
        <v>7211</v>
      </c>
      <c r="O19">
        <v>8097</v>
      </c>
      <c r="P19">
        <v>10939</v>
      </c>
      <c r="Q19">
        <v>3691</v>
      </c>
      <c r="R19">
        <v>1861</v>
      </c>
      <c r="S19">
        <v>1096</v>
      </c>
      <c r="T19">
        <v>693</v>
      </c>
      <c r="U19">
        <v>430</v>
      </c>
      <c r="V19">
        <v>189</v>
      </c>
      <c r="W19" s="58"/>
      <c r="X19" s="58"/>
      <c r="Y19" s="58"/>
      <c r="Z19" s="58"/>
      <c r="AA19" s="1637"/>
      <c r="AC19" s="1637"/>
      <c r="AD19" s="1637"/>
      <c r="AE19" s="1637"/>
      <c r="AF19" s="1637"/>
      <c r="AG19" s="1637"/>
      <c r="AH19" s="1637"/>
    </row>
    <row r="20" spans="1:34" s="404" customFormat="1" ht="18" customHeight="1" x14ac:dyDescent="0.2">
      <c r="A20" t="s">
        <v>29</v>
      </c>
      <c r="B20">
        <v>39081</v>
      </c>
      <c r="C20">
        <v>457</v>
      </c>
      <c r="D20">
        <v>992</v>
      </c>
      <c r="E20">
        <v>1482</v>
      </c>
      <c r="F20">
        <v>2132</v>
      </c>
      <c r="G20">
        <v>1700</v>
      </c>
      <c r="H20">
        <v>1746</v>
      </c>
      <c r="I20">
        <v>1172</v>
      </c>
      <c r="J20">
        <v>1126</v>
      </c>
      <c r="K20">
        <v>1465</v>
      </c>
      <c r="L20">
        <v>959</v>
      </c>
      <c r="M20">
        <v>2318</v>
      </c>
      <c r="N20">
        <v>5762</v>
      </c>
      <c r="O20">
        <v>5617</v>
      </c>
      <c r="P20">
        <v>8157</v>
      </c>
      <c r="Q20">
        <v>2318</v>
      </c>
      <c r="R20">
        <v>944</v>
      </c>
      <c r="S20">
        <v>401</v>
      </c>
      <c r="T20">
        <v>196</v>
      </c>
      <c r="U20">
        <v>102</v>
      </c>
      <c r="V20">
        <v>35</v>
      </c>
    </row>
    <row r="21" spans="1:34" s="404" customFormat="1" x14ac:dyDescent="0.2">
      <c r="A21" t="s">
        <v>532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34" s="404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34" x14ac:dyDescent="0.2">
      <c r="A23"/>
      <c r="B23" s="58"/>
      <c r="C23" s="58"/>
      <c r="D23" s="58"/>
      <c r="E23" s="58"/>
      <c r="F23" s="58"/>
      <c r="G23" s="58"/>
      <c r="H23" s="58"/>
      <c r="J23" s="1638"/>
      <c r="K23" s="58"/>
      <c r="L23" s="58"/>
      <c r="M23" s="58"/>
      <c r="N23" s="58"/>
      <c r="O23" s="58"/>
      <c r="P23" s="58"/>
      <c r="Q23" s="58"/>
      <c r="R23" s="58"/>
      <c r="S23" s="58"/>
    </row>
    <row r="24" spans="1:34" x14ac:dyDescent="0.2">
      <c r="B24" s="58"/>
      <c r="C24" s="58"/>
      <c r="D24" s="58"/>
      <c r="E24" s="58"/>
      <c r="F24" s="58"/>
      <c r="G24" s="58"/>
      <c r="H24" s="58"/>
      <c r="I24" s="58"/>
      <c r="J24" s="1638"/>
      <c r="K24" s="58"/>
      <c r="L24" s="58"/>
      <c r="M24" s="58"/>
      <c r="N24" s="58"/>
      <c r="O24" s="58"/>
      <c r="P24" s="58"/>
      <c r="Q24" s="58"/>
      <c r="R24" s="58"/>
      <c r="S24" s="58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52" sqref="U52"/>
    </sheetView>
  </sheetViews>
  <sheetFormatPr baseColWidth="10" defaultColWidth="11.42578125" defaultRowHeight="12.75" x14ac:dyDescent="0.2"/>
  <sheetData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Y43"/>
  <sheetViews>
    <sheetView showGridLines="0" topLeftCell="A7" zoomScale="90" zoomScaleNormal="90" workbookViewId="0">
      <selection activeCell="B26" sqref="B26"/>
    </sheetView>
  </sheetViews>
  <sheetFormatPr baseColWidth="10" defaultColWidth="11.42578125" defaultRowHeight="12.75" outlineLevelRow="1" x14ac:dyDescent="0.2"/>
  <cols>
    <col min="1" max="1" width="5" style="2" customWidth="1"/>
    <col min="2" max="2" width="25.28515625" bestFit="1" customWidth="1"/>
    <col min="3" max="3" width="9" customWidth="1"/>
    <col min="4" max="4" width="10.140625" customWidth="1"/>
    <col min="5" max="5" width="8.7109375" customWidth="1"/>
    <col min="6" max="6" width="9.85546875" style="650" customWidth="1"/>
    <col min="7" max="7" width="8.140625" style="651" customWidth="1"/>
    <col min="8" max="8" width="10" style="651" customWidth="1"/>
    <col min="9" max="9" width="10.85546875" customWidth="1"/>
    <col min="10" max="10" width="10.28515625" customWidth="1"/>
    <col min="11" max="11" width="8.7109375" customWidth="1"/>
    <col min="12" max="12" width="9" customWidth="1"/>
    <col min="13" max="13" width="9.7109375" customWidth="1"/>
    <col min="14" max="14" width="10" customWidth="1"/>
    <col min="15" max="15" width="11.42578125" customWidth="1"/>
    <col min="16" max="16" width="9.7109375" customWidth="1"/>
    <col min="17" max="17" width="10.28515625" customWidth="1"/>
    <col min="18" max="18" width="11.42578125" customWidth="1"/>
  </cols>
  <sheetData>
    <row r="1" spans="1:22" x14ac:dyDescent="0.2">
      <c r="A1" s="1" t="s">
        <v>0</v>
      </c>
    </row>
    <row r="2" spans="1:22" x14ac:dyDescent="0.2">
      <c r="A2" s="1"/>
    </row>
    <row r="3" spans="1:22" x14ac:dyDescent="0.2">
      <c r="A3" s="1" t="str">
        <f>A8</f>
        <v>Tabell  1-3 - B1  - Saksbehandlingstid - bistand til bolig - hittil i år</v>
      </c>
    </row>
    <row r="4" spans="1:22" x14ac:dyDescent="0.2">
      <c r="A4" s="1"/>
    </row>
    <row r="5" spans="1:22" x14ac:dyDescent="0.2">
      <c r="A5" s="1"/>
    </row>
    <row r="6" spans="1:22" x14ac:dyDescent="0.2">
      <c r="T6" t="s">
        <v>16</v>
      </c>
    </row>
    <row r="8" spans="1:22" s="14" customFormat="1" ht="30" customHeight="1" thickBot="1" x14ac:dyDescent="0.25">
      <c r="A8" s="881" t="s">
        <v>73</v>
      </c>
      <c r="B8" s="878"/>
      <c r="C8" s="879"/>
      <c r="D8" s="879"/>
      <c r="E8" s="879"/>
      <c r="F8" s="880"/>
      <c r="G8" s="652"/>
      <c r="H8" s="652"/>
      <c r="J8" s="14" t="s">
        <v>16</v>
      </c>
    </row>
    <row r="9" spans="1:22" s="14" customFormat="1" ht="30" customHeight="1" x14ac:dyDescent="0.2">
      <c r="A9" s="30"/>
      <c r="B9" s="653"/>
      <c r="C9" s="1808" t="s">
        <v>74</v>
      </c>
      <c r="D9" s="1809"/>
      <c r="E9" s="1809"/>
      <c r="F9" s="1809"/>
      <c r="G9" s="1809"/>
      <c r="H9" s="1810"/>
      <c r="I9" s="1808" t="s">
        <v>75</v>
      </c>
      <c r="J9" s="1809"/>
      <c r="K9" s="1809"/>
      <c r="L9" s="1809"/>
      <c r="M9" s="1809"/>
      <c r="N9" s="1809"/>
      <c r="O9" s="1809"/>
      <c r="P9" s="1809"/>
      <c r="Q9" s="1811"/>
    </row>
    <row r="10" spans="1:22" s="4" customFormat="1" ht="86.25" customHeight="1" thickBot="1" x14ac:dyDescent="0.25">
      <c r="A10" s="5" t="s">
        <v>3</v>
      </c>
      <c r="B10" s="28" t="s">
        <v>4</v>
      </c>
      <c r="C10" s="859" t="s">
        <v>76</v>
      </c>
      <c r="D10" s="860" t="s">
        <v>77</v>
      </c>
      <c r="E10" s="871" t="s">
        <v>78</v>
      </c>
      <c r="F10" s="872" t="s">
        <v>79</v>
      </c>
      <c r="G10" s="873" t="s">
        <v>80</v>
      </c>
      <c r="H10" s="874" t="s">
        <v>81</v>
      </c>
      <c r="I10" s="859" t="s">
        <v>76</v>
      </c>
      <c r="J10" s="860" t="s">
        <v>77</v>
      </c>
      <c r="K10" s="871" t="s">
        <v>82</v>
      </c>
      <c r="L10" s="871" t="s">
        <v>83</v>
      </c>
      <c r="M10" s="860" t="s">
        <v>84</v>
      </c>
      <c r="N10" s="860" t="s">
        <v>81</v>
      </c>
      <c r="O10" s="860" t="s">
        <v>85</v>
      </c>
      <c r="P10" s="871" t="s">
        <v>86</v>
      </c>
      <c r="Q10" s="875" t="s">
        <v>87</v>
      </c>
      <c r="U10" s="413"/>
    </row>
    <row r="11" spans="1:22" ht="15" customHeight="1" x14ac:dyDescent="0.2">
      <c r="A11" s="882">
        <v>1</v>
      </c>
      <c r="B11" s="883" t="s">
        <v>14</v>
      </c>
      <c r="C11" s="1419">
        <v>392</v>
      </c>
      <c r="D11" s="1427">
        <v>407</v>
      </c>
      <c r="E11" s="1421">
        <v>97</v>
      </c>
      <c r="F11" s="1437">
        <f>E11/D11</f>
        <v>0.23832923832923833</v>
      </c>
      <c r="G11" s="1419">
        <v>106</v>
      </c>
      <c r="H11" s="1421">
        <v>301</v>
      </c>
      <c r="I11" s="1419">
        <v>890</v>
      </c>
      <c r="J11" s="1427">
        <v>925</v>
      </c>
      <c r="K11" s="1421">
        <v>868</v>
      </c>
      <c r="L11" s="1420">
        <f>K11/J11</f>
        <v>0.93837837837837834</v>
      </c>
      <c r="M11" s="1419">
        <v>604</v>
      </c>
      <c r="N11" s="1421">
        <v>321</v>
      </c>
      <c r="O11" s="1419">
        <v>146</v>
      </c>
      <c r="P11" s="1421">
        <v>123</v>
      </c>
      <c r="Q11" s="1410">
        <f>P11/O11</f>
        <v>0.84246575342465757</v>
      </c>
      <c r="T11" s="290"/>
      <c r="U11" s="413"/>
      <c r="V11" s="414"/>
    </row>
    <row r="12" spans="1:22" ht="15" customHeight="1" x14ac:dyDescent="0.2">
      <c r="A12" s="884">
        <v>2</v>
      </c>
      <c r="B12" s="885" t="s">
        <v>15</v>
      </c>
      <c r="C12" s="1422">
        <v>390</v>
      </c>
      <c r="D12" s="1428">
        <v>330</v>
      </c>
      <c r="E12" s="1423">
        <v>310</v>
      </c>
      <c r="F12" s="1438">
        <f t="shared" ref="F12:F25" si="0">E12/D12</f>
        <v>0.93939393939393945</v>
      </c>
      <c r="G12" s="1422">
        <v>40</v>
      </c>
      <c r="H12" s="1423">
        <v>290</v>
      </c>
      <c r="I12" s="1422">
        <v>635</v>
      </c>
      <c r="J12" s="1428">
        <v>603</v>
      </c>
      <c r="K12" s="1423">
        <v>602</v>
      </c>
      <c r="L12" s="1418">
        <f t="shared" ref="L12:L25" si="1">K12/J12</f>
        <v>0.99834162520729686</v>
      </c>
      <c r="M12" s="1422">
        <v>431</v>
      </c>
      <c r="N12" s="1423">
        <v>178</v>
      </c>
      <c r="O12" s="1422">
        <v>85</v>
      </c>
      <c r="P12" s="1423">
        <v>63</v>
      </c>
      <c r="Q12" s="1411">
        <f t="shared" ref="Q12:Q25" si="2">P12/O12</f>
        <v>0.74117647058823533</v>
      </c>
      <c r="R12" s="313"/>
      <c r="U12" s="413"/>
      <c r="V12" s="413"/>
    </row>
    <row r="13" spans="1:22" ht="15" customHeight="1" x14ac:dyDescent="0.2">
      <c r="A13" s="884">
        <v>3</v>
      </c>
      <c r="B13" s="885" t="s">
        <v>17</v>
      </c>
      <c r="C13" s="1422">
        <v>215</v>
      </c>
      <c r="D13" s="1428">
        <v>210</v>
      </c>
      <c r="E13" s="1423">
        <v>143</v>
      </c>
      <c r="F13" s="1438">
        <f t="shared" si="0"/>
        <v>0.68095238095238098</v>
      </c>
      <c r="G13" s="1422">
        <v>27</v>
      </c>
      <c r="H13" s="1423">
        <v>183</v>
      </c>
      <c r="I13" s="1422">
        <v>800</v>
      </c>
      <c r="J13" s="1428">
        <v>758</v>
      </c>
      <c r="K13" s="1423">
        <v>755</v>
      </c>
      <c r="L13" s="1418">
        <f t="shared" si="1"/>
        <v>0.99604221635883905</v>
      </c>
      <c r="M13" s="1422">
        <v>623</v>
      </c>
      <c r="N13" s="1423">
        <v>135</v>
      </c>
      <c r="O13" s="1422">
        <v>203</v>
      </c>
      <c r="P13" s="1423">
        <v>154</v>
      </c>
      <c r="Q13" s="1411">
        <f t="shared" si="2"/>
        <v>0.75862068965517238</v>
      </c>
      <c r="R13" s="313"/>
      <c r="S13" t="s">
        <v>16</v>
      </c>
      <c r="U13" s="413"/>
      <c r="V13" s="413"/>
    </row>
    <row r="14" spans="1:22" ht="15" customHeight="1" x14ac:dyDescent="0.2">
      <c r="A14" s="884">
        <v>4</v>
      </c>
      <c r="B14" s="885" t="s">
        <v>18</v>
      </c>
      <c r="C14" s="1422">
        <v>158</v>
      </c>
      <c r="D14" s="1428">
        <v>133</v>
      </c>
      <c r="E14" s="1423">
        <v>82</v>
      </c>
      <c r="F14" s="1438">
        <f t="shared" si="0"/>
        <v>0.61654135338345861</v>
      </c>
      <c r="G14" s="1422">
        <v>32</v>
      </c>
      <c r="H14" s="1423">
        <v>101</v>
      </c>
      <c r="I14" s="1422">
        <v>266</v>
      </c>
      <c r="J14" s="1428">
        <v>246</v>
      </c>
      <c r="K14" s="1423">
        <v>209</v>
      </c>
      <c r="L14" s="1418">
        <f t="shared" si="1"/>
        <v>0.84959349593495936</v>
      </c>
      <c r="M14" s="1422">
        <v>179</v>
      </c>
      <c r="N14" s="1423">
        <v>67</v>
      </c>
      <c r="O14" s="1422">
        <v>73</v>
      </c>
      <c r="P14" s="1423">
        <v>64</v>
      </c>
      <c r="Q14" s="1411">
        <f t="shared" si="2"/>
        <v>0.87671232876712324</v>
      </c>
      <c r="R14" s="313"/>
      <c r="S14" t="s">
        <v>16</v>
      </c>
      <c r="U14" s="414"/>
      <c r="V14" s="413"/>
    </row>
    <row r="15" spans="1:22" ht="15" customHeight="1" x14ac:dyDescent="0.2">
      <c r="A15" s="884">
        <v>5</v>
      </c>
      <c r="B15" s="885" t="s">
        <v>19</v>
      </c>
      <c r="C15" s="1422">
        <v>303</v>
      </c>
      <c r="D15" s="1428">
        <v>291</v>
      </c>
      <c r="E15" s="1423">
        <v>291</v>
      </c>
      <c r="F15" s="1438">
        <f t="shared" si="0"/>
        <v>1</v>
      </c>
      <c r="G15" s="1422">
        <v>53</v>
      </c>
      <c r="H15" s="1423">
        <v>238</v>
      </c>
      <c r="I15" s="1422">
        <v>356</v>
      </c>
      <c r="J15" s="1428">
        <v>387</v>
      </c>
      <c r="K15" s="1423">
        <v>385</v>
      </c>
      <c r="L15" s="1418">
        <f t="shared" si="1"/>
        <v>0.9948320413436692</v>
      </c>
      <c r="M15" s="1422">
        <v>198</v>
      </c>
      <c r="N15" s="1423">
        <v>189</v>
      </c>
      <c r="O15" s="1422">
        <v>86</v>
      </c>
      <c r="P15" s="1423">
        <v>82</v>
      </c>
      <c r="Q15" s="1411">
        <f t="shared" si="2"/>
        <v>0.95348837209302328</v>
      </c>
      <c r="R15" s="312"/>
      <c r="U15" s="413"/>
      <c r="V15" s="413"/>
    </row>
    <row r="16" spans="1:22" ht="15" customHeight="1" x14ac:dyDescent="0.2">
      <c r="A16" s="884">
        <v>6</v>
      </c>
      <c r="B16" s="885" t="s">
        <v>20</v>
      </c>
      <c r="C16" s="1422">
        <v>140</v>
      </c>
      <c r="D16" s="1428">
        <v>97</v>
      </c>
      <c r="E16" s="1423">
        <v>39</v>
      </c>
      <c r="F16" s="1438">
        <f t="shared" si="0"/>
        <v>0.40206185567010311</v>
      </c>
      <c r="G16" s="1422">
        <v>33</v>
      </c>
      <c r="H16" s="1423">
        <v>64</v>
      </c>
      <c r="I16" s="1422">
        <v>93</v>
      </c>
      <c r="J16" s="1428">
        <v>95</v>
      </c>
      <c r="K16" s="1423">
        <v>92</v>
      </c>
      <c r="L16" s="1418">
        <f t="shared" si="1"/>
        <v>0.96842105263157896</v>
      </c>
      <c r="M16" s="1422">
        <v>53</v>
      </c>
      <c r="N16" s="1423">
        <v>42</v>
      </c>
      <c r="O16" s="1422">
        <v>17</v>
      </c>
      <c r="P16" s="1423">
        <v>11</v>
      </c>
      <c r="Q16" s="1411">
        <f t="shared" si="2"/>
        <v>0.6470588235294118</v>
      </c>
      <c r="R16" s="313"/>
      <c r="U16" s="413"/>
      <c r="V16" s="413"/>
    </row>
    <row r="17" spans="1:25" ht="15" customHeight="1" x14ac:dyDescent="0.2">
      <c r="A17" s="884">
        <v>7</v>
      </c>
      <c r="B17" s="885" t="s">
        <v>21</v>
      </c>
      <c r="C17" s="1422">
        <v>65</v>
      </c>
      <c r="D17" s="1428">
        <v>22</v>
      </c>
      <c r="E17" s="1423">
        <v>0</v>
      </c>
      <c r="F17" s="1438">
        <f t="shared" si="0"/>
        <v>0</v>
      </c>
      <c r="G17" s="1422">
        <v>16</v>
      </c>
      <c r="H17" s="1423">
        <v>6</v>
      </c>
      <c r="I17" s="1422">
        <v>206</v>
      </c>
      <c r="J17" s="1428">
        <v>168</v>
      </c>
      <c r="K17" s="1423">
        <v>166</v>
      </c>
      <c r="L17" s="1418">
        <f t="shared" si="1"/>
        <v>0.98809523809523814</v>
      </c>
      <c r="M17" s="1422">
        <v>167</v>
      </c>
      <c r="N17" s="1423">
        <v>1</v>
      </c>
      <c r="O17" s="1422">
        <v>37</v>
      </c>
      <c r="P17" s="1423">
        <v>37</v>
      </c>
      <c r="Q17" s="1411">
        <f t="shared" si="2"/>
        <v>1</v>
      </c>
      <c r="R17" s="313"/>
      <c r="T17" s="290"/>
      <c r="U17" s="413"/>
      <c r="V17" s="414"/>
    </row>
    <row r="18" spans="1:25" ht="15" customHeight="1" x14ac:dyDescent="0.2">
      <c r="A18" s="884">
        <v>8</v>
      </c>
      <c r="B18" s="885" t="s">
        <v>22</v>
      </c>
      <c r="C18" s="1422">
        <v>202</v>
      </c>
      <c r="D18" s="1428">
        <v>200</v>
      </c>
      <c r="E18" s="1423">
        <v>160</v>
      </c>
      <c r="F18" s="1438">
        <f t="shared" si="0"/>
        <v>0.8</v>
      </c>
      <c r="G18" s="1422">
        <v>26</v>
      </c>
      <c r="H18" s="1423">
        <v>149</v>
      </c>
      <c r="I18" s="1422">
        <v>160</v>
      </c>
      <c r="J18" s="1428">
        <v>168</v>
      </c>
      <c r="K18" s="1423">
        <v>168</v>
      </c>
      <c r="L18" s="1418">
        <f t="shared" si="1"/>
        <v>1</v>
      </c>
      <c r="M18" s="1422">
        <v>110</v>
      </c>
      <c r="N18" s="1423">
        <v>58</v>
      </c>
      <c r="O18" s="1422">
        <v>28</v>
      </c>
      <c r="P18" s="1423">
        <v>27</v>
      </c>
      <c r="Q18" s="1411">
        <f t="shared" si="2"/>
        <v>0.9642857142857143</v>
      </c>
      <c r="R18" s="313"/>
      <c r="U18" s="413"/>
    </row>
    <row r="19" spans="1:25" ht="15" customHeight="1" x14ac:dyDescent="0.2">
      <c r="A19" s="884">
        <v>9</v>
      </c>
      <c r="B19" s="885" t="s">
        <v>23</v>
      </c>
      <c r="C19" s="1422">
        <v>311</v>
      </c>
      <c r="D19" s="1428">
        <v>277</v>
      </c>
      <c r="E19" s="1423">
        <v>146</v>
      </c>
      <c r="F19" s="1438">
        <f t="shared" si="0"/>
        <v>0.52707581227436828</v>
      </c>
      <c r="G19" s="1422">
        <v>57</v>
      </c>
      <c r="H19" s="1423">
        <v>220</v>
      </c>
      <c r="I19" s="1422">
        <v>250</v>
      </c>
      <c r="J19" s="1428">
        <v>239</v>
      </c>
      <c r="K19" s="1423">
        <v>234</v>
      </c>
      <c r="L19" s="1418">
        <f t="shared" si="1"/>
        <v>0.97907949790794979</v>
      </c>
      <c r="M19" s="1422">
        <v>143</v>
      </c>
      <c r="N19" s="1423">
        <v>96</v>
      </c>
      <c r="O19" s="1422">
        <v>43</v>
      </c>
      <c r="P19" s="1423">
        <v>39</v>
      </c>
      <c r="Q19" s="1411">
        <f t="shared" si="2"/>
        <v>0.90697674418604646</v>
      </c>
      <c r="R19" s="313"/>
      <c r="U19" s="413"/>
    </row>
    <row r="20" spans="1:25" ht="15" customHeight="1" x14ac:dyDescent="0.2">
      <c r="A20" s="884">
        <v>10</v>
      </c>
      <c r="B20" s="885" t="s">
        <v>24</v>
      </c>
      <c r="C20" s="1422">
        <v>272</v>
      </c>
      <c r="D20" s="1428">
        <v>256</v>
      </c>
      <c r="E20" s="1423">
        <v>241</v>
      </c>
      <c r="F20" s="1438">
        <f t="shared" si="0"/>
        <v>0.94140625</v>
      </c>
      <c r="G20" s="1422">
        <v>78</v>
      </c>
      <c r="H20" s="1423">
        <v>178</v>
      </c>
      <c r="I20" s="1422">
        <v>320</v>
      </c>
      <c r="J20" s="1428">
        <v>318</v>
      </c>
      <c r="K20" s="1423">
        <v>313</v>
      </c>
      <c r="L20" s="1418">
        <f t="shared" si="1"/>
        <v>0.98427672955974843</v>
      </c>
      <c r="M20" s="1422">
        <v>210</v>
      </c>
      <c r="N20" s="1423">
        <v>108</v>
      </c>
      <c r="O20" s="1422">
        <v>62</v>
      </c>
      <c r="P20" s="1423">
        <v>45</v>
      </c>
      <c r="Q20" s="1411">
        <f t="shared" si="2"/>
        <v>0.72580645161290325</v>
      </c>
      <c r="R20" s="312"/>
      <c r="U20" s="414"/>
    </row>
    <row r="21" spans="1:25" ht="15" customHeight="1" x14ac:dyDescent="0.2">
      <c r="A21" s="884">
        <v>11</v>
      </c>
      <c r="B21" s="885" t="s">
        <v>25</v>
      </c>
      <c r="C21" s="1422">
        <v>352</v>
      </c>
      <c r="D21" s="1428">
        <v>342</v>
      </c>
      <c r="E21" s="1423">
        <v>0</v>
      </c>
      <c r="F21" s="1438">
        <f t="shared" si="0"/>
        <v>0</v>
      </c>
      <c r="G21" s="1422">
        <v>75</v>
      </c>
      <c r="H21" s="1423">
        <v>267</v>
      </c>
      <c r="I21" s="1422">
        <v>340</v>
      </c>
      <c r="J21" s="1428">
        <v>343</v>
      </c>
      <c r="K21" s="1423">
        <v>337</v>
      </c>
      <c r="L21" s="1418">
        <f t="shared" si="1"/>
        <v>0.98250728862973757</v>
      </c>
      <c r="M21" s="1422">
        <v>192</v>
      </c>
      <c r="N21" s="1423">
        <v>151</v>
      </c>
      <c r="O21" s="1422">
        <v>81</v>
      </c>
      <c r="P21" s="1423">
        <v>64</v>
      </c>
      <c r="Q21" s="1411">
        <f t="shared" si="2"/>
        <v>0.79012345679012341</v>
      </c>
    </row>
    <row r="22" spans="1:25" ht="15" customHeight="1" x14ac:dyDescent="0.2">
      <c r="A22" s="884">
        <v>12</v>
      </c>
      <c r="B22" s="885" t="s">
        <v>26</v>
      </c>
      <c r="C22" s="1422">
        <v>429</v>
      </c>
      <c r="D22" s="1428">
        <v>421</v>
      </c>
      <c r="E22" s="1423">
        <v>385</v>
      </c>
      <c r="F22" s="1438">
        <f t="shared" si="0"/>
        <v>0.91448931116389554</v>
      </c>
      <c r="G22" s="1422">
        <v>75</v>
      </c>
      <c r="H22" s="1423">
        <v>346</v>
      </c>
      <c r="I22" s="1422">
        <v>381</v>
      </c>
      <c r="J22" s="1428">
        <v>381</v>
      </c>
      <c r="K22" s="1423">
        <v>355</v>
      </c>
      <c r="L22" s="1418">
        <f t="shared" si="1"/>
        <v>0.93175853018372701</v>
      </c>
      <c r="M22" s="1422">
        <v>215</v>
      </c>
      <c r="N22" s="1423">
        <v>166</v>
      </c>
      <c r="O22" s="1422">
        <v>89</v>
      </c>
      <c r="P22" s="1423">
        <v>73</v>
      </c>
      <c r="Q22" s="1411">
        <f t="shared" si="2"/>
        <v>0.8202247191011236</v>
      </c>
    </row>
    <row r="23" spans="1:25" ht="15" customHeight="1" x14ac:dyDescent="0.2">
      <c r="A23" s="884">
        <v>13</v>
      </c>
      <c r="B23" s="885" t="s">
        <v>27</v>
      </c>
      <c r="C23" s="1422">
        <v>267</v>
      </c>
      <c r="D23" s="1428">
        <v>226</v>
      </c>
      <c r="E23" s="1423">
        <v>224</v>
      </c>
      <c r="F23" s="1438">
        <f t="shared" si="0"/>
        <v>0.99115044247787609</v>
      </c>
      <c r="G23" s="1422">
        <v>38</v>
      </c>
      <c r="H23" s="1423">
        <v>188</v>
      </c>
      <c r="I23" s="1422">
        <v>324</v>
      </c>
      <c r="J23" s="1428">
        <v>322</v>
      </c>
      <c r="K23" s="1423">
        <v>307</v>
      </c>
      <c r="L23" s="1418">
        <f t="shared" si="1"/>
        <v>0.95341614906832295</v>
      </c>
      <c r="M23" s="1422">
        <v>265</v>
      </c>
      <c r="N23" s="1423">
        <v>57</v>
      </c>
      <c r="O23" s="1422">
        <v>96</v>
      </c>
      <c r="P23" s="1423">
        <v>85</v>
      </c>
      <c r="Q23" s="1411">
        <f t="shared" si="2"/>
        <v>0.88541666666666663</v>
      </c>
      <c r="W23" t="s">
        <v>16</v>
      </c>
    </row>
    <row r="24" spans="1:25" ht="15" customHeight="1" x14ac:dyDescent="0.2">
      <c r="A24" s="884">
        <v>14</v>
      </c>
      <c r="B24" s="885" t="s">
        <v>28</v>
      </c>
      <c r="C24" s="1422">
        <v>222</v>
      </c>
      <c r="D24" s="1428">
        <v>222</v>
      </c>
      <c r="E24" s="1423">
        <v>222</v>
      </c>
      <c r="F24" s="1438">
        <f t="shared" si="0"/>
        <v>1</v>
      </c>
      <c r="G24" s="1422">
        <v>57</v>
      </c>
      <c r="H24" s="1423">
        <v>165</v>
      </c>
      <c r="I24" s="1422">
        <v>222</v>
      </c>
      <c r="J24" s="1428">
        <v>226</v>
      </c>
      <c r="K24" s="1423">
        <v>224</v>
      </c>
      <c r="L24" s="1418">
        <f t="shared" si="1"/>
        <v>0.99115044247787609</v>
      </c>
      <c r="M24" s="1422">
        <v>137</v>
      </c>
      <c r="N24" s="1423">
        <v>89</v>
      </c>
      <c r="O24" s="1422">
        <v>38</v>
      </c>
      <c r="P24" s="1423">
        <v>30</v>
      </c>
      <c r="Q24" s="1411">
        <f t="shared" si="2"/>
        <v>0.78947368421052633</v>
      </c>
    </row>
    <row r="25" spans="1:25" ht="15" customHeight="1" thickBot="1" x14ac:dyDescent="0.25">
      <c r="A25" s="889">
        <v>15</v>
      </c>
      <c r="B25" s="890" t="s">
        <v>88</v>
      </c>
      <c r="C25" s="1424">
        <v>344</v>
      </c>
      <c r="D25" s="1429">
        <v>339</v>
      </c>
      <c r="E25" s="1426">
        <v>319</v>
      </c>
      <c r="F25" s="1439">
        <f t="shared" si="0"/>
        <v>0.94100294985250732</v>
      </c>
      <c r="G25" s="1424">
        <v>66</v>
      </c>
      <c r="H25" s="1426">
        <v>273</v>
      </c>
      <c r="I25" s="1424">
        <v>285</v>
      </c>
      <c r="J25" s="1429">
        <v>296</v>
      </c>
      <c r="K25" s="1426">
        <v>295</v>
      </c>
      <c r="L25" s="1425">
        <f t="shared" si="1"/>
        <v>0.9966216216216216</v>
      </c>
      <c r="M25" s="1424">
        <v>130</v>
      </c>
      <c r="N25" s="1426">
        <v>166</v>
      </c>
      <c r="O25" s="1424">
        <v>45</v>
      </c>
      <c r="P25" s="1426">
        <v>28</v>
      </c>
      <c r="Q25" s="1412">
        <f t="shared" si="2"/>
        <v>0.62222222222222223</v>
      </c>
      <c r="S25" t="s">
        <v>16</v>
      </c>
      <c r="Y25" t="s">
        <v>16</v>
      </c>
    </row>
    <row r="26" spans="1:25" ht="15" customHeight="1" thickBot="1" x14ac:dyDescent="0.3">
      <c r="A26" s="1362"/>
      <c r="B26" s="1363" t="s">
        <v>49</v>
      </c>
      <c r="C26" s="1413">
        <f>SUM(C11:C25)</f>
        <v>4062</v>
      </c>
      <c r="D26" s="1414">
        <f t="shared" ref="D26:P26" si="3">SUM(D11:D25)</f>
        <v>3773</v>
      </c>
      <c r="E26" s="1415">
        <f t="shared" si="3"/>
        <v>2659</v>
      </c>
      <c r="F26" s="1416">
        <f>E26/D26</f>
        <v>0.70474423535648023</v>
      </c>
      <c r="G26" s="1413">
        <f t="shared" ref="G26" si="4">SUM(G11:G25)</f>
        <v>779</v>
      </c>
      <c r="H26" s="1414">
        <f t="shared" ref="H26" si="5">SUM(H11:H25)</f>
        <v>2969</v>
      </c>
      <c r="I26" s="1413">
        <f t="shared" ref="I26" si="6">SUM(I11:I25)</f>
        <v>5528</v>
      </c>
      <c r="J26" s="1414">
        <f t="shared" ref="J26" si="7">SUM(J11:J25)</f>
        <v>5475</v>
      </c>
      <c r="K26" s="1415">
        <f t="shared" ref="K26" si="8">SUM(K11:K25)</f>
        <v>5310</v>
      </c>
      <c r="L26" s="1416">
        <f>K26/J26</f>
        <v>0.96986301369863015</v>
      </c>
      <c r="M26" s="1413">
        <f t="shared" si="3"/>
        <v>3657</v>
      </c>
      <c r="N26" s="1417">
        <f t="shared" si="3"/>
        <v>1824</v>
      </c>
      <c r="O26" s="1413">
        <f t="shared" si="3"/>
        <v>1129</v>
      </c>
      <c r="P26" s="1415">
        <f t="shared" si="3"/>
        <v>925</v>
      </c>
      <c r="Q26" s="1364">
        <f>P26/O26</f>
        <v>0.81930912311780335</v>
      </c>
      <c r="S26" t="s">
        <v>16</v>
      </c>
      <c r="T26" t="s">
        <v>16</v>
      </c>
    </row>
    <row r="27" spans="1:25" ht="15" customHeight="1" x14ac:dyDescent="0.2">
      <c r="A27" s="884"/>
      <c r="B27" s="885" t="s">
        <v>50</v>
      </c>
      <c r="C27" s="886">
        <v>4781</v>
      </c>
      <c r="D27" s="888">
        <v>4168</v>
      </c>
      <c r="E27" s="895">
        <v>3080</v>
      </c>
      <c r="F27" s="903">
        <v>0.73896353166986561</v>
      </c>
      <c r="G27" s="886">
        <v>772</v>
      </c>
      <c r="H27" s="888">
        <v>3286</v>
      </c>
      <c r="I27" s="886">
        <v>4383.0191733701313</v>
      </c>
      <c r="J27" s="888">
        <v>3239.6789120351891</v>
      </c>
      <c r="K27" s="895">
        <v>3783.4356152869668</v>
      </c>
      <c r="L27" s="903">
        <v>0.96493506493506498</v>
      </c>
      <c r="M27" s="886">
        <v>3463</v>
      </c>
      <c r="N27" s="887">
        <v>1962</v>
      </c>
      <c r="O27" s="886">
        <v>1232</v>
      </c>
      <c r="P27" s="895">
        <v>1055</v>
      </c>
      <c r="Q27" s="903">
        <v>0.85633116883116878</v>
      </c>
      <c r="S27" t="s">
        <v>16</v>
      </c>
      <c r="T27" t="s">
        <v>16</v>
      </c>
    </row>
    <row r="28" spans="1:25" ht="15" customHeight="1" x14ac:dyDescent="0.2">
      <c r="A28" s="884"/>
      <c r="B28" s="885" t="s">
        <v>51</v>
      </c>
      <c r="C28" s="886">
        <v>3682</v>
      </c>
      <c r="D28" s="888">
        <v>3557</v>
      </c>
      <c r="E28" s="895">
        <v>3119</v>
      </c>
      <c r="F28" s="903">
        <v>0.87686252459938152</v>
      </c>
      <c r="G28" s="886">
        <v>542</v>
      </c>
      <c r="H28" s="888">
        <v>2855</v>
      </c>
      <c r="I28" s="886">
        <v>5682</v>
      </c>
      <c r="J28" s="888">
        <v>5534</v>
      </c>
      <c r="K28" s="895">
        <v>4713</v>
      </c>
      <c r="L28" s="903">
        <v>0.8516443801951572</v>
      </c>
      <c r="M28" s="886">
        <v>3423</v>
      </c>
      <c r="N28" s="887">
        <v>2114</v>
      </c>
      <c r="O28" s="886">
        <v>1372</v>
      </c>
      <c r="P28" s="895">
        <v>1216</v>
      </c>
      <c r="Q28" s="903">
        <v>0.88629737609329451</v>
      </c>
      <c r="S28" t="s">
        <v>16</v>
      </c>
      <c r="T28" t="s">
        <v>16</v>
      </c>
    </row>
    <row r="29" spans="1:25" ht="15" customHeight="1" x14ac:dyDescent="0.2">
      <c r="A29" s="884"/>
      <c r="B29" s="885" t="s">
        <v>52</v>
      </c>
      <c r="C29" s="886">
        <v>3642</v>
      </c>
      <c r="D29" s="888">
        <v>3201</v>
      </c>
      <c r="E29" s="895">
        <v>2547</v>
      </c>
      <c r="F29" s="903">
        <v>0.79568884723523903</v>
      </c>
      <c r="G29" s="886">
        <v>632</v>
      </c>
      <c r="H29" s="888">
        <v>2290</v>
      </c>
      <c r="I29" s="886">
        <v>5738</v>
      </c>
      <c r="J29" s="888">
        <v>5466</v>
      </c>
      <c r="K29" s="895">
        <v>5217</v>
      </c>
      <c r="L29" s="903">
        <v>0.95444566410537868</v>
      </c>
      <c r="M29" s="886">
        <v>3501</v>
      </c>
      <c r="N29" s="887">
        <v>1992</v>
      </c>
      <c r="O29" s="886">
        <v>1408</v>
      </c>
      <c r="P29" s="895">
        <v>1219</v>
      </c>
      <c r="Q29" s="903">
        <v>0.86576704545454541</v>
      </c>
      <c r="S29" t="s">
        <v>16</v>
      </c>
      <c r="T29" t="s">
        <v>16</v>
      </c>
    </row>
    <row r="30" spans="1:25" ht="15" customHeight="1" x14ac:dyDescent="0.2">
      <c r="A30" s="884"/>
      <c r="B30" s="885" t="s">
        <v>53</v>
      </c>
      <c r="C30" s="886">
        <v>2828</v>
      </c>
      <c r="D30" s="888">
        <v>2636</v>
      </c>
      <c r="E30" s="895">
        <v>2031</v>
      </c>
      <c r="F30" s="903">
        <v>0.77048558421851288</v>
      </c>
      <c r="G30" s="886">
        <v>593</v>
      </c>
      <c r="H30" s="888">
        <v>2031</v>
      </c>
      <c r="I30" s="886">
        <v>5698</v>
      </c>
      <c r="J30" s="888">
        <v>5683</v>
      </c>
      <c r="K30" s="895">
        <v>5385</v>
      </c>
      <c r="L30" s="903">
        <v>0.9475629069153616</v>
      </c>
      <c r="M30" s="886">
        <v>3388</v>
      </c>
      <c r="N30" s="887">
        <v>2297</v>
      </c>
      <c r="O30" s="886">
        <v>1405</v>
      </c>
      <c r="P30" s="895">
        <v>1242</v>
      </c>
      <c r="Q30" s="903">
        <v>0.88398576512455518</v>
      </c>
      <c r="S30" t="s">
        <v>16</v>
      </c>
    </row>
    <row r="31" spans="1:25" ht="15" customHeight="1" x14ac:dyDescent="0.2">
      <c r="A31" s="884"/>
      <c r="B31" s="885" t="s">
        <v>54</v>
      </c>
      <c r="C31" s="886">
        <v>3305</v>
      </c>
      <c r="D31" s="888">
        <v>2997</v>
      </c>
      <c r="E31" s="895">
        <v>2266</v>
      </c>
      <c r="F31" s="903">
        <v>0.75608942275608937</v>
      </c>
      <c r="G31" s="886">
        <v>735</v>
      </c>
      <c r="H31" s="888">
        <v>2092</v>
      </c>
      <c r="I31" s="886">
        <v>5770</v>
      </c>
      <c r="J31" s="888">
        <v>5523</v>
      </c>
      <c r="K31" s="895">
        <v>5228</v>
      </c>
      <c r="L31" s="903">
        <v>0.94658699981893901</v>
      </c>
      <c r="M31" s="886">
        <v>3300</v>
      </c>
      <c r="N31" s="887">
        <v>2233</v>
      </c>
      <c r="O31" s="886">
        <v>1465</v>
      </c>
      <c r="P31" s="895">
        <v>1270</v>
      </c>
      <c r="Q31" s="903">
        <v>0.86689419795221845</v>
      </c>
    </row>
    <row r="32" spans="1:25" ht="15" customHeight="1" x14ac:dyDescent="0.2">
      <c r="A32" s="884"/>
      <c r="B32" s="885" t="s">
        <v>55</v>
      </c>
      <c r="C32" s="886">
        <v>3164</v>
      </c>
      <c r="D32" s="888">
        <v>2914</v>
      </c>
      <c r="E32" s="895">
        <v>2101</v>
      </c>
      <c r="F32" s="903">
        <v>0.7210020590253946</v>
      </c>
      <c r="G32" s="886">
        <v>683</v>
      </c>
      <c r="H32" s="888">
        <v>1959</v>
      </c>
      <c r="I32" s="886">
        <v>5343</v>
      </c>
      <c r="J32" s="888">
        <v>5263</v>
      </c>
      <c r="K32" s="895">
        <v>4934</v>
      </c>
      <c r="L32" s="903">
        <v>0.93748812464373932</v>
      </c>
      <c r="M32" s="886">
        <v>3200</v>
      </c>
      <c r="N32" s="887">
        <v>2065</v>
      </c>
      <c r="O32" s="886">
        <v>1420</v>
      </c>
      <c r="P32" s="895">
        <v>1258</v>
      </c>
      <c r="Q32" s="903">
        <v>0.88591549295774652</v>
      </c>
    </row>
    <row r="33" spans="1:17" ht="15" customHeight="1" thickBot="1" x14ac:dyDescent="0.25">
      <c r="A33" s="1323"/>
      <c r="B33" s="1324" t="s">
        <v>89</v>
      </c>
      <c r="C33" s="891">
        <v>3850</v>
      </c>
      <c r="D33" s="893">
        <v>3353</v>
      </c>
      <c r="E33" s="894">
        <v>2761</v>
      </c>
      <c r="F33" s="904">
        <v>0.82344169400536837</v>
      </c>
      <c r="G33" s="891">
        <v>894</v>
      </c>
      <c r="H33" s="893">
        <v>2267</v>
      </c>
      <c r="I33" s="891">
        <v>4912</v>
      </c>
      <c r="J33" s="893">
        <v>4437</v>
      </c>
      <c r="K33" s="894">
        <v>4134</v>
      </c>
      <c r="L33" s="904">
        <v>0.93171061528059496</v>
      </c>
      <c r="M33" s="891">
        <v>2462</v>
      </c>
      <c r="N33" s="892">
        <v>1976</v>
      </c>
      <c r="O33" s="891">
        <v>1045</v>
      </c>
      <c r="P33" s="894">
        <v>886</v>
      </c>
      <c r="Q33" s="904">
        <v>0.84784688995215307</v>
      </c>
    </row>
    <row r="34" spans="1:17" ht="15" hidden="1" customHeight="1" outlineLevel="1" x14ac:dyDescent="0.2">
      <c r="A34" s="149"/>
      <c r="B34" s="403" t="s">
        <v>90</v>
      </c>
      <c r="C34" s="465">
        <v>3169</v>
      </c>
      <c r="D34" s="466">
        <v>2512</v>
      </c>
      <c r="E34" s="756">
        <v>2071</v>
      </c>
      <c r="F34" s="759">
        <v>0.82444267515923564</v>
      </c>
      <c r="G34" s="464">
        <v>707</v>
      </c>
      <c r="H34" s="659">
        <v>1509</v>
      </c>
      <c r="I34" s="465">
        <v>3180</v>
      </c>
      <c r="J34" s="758">
        <v>2800</v>
      </c>
      <c r="K34" s="756">
        <v>2668</v>
      </c>
      <c r="L34" s="759">
        <v>0.95285714285714285</v>
      </c>
      <c r="M34" s="665">
        <v>1354</v>
      </c>
      <c r="N34" s="664">
        <v>1304</v>
      </c>
      <c r="O34" s="665">
        <v>811</v>
      </c>
      <c r="P34" s="666">
        <v>651</v>
      </c>
      <c r="Q34" s="667">
        <v>0.80271270036991371</v>
      </c>
    </row>
    <row r="35" spans="1:17" ht="15" hidden="1" customHeight="1" outlineLevel="1" thickBot="1" x14ac:dyDescent="0.25">
      <c r="A35" s="173"/>
      <c r="B35" s="285" t="s">
        <v>59</v>
      </c>
      <c r="C35" s="165">
        <v>1741</v>
      </c>
      <c r="D35" s="178">
        <v>1322</v>
      </c>
      <c r="E35" s="755">
        <v>1132</v>
      </c>
      <c r="F35" s="655">
        <v>0.85627836611195163</v>
      </c>
      <c r="G35" s="463">
        <v>454.15999999999997</v>
      </c>
      <c r="H35" s="462">
        <v>737</v>
      </c>
      <c r="I35" s="165">
        <v>1587</v>
      </c>
      <c r="J35" s="757">
        <v>1436</v>
      </c>
      <c r="K35" s="755">
        <v>1357</v>
      </c>
      <c r="L35" s="655">
        <v>0.94498607242339838</v>
      </c>
      <c r="M35" s="658">
        <v>678</v>
      </c>
      <c r="N35" s="657">
        <v>674</v>
      </c>
      <c r="O35" s="658">
        <v>409</v>
      </c>
      <c r="P35" s="670">
        <v>334</v>
      </c>
      <c r="Q35" s="656">
        <v>0.81662591687041564</v>
      </c>
    </row>
    <row r="36" spans="1:17" ht="15" hidden="1" customHeight="1" outlineLevel="1" x14ac:dyDescent="0.2">
      <c r="A36" s="149"/>
      <c r="B36" s="403" t="s">
        <v>60</v>
      </c>
      <c r="C36" s="671">
        <v>3650</v>
      </c>
      <c r="D36" s="672">
        <v>3314</v>
      </c>
      <c r="E36" s="661">
        <v>2839</v>
      </c>
      <c r="F36" s="673">
        <v>0.85666867833433913</v>
      </c>
      <c r="G36" s="464">
        <v>1205</v>
      </c>
      <c r="H36" s="674">
        <v>1928</v>
      </c>
      <c r="I36" s="675">
        <v>4612</v>
      </c>
      <c r="J36" s="672">
        <v>4507</v>
      </c>
      <c r="K36" s="661">
        <v>4228</v>
      </c>
      <c r="L36" s="662">
        <v>0.93809629465276234</v>
      </c>
      <c r="M36" s="663">
        <v>2019</v>
      </c>
      <c r="N36" s="676">
        <v>2287</v>
      </c>
      <c r="O36" s="677">
        <v>1227</v>
      </c>
      <c r="P36" s="666">
        <v>1075</v>
      </c>
      <c r="Q36" s="667">
        <v>0.876120619396903</v>
      </c>
    </row>
    <row r="37" spans="1:17" ht="15" hidden="1" customHeight="1" outlineLevel="1" x14ac:dyDescent="0.2">
      <c r="A37" s="172"/>
      <c r="B37" s="159" t="s">
        <v>61</v>
      </c>
      <c r="C37" s="678">
        <v>2996</v>
      </c>
      <c r="D37" s="679">
        <v>2604</v>
      </c>
      <c r="E37" s="668">
        <v>2125</v>
      </c>
      <c r="F37" s="680">
        <v>0.8160522273425499</v>
      </c>
      <c r="G37" s="467">
        <v>960</v>
      </c>
      <c r="H37" s="681">
        <v>1294</v>
      </c>
      <c r="I37" s="678">
        <v>3258</v>
      </c>
      <c r="J37" s="679">
        <v>3012</v>
      </c>
      <c r="K37" s="668">
        <v>2836</v>
      </c>
      <c r="L37" s="680">
        <v>0.94156706507304122</v>
      </c>
      <c r="M37" s="467">
        <v>1384</v>
      </c>
      <c r="N37" s="660">
        <v>1518</v>
      </c>
      <c r="O37" s="679">
        <v>901</v>
      </c>
      <c r="P37" s="682">
        <v>789</v>
      </c>
      <c r="Q37" s="669">
        <v>0.87569367369589346</v>
      </c>
    </row>
    <row r="38" spans="1:17" s="9" customFormat="1" ht="15" hidden="1" customHeight="1" outlineLevel="1" thickBot="1" x14ac:dyDescent="0.25">
      <c r="A38" s="142"/>
      <c r="B38" s="160" t="s">
        <v>62</v>
      </c>
      <c r="C38" s="683">
        <v>1457</v>
      </c>
      <c r="D38" s="684">
        <v>1231</v>
      </c>
      <c r="E38" s="685">
        <v>991</v>
      </c>
      <c r="F38" s="686">
        <v>0.80503655564581644</v>
      </c>
      <c r="G38" s="687">
        <v>494</v>
      </c>
      <c r="H38" s="688">
        <v>416</v>
      </c>
      <c r="I38" s="683">
        <v>1730</v>
      </c>
      <c r="J38" s="684">
        <v>1596</v>
      </c>
      <c r="K38" s="685">
        <v>1499</v>
      </c>
      <c r="L38" s="689">
        <v>0.93922305764411029</v>
      </c>
      <c r="M38" s="690">
        <v>777</v>
      </c>
      <c r="N38" s="310">
        <v>730</v>
      </c>
      <c r="O38" s="684">
        <v>503</v>
      </c>
      <c r="P38" s="691">
        <v>437</v>
      </c>
      <c r="Q38" s="692">
        <v>0.8687872763419483</v>
      </c>
    </row>
    <row r="39" spans="1:17" s="9" customFormat="1" ht="15" hidden="1" customHeight="1" outlineLevel="1" x14ac:dyDescent="0.2">
      <c r="A39" s="110"/>
      <c r="B39" s="112" t="s">
        <v>63</v>
      </c>
      <c r="C39" s="693">
        <v>3464</v>
      </c>
      <c r="D39" s="694">
        <v>3221</v>
      </c>
      <c r="E39" s="695">
        <v>2665</v>
      </c>
      <c r="F39" s="696">
        <v>0.82738280037255507</v>
      </c>
      <c r="G39" s="697">
        <v>1444</v>
      </c>
      <c r="H39" s="698">
        <v>1492</v>
      </c>
      <c r="I39" s="693">
        <v>4968</v>
      </c>
      <c r="J39" s="694">
        <v>4531</v>
      </c>
      <c r="K39" s="695">
        <v>4140</v>
      </c>
      <c r="L39" s="696">
        <v>0.91370558375634514</v>
      </c>
      <c r="M39" s="109">
        <v>2227</v>
      </c>
      <c r="N39" s="147">
        <v>2186</v>
      </c>
      <c r="O39" s="699">
        <v>1738</v>
      </c>
      <c r="P39" s="700">
        <v>1513</v>
      </c>
      <c r="Q39" s="701">
        <v>0.8705408515535098</v>
      </c>
    </row>
    <row r="40" spans="1:17" s="9" customFormat="1" ht="15" hidden="1" customHeight="1" outlineLevel="1" x14ac:dyDescent="0.2">
      <c r="A40" s="73"/>
      <c r="B40" s="253" t="s">
        <v>64</v>
      </c>
      <c r="C40" s="702">
        <v>2408</v>
      </c>
      <c r="D40" s="703">
        <v>2250</v>
      </c>
      <c r="E40" s="704">
        <v>1812</v>
      </c>
      <c r="F40" s="705">
        <v>0.80533333333333335</v>
      </c>
      <c r="G40" s="706">
        <v>1061</v>
      </c>
      <c r="H40" s="707">
        <v>982</v>
      </c>
      <c r="I40" s="702">
        <v>3280</v>
      </c>
      <c r="J40" s="703">
        <v>3015</v>
      </c>
      <c r="K40" s="704">
        <v>2749</v>
      </c>
      <c r="L40" s="705">
        <v>0.91177446102819237</v>
      </c>
      <c r="M40" s="625">
        <v>1461</v>
      </c>
      <c r="N40" s="606">
        <v>1502</v>
      </c>
      <c r="O40" s="708">
        <v>1097</v>
      </c>
      <c r="P40" s="709">
        <v>964</v>
      </c>
      <c r="Q40" s="710">
        <v>0.87876025524156787</v>
      </c>
    </row>
    <row r="41" spans="1:17" s="9" customFormat="1" ht="15" hidden="1" customHeight="1" outlineLevel="1" thickBot="1" x14ac:dyDescent="0.25">
      <c r="A41" s="31"/>
      <c r="B41" s="32" t="s">
        <v>65</v>
      </c>
      <c r="C41" s="711">
        <v>1325</v>
      </c>
      <c r="D41" s="712">
        <v>1169</v>
      </c>
      <c r="E41" s="713">
        <v>893</v>
      </c>
      <c r="F41" s="714">
        <v>0.76390076988879385</v>
      </c>
      <c r="G41" s="715">
        <v>629</v>
      </c>
      <c r="H41" s="716">
        <v>499</v>
      </c>
      <c r="I41" s="711">
        <v>1741</v>
      </c>
      <c r="J41" s="712">
        <v>1552</v>
      </c>
      <c r="K41" s="713">
        <v>1400</v>
      </c>
      <c r="L41" s="714">
        <v>0.90206185567010311</v>
      </c>
      <c r="M41" s="630">
        <v>690</v>
      </c>
      <c r="N41" s="717">
        <v>753</v>
      </c>
      <c r="O41" s="718">
        <v>517</v>
      </c>
      <c r="P41" s="719">
        <v>440</v>
      </c>
      <c r="Q41" s="720">
        <v>0.85106382978723405</v>
      </c>
    </row>
    <row r="42" spans="1:17" s="9" customFormat="1" ht="15" hidden="1" customHeight="1" outlineLevel="1" thickBot="1" x14ac:dyDescent="0.25">
      <c r="A42" s="7"/>
      <c r="B42" s="33" t="s">
        <v>66</v>
      </c>
      <c r="C42" s="721">
        <v>3705</v>
      </c>
      <c r="D42" s="722">
        <v>3214</v>
      </c>
      <c r="E42" s="723">
        <v>2752</v>
      </c>
      <c r="F42" s="724">
        <v>0.85625388923459866</v>
      </c>
      <c r="G42" s="725">
        <v>1432</v>
      </c>
      <c r="H42" s="726">
        <v>1296</v>
      </c>
      <c r="I42" s="721">
        <v>4858</v>
      </c>
      <c r="J42" s="722">
        <v>4230</v>
      </c>
      <c r="K42" s="727">
        <v>3913</v>
      </c>
      <c r="L42" s="728">
        <v>0.92505910165484628</v>
      </c>
      <c r="M42" s="729">
        <v>1968</v>
      </c>
      <c r="N42" s="730">
        <v>2134</v>
      </c>
      <c r="O42" s="731">
        <v>1642</v>
      </c>
      <c r="P42" s="732">
        <v>1457</v>
      </c>
      <c r="Q42" s="733">
        <v>0.88733252131546891</v>
      </c>
    </row>
    <row r="43" spans="1:17" collapsed="1" x14ac:dyDescent="0.2">
      <c r="A43" s="1"/>
    </row>
  </sheetData>
  <mergeCells count="2">
    <mergeCell ref="C9:H9"/>
    <mergeCell ref="I9:Q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61"/>
  <sheetViews>
    <sheetView showGridLines="0" topLeftCell="A10" zoomScale="120" zoomScaleNormal="120" workbookViewId="0">
      <selection activeCell="K4" sqref="K4"/>
    </sheetView>
  </sheetViews>
  <sheetFormatPr baseColWidth="10" defaultColWidth="11.42578125" defaultRowHeight="12.75" outlineLevelRow="1" x14ac:dyDescent="0.2"/>
  <cols>
    <col min="1" max="1" width="6.140625" style="2" bestFit="1" customWidth="1"/>
    <col min="2" max="2" width="22" bestFit="1" customWidth="1"/>
    <col min="3" max="3" width="12.85546875" customWidth="1"/>
    <col min="4" max="4" width="12.5703125" customWidth="1"/>
    <col min="5" max="6" width="10.42578125" customWidth="1"/>
    <col min="7" max="8" width="11.42578125" customWidth="1"/>
    <col min="9" max="9" width="21.7109375" customWidth="1"/>
    <col min="10" max="12" width="8.7109375" bestFit="1" customWidth="1"/>
    <col min="13" max="13" width="9.7109375" bestFit="1" customWidth="1"/>
    <col min="14" max="14" width="8.7109375" bestFit="1" customWidth="1"/>
    <col min="15" max="15" width="11.42578125" customWidth="1"/>
  </cols>
  <sheetData>
    <row r="1" spans="1:16" x14ac:dyDescent="0.2">
      <c r="A1" s="179" t="s">
        <v>91</v>
      </c>
      <c r="B1" s="180"/>
    </row>
    <row r="2" spans="1:16" x14ac:dyDescent="0.2">
      <c r="A2" s="1" t="s">
        <v>0</v>
      </c>
    </row>
    <row r="3" spans="1:16" x14ac:dyDescent="0.2">
      <c r="A3" s="1"/>
    </row>
    <row r="4" spans="1:16" x14ac:dyDescent="0.2">
      <c r="A4" s="1" t="str">
        <f>A10</f>
        <v>Tabell  1-3 - B2 - Antall personer som har bostøtte pr. 31.12</v>
      </c>
    </row>
    <row r="5" spans="1:16" x14ac:dyDescent="0.2">
      <c r="A5" s="1" t="str">
        <f>H10</f>
        <v>Tabell  1-3 - B3 - Ventetid på effektuering av tildelt kommunal bolig i perioden 1.1 - 31.12</v>
      </c>
    </row>
    <row r="6" spans="1:16" x14ac:dyDescent="0.2">
      <c r="A6" s="1"/>
    </row>
    <row r="10" spans="1:16" s="14" customFormat="1" ht="30" customHeight="1" thickBot="1" x14ac:dyDescent="0.25">
      <c r="A10" s="3" t="s">
        <v>92</v>
      </c>
      <c r="B10" s="13"/>
      <c r="H10" s="3" t="s">
        <v>93</v>
      </c>
      <c r="I10" s="13"/>
    </row>
    <row r="11" spans="1:16" s="14" customFormat="1" ht="25.5" customHeight="1" x14ac:dyDescent="0.2">
      <c r="A11" s="315"/>
      <c r="B11" s="406"/>
      <c r="C11" s="1812" t="s">
        <v>94</v>
      </c>
      <c r="D11" s="1812"/>
      <c r="E11" s="1813"/>
      <c r="F11" s="13"/>
      <c r="H11" s="315"/>
      <c r="I11" s="406"/>
      <c r="J11" s="1814" t="s">
        <v>95</v>
      </c>
      <c r="K11" s="1815"/>
      <c r="L11" s="1815"/>
      <c r="M11" s="1815"/>
      <c r="N11" s="1815"/>
      <c r="O11" s="410"/>
      <c r="P11" s="411"/>
    </row>
    <row r="12" spans="1:16" s="4" customFormat="1" ht="79.5" customHeight="1" thickBot="1" x14ac:dyDescent="0.25">
      <c r="A12" s="317" t="s">
        <v>46</v>
      </c>
      <c r="B12" s="65" t="s">
        <v>4</v>
      </c>
      <c r="C12" s="162" t="s">
        <v>96</v>
      </c>
      <c r="D12" s="219" t="s">
        <v>97</v>
      </c>
      <c r="E12" s="407" t="s">
        <v>98</v>
      </c>
      <c r="G12" s="4" t="s">
        <v>16</v>
      </c>
      <c r="H12" s="412" t="s">
        <v>46</v>
      </c>
      <c r="I12" s="10" t="s">
        <v>4</v>
      </c>
      <c r="J12" s="5" t="s">
        <v>99</v>
      </c>
      <c r="K12" s="53" t="s">
        <v>100</v>
      </c>
      <c r="L12" s="53" t="s">
        <v>101</v>
      </c>
      <c r="M12" s="53" t="s">
        <v>102</v>
      </c>
      <c r="N12" s="28" t="s">
        <v>103</v>
      </c>
      <c r="O12" s="81" t="s">
        <v>104</v>
      </c>
      <c r="P12" s="1211" t="s">
        <v>105</v>
      </c>
    </row>
    <row r="13" spans="1:16" ht="15" customHeight="1" x14ac:dyDescent="0.2">
      <c r="A13" s="475">
        <v>1</v>
      </c>
      <c r="B13" s="476" t="s">
        <v>14</v>
      </c>
      <c r="C13" s="1519">
        <v>1897</v>
      </c>
      <c r="D13" s="1520">
        <v>1050</v>
      </c>
      <c r="E13" s="1241">
        <f>SUM(C13:D13)</f>
        <v>2947</v>
      </c>
      <c r="H13" s="475">
        <v>1</v>
      </c>
      <c r="I13" s="476" t="s">
        <v>14</v>
      </c>
      <c r="J13" s="143">
        <v>58</v>
      </c>
      <c r="K13" s="287">
        <v>42</v>
      </c>
      <c r="L13" s="287">
        <v>23</v>
      </c>
      <c r="M13" s="287">
        <v>21</v>
      </c>
      <c r="N13" s="140">
        <v>2</v>
      </c>
      <c r="O13" s="1523">
        <f>SUM(J13:N13)</f>
        <v>146</v>
      </c>
      <c r="P13" s="1212">
        <f t="shared" ref="P13:P28" si="0">(J13*1.5+K13*3+L13*5+M13*9+N13*12)/O13</f>
        <v>3.7054794520547945</v>
      </c>
    </row>
    <row r="14" spans="1:16" ht="15" customHeight="1" x14ac:dyDescent="0.2">
      <c r="A14" s="453">
        <v>2</v>
      </c>
      <c r="B14" s="57" t="s">
        <v>15</v>
      </c>
      <c r="C14" s="1238">
        <v>1935</v>
      </c>
      <c r="D14" s="1239">
        <v>1023</v>
      </c>
      <c r="E14" s="1242">
        <f>SUM(C14:D14)</f>
        <v>2958</v>
      </c>
      <c r="H14" s="453">
        <v>2</v>
      </c>
      <c r="I14" s="57" t="s">
        <v>15</v>
      </c>
      <c r="J14" s="293">
        <v>23</v>
      </c>
      <c r="K14" s="330">
        <v>19</v>
      </c>
      <c r="L14" s="330">
        <v>20</v>
      </c>
      <c r="M14" s="330">
        <v>21</v>
      </c>
      <c r="N14" s="292">
        <v>2</v>
      </c>
      <c r="O14" s="446">
        <f t="shared" ref="O14:O27" si="1">SUM(J14:N14)</f>
        <v>85</v>
      </c>
      <c r="P14" s="1213">
        <f t="shared" si="0"/>
        <v>4.7588235294117647</v>
      </c>
    </row>
    <row r="15" spans="1:16" ht="15" customHeight="1" x14ac:dyDescent="0.2">
      <c r="A15" s="453">
        <v>3</v>
      </c>
      <c r="B15" s="57" t="s">
        <v>17</v>
      </c>
      <c r="C15" s="1238">
        <v>1550</v>
      </c>
      <c r="D15" s="1239">
        <v>1494</v>
      </c>
      <c r="E15" s="1242">
        <f>SUM(C15:D15)</f>
        <v>3044</v>
      </c>
      <c r="H15" s="453">
        <v>3</v>
      </c>
      <c r="I15" s="57" t="s">
        <v>17</v>
      </c>
      <c r="J15" s="293">
        <v>95</v>
      </c>
      <c r="K15" s="330">
        <v>42</v>
      </c>
      <c r="L15" s="330">
        <v>17</v>
      </c>
      <c r="M15" s="330">
        <v>34</v>
      </c>
      <c r="N15" s="292">
        <v>15</v>
      </c>
      <c r="O15" s="446">
        <f t="shared" si="1"/>
        <v>203</v>
      </c>
      <c r="P15" s="1213">
        <f t="shared" si="0"/>
        <v>4.1354679802955667</v>
      </c>
    </row>
    <row r="16" spans="1:16" ht="15" customHeight="1" x14ac:dyDescent="0.2">
      <c r="A16" s="453">
        <v>4</v>
      </c>
      <c r="B16" s="57" t="s">
        <v>18</v>
      </c>
      <c r="C16" s="1238">
        <v>1137</v>
      </c>
      <c r="D16" s="1239">
        <v>197</v>
      </c>
      <c r="E16" s="1242">
        <f t="shared" ref="E16:E27" si="2">SUM(C16:D16)</f>
        <v>1334</v>
      </c>
      <c r="H16" s="453">
        <v>4</v>
      </c>
      <c r="I16" s="57" t="s">
        <v>18</v>
      </c>
      <c r="J16" s="293">
        <v>45</v>
      </c>
      <c r="K16" s="330">
        <v>15</v>
      </c>
      <c r="L16" s="330">
        <v>4</v>
      </c>
      <c r="M16" s="330">
        <v>4</v>
      </c>
      <c r="N16" s="292">
        <v>5</v>
      </c>
      <c r="O16" s="446">
        <f t="shared" si="1"/>
        <v>73</v>
      </c>
      <c r="P16" s="1213">
        <f t="shared" si="0"/>
        <v>3.1301369863013697</v>
      </c>
    </row>
    <row r="17" spans="1:16" s="58" customFormat="1" ht="15" customHeight="1" x14ac:dyDescent="0.2">
      <c r="A17" s="408">
        <v>5</v>
      </c>
      <c r="B17" s="328" t="s">
        <v>19</v>
      </c>
      <c r="C17" s="1238">
        <v>796</v>
      </c>
      <c r="D17" s="1239">
        <v>385</v>
      </c>
      <c r="E17" s="1242">
        <f t="shared" si="2"/>
        <v>1181</v>
      </c>
      <c r="H17" s="408">
        <v>5</v>
      </c>
      <c r="I17" s="328" t="s">
        <v>19</v>
      </c>
      <c r="J17" s="293">
        <v>60</v>
      </c>
      <c r="K17" s="330">
        <v>14</v>
      </c>
      <c r="L17" s="330">
        <v>8</v>
      </c>
      <c r="M17" s="330">
        <v>3</v>
      </c>
      <c r="N17" s="292">
        <v>1</v>
      </c>
      <c r="O17" s="446">
        <f t="shared" si="1"/>
        <v>86</v>
      </c>
      <c r="P17" s="1214">
        <f t="shared" si="0"/>
        <v>2.4534883720930232</v>
      </c>
    </row>
    <row r="18" spans="1:16" s="58" customFormat="1" ht="15" customHeight="1" x14ac:dyDescent="0.2">
      <c r="A18" s="408">
        <v>6</v>
      </c>
      <c r="B18" s="328" t="s">
        <v>20</v>
      </c>
      <c r="C18" s="1238">
        <v>372</v>
      </c>
      <c r="D18" s="1239">
        <v>125</v>
      </c>
      <c r="E18" s="1242">
        <f t="shared" si="2"/>
        <v>497</v>
      </c>
      <c r="H18" s="408">
        <v>6</v>
      </c>
      <c r="I18" s="328" t="s">
        <v>20</v>
      </c>
      <c r="J18" s="293">
        <v>8</v>
      </c>
      <c r="K18" s="330">
        <v>2</v>
      </c>
      <c r="L18" s="330">
        <v>1</v>
      </c>
      <c r="M18" s="330">
        <v>2</v>
      </c>
      <c r="N18" s="292">
        <v>4</v>
      </c>
      <c r="O18" s="446">
        <f t="shared" si="1"/>
        <v>17</v>
      </c>
      <c r="P18" s="1214">
        <f t="shared" si="0"/>
        <v>5.2352941176470589</v>
      </c>
    </row>
    <row r="19" spans="1:16" s="58" customFormat="1" ht="15" customHeight="1" x14ac:dyDescent="0.2">
      <c r="A19" s="408">
        <v>7</v>
      </c>
      <c r="B19" s="328" t="s">
        <v>21</v>
      </c>
      <c r="C19" s="1238">
        <v>734</v>
      </c>
      <c r="D19" s="1239">
        <v>283</v>
      </c>
      <c r="E19" s="1242">
        <f t="shared" si="2"/>
        <v>1017</v>
      </c>
      <c r="H19" s="408">
        <v>7</v>
      </c>
      <c r="I19" s="328" t="s">
        <v>21</v>
      </c>
      <c r="J19" s="293">
        <v>33</v>
      </c>
      <c r="K19" s="330">
        <v>3</v>
      </c>
      <c r="L19" s="330">
        <v>1</v>
      </c>
      <c r="M19" s="330">
        <v>0</v>
      </c>
      <c r="N19" s="292">
        <v>0</v>
      </c>
      <c r="O19" s="446">
        <f t="shared" si="1"/>
        <v>37</v>
      </c>
      <c r="P19" s="1214">
        <f t="shared" si="0"/>
        <v>1.7162162162162162</v>
      </c>
    </row>
    <row r="20" spans="1:16" s="58" customFormat="1" ht="15" customHeight="1" x14ac:dyDescent="0.2">
      <c r="A20" s="408">
        <v>8</v>
      </c>
      <c r="B20" s="328" t="s">
        <v>22</v>
      </c>
      <c r="C20" s="1238">
        <v>785</v>
      </c>
      <c r="D20" s="1239">
        <v>204</v>
      </c>
      <c r="E20" s="1242">
        <f t="shared" si="2"/>
        <v>989</v>
      </c>
      <c r="H20" s="408">
        <v>8</v>
      </c>
      <c r="I20" s="328" t="s">
        <v>22</v>
      </c>
      <c r="J20" s="293">
        <v>18</v>
      </c>
      <c r="K20" s="330">
        <v>7</v>
      </c>
      <c r="L20" s="330">
        <v>2</v>
      </c>
      <c r="M20" s="330">
        <v>1</v>
      </c>
      <c r="N20" s="292">
        <v>0</v>
      </c>
      <c r="O20" s="446">
        <f t="shared" si="1"/>
        <v>28</v>
      </c>
      <c r="P20" s="1214">
        <f t="shared" si="0"/>
        <v>2.3928571428571428</v>
      </c>
    </row>
    <row r="21" spans="1:16" s="58" customFormat="1" ht="15" customHeight="1" x14ac:dyDescent="0.2">
      <c r="A21" s="408">
        <v>9</v>
      </c>
      <c r="B21" s="328" t="s">
        <v>23</v>
      </c>
      <c r="C21" s="1238">
        <v>852</v>
      </c>
      <c r="D21" s="1239">
        <v>174</v>
      </c>
      <c r="E21" s="1242">
        <f t="shared" si="2"/>
        <v>1026</v>
      </c>
      <c r="H21" s="408">
        <v>9</v>
      </c>
      <c r="I21" s="328" t="s">
        <v>23</v>
      </c>
      <c r="J21" s="293">
        <v>32</v>
      </c>
      <c r="K21" s="330">
        <v>6</v>
      </c>
      <c r="L21" s="330">
        <v>1</v>
      </c>
      <c r="M21" s="330">
        <v>3</v>
      </c>
      <c r="N21" s="292">
        <v>1</v>
      </c>
      <c r="O21" s="446">
        <f t="shared" si="1"/>
        <v>43</v>
      </c>
      <c r="P21" s="1214">
        <f t="shared" si="0"/>
        <v>2.558139534883721</v>
      </c>
    </row>
    <row r="22" spans="1:16" s="58" customFormat="1" ht="15" customHeight="1" x14ac:dyDescent="0.2">
      <c r="A22" s="408">
        <v>10</v>
      </c>
      <c r="B22" s="328" t="s">
        <v>24</v>
      </c>
      <c r="C22" s="1238">
        <v>723</v>
      </c>
      <c r="D22" s="1239">
        <v>293</v>
      </c>
      <c r="E22" s="1242">
        <f t="shared" si="2"/>
        <v>1016</v>
      </c>
      <c r="H22" s="408">
        <v>10</v>
      </c>
      <c r="I22" s="328" t="s">
        <v>24</v>
      </c>
      <c r="J22" s="293">
        <v>19</v>
      </c>
      <c r="K22" s="330">
        <v>16</v>
      </c>
      <c r="L22" s="330">
        <v>10</v>
      </c>
      <c r="M22" s="330">
        <v>16</v>
      </c>
      <c r="N22" s="292">
        <v>1</v>
      </c>
      <c r="O22" s="446">
        <f t="shared" si="1"/>
        <v>62</v>
      </c>
      <c r="P22" s="1214">
        <f t="shared" si="0"/>
        <v>4.556451612903226</v>
      </c>
    </row>
    <row r="23" spans="1:16" s="58" customFormat="1" ht="15" customHeight="1" x14ac:dyDescent="0.2">
      <c r="A23" s="408">
        <v>11</v>
      </c>
      <c r="B23" s="328" t="s">
        <v>25</v>
      </c>
      <c r="C23" s="1238">
        <v>1076</v>
      </c>
      <c r="D23" s="1239">
        <v>191</v>
      </c>
      <c r="E23" s="1242">
        <f t="shared" si="2"/>
        <v>1267</v>
      </c>
      <c r="H23" s="408">
        <v>11</v>
      </c>
      <c r="I23" s="328" t="s">
        <v>25</v>
      </c>
      <c r="J23" s="293">
        <v>30</v>
      </c>
      <c r="K23" s="330">
        <v>24</v>
      </c>
      <c r="L23" s="330">
        <v>10</v>
      </c>
      <c r="M23" s="330">
        <v>11</v>
      </c>
      <c r="N23" s="292">
        <v>6</v>
      </c>
      <c r="O23" s="446">
        <f t="shared" si="1"/>
        <v>81</v>
      </c>
      <c r="P23" s="1214">
        <f t="shared" si="0"/>
        <v>4.1728395061728394</v>
      </c>
    </row>
    <row r="24" spans="1:16" s="58" customFormat="1" ht="15" customHeight="1" x14ac:dyDescent="0.2">
      <c r="A24" s="408">
        <v>12</v>
      </c>
      <c r="B24" s="328" t="s">
        <v>26</v>
      </c>
      <c r="C24" s="1238">
        <v>1144</v>
      </c>
      <c r="D24" s="1239">
        <v>630</v>
      </c>
      <c r="E24" s="1242">
        <f t="shared" si="2"/>
        <v>1774</v>
      </c>
      <c r="H24" s="408">
        <v>12</v>
      </c>
      <c r="I24" s="328" t="s">
        <v>26</v>
      </c>
      <c r="J24" s="293">
        <v>31</v>
      </c>
      <c r="K24" s="330">
        <v>30</v>
      </c>
      <c r="L24" s="330">
        <v>12</v>
      </c>
      <c r="M24" s="330">
        <v>12</v>
      </c>
      <c r="N24" s="292">
        <v>4</v>
      </c>
      <c r="O24" s="446">
        <f t="shared" si="1"/>
        <v>89</v>
      </c>
      <c r="P24" s="1214">
        <f t="shared" si="0"/>
        <v>3.9606741573033708</v>
      </c>
    </row>
    <row r="25" spans="1:16" s="58" customFormat="1" ht="15" customHeight="1" x14ac:dyDescent="0.2">
      <c r="A25" s="408">
        <v>13</v>
      </c>
      <c r="B25" s="328" t="s">
        <v>27</v>
      </c>
      <c r="C25" s="1238">
        <v>902</v>
      </c>
      <c r="D25" s="1239">
        <v>463</v>
      </c>
      <c r="E25" s="1242">
        <f t="shared" si="2"/>
        <v>1365</v>
      </c>
      <c r="H25" s="408">
        <v>13</v>
      </c>
      <c r="I25" s="328" t="s">
        <v>27</v>
      </c>
      <c r="J25" s="293">
        <v>61</v>
      </c>
      <c r="K25" s="330">
        <v>16</v>
      </c>
      <c r="L25" s="330">
        <v>8</v>
      </c>
      <c r="M25" s="330">
        <v>8</v>
      </c>
      <c r="N25" s="292">
        <v>3</v>
      </c>
      <c r="O25" s="446">
        <f t="shared" si="1"/>
        <v>96</v>
      </c>
      <c r="P25" s="1214">
        <f t="shared" si="0"/>
        <v>2.9947916666666665</v>
      </c>
    </row>
    <row r="26" spans="1:16" s="58" customFormat="1" ht="15" customHeight="1" x14ac:dyDescent="0.2">
      <c r="A26" s="408">
        <v>14</v>
      </c>
      <c r="B26" s="328" t="s">
        <v>28</v>
      </c>
      <c r="C26" s="1238">
        <v>537</v>
      </c>
      <c r="D26" s="1239">
        <v>417</v>
      </c>
      <c r="E26" s="1242">
        <f t="shared" si="2"/>
        <v>954</v>
      </c>
      <c r="H26" s="408">
        <v>14</v>
      </c>
      <c r="I26" s="328" t="s">
        <v>28</v>
      </c>
      <c r="J26" s="293">
        <v>24</v>
      </c>
      <c r="K26" s="330">
        <v>6</v>
      </c>
      <c r="L26" s="330">
        <v>0</v>
      </c>
      <c r="M26" s="330">
        <v>7</v>
      </c>
      <c r="N26" s="292">
        <v>1</v>
      </c>
      <c r="O26" s="446">
        <f t="shared" si="1"/>
        <v>38</v>
      </c>
      <c r="P26" s="1214">
        <f t="shared" si="0"/>
        <v>3.3947368421052633</v>
      </c>
    </row>
    <row r="27" spans="1:16" s="58" customFormat="1" ht="15" customHeight="1" thickBot="1" x14ac:dyDescent="0.25">
      <c r="A27" s="409">
        <v>15</v>
      </c>
      <c r="B27" s="332" t="s">
        <v>29</v>
      </c>
      <c r="C27" s="1521">
        <v>1245</v>
      </c>
      <c r="D27" s="1522">
        <v>421</v>
      </c>
      <c r="E27" s="1243">
        <f t="shared" si="2"/>
        <v>1666</v>
      </c>
      <c r="H27" s="409">
        <v>15</v>
      </c>
      <c r="I27" s="332" t="s">
        <v>29</v>
      </c>
      <c r="J27" s="304">
        <v>11</v>
      </c>
      <c r="K27" s="373">
        <v>9</v>
      </c>
      <c r="L27" s="373">
        <v>13</v>
      </c>
      <c r="M27" s="373">
        <v>11</v>
      </c>
      <c r="N27" s="1210">
        <v>1</v>
      </c>
      <c r="O27" s="447">
        <f t="shared" si="1"/>
        <v>45</v>
      </c>
      <c r="P27" s="1215">
        <f t="shared" si="0"/>
        <v>4.8777777777777782</v>
      </c>
    </row>
    <row r="28" spans="1:16" s="9" customFormat="1" ht="15" customHeight="1" x14ac:dyDescent="0.2">
      <c r="A28" s="286"/>
      <c r="B28" s="369" t="s">
        <v>106</v>
      </c>
      <c r="C28" s="1236">
        <f>SUM(C13:C27)</f>
        <v>15685</v>
      </c>
      <c r="D28" s="1237">
        <f>SUM(D13:D27)</f>
        <v>7350</v>
      </c>
      <c r="E28" s="1203">
        <f>SUM(E13:E27)</f>
        <v>23035</v>
      </c>
      <c r="H28" s="286"/>
      <c r="I28" s="1204" t="s">
        <v>107</v>
      </c>
      <c r="J28" s="1205">
        <f>SUM(J13:J27)</f>
        <v>548</v>
      </c>
      <c r="K28" s="1206">
        <f>SUM(K13:K27)</f>
        <v>251</v>
      </c>
      <c r="L28" s="1206">
        <f t="shared" ref="L28:O28" si="3">SUM(L13:L27)</f>
        <v>130</v>
      </c>
      <c r="M28" s="1206">
        <f t="shared" si="3"/>
        <v>154</v>
      </c>
      <c r="N28" s="1207">
        <f t="shared" si="3"/>
        <v>46</v>
      </c>
      <c r="O28" s="1208">
        <f t="shared" si="3"/>
        <v>1129</v>
      </c>
      <c r="P28" s="1209">
        <f t="shared" si="0"/>
        <v>3.6873339238263951</v>
      </c>
    </row>
    <row r="29" spans="1:16" ht="15" customHeight="1" x14ac:dyDescent="0.2">
      <c r="A29" s="149"/>
      <c r="B29" s="291" t="s">
        <v>108</v>
      </c>
      <c r="C29" s="1238">
        <v>18214</v>
      </c>
      <c r="D29" s="1239">
        <v>7466</v>
      </c>
      <c r="E29" s="1240">
        <v>25680</v>
      </c>
      <c r="H29" s="149"/>
      <c r="I29" s="739" t="s">
        <v>109</v>
      </c>
      <c r="J29" s="437">
        <v>657</v>
      </c>
      <c r="K29" s="330">
        <v>298</v>
      </c>
      <c r="L29" s="330">
        <v>111</v>
      </c>
      <c r="M29" s="330">
        <v>127</v>
      </c>
      <c r="N29" s="440">
        <v>52</v>
      </c>
      <c r="O29" s="446">
        <v>1245</v>
      </c>
      <c r="P29" s="442">
        <v>3.374698795180723</v>
      </c>
    </row>
    <row r="30" spans="1:16" ht="15" customHeight="1" x14ac:dyDescent="0.2">
      <c r="A30" s="149"/>
      <c r="B30" s="291" t="s">
        <v>32</v>
      </c>
      <c r="C30" s="1238">
        <v>16000</v>
      </c>
      <c r="D30" s="1239">
        <v>8030</v>
      </c>
      <c r="E30" s="1240">
        <v>24030</v>
      </c>
      <c r="H30" s="149"/>
      <c r="I30" s="739" t="s">
        <v>110</v>
      </c>
      <c r="J30" s="437">
        <v>846</v>
      </c>
      <c r="K30" s="330">
        <v>214</v>
      </c>
      <c r="L30" s="330">
        <v>89</v>
      </c>
      <c r="M30" s="330">
        <v>81</v>
      </c>
      <c r="N30" s="440">
        <v>49</v>
      </c>
      <c r="O30" s="446">
        <v>1279</v>
      </c>
      <c r="P30" s="442">
        <v>2.8717748240813137</v>
      </c>
    </row>
    <row r="31" spans="1:16" ht="15" customHeight="1" x14ac:dyDescent="0.2">
      <c r="A31" s="149"/>
      <c r="B31" s="291" t="s">
        <v>33</v>
      </c>
      <c r="C31" s="1238">
        <v>16314</v>
      </c>
      <c r="D31" s="1239">
        <v>7245</v>
      </c>
      <c r="E31" s="1240">
        <v>23559</v>
      </c>
      <c r="H31" s="149"/>
      <c r="I31" s="739" t="s">
        <v>111</v>
      </c>
      <c r="J31" s="437">
        <v>890</v>
      </c>
      <c r="K31" s="330">
        <v>210</v>
      </c>
      <c r="L31" s="330">
        <v>125</v>
      </c>
      <c r="M31" s="330">
        <v>122</v>
      </c>
      <c r="N31" s="440">
        <v>51</v>
      </c>
      <c r="O31" s="446">
        <v>1398</v>
      </c>
      <c r="P31" s="442">
        <v>3.0758226037195993</v>
      </c>
    </row>
    <row r="32" spans="1:16" ht="15" customHeight="1" x14ac:dyDescent="0.2">
      <c r="A32" s="149"/>
      <c r="B32" s="291" t="s">
        <v>34</v>
      </c>
      <c r="C32" s="1238">
        <v>17304</v>
      </c>
      <c r="D32" s="1239">
        <v>7960</v>
      </c>
      <c r="E32" s="1240">
        <v>25264</v>
      </c>
      <c r="H32" s="149"/>
      <c r="I32" s="739" t="s">
        <v>112</v>
      </c>
      <c r="J32" s="437">
        <v>845</v>
      </c>
      <c r="K32" s="330">
        <v>256</v>
      </c>
      <c r="L32" s="330">
        <v>149</v>
      </c>
      <c r="M32" s="330">
        <v>106</v>
      </c>
      <c r="N32" s="440">
        <v>56</v>
      </c>
      <c r="O32" s="446">
        <v>1412</v>
      </c>
      <c r="P32" s="442">
        <v>3.1207507082152977</v>
      </c>
    </row>
    <row r="33" spans="1:16" ht="15" customHeight="1" x14ac:dyDescent="0.2">
      <c r="A33" s="149"/>
      <c r="B33" s="291" t="s">
        <v>35</v>
      </c>
      <c r="C33" s="838">
        <v>18038</v>
      </c>
      <c r="D33" s="839">
        <v>7586</v>
      </c>
      <c r="E33" s="840">
        <v>25624</v>
      </c>
      <c r="H33" s="149"/>
      <c r="I33" s="739" t="s">
        <v>113</v>
      </c>
      <c r="J33" s="437">
        <v>832</v>
      </c>
      <c r="K33" s="330">
        <v>282</v>
      </c>
      <c r="L33" s="330">
        <v>112</v>
      </c>
      <c r="M33" s="330">
        <v>126</v>
      </c>
      <c r="N33" s="440">
        <v>60</v>
      </c>
      <c r="O33" s="446">
        <v>1412</v>
      </c>
      <c r="P33" s="442">
        <v>3.1926345609065154</v>
      </c>
    </row>
    <row r="34" spans="1:16" ht="15" customHeight="1" x14ac:dyDescent="0.2">
      <c r="A34" s="149"/>
      <c r="B34" s="291" t="s">
        <v>36</v>
      </c>
      <c r="C34" s="838">
        <v>18180</v>
      </c>
      <c r="D34" s="839">
        <v>7228</v>
      </c>
      <c r="E34" s="840">
        <v>25408</v>
      </c>
      <c r="H34" s="149"/>
      <c r="I34" s="739" t="s">
        <v>114</v>
      </c>
      <c r="J34" s="437">
        <v>861</v>
      </c>
      <c r="K34" s="330">
        <v>290</v>
      </c>
      <c r="L34" s="330">
        <v>119</v>
      </c>
      <c r="M34" s="330">
        <v>113</v>
      </c>
      <c r="N34" s="440">
        <v>46</v>
      </c>
      <c r="O34" s="446">
        <v>1429</v>
      </c>
      <c r="P34" s="442">
        <v>3.0269419174247725</v>
      </c>
    </row>
    <row r="35" spans="1:16" ht="15" customHeight="1" x14ac:dyDescent="0.2">
      <c r="A35" s="149"/>
      <c r="B35" s="291" t="s">
        <v>37</v>
      </c>
      <c r="C35" s="838">
        <v>18463</v>
      </c>
      <c r="D35" s="839">
        <v>7293</v>
      </c>
      <c r="E35" s="840">
        <v>25756</v>
      </c>
      <c r="H35" s="149"/>
      <c r="I35" s="739" t="s">
        <v>115</v>
      </c>
      <c r="J35" s="437">
        <v>624</v>
      </c>
      <c r="K35" s="330">
        <v>192</v>
      </c>
      <c r="L35" s="330">
        <v>68</v>
      </c>
      <c r="M35" s="330">
        <v>131</v>
      </c>
      <c r="N35" s="440">
        <v>70</v>
      </c>
      <c r="O35" s="446">
        <v>1085</v>
      </c>
      <c r="P35" s="442">
        <v>3.5677419354838711</v>
      </c>
    </row>
    <row r="36" spans="1:16" ht="15" customHeight="1" thickBot="1" x14ac:dyDescent="0.25">
      <c r="A36" s="307"/>
      <c r="B36" s="306" t="s">
        <v>38</v>
      </c>
      <c r="C36" s="841">
        <v>18105</v>
      </c>
      <c r="D36" s="842">
        <v>7696</v>
      </c>
      <c r="E36" s="843">
        <v>25801</v>
      </c>
      <c r="H36" s="307"/>
      <c r="I36" s="740" t="s">
        <v>116</v>
      </c>
      <c r="J36" s="437">
        <v>576</v>
      </c>
      <c r="K36" s="330">
        <v>279</v>
      </c>
      <c r="L36" s="330">
        <v>134</v>
      </c>
      <c r="M36" s="330">
        <v>126</v>
      </c>
      <c r="N36" s="440">
        <v>140</v>
      </c>
      <c r="O36" s="446">
        <v>1255</v>
      </c>
      <c r="P36" s="443">
        <v>4.1314741035856573</v>
      </c>
    </row>
    <row r="37" spans="1:16" ht="15" hidden="1" customHeight="1" outlineLevel="1" x14ac:dyDescent="0.2">
      <c r="A37" s="149"/>
      <c r="B37" s="291" t="s">
        <v>41</v>
      </c>
      <c r="C37" s="293">
        <v>18498</v>
      </c>
      <c r="D37" s="292">
        <v>7888</v>
      </c>
      <c r="E37" s="405">
        <v>26386</v>
      </c>
      <c r="H37" s="149"/>
      <c r="I37" s="739" t="s">
        <v>117</v>
      </c>
      <c r="J37" s="438">
        <v>695</v>
      </c>
      <c r="K37" s="136">
        <v>231</v>
      </c>
      <c r="L37" s="136">
        <v>142</v>
      </c>
      <c r="M37" s="136">
        <v>124</v>
      </c>
      <c r="N37" s="311">
        <v>58</v>
      </c>
      <c r="O37" s="305">
        <v>1250</v>
      </c>
      <c r="P37" s="444">
        <v>3.4060000000000001</v>
      </c>
    </row>
    <row r="38" spans="1:16" s="9" customFormat="1" ht="15" hidden="1" customHeight="1" outlineLevel="1" thickBot="1" x14ac:dyDescent="0.25">
      <c r="A38" s="173"/>
      <c r="B38" s="163" t="s">
        <v>44</v>
      </c>
      <c r="C38" s="145">
        <v>18550</v>
      </c>
      <c r="D38" s="220">
        <v>7822</v>
      </c>
      <c r="E38" s="372">
        <v>26372</v>
      </c>
      <c r="H38" s="307"/>
      <c r="I38" s="740" t="s">
        <v>118</v>
      </c>
      <c r="J38" s="439">
        <v>988</v>
      </c>
      <c r="K38" s="373">
        <v>310</v>
      </c>
      <c r="L38" s="373">
        <v>178</v>
      </c>
      <c r="M38" s="373">
        <v>146</v>
      </c>
      <c r="N38" s="441">
        <v>120</v>
      </c>
      <c r="O38" s="447">
        <v>1742</v>
      </c>
      <c r="P38" s="445">
        <v>3.4764638346727899</v>
      </c>
    </row>
    <row r="39" spans="1:16" s="9" customFormat="1" ht="15" hidden="1" customHeight="1" outlineLevel="1" x14ac:dyDescent="0.2">
      <c r="A39" s="149"/>
      <c r="B39" s="291" t="s">
        <v>119</v>
      </c>
      <c r="C39" s="293">
        <v>18063</v>
      </c>
      <c r="D39" s="292">
        <v>8201</v>
      </c>
      <c r="E39" s="405">
        <v>26264</v>
      </c>
      <c r="H39" s="329"/>
      <c r="I39" s="298" t="s">
        <v>120</v>
      </c>
      <c r="J39" s="330">
        <v>942</v>
      </c>
      <c r="K39" s="330">
        <v>284</v>
      </c>
      <c r="L39" s="330">
        <v>193</v>
      </c>
      <c r="M39" s="330">
        <v>136</v>
      </c>
      <c r="N39" s="330">
        <v>66</v>
      </c>
      <c r="O39" s="330">
        <v>1621</v>
      </c>
      <c r="P39" s="331">
        <v>3.2362739049969154</v>
      </c>
    </row>
    <row r="40" spans="1:16" s="9" customFormat="1" ht="15" hidden="1" customHeight="1" outlineLevel="1" thickBot="1" x14ac:dyDescent="0.25">
      <c r="A40" s="173"/>
      <c r="B40" s="163" t="s">
        <v>121</v>
      </c>
      <c r="C40" s="145">
        <v>16540</v>
      </c>
      <c r="D40" s="220">
        <v>8108</v>
      </c>
      <c r="E40" s="372">
        <v>24648</v>
      </c>
      <c r="H40" s="326"/>
      <c r="I40" s="171" t="s">
        <v>122</v>
      </c>
      <c r="J40" s="136">
        <v>813</v>
      </c>
      <c r="K40" s="136">
        <v>301</v>
      </c>
      <c r="L40" s="136">
        <v>228</v>
      </c>
      <c r="M40" s="136">
        <v>175</v>
      </c>
      <c r="N40" s="136">
        <v>124</v>
      </c>
      <c r="O40" s="136">
        <v>1641</v>
      </c>
      <c r="P40" s="327">
        <v>3.8546617915904937</v>
      </c>
    </row>
    <row r="41" spans="1:16" s="9" customFormat="1" ht="15" hidden="1" customHeight="1" outlineLevel="1" collapsed="1" x14ac:dyDescent="0.2"/>
    <row r="42" spans="1:16" s="9" customFormat="1" ht="15" customHeight="1" collapsed="1" x14ac:dyDescent="0.2">
      <c r="H42" s="1" t="s">
        <v>123</v>
      </c>
    </row>
    <row r="43" spans="1:16" s="9" customFormat="1" ht="15" customHeight="1" x14ac:dyDescent="0.2"/>
    <row r="44" spans="1:16" s="14" customFormat="1" ht="30" customHeight="1" x14ac:dyDescent="0.2"/>
    <row r="45" spans="1:16" s="4" customFormat="1" ht="86.25" customHeight="1" x14ac:dyDescent="0.2"/>
    <row r="46" spans="1:16" ht="17.25" customHeight="1" x14ac:dyDescent="0.2"/>
    <row r="51" ht="19.7" customHeight="1" x14ac:dyDescent="0.2"/>
    <row r="61" s="9" customFormat="1" x14ac:dyDescent="0.2"/>
  </sheetData>
  <mergeCells count="2">
    <mergeCell ref="C11:E11"/>
    <mergeCell ref="J11:N11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AG47"/>
  <sheetViews>
    <sheetView showGridLines="0" topLeftCell="A5" zoomScale="110" zoomScaleNormal="110" workbookViewId="0">
      <selection activeCell="S7" sqref="S7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22" bestFit="1" customWidth="1"/>
    <col min="3" max="7" width="8.28515625" customWidth="1"/>
    <col min="8" max="8" width="9.7109375" customWidth="1"/>
    <col min="9" max="9" width="6.85546875" hidden="1" customWidth="1"/>
    <col min="10" max="14" width="8.28515625" customWidth="1"/>
    <col min="15" max="15" width="9.7109375" customWidth="1"/>
    <col min="16" max="16" width="8.5703125" hidden="1" customWidth="1"/>
    <col min="17" max="17" width="13.28515625" hidden="1" customWidth="1"/>
    <col min="18" max="19" width="11.42578125" customWidth="1"/>
  </cols>
  <sheetData>
    <row r="1" spans="1:33" x14ac:dyDescent="0.2">
      <c r="A1" s="1" t="s">
        <v>0</v>
      </c>
    </row>
    <row r="2" spans="1:33" x14ac:dyDescent="0.2">
      <c r="A2" s="1"/>
    </row>
    <row r="3" spans="1:33" x14ac:dyDescent="0.2">
      <c r="A3" s="1" t="str">
        <f>A5</f>
        <v>Tabell 1 - 4 - A-1  - Bruk av private døgnovernattingstilbud  - hittil i år.  Antall personer etter oppholdslengde og kvalitetsavtale.</v>
      </c>
    </row>
    <row r="5" spans="1:33" s="4" customFormat="1" ht="26.25" customHeight="1" thickBot="1" x14ac:dyDescent="0.25">
      <c r="A5" s="876" t="s">
        <v>124</v>
      </c>
    </row>
    <row r="6" spans="1:33" s="4" customFormat="1" ht="26.25" customHeight="1" thickBot="1" x14ac:dyDescent="0.25">
      <c r="A6" s="30"/>
      <c r="B6" s="477"/>
      <c r="C6" s="1816" t="s">
        <v>125</v>
      </c>
      <c r="D6" s="1817"/>
      <c r="E6" s="1817"/>
      <c r="F6" s="1817"/>
      <c r="G6" s="1817"/>
      <c r="H6" s="1817"/>
      <c r="I6" s="1818"/>
      <c r="J6" s="1816" t="s">
        <v>126</v>
      </c>
      <c r="K6" s="1817"/>
      <c r="L6" s="1817"/>
      <c r="M6" s="1817"/>
      <c r="N6" s="1817"/>
      <c r="O6" s="1818"/>
      <c r="P6" s="613"/>
      <c r="Q6" s="614"/>
    </row>
    <row r="7" spans="1:33" s="4" customFormat="1" ht="76.5" customHeight="1" thickBot="1" x14ac:dyDescent="0.25">
      <c r="A7" s="5" t="s">
        <v>3</v>
      </c>
      <c r="B7" s="28" t="s">
        <v>4</v>
      </c>
      <c r="C7" s="896" t="s">
        <v>127</v>
      </c>
      <c r="D7" s="897" t="s">
        <v>128</v>
      </c>
      <c r="E7" s="897" t="s">
        <v>129</v>
      </c>
      <c r="F7" s="897" t="s">
        <v>130</v>
      </c>
      <c r="G7" s="897" t="s">
        <v>131</v>
      </c>
      <c r="H7" s="897" t="s">
        <v>132</v>
      </c>
      <c r="I7" s="898" t="s">
        <v>133</v>
      </c>
      <c r="J7" s="899" t="s">
        <v>127</v>
      </c>
      <c r="K7" s="897" t="s">
        <v>128</v>
      </c>
      <c r="L7" s="897" t="s">
        <v>129</v>
      </c>
      <c r="M7" s="897" t="s">
        <v>130</v>
      </c>
      <c r="N7" s="897" t="s">
        <v>134</v>
      </c>
      <c r="O7" s="898" t="s">
        <v>132</v>
      </c>
      <c r="P7" s="20" t="s">
        <v>135</v>
      </c>
      <c r="Q7" s="20" t="s">
        <v>136</v>
      </c>
      <c r="T7" s="4" t="s">
        <v>16</v>
      </c>
    </row>
    <row r="8" spans="1:33" ht="15" customHeight="1" x14ac:dyDescent="0.2">
      <c r="A8" s="478">
        <v>1</v>
      </c>
      <c r="B8" s="479" t="s">
        <v>14</v>
      </c>
      <c r="C8" s="741">
        <v>42</v>
      </c>
      <c r="D8" s="742">
        <v>26</v>
      </c>
      <c r="E8" s="742">
        <v>12</v>
      </c>
      <c r="F8" s="745">
        <v>0</v>
      </c>
      <c r="G8" s="743">
        <f>SUM(C8:F8)</f>
        <v>80</v>
      </c>
      <c r="H8" s="1385">
        <v>31</v>
      </c>
      <c r="I8" s="744"/>
      <c r="J8" s="741">
        <v>98</v>
      </c>
      <c r="K8" s="742">
        <v>46</v>
      </c>
      <c r="L8" s="742">
        <v>19</v>
      </c>
      <c r="M8" s="745">
        <v>8</v>
      </c>
      <c r="N8" s="743">
        <f>SUM(J8:M8)</f>
        <v>171</v>
      </c>
      <c r="O8" s="1385">
        <v>98</v>
      </c>
      <c r="P8" s="615">
        <v>0</v>
      </c>
      <c r="Q8" s="615">
        <v>1</v>
      </c>
      <c r="S8" s="325"/>
      <c r="T8" s="325"/>
      <c r="U8" s="325"/>
      <c r="V8" s="325"/>
      <c r="W8" s="325"/>
      <c r="X8" s="322"/>
      <c r="Y8" s="325"/>
      <c r="Z8" s="322"/>
      <c r="AA8" s="322"/>
      <c r="AB8" s="325"/>
      <c r="AC8" s="325"/>
      <c r="AD8" s="325"/>
      <c r="AE8" s="325"/>
      <c r="AF8" s="322"/>
      <c r="AG8" s="325"/>
    </row>
    <row r="9" spans="1:33" ht="15" customHeight="1" x14ac:dyDescent="0.2">
      <c r="A9" s="453">
        <v>2</v>
      </c>
      <c r="B9" s="57" t="s">
        <v>15</v>
      </c>
      <c r="C9" s="480">
        <v>13</v>
      </c>
      <c r="D9" s="481">
        <v>2</v>
      </c>
      <c r="E9" s="481">
        <v>1</v>
      </c>
      <c r="F9" s="746">
        <v>0</v>
      </c>
      <c r="G9" s="482">
        <f>SUM(C9:F9)</f>
        <v>16</v>
      </c>
      <c r="H9" s="1386">
        <v>18</v>
      </c>
      <c r="I9" s="483"/>
      <c r="J9" s="480">
        <v>90</v>
      </c>
      <c r="K9" s="481">
        <v>40</v>
      </c>
      <c r="L9" s="481">
        <v>17</v>
      </c>
      <c r="M9" s="746">
        <v>6</v>
      </c>
      <c r="N9" s="482">
        <f>SUM(J9:M9)</f>
        <v>153</v>
      </c>
      <c r="O9" s="1386">
        <v>107</v>
      </c>
      <c r="P9" s="616">
        <v>0</v>
      </c>
      <c r="Q9" s="616">
        <v>0</v>
      </c>
      <c r="S9" s="325"/>
      <c r="T9" s="325"/>
      <c r="U9" s="325"/>
      <c r="V9" s="325"/>
      <c r="W9" s="325"/>
      <c r="X9" s="322" t="s">
        <v>16</v>
      </c>
      <c r="Y9" s="325"/>
      <c r="Z9" s="322"/>
      <c r="AA9" s="322"/>
      <c r="AB9" s="325"/>
      <c r="AC9" s="325"/>
      <c r="AD9" s="325"/>
      <c r="AE9" s="325"/>
      <c r="AF9" s="322"/>
      <c r="AG9" s="325"/>
    </row>
    <row r="10" spans="1:33" ht="15" customHeight="1" x14ac:dyDescent="0.2">
      <c r="A10" s="453">
        <v>3</v>
      </c>
      <c r="B10" s="57" t="s">
        <v>17</v>
      </c>
      <c r="C10" s="480">
        <v>4</v>
      </c>
      <c r="D10" s="481">
        <v>1</v>
      </c>
      <c r="E10" s="481">
        <v>0</v>
      </c>
      <c r="F10" s="746">
        <v>0</v>
      </c>
      <c r="G10" s="482">
        <f t="shared" ref="G10:G21" si="0">SUM(C10:F10)</f>
        <v>5</v>
      </c>
      <c r="H10" s="1386">
        <v>1</v>
      </c>
      <c r="I10" s="483"/>
      <c r="J10" s="480">
        <v>55</v>
      </c>
      <c r="K10" s="481">
        <v>37</v>
      </c>
      <c r="L10" s="481">
        <v>5</v>
      </c>
      <c r="M10" s="746">
        <v>1</v>
      </c>
      <c r="N10" s="482">
        <f t="shared" ref="N10:N21" si="1">SUM(J10:M10)</f>
        <v>98</v>
      </c>
      <c r="O10" s="1386">
        <v>20</v>
      </c>
      <c r="P10" s="616">
        <v>0</v>
      </c>
      <c r="Q10" s="616">
        <v>0</v>
      </c>
      <c r="S10" s="325"/>
      <c r="T10" s="325"/>
      <c r="U10" s="325"/>
      <c r="V10" s="325"/>
      <c r="W10" s="325"/>
      <c r="X10" s="322"/>
      <c r="Y10" s="325"/>
      <c r="Z10" s="322"/>
      <c r="AA10" s="322"/>
      <c r="AB10" s="325"/>
      <c r="AC10" s="325"/>
      <c r="AD10" s="325"/>
      <c r="AE10" s="325"/>
      <c r="AF10" s="322"/>
      <c r="AG10" s="325"/>
    </row>
    <row r="11" spans="1:33" ht="15" customHeight="1" x14ac:dyDescent="0.2">
      <c r="A11" s="453">
        <v>4</v>
      </c>
      <c r="B11" s="57" t="s">
        <v>18</v>
      </c>
      <c r="C11" s="480">
        <v>7</v>
      </c>
      <c r="D11" s="481">
        <v>3</v>
      </c>
      <c r="E11" s="481">
        <v>0</v>
      </c>
      <c r="F11" s="746">
        <v>1</v>
      </c>
      <c r="G11" s="482">
        <f t="shared" si="0"/>
        <v>11</v>
      </c>
      <c r="H11" s="1386">
        <v>2</v>
      </c>
      <c r="I11" s="483"/>
      <c r="J11" s="480">
        <v>68</v>
      </c>
      <c r="K11" s="481">
        <v>18</v>
      </c>
      <c r="L11" s="481">
        <v>6</v>
      </c>
      <c r="M11" s="746">
        <v>1</v>
      </c>
      <c r="N11" s="482">
        <f t="shared" si="1"/>
        <v>93</v>
      </c>
      <c r="O11" s="1386">
        <v>50</v>
      </c>
      <c r="P11" s="616">
        <v>0</v>
      </c>
      <c r="Q11" s="616">
        <v>0</v>
      </c>
      <c r="S11" s="325"/>
      <c r="T11" s="325"/>
      <c r="U11" s="325"/>
      <c r="V11" s="325"/>
      <c r="W11" s="325"/>
      <c r="X11" s="322"/>
      <c r="Y11" s="325"/>
      <c r="Z11" s="322"/>
      <c r="AA11" s="322"/>
      <c r="AB11" s="325"/>
      <c r="AC11" s="325"/>
      <c r="AD11" s="325"/>
      <c r="AE11" s="325"/>
      <c r="AF11" s="322"/>
      <c r="AG11" s="325"/>
    </row>
    <row r="12" spans="1:33" ht="15" customHeight="1" x14ac:dyDescent="0.2">
      <c r="A12" s="453">
        <v>5</v>
      </c>
      <c r="B12" s="57" t="s">
        <v>19</v>
      </c>
      <c r="C12" s="480">
        <v>11</v>
      </c>
      <c r="D12" s="481">
        <v>10</v>
      </c>
      <c r="E12" s="481">
        <v>0</v>
      </c>
      <c r="F12" s="746">
        <v>0</v>
      </c>
      <c r="G12" s="482">
        <f t="shared" si="0"/>
        <v>21</v>
      </c>
      <c r="H12" s="1386">
        <v>7</v>
      </c>
      <c r="I12" s="483"/>
      <c r="J12" s="480">
        <v>65</v>
      </c>
      <c r="K12" s="481">
        <v>31</v>
      </c>
      <c r="L12" s="481">
        <v>3</v>
      </c>
      <c r="M12" s="746">
        <v>2</v>
      </c>
      <c r="N12" s="482">
        <f t="shared" si="1"/>
        <v>101</v>
      </c>
      <c r="O12" s="1386">
        <v>70</v>
      </c>
      <c r="P12" s="616">
        <v>0</v>
      </c>
      <c r="Q12" s="616">
        <v>0</v>
      </c>
      <c r="S12" s="325"/>
      <c r="T12" s="325"/>
      <c r="U12" s="325"/>
      <c r="V12" s="325"/>
      <c r="W12" s="325"/>
      <c r="X12" s="322"/>
      <c r="Y12" s="325"/>
      <c r="Z12" s="322"/>
      <c r="AA12" s="322"/>
      <c r="AB12" s="325"/>
      <c r="AC12" s="325"/>
      <c r="AD12" s="325"/>
      <c r="AE12" s="325"/>
      <c r="AF12" s="322"/>
      <c r="AG12" s="325"/>
    </row>
    <row r="13" spans="1:33" ht="15" customHeight="1" x14ac:dyDescent="0.2">
      <c r="A13" s="453">
        <v>6</v>
      </c>
      <c r="B13" s="57" t="s">
        <v>20</v>
      </c>
      <c r="C13" s="480">
        <v>0</v>
      </c>
      <c r="D13" s="481">
        <v>0</v>
      </c>
      <c r="E13" s="481">
        <v>0</v>
      </c>
      <c r="F13" s="746">
        <v>0</v>
      </c>
      <c r="G13" s="482">
        <f t="shared" si="0"/>
        <v>0</v>
      </c>
      <c r="H13" s="1386">
        <v>0</v>
      </c>
      <c r="I13" s="483"/>
      <c r="J13" s="480">
        <v>59</v>
      </c>
      <c r="K13" s="481">
        <v>5</v>
      </c>
      <c r="L13" s="481">
        <v>4</v>
      </c>
      <c r="M13" s="746">
        <v>2</v>
      </c>
      <c r="N13" s="482">
        <f t="shared" si="1"/>
        <v>70</v>
      </c>
      <c r="O13" s="1386">
        <v>25</v>
      </c>
      <c r="P13" s="616">
        <v>0</v>
      </c>
      <c r="Q13" s="616">
        <v>0</v>
      </c>
      <c r="S13" s="325"/>
      <c r="T13" s="325"/>
      <c r="U13" s="325"/>
      <c r="V13" s="325"/>
      <c r="W13" s="325"/>
      <c r="X13" s="322"/>
      <c r="Y13" s="325"/>
      <c r="Z13" s="322"/>
      <c r="AA13" s="322"/>
      <c r="AB13" s="325"/>
      <c r="AC13" s="325"/>
      <c r="AD13" s="325"/>
      <c r="AE13" s="325"/>
      <c r="AF13" s="322"/>
      <c r="AG13" s="325"/>
    </row>
    <row r="14" spans="1:33" ht="15" customHeight="1" x14ac:dyDescent="0.2">
      <c r="A14" s="453">
        <v>7</v>
      </c>
      <c r="B14" s="57" t="s">
        <v>21</v>
      </c>
      <c r="C14" s="480">
        <v>0</v>
      </c>
      <c r="D14" s="481">
        <v>0</v>
      </c>
      <c r="E14" s="481">
        <v>0</v>
      </c>
      <c r="F14" s="746">
        <v>0</v>
      </c>
      <c r="G14" s="482">
        <f t="shared" si="0"/>
        <v>0</v>
      </c>
      <c r="H14" s="1386">
        <v>0</v>
      </c>
      <c r="I14" s="483"/>
      <c r="J14" s="480">
        <v>14</v>
      </c>
      <c r="K14" s="481">
        <v>6</v>
      </c>
      <c r="L14" s="481">
        <v>0</v>
      </c>
      <c r="M14" s="746">
        <v>2</v>
      </c>
      <c r="N14" s="482">
        <f t="shared" si="1"/>
        <v>22</v>
      </c>
      <c r="O14" s="1386">
        <v>18</v>
      </c>
      <c r="P14" s="616">
        <v>0</v>
      </c>
      <c r="Q14" s="616">
        <v>0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5" customHeight="1" x14ac:dyDescent="0.2">
      <c r="A15" s="453">
        <v>8</v>
      </c>
      <c r="B15" s="57" t="s">
        <v>22</v>
      </c>
      <c r="C15" s="480">
        <v>0</v>
      </c>
      <c r="D15" s="481">
        <v>0</v>
      </c>
      <c r="E15" s="481">
        <v>0</v>
      </c>
      <c r="F15" s="746">
        <v>0</v>
      </c>
      <c r="G15" s="482">
        <f t="shared" si="0"/>
        <v>0</v>
      </c>
      <c r="H15" s="1386">
        <v>0</v>
      </c>
      <c r="I15" s="483"/>
      <c r="J15" s="480">
        <v>30</v>
      </c>
      <c r="K15" s="481">
        <v>8</v>
      </c>
      <c r="L15" s="481">
        <v>0</v>
      </c>
      <c r="M15" s="746">
        <v>3</v>
      </c>
      <c r="N15" s="482">
        <f t="shared" si="1"/>
        <v>41</v>
      </c>
      <c r="O15" s="1386">
        <v>18</v>
      </c>
      <c r="P15" s="616">
        <v>0</v>
      </c>
      <c r="Q15" s="616">
        <v>0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15" customHeight="1" x14ac:dyDescent="0.2">
      <c r="A16" s="453">
        <v>9</v>
      </c>
      <c r="B16" s="57" t="s">
        <v>23</v>
      </c>
      <c r="C16" s="480">
        <v>9</v>
      </c>
      <c r="D16" s="481">
        <v>10</v>
      </c>
      <c r="E16" s="481">
        <v>0</v>
      </c>
      <c r="F16" s="746">
        <v>0</v>
      </c>
      <c r="G16" s="482">
        <f t="shared" si="0"/>
        <v>19</v>
      </c>
      <c r="H16" s="1386">
        <v>2</v>
      </c>
      <c r="I16" s="483"/>
      <c r="J16" s="480">
        <v>34</v>
      </c>
      <c r="K16" s="481">
        <v>15</v>
      </c>
      <c r="L16" s="481">
        <v>0</v>
      </c>
      <c r="M16" s="746">
        <v>1</v>
      </c>
      <c r="N16" s="482">
        <f t="shared" si="1"/>
        <v>50</v>
      </c>
      <c r="O16" s="1386">
        <v>16</v>
      </c>
      <c r="P16" s="616">
        <v>0</v>
      </c>
      <c r="Q16" s="616">
        <v>0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ht="15" customHeight="1" x14ac:dyDescent="0.2">
      <c r="A17" s="453">
        <v>10</v>
      </c>
      <c r="B17" s="57" t="s">
        <v>24</v>
      </c>
      <c r="C17" s="480">
        <v>7</v>
      </c>
      <c r="D17" s="481">
        <v>7</v>
      </c>
      <c r="E17" s="481">
        <v>0</v>
      </c>
      <c r="F17" s="746">
        <v>0</v>
      </c>
      <c r="G17" s="482">
        <f t="shared" si="0"/>
        <v>14</v>
      </c>
      <c r="H17" s="1386">
        <v>2</v>
      </c>
      <c r="I17" s="483"/>
      <c r="J17" s="480">
        <v>35</v>
      </c>
      <c r="K17" s="481">
        <v>31</v>
      </c>
      <c r="L17" s="481">
        <v>8</v>
      </c>
      <c r="M17" s="746">
        <v>1</v>
      </c>
      <c r="N17" s="482">
        <f t="shared" si="1"/>
        <v>75</v>
      </c>
      <c r="O17" s="1386">
        <v>22</v>
      </c>
      <c r="P17" s="616">
        <v>0</v>
      </c>
      <c r="Q17" s="616">
        <v>0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15" customHeight="1" x14ac:dyDescent="0.2">
      <c r="A18" s="453">
        <v>11</v>
      </c>
      <c r="B18" s="57" t="s">
        <v>25</v>
      </c>
      <c r="C18" s="480">
        <v>2</v>
      </c>
      <c r="D18" s="481">
        <v>9</v>
      </c>
      <c r="E18" s="481">
        <v>0</v>
      </c>
      <c r="F18" s="746">
        <v>0</v>
      </c>
      <c r="G18" s="482">
        <f t="shared" si="0"/>
        <v>11</v>
      </c>
      <c r="H18" s="1386">
        <v>5</v>
      </c>
      <c r="I18" s="483"/>
      <c r="J18" s="480">
        <v>22</v>
      </c>
      <c r="K18" s="481">
        <v>25</v>
      </c>
      <c r="L18" s="481">
        <v>6</v>
      </c>
      <c r="M18" s="746">
        <v>0</v>
      </c>
      <c r="N18" s="482">
        <f t="shared" si="1"/>
        <v>53</v>
      </c>
      <c r="O18" s="1386">
        <v>30</v>
      </c>
      <c r="P18" s="616">
        <v>0</v>
      </c>
      <c r="Q18" s="616">
        <v>0</v>
      </c>
      <c r="R18" t="s">
        <v>16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15" customHeight="1" x14ac:dyDescent="0.2">
      <c r="A19" s="453">
        <v>12</v>
      </c>
      <c r="B19" s="57" t="s">
        <v>26</v>
      </c>
      <c r="C19" s="480">
        <v>38</v>
      </c>
      <c r="D19" s="481">
        <v>18</v>
      </c>
      <c r="E19" s="481">
        <v>2</v>
      </c>
      <c r="F19" s="746">
        <v>0</v>
      </c>
      <c r="G19" s="482">
        <f t="shared" si="0"/>
        <v>58</v>
      </c>
      <c r="H19" s="1386">
        <v>41</v>
      </c>
      <c r="I19" s="483"/>
      <c r="J19" s="480">
        <v>53</v>
      </c>
      <c r="K19" s="481">
        <v>26</v>
      </c>
      <c r="L19" s="481">
        <v>6</v>
      </c>
      <c r="M19" s="746">
        <v>5</v>
      </c>
      <c r="N19" s="482">
        <f t="shared" si="1"/>
        <v>90</v>
      </c>
      <c r="O19" s="1386">
        <v>68</v>
      </c>
      <c r="P19" s="616">
        <v>0</v>
      </c>
      <c r="Q19" s="616">
        <v>0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5" customHeight="1" x14ac:dyDescent="0.2">
      <c r="A20" s="453">
        <v>13</v>
      </c>
      <c r="B20" s="57" t="s">
        <v>27</v>
      </c>
      <c r="C20" s="480">
        <v>6</v>
      </c>
      <c r="D20" s="481">
        <v>3</v>
      </c>
      <c r="E20" s="481">
        <v>0</v>
      </c>
      <c r="F20" s="746">
        <v>0</v>
      </c>
      <c r="G20" s="482">
        <f t="shared" si="0"/>
        <v>9</v>
      </c>
      <c r="H20" s="1386">
        <v>1</v>
      </c>
      <c r="I20" s="483"/>
      <c r="J20" s="480">
        <v>38</v>
      </c>
      <c r="K20" s="481">
        <v>19</v>
      </c>
      <c r="L20" s="481">
        <v>2</v>
      </c>
      <c r="M20" s="746">
        <v>1</v>
      </c>
      <c r="N20" s="482">
        <f t="shared" si="1"/>
        <v>60</v>
      </c>
      <c r="O20" s="1386">
        <v>11</v>
      </c>
      <c r="P20" s="616">
        <v>0</v>
      </c>
      <c r="Q20" s="616">
        <v>0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5" customHeight="1" x14ac:dyDescent="0.2">
      <c r="A21" s="453">
        <v>14</v>
      </c>
      <c r="B21" s="57" t="s">
        <v>28</v>
      </c>
      <c r="C21" s="480">
        <v>5</v>
      </c>
      <c r="D21" s="481">
        <v>2</v>
      </c>
      <c r="E21" s="481">
        <v>0</v>
      </c>
      <c r="F21" s="746">
        <v>0</v>
      </c>
      <c r="G21" s="482">
        <f t="shared" si="0"/>
        <v>7</v>
      </c>
      <c r="H21" s="1386">
        <v>2</v>
      </c>
      <c r="I21" s="483"/>
      <c r="J21" s="480">
        <v>12</v>
      </c>
      <c r="K21" s="481">
        <v>8</v>
      </c>
      <c r="L21" s="481">
        <v>7</v>
      </c>
      <c r="M21" s="746">
        <v>0</v>
      </c>
      <c r="N21" s="482">
        <f t="shared" si="1"/>
        <v>27</v>
      </c>
      <c r="O21" s="1386">
        <v>15</v>
      </c>
      <c r="P21" s="616">
        <v>0</v>
      </c>
      <c r="Q21" s="616">
        <v>0</v>
      </c>
      <c r="S21" s="4"/>
      <c r="T21" s="4"/>
      <c r="U21" s="4" t="s">
        <v>16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15" customHeight="1" thickBot="1" x14ac:dyDescent="0.25">
      <c r="A22" s="484">
        <v>15</v>
      </c>
      <c r="B22" s="121" t="s">
        <v>29</v>
      </c>
      <c r="C22" s="485">
        <v>12</v>
      </c>
      <c r="D22" s="486">
        <v>2</v>
      </c>
      <c r="E22" s="486">
        <v>1</v>
      </c>
      <c r="F22" s="747">
        <v>0</v>
      </c>
      <c r="G22" s="487">
        <f>SUM(C22:F22)</f>
        <v>15</v>
      </c>
      <c r="H22" s="1387">
        <v>8</v>
      </c>
      <c r="I22" s="488"/>
      <c r="J22" s="485">
        <v>41</v>
      </c>
      <c r="K22" s="486">
        <v>10</v>
      </c>
      <c r="L22" s="486">
        <v>13</v>
      </c>
      <c r="M22" s="747">
        <v>1</v>
      </c>
      <c r="N22" s="487">
        <f>SUM(J22:M22)</f>
        <v>65</v>
      </c>
      <c r="O22" s="487">
        <v>35</v>
      </c>
      <c r="P22" s="617">
        <v>0</v>
      </c>
      <c r="Q22" s="617">
        <v>0</v>
      </c>
      <c r="S22" s="4"/>
      <c r="T22" s="4"/>
      <c r="U22" s="4"/>
      <c r="V22" s="4"/>
      <c r="W22" s="4" t="s">
        <v>16</v>
      </c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15" customHeight="1" thickBot="1" x14ac:dyDescent="0.25">
      <c r="A23" s="1244"/>
      <c r="B23" s="1365" t="s">
        <v>49</v>
      </c>
      <c r="C23" s="1366">
        <f>SUM(C8:C22)</f>
        <v>156</v>
      </c>
      <c r="D23" s="1361">
        <f t="shared" ref="D23:O23" si="2">SUM(D8:D22)</f>
        <v>93</v>
      </c>
      <c r="E23" s="1361">
        <f t="shared" si="2"/>
        <v>16</v>
      </c>
      <c r="F23" s="1367">
        <f t="shared" si="2"/>
        <v>1</v>
      </c>
      <c r="G23" s="1368">
        <f t="shared" si="2"/>
        <v>266</v>
      </c>
      <c r="H23" s="1368">
        <f t="shared" si="2"/>
        <v>120</v>
      </c>
      <c r="I23" s="1369">
        <f t="shared" si="2"/>
        <v>0</v>
      </c>
      <c r="J23" s="1361">
        <f t="shared" si="2"/>
        <v>714</v>
      </c>
      <c r="K23" s="1361">
        <f t="shared" si="2"/>
        <v>325</v>
      </c>
      <c r="L23" s="1361">
        <f t="shared" si="2"/>
        <v>96</v>
      </c>
      <c r="M23" s="1367">
        <f t="shared" si="2"/>
        <v>34</v>
      </c>
      <c r="N23" s="1368">
        <f t="shared" ref="N23" si="3">SUM(N8:N22)</f>
        <v>1169</v>
      </c>
      <c r="O23" s="1370">
        <f t="shared" si="2"/>
        <v>603</v>
      </c>
      <c r="P23" s="618">
        <v>0</v>
      </c>
      <c r="Q23" s="618">
        <v>1</v>
      </c>
      <c r="S23" s="370"/>
      <c r="T23" s="370"/>
      <c r="U23" s="370"/>
      <c r="V23" s="370"/>
      <c r="W23" s="370"/>
      <c r="X23" s="370"/>
      <c r="Y23" s="370"/>
      <c r="Z23" s="370"/>
      <c r="AA23" s="370"/>
      <c r="AB23" s="370"/>
      <c r="AC23" s="370"/>
      <c r="AD23" s="370"/>
      <c r="AE23" s="370"/>
      <c r="AF23" s="370"/>
      <c r="AG23" s="370"/>
    </row>
    <row r="24" spans="1:33" ht="15" customHeight="1" thickBot="1" x14ac:dyDescent="0.25">
      <c r="A24" s="1440"/>
      <c r="B24" s="334" t="s">
        <v>50</v>
      </c>
      <c r="C24" s="169">
        <v>173</v>
      </c>
      <c r="D24" s="1384">
        <v>75</v>
      </c>
      <c r="E24" s="1384">
        <v>9</v>
      </c>
      <c r="F24" s="1441">
        <v>10</v>
      </c>
      <c r="G24" s="1442">
        <v>267</v>
      </c>
      <c r="H24" s="1442">
        <v>120</v>
      </c>
      <c r="I24">
        <v>0</v>
      </c>
      <c r="J24" s="1443">
        <v>798</v>
      </c>
      <c r="K24" s="1384">
        <v>348</v>
      </c>
      <c r="L24" s="1384">
        <v>82</v>
      </c>
      <c r="M24" s="1441">
        <v>34</v>
      </c>
      <c r="N24" s="1442">
        <v>1262</v>
      </c>
      <c r="O24" s="1444">
        <v>603</v>
      </c>
      <c r="P24" s="618">
        <v>0</v>
      </c>
      <c r="Q24" s="618">
        <v>1</v>
      </c>
      <c r="S24" s="370"/>
      <c r="T24" s="370"/>
      <c r="U24" s="370"/>
      <c r="V24" s="370"/>
      <c r="W24" s="370"/>
      <c r="X24" s="370"/>
      <c r="Y24" s="370"/>
      <c r="Z24" s="370"/>
      <c r="AA24" s="370"/>
      <c r="AB24" s="370"/>
      <c r="AC24" s="370"/>
      <c r="AD24" s="370"/>
      <c r="AE24" s="370"/>
      <c r="AF24" s="370"/>
      <c r="AG24" s="370"/>
    </row>
    <row r="25" spans="1:33" ht="15" customHeight="1" thickBot="1" x14ac:dyDescent="0.25">
      <c r="A25" s="453"/>
      <c r="B25" s="57" t="s">
        <v>51</v>
      </c>
      <c r="C25" s="480">
        <v>97</v>
      </c>
      <c r="D25" s="481">
        <v>79</v>
      </c>
      <c r="E25" s="481">
        <v>11</v>
      </c>
      <c r="F25" s="746">
        <v>7</v>
      </c>
      <c r="G25" s="482">
        <v>194</v>
      </c>
      <c r="H25" s="482">
        <v>77</v>
      </c>
      <c r="I25" s="483">
        <v>0</v>
      </c>
      <c r="J25" s="480">
        <v>674</v>
      </c>
      <c r="K25" s="481">
        <v>299</v>
      </c>
      <c r="L25" s="481">
        <v>92</v>
      </c>
      <c r="M25" s="746">
        <v>24</v>
      </c>
      <c r="N25" s="482">
        <v>1089</v>
      </c>
      <c r="O25" s="482">
        <v>412</v>
      </c>
      <c r="P25" s="618">
        <v>0</v>
      </c>
      <c r="Q25" s="618">
        <v>1</v>
      </c>
      <c r="S25" s="370"/>
      <c r="T25" s="370"/>
      <c r="U25" s="370"/>
      <c r="V25" s="370"/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0"/>
    </row>
    <row r="26" spans="1:33" ht="15" customHeight="1" thickBot="1" x14ac:dyDescent="0.25">
      <c r="A26" s="453"/>
      <c r="B26" s="57" t="s">
        <v>52</v>
      </c>
      <c r="C26" s="480">
        <v>82</v>
      </c>
      <c r="D26" s="481">
        <v>41</v>
      </c>
      <c r="E26" s="481">
        <v>8</v>
      </c>
      <c r="F26" s="746">
        <v>0</v>
      </c>
      <c r="G26" s="482">
        <v>131</v>
      </c>
      <c r="H26" s="482">
        <v>21</v>
      </c>
      <c r="I26" s="483">
        <v>0</v>
      </c>
      <c r="J26" s="480">
        <v>505</v>
      </c>
      <c r="K26" s="481">
        <v>283</v>
      </c>
      <c r="L26" s="481">
        <v>72</v>
      </c>
      <c r="M26" s="746">
        <v>26</v>
      </c>
      <c r="N26" s="482">
        <v>886</v>
      </c>
      <c r="O26" s="482">
        <v>388</v>
      </c>
      <c r="P26" s="618">
        <v>0</v>
      </c>
      <c r="Q26" s="618">
        <v>1</v>
      </c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</row>
    <row r="27" spans="1:33" ht="15" customHeight="1" thickBot="1" x14ac:dyDescent="0.25">
      <c r="A27" s="453"/>
      <c r="B27" s="57" t="s">
        <v>53</v>
      </c>
      <c r="C27" s="480">
        <v>93</v>
      </c>
      <c r="D27" s="481">
        <v>46</v>
      </c>
      <c r="E27" s="481">
        <v>13</v>
      </c>
      <c r="F27" s="746">
        <v>1</v>
      </c>
      <c r="G27" s="482">
        <f>SUM(C27:F27)</f>
        <v>153</v>
      </c>
      <c r="H27" s="482">
        <v>37</v>
      </c>
      <c r="I27" s="483"/>
      <c r="J27" s="480">
        <v>634</v>
      </c>
      <c r="K27" s="481">
        <v>198</v>
      </c>
      <c r="L27" s="481">
        <v>56</v>
      </c>
      <c r="M27" s="746">
        <v>23</v>
      </c>
      <c r="N27" s="482">
        <f>SUM(J27:M27)</f>
        <v>911</v>
      </c>
      <c r="O27" s="482">
        <v>351</v>
      </c>
      <c r="P27" s="618"/>
      <c r="Q27" s="618"/>
      <c r="S27" s="370"/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</row>
    <row r="28" spans="1:33" ht="15" customHeight="1" thickBot="1" x14ac:dyDescent="0.25">
      <c r="A28" s="453"/>
      <c r="B28" s="57" t="s">
        <v>54</v>
      </c>
      <c r="C28" s="480">
        <v>123</v>
      </c>
      <c r="D28" s="481">
        <v>69</v>
      </c>
      <c r="E28" s="481">
        <v>13</v>
      </c>
      <c r="F28" s="746">
        <v>0</v>
      </c>
      <c r="G28" s="482">
        <v>205</v>
      </c>
      <c r="H28" s="482">
        <v>66</v>
      </c>
      <c r="I28" s="483">
        <v>0</v>
      </c>
      <c r="J28" s="480">
        <v>657</v>
      </c>
      <c r="K28" s="481">
        <v>232</v>
      </c>
      <c r="L28" s="481">
        <v>69</v>
      </c>
      <c r="M28" s="746">
        <v>26</v>
      </c>
      <c r="N28" s="482">
        <v>984</v>
      </c>
      <c r="O28" s="482">
        <v>391</v>
      </c>
      <c r="P28" s="618">
        <v>0</v>
      </c>
      <c r="Q28" s="618">
        <v>1</v>
      </c>
      <c r="S28" s="370"/>
      <c r="T28" s="370"/>
      <c r="U28" s="370"/>
      <c r="V28" s="370"/>
      <c r="W28" s="370"/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</row>
    <row r="29" spans="1:33" ht="15" customHeight="1" thickBot="1" x14ac:dyDescent="0.25">
      <c r="A29" s="453"/>
      <c r="B29" s="57" t="s">
        <v>55</v>
      </c>
      <c r="C29" s="480">
        <v>70</v>
      </c>
      <c r="D29" s="481">
        <v>33</v>
      </c>
      <c r="E29" s="481">
        <v>3</v>
      </c>
      <c r="F29" s="746">
        <v>0</v>
      </c>
      <c r="G29" s="482">
        <v>106</v>
      </c>
      <c r="H29" s="482">
        <v>45</v>
      </c>
      <c r="I29" s="483">
        <v>0</v>
      </c>
      <c r="J29" s="480">
        <v>538</v>
      </c>
      <c r="K29" s="481">
        <v>274</v>
      </c>
      <c r="L29" s="481">
        <v>76</v>
      </c>
      <c r="M29" s="746">
        <v>30</v>
      </c>
      <c r="N29" s="482">
        <v>918</v>
      </c>
      <c r="O29" s="482">
        <v>254</v>
      </c>
      <c r="P29" s="618">
        <v>0</v>
      </c>
      <c r="Q29" s="618">
        <v>1</v>
      </c>
      <c r="S29" s="370"/>
      <c r="T29" s="370"/>
      <c r="U29" s="370"/>
      <c r="V29" s="370"/>
      <c r="W29" s="370"/>
      <c r="X29" s="370"/>
      <c r="Y29" s="370"/>
      <c r="Z29" s="370"/>
      <c r="AA29" s="370"/>
      <c r="AB29" s="370"/>
      <c r="AC29" s="370"/>
      <c r="AD29" s="370"/>
      <c r="AE29" s="370"/>
      <c r="AF29" s="370"/>
      <c r="AG29" s="370"/>
    </row>
    <row r="30" spans="1:33" ht="15" customHeight="1" thickBot="1" x14ac:dyDescent="0.25">
      <c r="A30" s="453"/>
      <c r="B30" s="57" t="s">
        <v>56</v>
      </c>
      <c r="C30" s="480">
        <v>118</v>
      </c>
      <c r="D30" s="481">
        <v>45</v>
      </c>
      <c r="E30" s="481">
        <v>2</v>
      </c>
      <c r="F30" s="746">
        <v>0</v>
      </c>
      <c r="G30" s="482">
        <v>165</v>
      </c>
      <c r="H30" s="482">
        <v>90</v>
      </c>
      <c r="I30" s="483">
        <v>0</v>
      </c>
      <c r="J30" s="480">
        <v>575</v>
      </c>
      <c r="K30" s="481">
        <v>280</v>
      </c>
      <c r="L30" s="481">
        <v>88</v>
      </c>
      <c r="M30" s="746">
        <v>55</v>
      </c>
      <c r="N30" s="482">
        <v>998</v>
      </c>
      <c r="O30" s="482">
        <v>326</v>
      </c>
      <c r="P30" s="618">
        <v>0</v>
      </c>
      <c r="Q30" s="618">
        <v>1</v>
      </c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</row>
    <row r="31" spans="1:33" s="9" customFormat="1" ht="15" hidden="1" customHeight="1" outlineLevel="1" thickBot="1" x14ac:dyDescent="0.25">
      <c r="A31" s="453"/>
      <c r="B31" s="57" t="s">
        <v>137</v>
      </c>
      <c r="C31" s="480">
        <v>23</v>
      </c>
      <c r="D31" s="481">
        <v>9</v>
      </c>
      <c r="E31" s="481">
        <v>2</v>
      </c>
      <c r="F31" s="746">
        <v>0</v>
      </c>
      <c r="G31" s="482">
        <v>34</v>
      </c>
      <c r="H31" s="482">
        <v>23</v>
      </c>
      <c r="I31" s="483">
        <v>0</v>
      </c>
      <c r="J31" s="480">
        <v>174</v>
      </c>
      <c r="K31" s="481">
        <v>84</v>
      </c>
      <c r="L31" s="481">
        <v>46</v>
      </c>
      <c r="M31" s="746">
        <v>21</v>
      </c>
      <c r="N31" s="482">
        <v>325</v>
      </c>
      <c r="O31" s="482">
        <v>110</v>
      </c>
      <c r="P31" s="619"/>
      <c r="Q31" s="619"/>
      <c r="S31" s="4"/>
      <c r="T31" s="4"/>
      <c r="U31" s="4" t="s">
        <v>16</v>
      </c>
      <c r="V31" s="4"/>
      <c r="W31" s="4" t="s">
        <v>16</v>
      </c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ht="15" customHeight="1" collapsed="1" thickBot="1" x14ac:dyDescent="0.25">
      <c r="A32" s="453"/>
      <c r="B32" s="57" t="s">
        <v>138</v>
      </c>
      <c r="C32" s="480">
        <v>103</v>
      </c>
      <c r="D32" s="481">
        <v>58</v>
      </c>
      <c r="E32" s="481">
        <v>9</v>
      </c>
      <c r="F32" s="746">
        <v>1</v>
      </c>
      <c r="G32" s="482">
        <v>171</v>
      </c>
      <c r="H32" s="482">
        <v>168</v>
      </c>
      <c r="I32" s="483">
        <v>0</v>
      </c>
      <c r="J32" s="480">
        <v>511</v>
      </c>
      <c r="K32" s="481">
        <v>256</v>
      </c>
      <c r="L32" s="481">
        <v>98</v>
      </c>
      <c r="M32" s="746">
        <v>64</v>
      </c>
      <c r="N32" s="482">
        <v>929</v>
      </c>
      <c r="O32" s="482">
        <v>412</v>
      </c>
      <c r="P32" s="618">
        <v>0</v>
      </c>
      <c r="Q32" s="618">
        <v>1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9" customFormat="1" ht="15" hidden="1" customHeight="1" outlineLevel="1" thickBot="1" x14ac:dyDescent="0.25">
      <c r="A33" s="844"/>
      <c r="B33" s="403" t="s">
        <v>139</v>
      </c>
      <c r="C33" s="293">
        <v>95</v>
      </c>
      <c r="D33" s="330">
        <v>31</v>
      </c>
      <c r="E33" s="330">
        <v>6</v>
      </c>
      <c r="F33" s="330">
        <v>1</v>
      </c>
      <c r="G33" s="440">
        <v>133</v>
      </c>
      <c r="H33" s="446">
        <v>126</v>
      </c>
      <c r="I33" s="489">
        <v>0</v>
      </c>
      <c r="J33" s="293">
        <v>349</v>
      </c>
      <c r="K33" s="330">
        <v>172</v>
      </c>
      <c r="L33" s="330">
        <v>67</v>
      </c>
      <c r="M33" s="440">
        <v>53</v>
      </c>
      <c r="N33" s="446">
        <v>641</v>
      </c>
      <c r="O33" s="490">
        <v>266</v>
      </c>
      <c r="P33" s="619">
        <v>0</v>
      </c>
      <c r="Q33" s="619">
        <v>1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ht="15" hidden="1" customHeight="1" outlineLevel="1" thickBot="1" x14ac:dyDescent="0.25">
      <c r="A34" s="173"/>
      <c r="B34" s="285" t="s">
        <v>59</v>
      </c>
      <c r="C34" s="145">
        <v>57</v>
      </c>
      <c r="D34" s="137">
        <v>15</v>
      </c>
      <c r="E34" s="137">
        <v>3</v>
      </c>
      <c r="F34" s="137">
        <v>1</v>
      </c>
      <c r="G34" s="310">
        <v>76</v>
      </c>
      <c r="H34" s="309">
        <v>74</v>
      </c>
      <c r="I34" s="491">
        <v>0</v>
      </c>
      <c r="J34" s="145">
        <v>194</v>
      </c>
      <c r="K34" s="137">
        <v>100</v>
      </c>
      <c r="L34" s="137">
        <v>52</v>
      </c>
      <c r="M34" s="310">
        <v>42</v>
      </c>
      <c r="N34" s="309">
        <v>388</v>
      </c>
      <c r="O34" s="492">
        <v>199</v>
      </c>
      <c r="P34" s="618">
        <v>0</v>
      </c>
      <c r="Q34" s="618">
        <v>1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5" hidden="1" customHeight="1" outlineLevel="1" thickBot="1" x14ac:dyDescent="0.25">
      <c r="A35" s="426"/>
      <c r="B35" s="620" t="s">
        <v>60</v>
      </c>
      <c r="C35" s="293">
        <v>101</v>
      </c>
      <c r="D35" s="330">
        <v>59</v>
      </c>
      <c r="E35" s="330">
        <v>19</v>
      </c>
      <c r="F35" s="440">
        <v>5</v>
      </c>
      <c r="G35" s="446">
        <v>184</v>
      </c>
      <c r="H35" s="446">
        <v>186</v>
      </c>
      <c r="I35" s="109">
        <v>0</v>
      </c>
      <c r="J35" s="621">
        <v>465</v>
      </c>
      <c r="K35" s="622">
        <v>248</v>
      </c>
      <c r="L35" s="622">
        <v>111</v>
      </c>
      <c r="M35" s="109">
        <v>71</v>
      </c>
      <c r="N35" s="623">
        <v>895</v>
      </c>
      <c r="O35" s="624">
        <v>447</v>
      </c>
      <c r="P35" s="618">
        <v>0</v>
      </c>
      <c r="Q35" s="618">
        <v>1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9" customFormat="1" ht="15" hidden="1" customHeight="1" outlineLevel="1" thickBot="1" x14ac:dyDescent="0.25">
      <c r="A36" s="73"/>
      <c r="B36" s="57" t="s">
        <v>61</v>
      </c>
      <c r="C36" s="144">
        <v>79</v>
      </c>
      <c r="D36" s="136">
        <v>21</v>
      </c>
      <c r="E36" s="136">
        <v>23</v>
      </c>
      <c r="F36" s="311">
        <v>5</v>
      </c>
      <c r="G36" s="305">
        <v>128</v>
      </c>
      <c r="H36" s="305">
        <v>117</v>
      </c>
      <c r="I36" s="625">
        <v>0</v>
      </c>
      <c r="J36" s="626">
        <v>323</v>
      </c>
      <c r="K36" s="627">
        <v>166</v>
      </c>
      <c r="L36" s="627">
        <v>84</v>
      </c>
      <c r="M36" s="625">
        <v>47</v>
      </c>
      <c r="N36" s="628">
        <v>620</v>
      </c>
      <c r="O36" s="629">
        <v>308</v>
      </c>
      <c r="P36" s="619">
        <v>90</v>
      </c>
      <c r="Q36" s="619">
        <v>30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9" customFormat="1" ht="15" hidden="1" customHeight="1" outlineLevel="1" thickBot="1" x14ac:dyDescent="0.25">
      <c r="A37" s="50"/>
      <c r="B37" s="32" t="s">
        <v>62</v>
      </c>
      <c r="C37" s="145">
        <v>17</v>
      </c>
      <c r="D37" s="137">
        <v>26</v>
      </c>
      <c r="E37" s="137">
        <v>36</v>
      </c>
      <c r="F37" s="310">
        <v>4</v>
      </c>
      <c r="G37" s="309">
        <v>83</v>
      </c>
      <c r="H37" s="309">
        <v>78</v>
      </c>
      <c r="I37" s="630">
        <v>0</v>
      </c>
      <c r="J37" s="631">
        <v>183</v>
      </c>
      <c r="K37" s="632">
        <v>130</v>
      </c>
      <c r="L37" s="632">
        <v>58</v>
      </c>
      <c r="M37" s="630">
        <v>30</v>
      </c>
      <c r="N37" s="633">
        <v>401</v>
      </c>
      <c r="O37" s="634">
        <v>194</v>
      </c>
      <c r="P37" s="619">
        <v>72</v>
      </c>
      <c r="Q37" s="619">
        <v>36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9" customFormat="1" ht="15" hidden="1" customHeight="1" outlineLevel="1" thickBot="1" x14ac:dyDescent="0.25">
      <c r="A38" s="635"/>
      <c r="B38" s="636" t="s">
        <v>63</v>
      </c>
      <c r="C38" s="637">
        <v>77</v>
      </c>
      <c r="D38" s="622">
        <v>42</v>
      </c>
      <c r="E38" s="622">
        <v>23</v>
      </c>
      <c r="F38" s="109">
        <v>1</v>
      </c>
      <c r="G38" s="623">
        <v>143</v>
      </c>
      <c r="H38" s="638">
        <v>108</v>
      </c>
      <c r="I38" s="639">
        <v>0</v>
      </c>
      <c r="J38" s="640">
        <v>436</v>
      </c>
      <c r="K38" s="641">
        <v>207</v>
      </c>
      <c r="L38" s="641">
        <v>73</v>
      </c>
      <c r="M38" s="639">
        <v>65</v>
      </c>
      <c r="N38" s="642">
        <v>781</v>
      </c>
      <c r="O38" s="643">
        <v>347</v>
      </c>
      <c r="P38" s="619">
        <v>0</v>
      </c>
      <c r="Q38" s="619">
        <v>1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9" customFormat="1" ht="15" hidden="1" customHeight="1" outlineLevel="1" thickBot="1" x14ac:dyDescent="0.25">
      <c r="A39" s="51"/>
      <c r="B39" s="253" t="s">
        <v>64</v>
      </c>
      <c r="C39" s="644">
        <v>39</v>
      </c>
      <c r="D39" s="627">
        <v>28</v>
      </c>
      <c r="E39" s="627">
        <v>26</v>
      </c>
      <c r="F39" s="625">
        <v>0</v>
      </c>
      <c r="G39" s="628">
        <v>93</v>
      </c>
      <c r="H39" s="645">
        <v>48</v>
      </c>
      <c r="I39" s="625">
        <v>0</v>
      </c>
      <c r="J39" s="626">
        <v>213</v>
      </c>
      <c r="K39" s="627">
        <v>136</v>
      </c>
      <c r="L39" s="627">
        <v>62</v>
      </c>
      <c r="M39" s="625">
        <v>41</v>
      </c>
      <c r="N39" s="628">
        <v>452</v>
      </c>
      <c r="O39" s="646">
        <v>160</v>
      </c>
      <c r="P39" s="619">
        <v>101</v>
      </c>
      <c r="Q39" s="619">
        <v>36</v>
      </c>
    </row>
    <row r="40" spans="1:33" s="9" customFormat="1" ht="15" hidden="1" customHeight="1" outlineLevel="1" thickBot="1" x14ac:dyDescent="0.25">
      <c r="A40" s="50"/>
      <c r="B40" s="32" t="s">
        <v>65</v>
      </c>
      <c r="C40" s="647">
        <v>21</v>
      </c>
      <c r="D40" s="632">
        <v>19</v>
      </c>
      <c r="E40" s="632">
        <v>18</v>
      </c>
      <c r="F40" s="630">
        <v>2</v>
      </c>
      <c r="G40" s="633">
        <v>60</v>
      </c>
      <c r="H40" s="648">
        <v>28</v>
      </c>
      <c r="I40" s="630">
        <v>0</v>
      </c>
      <c r="J40" s="631">
        <v>266</v>
      </c>
      <c r="K40" s="632">
        <v>191</v>
      </c>
      <c r="L40" s="632">
        <v>77</v>
      </c>
      <c r="M40" s="630">
        <v>37</v>
      </c>
      <c r="N40" s="633">
        <v>571</v>
      </c>
      <c r="O40" s="649">
        <v>89</v>
      </c>
      <c r="P40" s="619"/>
      <c r="Q40" s="619"/>
    </row>
    <row r="41" spans="1:33" hidden="1" outlineLevel="1" x14ac:dyDescent="0.2"/>
    <row r="42" spans="1:33" hidden="1" outlineLevel="1" x14ac:dyDescent="0.2">
      <c r="B42" t="s">
        <v>67</v>
      </c>
      <c r="C42">
        <v>42</v>
      </c>
      <c r="D42">
        <v>10</v>
      </c>
      <c r="E42">
        <v>7</v>
      </c>
      <c r="F42">
        <v>0</v>
      </c>
      <c r="G42">
        <v>59</v>
      </c>
      <c r="I42">
        <v>12</v>
      </c>
      <c r="J42">
        <v>283</v>
      </c>
      <c r="K42">
        <v>149</v>
      </c>
      <c r="L42">
        <v>60</v>
      </c>
      <c r="M42">
        <v>44</v>
      </c>
      <c r="N42">
        <v>536</v>
      </c>
      <c r="P42">
        <v>62</v>
      </c>
      <c r="Q42">
        <v>24</v>
      </c>
    </row>
    <row r="43" spans="1:33" hidden="1" outlineLevel="1" x14ac:dyDescent="0.2">
      <c r="B43" t="s">
        <v>70</v>
      </c>
      <c r="C43">
        <v>25</v>
      </c>
      <c r="D43">
        <v>28</v>
      </c>
      <c r="E43">
        <v>4</v>
      </c>
      <c r="F43">
        <v>2</v>
      </c>
      <c r="G43">
        <v>59</v>
      </c>
      <c r="I43">
        <v>2</v>
      </c>
      <c r="J43">
        <v>221</v>
      </c>
      <c r="K43">
        <v>142</v>
      </c>
      <c r="L43">
        <v>43</v>
      </c>
      <c r="M43">
        <v>34</v>
      </c>
      <c r="N43">
        <v>440</v>
      </c>
      <c r="P43">
        <v>40</v>
      </c>
      <c r="Q43">
        <v>20</v>
      </c>
    </row>
    <row r="44" spans="1:33" hidden="1" outlineLevel="1" x14ac:dyDescent="0.2">
      <c r="B44" t="s">
        <v>71</v>
      </c>
      <c r="C44">
        <v>23</v>
      </c>
      <c r="D44">
        <v>22</v>
      </c>
      <c r="E44">
        <v>2</v>
      </c>
      <c r="F44">
        <v>1</v>
      </c>
      <c r="G44">
        <v>48</v>
      </c>
      <c r="I44">
        <v>5</v>
      </c>
      <c r="J44">
        <v>253</v>
      </c>
      <c r="K44">
        <v>166</v>
      </c>
      <c r="L44">
        <v>89</v>
      </c>
      <c r="M44">
        <v>61</v>
      </c>
      <c r="N44">
        <v>569</v>
      </c>
      <c r="P44">
        <v>74</v>
      </c>
      <c r="Q44" t="s">
        <v>140</v>
      </c>
    </row>
    <row r="45" spans="1:33" hidden="1" outlineLevel="1" x14ac:dyDescent="0.2">
      <c r="B45" t="s">
        <v>72</v>
      </c>
      <c r="C45">
        <v>10</v>
      </c>
      <c r="D45">
        <v>1</v>
      </c>
      <c r="E45">
        <v>0</v>
      </c>
      <c r="F45">
        <v>0</v>
      </c>
      <c r="G45">
        <v>11</v>
      </c>
      <c r="I45">
        <v>0</v>
      </c>
      <c r="J45">
        <v>320</v>
      </c>
      <c r="K45">
        <v>147</v>
      </c>
      <c r="L45">
        <v>85</v>
      </c>
      <c r="M45">
        <v>61</v>
      </c>
      <c r="N45">
        <v>613</v>
      </c>
      <c r="P45">
        <v>137</v>
      </c>
      <c r="Q45" t="s">
        <v>140</v>
      </c>
    </row>
    <row r="46" spans="1:33" collapsed="1" x14ac:dyDescent="0.2"/>
    <row r="47" spans="1:33" x14ac:dyDescent="0.2">
      <c r="V47" t="s">
        <v>16</v>
      </c>
    </row>
  </sheetData>
  <mergeCells count="2">
    <mergeCell ref="C6:I6"/>
    <mergeCell ref="J6:O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/>
  <dimension ref="A1:Y30"/>
  <sheetViews>
    <sheetView showGridLines="0" zoomScaleNormal="100" workbookViewId="0">
      <selection activeCell="H14" sqref="H14"/>
    </sheetView>
  </sheetViews>
  <sheetFormatPr baseColWidth="10" defaultColWidth="11.42578125" defaultRowHeight="12.75" x14ac:dyDescent="0.2"/>
  <cols>
    <col min="1" max="1" width="4.85546875" style="2" customWidth="1"/>
    <col min="2" max="2" width="27" customWidth="1"/>
    <col min="3" max="3" width="21.28515625" customWidth="1"/>
    <col min="4" max="4" width="23.140625" customWidth="1"/>
    <col min="5" max="5" width="20.85546875" customWidth="1"/>
    <col min="6" max="8" width="11.42578125" customWidth="1"/>
  </cols>
  <sheetData>
    <row r="1" spans="1:25" x14ac:dyDescent="0.2">
      <c r="A1" s="1" t="s">
        <v>0</v>
      </c>
    </row>
    <row r="2" spans="1:25" x14ac:dyDescent="0.2">
      <c r="A2" s="1"/>
    </row>
    <row r="3" spans="1:25" x14ac:dyDescent="0.2">
      <c r="A3" s="1" t="str">
        <f>A5</f>
        <v>Tabell 1 -5 - Bruk av private døgnovernattingstilbud - antall personer som har vært på steder uten kvalitetsavtale-  hittil i år</v>
      </c>
      <c r="D3" s="104"/>
    </row>
    <row r="5" spans="1:25" s="4" customFormat="1" ht="26.25" customHeight="1" thickBot="1" x14ac:dyDescent="0.25">
      <c r="A5" s="877" t="s">
        <v>141</v>
      </c>
    </row>
    <row r="6" spans="1:25" s="4" customFormat="1" ht="61.5" customHeight="1" thickBot="1" x14ac:dyDescent="0.25">
      <c r="A6" s="162" t="s">
        <v>3</v>
      </c>
      <c r="B6" s="1527" t="s">
        <v>4</v>
      </c>
      <c r="C6" s="1528" t="s">
        <v>142</v>
      </c>
      <c r="D6" s="1528" t="s">
        <v>143</v>
      </c>
      <c r="E6" s="1529" t="s">
        <v>144</v>
      </c>
    </row>
    <row r="7" spans="1:25" ht="15" customHeight="1" x14ac:dyDescent="0.2">
      <c r="A7" s="478">
        <v>1</v>
      </c>
      <c r="B7" s="83" t="s">
        <v>14</v>
      </c>
      <c r="C7" s="1526">
        <v>39</v>
      </c>
      <c r="D7" s="1526">
        <v>125</v>
      </c>
      <c r="E7" s="1534">
        <f>C7+D7</f>
        <v>164</v>
      </c>
      <c r="F7" s="1530"/>
      <c r="G7" s="323"/>
      <c r="H7" s="323" t="s">
        <v>16</v>
      </c>
      <c r="I7" s="323"/>
      <c r="J7" s="323"/>
      <c r="K7" s="323"/>
      <c r="L7" s="322"/>
      <c r="M7" s="323"/>
      <c r="N7" s="322"/>
      <c r="O7" s="322"/>
      <c r="P7" s="323"/>
      <c r="Q7" s="323"/>
      <c r="R7" s="323"/>
      <c r="S7" s="323"/>
      <c r="T7" s="322"/>
      <c r="U7" s="323"/>
      <c r="V7" s="4"/>
      <c r="W7" s="4"/>
      <c r="X7" s="4"/>
      <c r="Y7" s="4"/>
    </row>
    <row r="8" spans="1:25" ht="15" customHeight="1" x14ac:dyDescent="0.2">
      <c r="A8" s="453">
        <v>2</v>
      </c>
      <c r="B8" s="57" t="s">
        <v>15</v>
      </c>
      <c r="C8" s="1524">
        <v>7</v>
      </c>
      <c r="D8" s="1524">
        <v>68</v>
      </c>
      <c r="E8" s="1532">
        <f t="shared" ref="E8:E21" si="0">C8+D8</f>
        <v>75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" customHeight="1" x14ac:dyDescent="0.2">
      <c r="A9" s="453">
        <v>3</v>
      </c>
      <c r="B9" s="57" t="s">
        <v>17</v>
      </c>
      <c r="C9" s="1524">
        <v>1</v>
      </c>
      <c r="D9" s="1524">
        <v>24</v>
      </c>
      <c r="E9" s="1532">
        <f t="shared" si="0"/>
        <v>25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" customHeight="1" x14ac:dyDescent="0.2">
      <c r="A10" s="453">
        <v>4</v>
      </c>
      <c r="B10" s="57" t="s">
        <v>18</v>
      </c>
      <c r="C10" s="1524">
        <v>9</v>
      </c>
      <c r="D10" s="1524">
        <v>71</v>
      </c>
      <c r="E10" s="1532">
        <f t="shared" si="0"/>
        <v>80</v>
      </c>
      <c r="G10" s="4"/>
      <c r="H10" s="4"/>
      <c r="I10" s="4"/>
      <c r="J10" s="4"/>
      <c r="K10" s="37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" customHeight="1" x14ac:dyDescent="0.2">
      <c r="A11" s="453">
        <v>5</v>
      </c>
      <c r="B11" s="57" t="s">
        <v>19</v>
      </c>
      <c r="C11" s="1524">
        <v>15</v>
      </c>
      <c r="D11" s="1524">
        <v>62</v>
      </c>
      <c r="E11" s="1532">
        <f t="shared" si="0"/>
        <v>77</v>
      </c>
      <c r="F11" s="10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" customHeight="1" x14ac:dyDescent="0.2">
      <c r="A12" s="453">
        <v>6</v>
      </c>
      <c r="B12" s="57" t="s">
        <v>20</v>
      </c>
      <c r="C12" s="1524">
        <v>2</v>
      </c>
      <c r="D12" s="1524">
        <v>37</v>
      </c>
      <c r="E12" s="1532">
        <f t="shared" si="0"/>
        <v>39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" customHeight="1" x14ac:dyDescent="0.2">
      <c r="A13" s="453">
        <v>7</v>
      </c>
      <c r="B13" s="57" t="s">
        <v>21</v>
      </c>
      <c r="C13" s="1524">
        <v>0</v>
      </c>
      <c r="D13" s="1524">
        <v>21</v>
      </c>
      <c r="E13" s="1532">
        <f t="shared" si="0"/>
        <v>21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" customHeight="1" x14ac:dyDescent="0.2">
      <c r="A14" s="453">
        <v>8</v>
      </c>
      <c r="B14" s="57" t="s">
        <v>22</v>
      </c>
      <c r="C14" s="1524">
        <v>0</v>
      </c>
      <c r="D14" s="1524">
        <v>20</v>
      </c>
      <c r="E14" s="1532">
        <f t="shared" si="0"/>
        <v>20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5" customHeight="1" x14ac:dyDescent="0.2">
      <c r="A15" s="453">
        <v>9</v>
      </c>
      <c r="B15" s="57" t="s">
        <v>23</v>
      </c>
      <c r="C15" s="1524">
        <v>2</v>
      </c>
      <c r="D15" s="1524">
        <v>31</v>
      </c>
      <c r="E15" s="1532">
        <f t="shared" si="0"/>
        <v>33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" customHeight="1" x14ac:dyDescent="0.2">
      <c r="A16" s="453">
        <v>10</v>
      </c>
      <c r="B16" s="57" t="s">
        <v>24</v>
      </c>
      <c r="C16" s="1524">
        <v>3</v>
      </c>
      <c r="D16" s="1524">
        <v>19</v>
      </c>
      <c r="E16" s="1532">
        <f t="shared" si="0"/>
        <v>22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" customHeight="1" x14ac:dyDescent="0.2">
      <c r="A17" s="453">
        <v>11</v>
      </c>
      <c r="B17" s="57" t="s">
        <v>25</v>
      </c>
      <c r="C17" s="1524">
        <v>6</v>
      </c>
      <c r="D17" s="1524">
        <v>30</v>
      </c>
      <c r="E17" s="1532">
        <f t="shared" si="0"/>
        <v>36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" customHeight="1" x14ac:dyDescent="0.2">
      <c r="A18" s="453">
        <v>12</v>
      </c>
      <c r="B18" s="57" t="s">
        <v>26</v>
      </c>
      <c r="C18" s="1524">
        <v>35</v>
      </c>
      <c r="D18" s="1524">
        <v>57</v>
      </c>
      <c r="E18" s="1532">
        <f t="shared" si="0"/>
        <v>92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5" customHeight="1" x14ac:dyDescent="0.2">
      <c r="A19" s="453">
        <v>13</v>
      </c>
      <c r="B19" s="57" t="s">
        <v>27</v>
      </c>
      <c r="C19" s="1524">
        <v>0</v>
      </c>
      <c r="D19" s="1524">
        <v>19</v>
      </c>
      <c r="E19" s="1532">
        <f t="shared" si="0"/>
        <v>19</v>
      </c>
    </row>
    <row r="20" spans="1:25" ht="15" customHeight="1" x14ac:dyDescent="0.2">
      <c r="A20" s="453">
        <v>14</v>
      </c>
      <c r="B20" s="57" t="s">
        <v>28</v>
      </c>
      <c r="C20" s="1524">
        <v>7</v>
      </c>
      <c r="D20" s="1524">
        <v>21</v>
      </c>
      <c r="E20" s="1532">
        <f t="shared" si="0"/>
        <v>28</v>
      </c>
      <c r="H20" t="s">
        <v>16</v>
      </c>
    </row>
    <row r="21" spans="1:25" ht="15" customHeight="1" thickBot="1" x14ac:dyDescent="0.25">
      <c r="A21" s="456">
        <v>15</v>
      </c>
      <c r="B21" s="449" t="s">
        <v>29</v>
      </c>
      <c r="C21" s="1525">
        <v>5</v>
      </c>
      <c r="D21" s="1525">
        <v>28</v>
      </c>
      <c r="E21" s="1533">
        <f t="shared" si="0"/>
        <v>33</v>
      </c>
    </row>
    <row r="22" spans="1:25" s="9" customFormat="1" ht="15" customHeight="1" thickBot="1" x14ac:dyDescent="0.25">
      <c r="A22" s="1244"/>
      <c r="B22" s="1531" t="s">
        <v>49</v>
      </c>
      <c r="C22" s="1388">
        <f t="shared" ref="C22:E22" si="1">SUM(C7:C21)</f>
        <v>131</v>
      </c>
      <c r="D22" s="1388">
        <f t="shared" si="1"/>
        <v>633</v>
      </c>
      <c r="E22" s="1371">
        <f t="shared" si="1"/>
        <v>764</v>
      </c>
    </row>
    <row r="24" spans="1:25" x14ac:dyDescent="0.2">
      <c r="C24" t="s">
        <v>16</v>
      </c>
    </row>
    <row r="30" spans="1:25" x14ac:dyDescent="0.2">
      <c r="D30" t="s">
        <v>16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AB78"/>
  <sheetViews>
    <sheetView showGridLines="0" zoomScaleNormal="100" workbookViewId="0">
      <selection activeCell="L7" sqref="L7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22" customWidth="1"/>
    <col min="3" max="3" width="8.7109375" customWidth="1"/>
    <col min="4" max="8" width="7.7109375" customWidth="1"/>
    <col min="9" max="9" width="9.7109375" customWidth="1"/>
    <col min="10" max="10" width="13.140625" style="607" customWidth="1"/>
    <col min="11" max="13" width="11.42578125" customWidth="1"/>
  </cols>
  <sheetData>
    <row r="1" spans="1:13" x14ac:dyDescent="0.2">
      <c r="A1" t="s">
        <v>0</v>
      </c>
    </row>
    <row r="2" spans="1:13" x14ac:dyDescent="0.2">
      <c r="A2"/>
    </row>
    <row r="3" spans="1:13" x14ac:dyDescent="0.2">
      <c r="A3" t="str">
        <f>A6</f>
        <v>Tabell 1 - 7 - Saksbehandlingstid for økonomisk sosialhjelp 01.01. - 31.12.</v>
      </c>
    </row>
    <row r="4" spans="1:13" x14ac:dyDescent="0.2">
      <c r="A4" t="str">
        <f>A43</f>
        <v>Tabell 1 - 8 - Behandlingstid for klagesaker til Fylkesmannen 01.01. - 31.12.</v>
      </c>
      <c r="H4" t="s">
        <v>145</v>
      </c>
      <c r="M4" t="s">
        <v>16</v>
      </c>
    </row>
    <row r="5" spans="1:13" s="4" customFormat="1" ht="26.25" customHeight="1" x14ac:dyDescent="0.2">
      <c r="A5" s="14"/>
      <c r="J5" s="21"/>
    </row>
    <row r="6" spans="1:13" s="4" customFormat="1" ht="26.25" customHeight="1" thickBot="1" x14ac:dyDescent="0.25">
      <c r="A6" s="877" t="s">
        <v>146</v>
      </c>
      <c r="J6" s="21"/>
    </row>
    <row r="7" spans="1:13" s="4" customFormat="1" ht="26.25" customHeight="1" x14ac:dyDescent="0.2">
      <c r="A7" s="30"/>
      <c r="B7" s="27"/>
      <c r="C7" s="1819" t="s">
        <v>147</v>
      </c>
      <c r="D7" s="1820"/>
      <c r="E7" s="1820"/>
      <c r="F7" s="1820"/>
      <c r="G7" s="1820"/>
      <c r="H7" s="1820"/>
      <c r="I7" s="425"/>
      <c r="J7" s="84"/>
    </row>
    <row r="8" spans="1:13" s="4" customFormat="1" ht="48" customHeight="1" thickBot="1" x14ac:dyDescent="0.25">
      <c r="A8" s="49" t="s">
        <v>3</v>
      </c>
      <c r="B8" s="65" t="s">
        <v>4</v>
      </c>
      <c r="C8" s="5" t="s">
        <v>148</v>
      </c>
      <c r="D8" s="53" t="s">
        <v>149</v>
      </c>
      <c r="E8" s="53" t="s">
        <v>150</v>
      </c>
      <c r="F8" s="53" t="s">
        <v>151</v>
      </c>
      <c r="G8" s="53" t="s">
        <v>152</v>
      </c>
      <c r="H8" s="28" t="s">
        <v>153</v>
      </c>
      <c r="I8" s="85" t="s">
        <v>104</v>
      </c>
      <c r="J8" s="94" t="s">
        <v>154</v>
      </c>
    </row>
    <row r="9" spans="1:13" ht="15" customHeight="1" x14ac:dyDescent="0.2">
      <c r="A9" s="426">
        <v>1</v>
      </c>
      <c r="B9" s="83" t="s">
        <v>14</v>
      </c>
      <c r="C9" s="1639">
        <v>20886</v>
      </c>
      <c r="D9" s="1640">
        <v>2521</v>
      </c>
      <c r="E9" s="1640">
        <v>217</v>
      </c>
      <c r="F9" s="1640">
        <v>1</v>
      </c>
      <c r="G9" s="1640">
        <v>0</v>
      </c>
      <c r="H9" s="1641">
        <v>0</v>
      </c>
      <c r="I9" s="900">
        <f>SUM(C9:H9)</f>
        <v>23625</v>
      </c>
      <c r="J9" s="608">
        <f>C9/I9</f>
        <v>0.88406349206349211</v>
      </c>
    </row>
    <row r="10" spans="1:13" ht="15" customHeight="1" x14ac:dyDescent="0.2">
      <c r="A10" s="51">
        <v>2</v>
      </c>
      <c r="B10" s="57" t="s">
        <v>15</v>
      </c>
      <c r="C10" s="1642">
        <v>16110</v>
      </c>
      <c r="D10" s="1643">
        <v>1848</v>
      </c>
      <c r="E10" s="1643">
        <v>454</v>
      </c>
      <c r="F10" s="1643">
        <v>16</v>
      </c>
      <c r="G10" s="1643">
        <v>9</v>
      </c>
      <c r="H10" s="1644">
        <v>0</v>
      </c>
      <c r="I10" s="901">
        <f>SUM(C10:H10)</f>
        <v>18437</v>
      </c>
      <c r="J10" s="609">
        <f>C10/I10</f>
        <v>0.87378640776699024</v>
      </c>
    </row>
    <row r="11" spans="1:13" ht="15" customHeight="1" x14ac:dyDescent="0.2">
      <c r="A11" s="51">
        <v>3</v>
      </c>
      <c r="B11" s="57" t="s">
        <v>17</v>
      </c>
      <c r="C11" s="1642">
        <v>15316</v>
      </c>
      <c r="D11" s="1643">
        <v>2036</v>
      </c>
      <c r="E11" s="1643">
        <v>598</v>
      </c>
      <c r="F11" s="1643">
        <v>45</v>
      </c>
      <c r="G11" s="1643">
        <v>20</v>
      </c>
      <c r="H11" s="1644">
        <v>3</v>
      </c>
      <c r="I11" s="901">
        <f t="shared" ref="I11:I22" si="0">SUM(C11:H11)</f>
        <v>18018</v>
      </c>
      <c r="J11" s="609">
        <f t="shared" ref="J11:J22" si="1">C11/I11</f>
        <v>0.85003885003885005</v>
      </c>
    </row>
    <row r="12" spans="1:13" ht="15" customHeight="1" x14ac:dyDescent="0.2">
      <c r="A12" s="51">
        <v>4</v>
      </c>
      <c r="B12" s="57" t="s">
        <v>18</v>
      </c>
      <c r="C12" s="1642">
        <v>9583</v>
      </c>
      <c r="D12" s="1643">
        <v>903</v>
      </c>
      <c r="E12" s="1643">
        <v>165</v>
      </c>
      <c r="F12" s="1643">
        <v>5</v>
      </c>
      <c r="G12" s="1643">
        <v>1</v>
      </c>
      <c r="H12" s="1644">
        <v>0</v>
      </c>
      <c r="I12" s="901">
        <f t="shared" si="0"/>
        <v>10657</v>
      </c>
      <c r="J12" s="609">
        <f t="shared" si="1"/>
        <v>0.89922116918457351</v>
      </c>
    </row>
    <row r="13" spans="1:13" ht="15" customHeight="1" x14ac:dyDescent="0.2">
      <c r="A13" s="51">
        <v>5</v>
      </c>
      <c r="B13" s="57" t="s">
        <v>19</v>
      </c>
      <c r="C13" s="1642">
        <v>10177</v>
      </c>
      <c r="D13" s="1643">
        <v>1612</v>
      </c>
      <c r="E13" s="1643">
        <v>364</v>
      </c>
      <c r="F13" s="1643">
        <v>4</v>
      </c>
      <c r="G13" s="1643">
        <v>2</v>
      </c>
      <c r="H13" s="1644">
        <v>0</v>
      </c>
      <c r="I13" s="901">
        <f t="shared" si="0"/>
        <v>12159</v>
      </c>
      <c r="J13" s="609">
        <f t="shared" si="1"/>
        <v>0.83699317378073856</v>
      </c>
    </row>
    <row r="14" spans="1:13" ht="15" customHeight="1" x14ac:dyDescent="0.2">
      <c r="A14" s="51">
        <v>6</v>
      </c>
      <c r="B14" s="57" t="s">
        <v>20</v>
      </c>
      <c r="C14" s="1642">
        <v>3437</v>
      </c>
      <c r="D14" s="1643">
        <v>924</v>
      </c>
      <c r="E14" s="1643">
        <v>214</v>
      </c>
      <c r="F14" s="1643">
        <v>2</v>
      </c>
      <c r="G14" s="1643">
        <v>0</v>
      </c>
      <c r="H14" s="1644">
        <v>0</v>
      </c>
      <c r="I14" s="901">
        <f t="shared" si="0"/>
        <v>4577</v>
      </c>
      <c r="J14" s="609">
        <f t="shared" si="1"/>
        <v>0.75092855582259121</v>
      </c>
      <c r="K14" s="1382"/>
    </row>
    <row r="15" spans="1:13" ht="15" customHeight="1" x14ac:dyDescent="0.2">
      <c r="A15" s="51">
        <v>7</v>
      </c>
      <c r="B15" s="57" t="s">
        <v>21</v>
      </c>
      <c r="C15" s="1642">
        <v>3641</v>
      </c>
      <c r="D15" s="1643">
        <v>623</v>
      </c>
      <c r="E15" s="1643">
        <v>133</v>
      </c>
      <c r="F15" s="1643">
        <v>3</v>
      </c>
      <c r="G15" s="1643">
        <v>2</v>
      </c>
      <c r="H15" s="1644">
        <v>1</v>
      </c>
      <c r="I15" s="901">
        <f t="shared" si="0"/>
        <v>4403</v>
      </c>
      <c r="J15" s="609">
        <f t="shared" si="1"/>
        <v>0.82693617987735635</v>
      </c>
    </row>
    <row r="16" spans="1:13" ht="15" customHeight="1" x14ac:dyDescent="0.2">
      <c r="A16" s="51">
        <v>8</v>
      </c>
      <c r="B16" s="57" t="s">
        <v>22</v>
      </c>
      <c r="C16" s="1642">
        <v>5674</v>
      </c>
      <c r="D16" s="1643">
        <v>442</v>
      </c>
      <c r="E16" s="1643">
        <v>147</v>
      </c>
      <c r="F16" s="1643">
        <v>14</v>
      </c>
      <c r="G16" s="1643">
        <v>10</v>
      </c>
      <c r="H16" s="1644">
        <v>0</v>
      </c>
      <c r="I16" s="901">
        <f t="shared" si="0"/>
        <v>6287</v>
      </c>
      <c r="J16" s="609">
        <f t="shared" si="1"/>
        <v>0.90249721647844761</v>
      </c>
    </row>
    <row r="17" spans="1:13" ht="15" customHeight="1" x14ac:dyDescent="0.2">
      <c r="A17" s="51">
        <v>9</v>
      </c>
      <c r="B17" s="57" t="s">
        <v>23</v>
      </c>
      <c r="C17" s="1642">
        <v>7358</v>
      </c>
      <c r="D17" s="1643">
        <v>1530</v>
      </c>
      <c r="E17" s="1643">
        <v>94</v>
      </c>
      <c r="F17" s="1643">
        <v>0</v>
      </c>
      <c r="G17" s="1643">
        <v>0</v>
      </c>
      <c r="H17" s="1644">
        <v>0</v>
      </c>
      <c r="I17" s="901">
        <f t="shared" si="0"/>
        <v>8982</v>
      </c>
      <c r="J17" s="609">
        <f t="shared" si="1"/>
        <v>0.81919394344244045</v>
      </c>
      <c r="K17" t="s">
        <v>16</v>
      </c>
    </row>
    <row r="18" spans="1:13" ht="15" customHeight="1" x14ac:dyDescent="0.2">
      <c r="A18" s="51">
        <v>10</v>
      </c>
      <c r="B18" s="57" t="s">
        <v>24</v>
      </c>
      <c r="C18" s="1642">
        <v>7093</v>
      </c>
      <c r="D18" s="1643">
        <v>1440</v>
      </c>
      <c r="E18" s="1643">
        <v>584</v>
      </c>
      <c r="F18" s="1643">
        <v>17</v>
      </c>
      <c r="G18" s="1643">
        <v>7</v>
      </c>
      <c r="H18" s="1644">
        <v>1</v>
      </c>
      <c r="I18" s="901">
        <f t="shared" si="0"/>
        <v>9142</v>
      </c>
      <c r="J18" s="609">
        <f t="shared" si="1"/>
        <v>0.77586961277619781</v>
      </c>
    </row>
    <row r="19" spans="1:13" ht="15" customHeight="1" x14ac:dyDescent="0.2">
      <c r="A19" s="51">
        <v>11</v>
      </c>
      <c r="B19" s="57" t="s">
        <v>25</v>
      </c>
      <c r="C19" s="1642">
        <v>7398</v>
      </c>
      <c r="D19" s="1643">
        <v>2293</v>
      </c>
      <c r="E19" s="1643">
        <v>524</v>
      </c>
      <c r="F19" s="1643">
        <v>6</v>
      </c>
      <c r="G19" s="1643">
        <v>6</v>
      </c>
      <c r="H19" s="1644">
        <v>0</v>
      </c>
      <c r="I19" s="901">
        <f t="shared" si="0"/>
        <v>10227</v>
      </c>
      <c r="J19" s="609">
        <f t="shared" si="1"/>
        <v>0.72337929011440305</v>
      </c>
      <c r="K19" s="9"/>
      <c r="L19" s="9"/>
      <c r="M19" s="9"/>
    </row>
    <row r="20" spans="1:13" ht="15" customHeight="1" x14ac:dyDescent="0.2">
      <c r="A20" s="51">
        <v>12</v>
      </c>
      <c r="B20" s="57" t="s">
        <v>26</v>
      </c>
      <c r="C20" s="1642">
        <v>8906</v>
      </c>
      <c r="D20" s="1643">
        <v>3440</v>
      </c>
      <c r="E20" s="1643">
        <v>821</v>
      </c>
      <c r="F20" s="1643">
        <v>64</v>
      </c>
      <c r="G20" s="1643">
        <v>24</v>
      </c>
      <c r="H20" s="1644">
        <v>2</v>
      </c>
      <c r="I20" s="901">
        <f t="shared" si="0"/>
        <v>13257</v>
      </c>
      <c r="J20" s="609">
        <f t="shared" si="1"/>
        <v>0.67179603228483065</v>
      </c>
      <c r="L20" t="s">
        <v>16</v>
      </c>
    </row>
    <row r="21" spans="1:13" ht="15" customHeight="1" x14ac:dyDescent="0.2">
      <c r="A21" s="51">
        <v>13</v>
      </c>
      <c r="B21" s="57" t="s">
        <v>27</v>
      </c>
      <c r="C21" s="1642">
        <v>7435</v>
      </c>
      <c r="D21" s="1643">
        <v>833</v>
      </c>
      <c r="E21" s="1643">
        <v>224</v>
      </c>
      <c r="F21" s="1643">
        <v>10</v>
      </c>
      <c r="G21" s="1643">
        <v>2</v>
      </c>
      <c r="H21" s="1644">
        <v>0</v>
      </c>
      <c r="I21" s="901">
        <f t="shared" si="0"/>
        <v>8504</v>
      </c>
      <c r="J21" s="609">
        <f t="shared" si="1"/>
        <v>0.87429444967074321</v>
      </c>
    </row>
    <row r="22" spans="1:13" ht="15" customHeight="1" x14ac:dyDescent="0.2">
      <c r="A22" s="51">
        <v>14</v>
      </c>
      <c r="B22" s="57" t="s">
        <v>155</v>
      </c>
      <c r="C22" s="1642">
        <v>4428</v>
      </c>
      <c r="D22" s="1643">
        <v>684</v>
      </c>
      <c r="E22" s="1643">
        <v>66</v>
      </c>
      <c r="F22" s="1643">
        <v>0</v>
      </c>
      <c r="G22" s="1643">
        <v>0</v>
      </c>
      <c r="H22" s="1644">
        <v>0</v>
      </c>
      <c r="I22" s="901">
        <f t="shared" si="0"/>
        <v>5178</v>
      </c>
      <c r="J22" s="609">
        <f t="shared" si="1"/>
        <v>0.85515643105446115</v>
      </c>
      <c r="K22" s="9"/>
      <c r="L22" s="375"/>
    </row>
    <row r="23" spans="1:13" ht="15" customHeight="1" x14ac:dyDescent="0.2">
      <c r="A23" s="448">
        <v>15</v>
      </c>
      <c r="B23" s="449" t="s">
        <v>29</v>
      </c>
      <c r="C23" s="1645">
        <v>9213</v>
      </c>
      <c r="D23" s="1646">
        <v>3138</v>
      </c>
      <c r="E23" s="1646">
        <v>802</v>
      </c>
      <c r="F23" s="1646">
        <v>19</v>
      </c>
      <c r="G23" s="1646">
        <v>11</v>
      </c>
      <c r="H23" s="1647">
        <v>0</v>
      </c>
      <c r="I23" s="902">
        <f>SUM(C23:H23)</f>
        <v>13183</v>
      </c>
      <c r="J23" s="1328">
        <f>C23/I23</f>
        <v>0.69885458545095958</v>
      </c>
    </row>
    <row r="24" spans="1:13" s="9" customFormat="1" ht="15" customHeight="1" thickBot="1" x14ac:dyDescent="0.25">
      <c r="A24" s="1377"/>
      <c r="B24" s="1378" t="s">
        <v>156</v>
      </c>
      <c r="C24" s="1430">
        <f>SUM(C9:C23)</f>
        <v>136655</v>
      </c>
      <c r="D24" s="1431">
        <f t="shared" ref="D24:I24" si="2">SUM(D9:D23)</f>
        <v>24267</v>
      </c>
      <c r="E24" s="1431">
        <f t="shared" si="2"/>
        <v>5407</v>
      </c>
      <c r="F24" s="1431">
        <f t="shared" si="2"/>
        <v>206</v>
      </c>
      <c r="G24" s="1431">
        <f t="shared" si="2"/>
        <v>94</v>
      </c>
      <c r="H24" s="1432">
        <f t="shared" si="2"/>
        <v>7</v>
      </c>
      <c r="I24" s="1379">
        <f t="shared" si="2"/>
        <v>166636</v>
      </c>
      <c r="J24" s="1380">
        <f>C24/I24</f>
        <v>0.82008089488465874</v>
      </c>
      <c r="L24" s="365"/>
    </row>
    <row r="25" spans="1:13" ht="15" customHeight="1" x14ac:dyDescent="0.2">
      <c r="A25" s="146"/>
      <c r="B25" s="83" t="s">
        <v>157</v>
      </c>
      <c r="C25" s="1372">
        <v>153736</v>
      </c>
      <c r="D25" s="1373">
        <v>20782</v>
      </c>
      <c r="E25" s="1373">
        <v>285</v>
      </c>
      <c r="F25" s="1373">
        <v>44</v>
      </c>
      <c r="G25" s="1373">
        <v>12</v>
      </c>
      <c r="H25" s="1374">
        <v>9</v>
      </c>
      <c r="I25" s="1375">
        <v>174868</v>
      </c>
      <c r="J25" s="1376">
        <v>0.87915456229841937</v>
      </c>
      <c r="L25" s="375"/>
    </row>
    <row r="26" spans="1:13" ht="15" customHeight="1" x14ac:dyDescent="0.2">
      <c r="A26" s="146"/>
      <c r="B26" s="83" t="s">
        <v>158</v>
      </c>
      <c r="C26" s="1372">
        <v>144169</v>
      </c>
      <c r="D26" s="1373">
        <v>32240</v>
      </c>
      <c r="E26" s="1373">
        <v>421</v>
      </c>
      <c r="F26" s="1373">
        <v>45</v>
      </c>
      <c r="G26" s="1373">
        <v>18</v>
      </c>
      <c r="H26" s="1374">
        <v>9</v>
      </c>
      <c r="I26" s="1375">
        <v>176902</v>
      </c>
      <c r="J26" s="1376">
        <v>0.81496534804581067</v>
      </c>
      <c r="L26" s="375"/>
    </row>
    <row r="27" spans="1:13" ht="15" customHeight="1" x14ac:dyDescent="0.2">
      <c r="A27" s="146"/>
      <c r="B27" s="83" t="s">
        <v>159</v>
      </c>
      <c r="C27" s="1372">
        <v>151100</v>
      </c>
      <c r="D27" s="1373">
        <v>32038</v>
      </c>
      <c r="E27" s="1373">
        <v>488</v>
      </c>
      <c r="F27" s="1373">
        <v>54</v>
      </c>
      <c r="G27" s="1373">
        <v>20</v>
      </c>
      <c r="H27" s="1374">
        <v>13</v>
      </c>
      <c r="I27" s="1375">
        <v>183713</v>
      </c>
      <c r="J27" s="1376">
        <v>0.82247853989646891</v>
      </c>
      <c r="L27" s="375"/>
    </row>
    <row r="28" spans="1:13" ht="15" customHeight="1" x14ac:dyDescent="0.2">
      <c r="A28" s="453"/>
      <c r="B28" s="57" t="s">
        <v>160</v>
      </c>
      <c r="C28" s="1326">
        <v>143500</v>
      </c>
      <c r="D28" s="1325">
        <v>33907</v>
      </c>
      <c r="E28" s="1325">
        <v>595</v>
      </c>
      <c r="F28" s="1325">
        <v>64</v>
      </c>
      <c r="G28" s="1325">
        <v>44</v>
      </c>
      <c r="H28" s="1327">
        <v>20</v>
      </c>
      <c r="I28" s="901">
        <v>178130</v>
      </c>
      <c r="J28" s="609">
        <v>0.80559142199517209</v>
      </c>
      <c r="L28" s="375"/>
    </row>
    <row r="29" spans="1:13" ht="15" customHeight="1" x14ac:dyDescent="0.2">
      <c r="A29" s="453"/>
      <c r="B29" s="57" t="s">
        <v>161</v>
      </c>
      <c r="C29" s="1326">
        <v>133244</v>
      </c>
      <c r="D29" s="1325">
        <v>34014</v>
      </c>
      <c r="E29" s="1325">
        <v>1185</v>
      </c>
      <c r="F29" s="1325">
        <v>154</v>
      </c>
      <c r="G29" s="1325">
        <v>41</v>
      </c>
      <c r="H29" s="1327">
        <v>27</v>
      </c>
      <c r="I29" s="901">
        <v>168665</v>
      </c>
      <c r="J29" s="609">
        <v>0.78999199596833958</v>
      </c>
      <c r="L29" s="375"/>
    </row>
    <row r="30" spans="1:13" ht="15" customHeight="1" x14ac:dyDescent="0.2">
      <c r="A30" s="453"/>
      <c r="B30" s="57" t="s">
        <v>162</v>
      </c>
      <c r="C30" s="1326">
        <v>130518</v>
      </c>
      <c r="D30" s="1325">
        <v>24927</v>
      </c>
      <c r="E30" s="1325">
        <v>962</v>
      </c>
      <c r="F30" s="1325">
        <v>133</v>
      </c>
      <c r="G30" s="1325">
        <v>37</v>
      </c>
      <c r="H30" s="1327">
        <v>3</v>
      </c>
      <c r="I30" s="901">
        <v>156580</v>
      </c>
      <c r="J30" s="609">
        <v>0.83355473240516031</v>
      </c>
      <c r="L30" s="375"/>
    </row>
    <row r="31" spans="1:13" ht="15" customHeight="1" thickBot="1" x14ac:dyDescent="0.25">
      <c r="A31" s="484"/>
      <c r="B31" s="121" t="s">
        <v>163</v>
      </c>
      <c r="C31" s="905">
        <v>123711</v>
      </c>
      <c r="D31" s="906">
        <v>24662</v>
      </c>
      <c r="E31" s="906">
        <v>1531</v>
      </c>
      <c r="F31" s="906">
        <v>200</v>
      </c>
      <c r="G31" s="906">
        <v>39</v>
      </c>
      <c r="H31" s="907">
        <v>14</v>
      </c>
      <c r="I31" s="1333">
        <v>150157</v>
      </c>
      <c r="J31" s="610">
        <v>0.82387767470048001</v>
      </c>
    </row>
    <row r="32" spans="1:13" s="9" customFormat="1" ht="15" hidden="1" customHeight="1" outlineLevel="1" thickBot="1" x14ac:dyDescent="0.25">
      <c r="A32" s="307"/>
      <c r="B32" s="306" t="s">
        <v>137</v>
      </c>
      <c r="C32" s="1329">
        <v>30926</v>
      </c>
      <c r="D32" s="1330">
        <v>5601</v>
      </c>
      <c r="E32" s="1330">
        <v>250</v>
      </c>
      <c r="F32" s="1330">
        <v>52</v>
      </c>
      <c r="G32" s="1330">
        <v>13</v>
      </c>
      <c r="H32" s="1331">
        <v>6</v>
      </c>
      <c r="I32" s="1322">
        <v>36848</v>
      </c>
      <c r="J32" s="1332">
        <f t="shared" ref="J32" si="3">C32/I32</f>
        <v>0.8392857142857143</v>
      </c>
    </row>
    <row r="33" spans="1:27" s="9" customFormat="1" ht="39" customHeight="1" collapsed="1" x14ac:dyDescent="0.2">
      <c r="A33" s="1824" t="s">
        <v>164</v>
      </c>
      <c r="B33" s="1824"/>
      <c r="C33" s="1824"/>
      <c r="D33" s="1824"/>
      <c r="E33" s="1824"/>
      <c r="F33" s="1824"/>
      <c r="G33" s="1824"/>
      <c r="H33" s="1824"/>
      <c r="I33" s="1824"/>
      <c r="J33" s="182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3.15" customHeight="1" x14ac:dyDescent="0.2">
      <c r="A34" s="358"/>
      <c r="K34" t="s">
        <v>16</v>
      </c>
      <c r="L34" s="4"/>
      <c r="M34" s="4" t="s">
        <v>165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4.45" customHeight="1" x14ac:dyDescent="0.2">
      <c r="A35" s="358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3.5" hidden="1" customHeight="1" thickBot="1" x14ac:dyDescent="0.25">
      <c r="A36" s="7"/>
      <c r="B36" s="12" t="s">
        <v>122</v>
      </c>
      <c r="C36" s="359">
        <v>119259</v>
      </c>
      <c r="D36" s="360">
        <v>23717</v>
      </c>
      <c r="E36" s="360">
        <v>2178</v>
      </c>
      <c r="F36" s="360">
        <v>241</v>
      </c>
      <c r="G36" s="360">
        <v>77</v>
      </c>
      <c r="H36" s="360">
        <v>24</v>
      </c>
      <c r="I36" s="361">
        <v>145496</v>
      </c>
      <c r="J36" s="362">
        <v>0.8196720184747347</v>
      </c>
      <c r="M36" s="295">
        <v>5405</v>
      </c>
      <c r="N36" s="295">
        <v>3949</v>
      </c>
      <c r="O36" s="296">
        <v>3644</v>
      </c>
      <c r="P36" s="296">
        <v>2331</v>
      </c>
      <c r="Q36" s="296">
        <v>2703</v>
      </c>
      <c r="R36" s="296">
        <v>613</v>
      </c>
      <c r="S36" s="296">
        <v>907</v>
      </c>
      <c r="T36" s="296">
        <v>1188</v>
      </c>
      <c r="U36" s="296">
        <v>2029</v>
      </c>
      <c r="V36" s="296">
        <v>2530</v>
      </c>
      <c r="W36" s="296">
        <v>2283</v>
      </c>
      <c r="X36" s="296">
        <v>2460</v>
      </c>
      <c r="Y36" s="295">
        <v>1998</v>
      </c>
      <c r="Z36" s="295">
        <v>1698</v>
      </c>
      <c r="AA36" s="295">
        <v>3110</v>
      </c>
    </row>
    <row r="37" spans="1:27" ht="13.5" hidden="1" customHeight="1" thickBot="1" x14ac:dyDescent="0.25">
      <c r="A37" s="7"/>
      <c r="B37" s="12" t="s">
        <v>68</v>
      </c>
      <c r="C37" s="359">
        <v>111453</v>
      </c>
      <c r="D37" s="360">
        <v>16882</v>
      </c>
      <c r="E37" s="360">
        <v>1681</v>
      </c>
      <c r="F37" s="360">
        <v>309</v>
      </c>
      <c r="G37" s="360">
        <v>51</v>
      </c>
      <c r="H37" s="360">
        <v>10</v>
      </c>
      <c r="I37" s="361">
        <v>130386</v>
      </c>
      <c r="J37" s="362">
        <v>0.85479269246698264</v>
      </c>
      <c r="M37" s="297">
        <v>0.85901942645698426</v>
      </c>
      <c r="N37" s="297">
        <v>0.79792352494302354</v>
      </c>
      <c r="O37" s="297">
        <v>0.80982436882546649</v>
      </c>
      <c r="P37" s="297">
        <v>0.89017589017589016</v>
      </c>
      <c r="Q37" s="297">
        <v>0.8361080281169071</v>
      </c>
      <c r="R37" s="297">
        <v>0.84828711256117451</v>
      </c>
      <c r="S37" s="297">
        <v>0.9228224917309813</v>
      </c>
      <c r="T37" s="297">
        <v>0.93181818181818177</v>
      </c>
      <c r="U37" s="297">
        <v>0.83686545096106457</v>
      </c>
      <c r="V37" s="297">
        <v>0.83675889328063247</v>
      </c>
      <c r="W37" s="297">
        <v>0.76828734121769604</v>
      </c>
      <c r="X37" s="297">
        <v>0.88983739837398379</v>
      </c>
      <c r="Y37" s="297">
        <v>0.75075075075075071</v>
      </c>
      <c r="Z37" s="297">
        <v>0.90989399293286222</v>
      </c>
      <c r="AA37" s="297">
        <v>0.82926045016077166</v>
      </c>
    </row>
    <row r="38" spans="1:27" ht="13.5" hidden="1" customHeight="1" thickBot="1" x14ac:dyDescent="0.25">
      <c r="A38" s="7"/>
      <c r="B38" s="12" t="s">
        <v>69</v>
      </c>
      <c r="C38" s="359">
        <v>112244</v>
      </c>
      <c r="D38" s="360">
        <v>16451</v>
      </c>
      <c r="E38" s="360">
        <v>1208</v>
      </c>
      <c r="F38" s="360">
        <v>315</v>
      </c>
      <c r="G38" s="360">
        <v>98</v>
      </c>
      <c r="H38" s="360">
        <v>25</v>
      </c>
      <c r="I38" s="361">
        <v>130341</v>
      </c>
      <c r="J38" s="362">
        <v>0.86115650486032791</v>
      </c>
    </row>
    <row r="39" spans="1:27" ht="13.5" hidden="1" customHeight="1" thickBot="1" x14ac:dyDescent="0.25">
      <c r="A39" s="7"/>
      <c r="B39" s="8" t="s">
        <v>70</v>
      </c>
      <c r="C39" s="363">
        <v>120436</v>
      </c>
      <c r="D39" s="363">
        <v>18627</v>
      </c>
      <c r="E39" s="363">
        <v>471</v>
      </c>
      <c r="F39" s="363">
        <v>114</v>
      </c>
      <c r="G39" s="363">
        <v>29</v>
      </c>
      <c r="H39" s="363">
        <v>10</v>
      </c>
      <c r="I39" s="364">
        <v>139687</v>
      </c>
      <c r="J39" s="362">
        <v>0.86218474160086478</v>
      </c>
    </row>
    <row r="40" spans="1:27" ht="13.5" hidden="1" customHeight="1" thickBot="1" x14ac:dyDescent="0.25">
      <c r="A40" s="7"/>
      <c r="B40" s="8" t="s">
        <v>71</v>
      </c>
      <c r="C40" s="363">
        <v>123361</v>
      </c>
      <c r="D40" s="363">
        <v>20875</v>
      </c>
      <c r="E40" s="363">
        <v>602</v>
      </c>
      <c r="F40" s="363">
        <v>119</v>
      </c>
      <c r="G40" s="363">
        <v>41</v>
      </c>
      <c r="H40" s="363">
        <v>14</v>
      </c>
      <c r="I40" s="364">
        <v>145012</v>
      </c>
      <c r="J40" s="362">
        <v>0.85069511488704386</v>
      </c>
    </row>
    <row r="41" spans="1:27" ht="13.5" hidden="1" customHeight="1" thickBot="1" x14ac:dyDescent="0.25">
      <c r="A41" s="7"/>
      <c r="B41" s="8" t="s">
        <v>72</v>
      </c>
      <c r="C41" s="363">
        <v>121432</v>
      </c>
      <c r="D41" s="363">
        <v>24228</v>
      </c>
      <c r="E41" s="363">
        <v>687</v>
      </c>
      <c r="F41" s="363">
        <v>113</v>
      </c>
      <c r="G41" s="363">
        <v>37</v>
      </c>
      <c r="H41" s="363">
        <v>17</v>
      </c>
      <c r="I41" s="364">
        <v>146514</v>
      </c>
      <c r="J41" s="362">
        <v>0.8288081685026687</v>
      </c>
    </row>
    <row r="42" spans="1:27" s="4" customFormat="1" ht="26.25" customHeight="1" x14ac:dyDescent="0.2">
      <c r="A42" s="908"/>
      <c r="B42" s="370" t="s">
        <v>166</v>
      </c>
      <c r="C42"/>
      <c r="D42"/>
      <c r="E42"/>
      <c r="F42"/>
      <c r="G42"/>
      <c r="H42"/>
      <c r="I42"/>
      <c r="J42" s="607"/>
    </row>
    <row r="43" spans="1:27" s="4" customFormat="1" ht="26.25" customHeight="1" thickBot="1" x14ac:dyDescent="0.25">
      <c r="A43" s="3" t="s">
        <v>167</v>
      </c>
      <c r="J43" s="21"/>
    </row>
    <row r="44" spans="1:27" s="4" customFormat="1" ht="29.25" customHeight="1" x14ac:dyDescent="0.2">
      <c r="A44" s="315"/>
      <c r="B44" s="303"/>
      <c r="C44" s="1821" t="s">
        <v>168</v>
      </c>
      <c r="D44" s="1822"/>
      <c r="E44" s="1822"/>
      <c r="F44" s="1822"/>
      <c r="G44" s="1822"/>
      <c r="H44" s="1823"/>
      <c r="I44" s="316"/>
      <c r="J44" s="318"/>
    </row>
    <row r="45" spans="1:27" ht="47.25" customHeight="1" thickBot="1" x14ac:dyDescent="0.25">
      <c r="A45" s="317" t="s">
        <v>3</v>
      </c>
      <c r="B45" s="10" t="s">
        <v>4</v>
      </c>
      <c r="C45" s="5" t="s">
        <v>148</v>
      </c>
      <c r="D45" s="53" t="s">
        <v>149</v>
      </c>
      <c r="E45" s="53" t="s">
        <v>169</v>
      </c>
      <c r="F45" s="53" t="s">
        <v>170</v>
      </c>
      <c r="G45" s="53" t="s">
        <v>171</v>
      </c>
      <c r="H45" s="28" t="s">
        <v>153</v>
      </c>
      <c r="I45" s="81" t="s">
        <v>104</v>
      </c>
      <c r="J45" s="314" t="s">
        <v>154</v>
      </c>
    </row>
    <row r="46" spans="1:27" ht="15" customHeight="1" x14ac:dyDescent="0.2">
      <c r="A46" s="146">
        <v>1</v>
      </c>
      <c r="B46" s="83" t="s">
        <v>14</v>
      </c>
      <c r="C46" s="234">
        <v>5</v>
      </c>
      <c r="D46" s="237">
        <v>28</v>
      </c>
      <c r="E46" s="237">
        <v>3</v>
      </c>
      <c r="F46" s="237">
        <v>0</v>
      </c>
      <c r="G46" s="287">
        <v>1</v>
      </c>
      <c r="H46" s="140">
        <v>0</v>
      </c>
      <c r="I46" s="340">
        <f>SUM(C46:H46)</f>
        <v>37</v>
      </c>
      <c r="J46" s="608">
        <f>C46/I46</f>
        <v>0.13513513513513514</v>
      </c>
    </row>
    <row r="47" spans="1:27" ht="15" customHeight="1" x14ac:dyDescent="0.2">
      <c r="A47" s="453">
        <v>2</v>
      </c>
      <c r="B47" s="57" t="s">
        <v>15</v>
      </c>
      <c r="C47" s="236">
        <v>1</v>
      </c>
      <c r="D47" s="175">
        <v>21</v>
      </c>
      <c r="E47" s="175">
        <v>12</v>
      </c>
      <c r="F47" s="175">
        <v>1</v>
      </c>
      <c r="G47" s="136">
        <v>2</v>
      </c>
      <c r="H47" s="218">
        <v>0</v>
      </c>
      <c r="I47" s="341">
        <f>SUM(C47:H47)</f>
        <v>37</v>
      </c>
      <c r="J47" s="609">
        <f>C47/I47</f>
        <v>2.7027027027027029E-2</v>
      </c>
    </row>
    <row r="48" spans="1:27" ht="15" customHeight="1" x14ac:dyDescent="0.2">
      <c r="A48" s="453">
        <v>3</v>
      </c>
      <c r="B48" s="57" t="s">
        <v>17</v>
      </c>
      <c r="C48" s="236">
        <v>6</v>
      </c>
      <c r="D48" s="175">
        <v>30</v>
      </c>
      <c r="E48" s="175">
        <v>7</v>
      </c>
      <c r="F48" s="175">
        <v>2</v>
      </c>
      <c r="G48" s="136">
        <v>1</v>
      </c>
      <c r="H48" s="218">
        <v>0</v>
      </c>
      <c r="I48" s="341">
        <f t="shared" ref="I48:I59" si="4">SUM(C48:H48)</f>
        <v>46</v>
      </c>
      <c r="J48" s="609">
        <f t="shared" ref="J48:J59" si="5">C48/I48</f>
        <v>0.13043478260869565</v>
      </c>
    </row>
    <row r="49" spans="1:12" ht="15" customHeight="1" x14ac:dyDescent="0.2">
      <c r="A49" s="453">
        <v>4</v>
      </c>
      <c r="B49" s="57" t="s">
        <v>18</v>
      </c>
      <c r="C49" s="236">
        <v>3</v>
      </c>
      <c r="D49" s="175">
        <v>2</v>
      </c>
      <c r="E49" s="175">
        <v>2</v>
      </c>
      <c r="F49" s="175">
        <v>0</v>
      </c>
      <c r="G49" s="136">
        <v>0</v>
      </c>
      <c r="H49" s="218">
        <v>0</v>
      </c>
      <c r="I49" s="341">
        <f t="shared" si="4"/>
        <v>7</v>
      </c>
      <c r="J49" s="609">
        <f t="shared" si="5"/>
        <v>0.42857142857142855</v>
      </c>
    </row>
    <row r="50" spans="1:12" ht="15" customHeight="1" x14ac:dyDescent="0.2">
      <c r="A50" s="453">
        <v>5</v>
      </c>
      <c r="B50" s="57" t="s">
        <v>19</v>
      </c>
      <c r="C50" s="236">
        <v>7</v>
      </c>
      <c r="D50" s="175">
        <v>36</v>
      </c>
      <c r="E50" s="175">
        <v>24</v>
      </c>
      <c r="F50" s="175">
        <v>2</v>
      </c>
      <c r="G50" s="136">
        <v>2</v>
      </c>
      <c r="H50" s="218">
        <v>0</v>
      </c>
      <c r="I50" s="341">
        <f t="shared" si="4"/>
        <v>71</v>
      </c>
      <c r="J50" s="609">
        <f t="shared" si="5"/>
        <v>9.8591549295774641E-2</v>
      </c>
    </row>
    <row r="51" spans="1:12" ht="15" customHeight="1" x14ac:dyDescent="0.2">
      <c r="A51" s="453">
        <v>6</v>
      </c>
      <c r="B51" s="57" t="s">
        <v>20</v>
      </c>
      <c r="C51" s="236">
        <v>0</v>
      </c>
      <c r="D51" s="175">
        <v>5</v>
      </c>
      <c r="E51" s="175">
        <v>1</v>
      </c>
      <c r="F51" s="175">
        <v>2</v>
      </c>
      <c r="G51" s="136">
        <v>1</v>
      </c>
      <c r="H51" s="218">
        <v>0</v>
      </c>
      <c r="I51" s="341">
        <f t="shared" si="4"/>
        <v>9</v>
      </c>
      <c r="J51" s="609">
        <f t="shared" si="5"/>
        <v>0</v>
      </c>
    </row>
    <row r="52" spans="1:12" ht="15" customHeight="1" x14ac:dyDescent="0.2">
      <c r="A52" s="453">
        <v>7</v>
      </c>
      <c r="B52" s="57" t="s">
        <v>21</v>
      </c>
      <c r="C52" s="236">
        <v>2</v>
      </c>
      <c r="D52" s="175">
        <v>9</v>
      </c>
      <c r="E52" s="175">
        <v>6</v>
      </c>
      <c r="F52" s="175">
        <v>4</v>
      </c>
      <c r="G52" s="136">
        <v>2</v>
      </c>
      <c r="H52" s="218">
        <v>0</v>
      </c>
      <c r="I52" s="341">
        <f t="shared" si="4"/>
        <v>23</v>
      </c>
      <c r="J52" s="609">
        <f t="shared" si="5"/>
        <v>8.6956521739130432E-2</v>
      </c>
    </row>
    <row r="53" spans="1:12" ht="15" customHeight="1" x14ac:dyDescent="0.2">
      <c r="A53" s="453">
        <v>8</v>
      </c>
      <c r="B53" s="57" t="s">
        <v>22</v>
      </c>
      <c r="C53" s="236">
        <v>26</v>
      </c>
      <c r="D53" s="175">
        <v>3</v>
      </c>
      <c r="E53" s="175">
        <v>0</v>
      </c>
      <c r="F53" s="175">
        <v>0</v>
      </c>
      <c r="G53" s="136">
        <v>0</v>
      </c>
      <c r="H53" s="218">
        <v>0</v>
      </c>
      <c r="I53" s="341">
        <f t="shared" si="4"/>
        <v>29</v>
      </c>
      <c r="J53" s="609">
        <f t="shared" si="5"/>
        <v>0.89655172413793105</v>
      </c>
    </row>
    <row r="54" spans="1:12" ht="15" customHeight="1" x14ac:dyDescent="0.2">
      <c r="A54" s="453">
        <v>9</v>
      </c>
      <c r="B54" s="57" t="s">
        <v>23</v>
      </c>
      <c r="C54" s="236">
        <v>2</v>
      </c>
      <c r="D54" s="175">
        <v>14</v>
      </c>
      <c r="E54" s="175">
        <v>3</v>
      </c>
      <c r="F54" s="175">
        <v>0</v>
      </c>
      <c r="G54" s="136">
        <v>0</v>
      </c>
      <c r="H54" s="218">
        <v>0</v>
      </c>
      <c r="I54" s="341">
        <f t="shared" si="4"/>
        <v>19</v>
      </c>
      <c r="J54" s="609">
        <f t="shared" si="5"/>
        <v>0.10526315789473684</v>
      </c>
    </row>
    <row r="55" spans="1:12" ht="15" customHeight="1" x14ac:dyDescent="0.2">
      <c r="A55" s="453">
        <v>10</v>
      </c>
      <c r="B55" s="57" t="s">
        <v>24</v>
      </c>
      <c r="C55" s="236">
        <v>2</v>
      </c>
      <c r="D55" s="175">
        <v>2</v>
      </c>
      <c r="E55" s="175">
        <v>5</v>
      </c>
      <c r="F55" s="175">
        <v>1</v>
      </c>
      <c r="G55" s="136">
        <v>0</v>
      </c>
      <c r="H55" s="218">
        <v>0</v>
      </c>
      <c r="I55" s="341">
        <f t="shared" si="4"/>
        <v>10</v>
      </c>
      <c r="J55" s="609">
        <f t="shared" si="5"/>
        <v>0.2</v>
      </c>
    </row>
    <row r="56" spans="1:12" ht="15" customHeight="1" x14ac:dyDescent="0.2">
      <c r="A56" s="453">
        <v>11</v>
      </c>
      <c r="B56" s="57" t="s">
        <v>25</v>
      </c>
      <c r="C56" s="236">
        <v>1</v>
      </c>
      <c r="D56" s="175">
        <v>16</v>
      </c>
      <c r="E56" s="175">
        <v>15</v>
      </c>
      <c r="F56" s="175">
        <v>8</v>
      </c>
      <c r="G56" s="136">
        <v>0</v>
      </c>
      <c r="H56" s="218">
        <v>0</v>
      </c>
      <c r="I56" s="341">
        <f t="shared" si="4"/>
        <v>40</v>
      </c>
      <c r="J56" s="609">
        <f t="shared" si="5"/>
        <v>2.5000000000000001E-2</v>
      </c>
    </row>
    <row r="57" spans="1:12" ht="15" customHeight="1" x14ac:dyDescent="0.2">
      <c r="A57" s="453">
        <v>12</v>
      </c>
      <c r="B57" s="57" t="s">
        <v>26</v>
      </c>
      <c r="C57" s="236">
        <v>0</v>
      </c>
      <c r="D57" s="175">
        <v>9</v>
      </c>
      <c r="E57" s="175">
        <v>10</v>
      </c>
      <c r="F57" s="175">
        <v>2</v>
      </c>
      <c r="G57" s="136">
        <v>2</v>
      </c>
      <c r="H57" s="218">
        <v>0</v>
      </c>
      <c r="I57" s="341">
        <f t="shared" si="4"/>
        <v>23</v>
      </c>
      <c r="J57" s="609">
        <f t="shared" si="5"/>
        <v>0</v>
      </c>
    </row>
    <row r="58" spans="1:12" ht="15" customHeight="1" x14ac:dyDescent="0.2">
      <c r="A58" s="453">
        <v>13</v>
      </c>
      <c r="B58" s="57" t="s">
        <v>27</v>
      </c>
      <c r="C58" s="236">
        <v>0</v>
      </c>
      <c r="D58" s="175">
        <v>6</v>
      </c>
      <c r="E58" s="175">
        <v>6</v>
      </c>
      <c r="F58" s="175">
        <v>1</v>
      </c>
      <c r="G58" s="136">
        <v>3</v>
      </c>
      <c r="H58" s="218">
        <v>0</v>
      </c>
      <c r="I58" s="341">
        <f t="shared" si="4"/>
        <v>16</v>
      </c>
      <c r="J58" s="609">
        <f t="shared" si="5"/>
        <v>0</v>
      </c>
      <c r="L58" t="s">
        <v>16</v>
      </c>
    </row>
    <row r="59" spans="1:12" ht="15" customHeight="1" x14ac:dyDescent="0.2">
      <c r="A59" s="453">
        <v>14</v>
      </c>
      <c r="B59" s="57" t="s">
        <v>172</v>
      </c>
      <c r="C59" s="236">
        <v>17</v>
      </c>
      <c r="D59" s="175">
        <v>7</v>
      </c>
      <c r="E59" s="175">
        <v>1</v>
      </c>
      <c r="F59" s="175">
        <v>1</v>
      </c>
      <c r="G59" s="136">
        <v>0</v>
      </c>
      <c r="H59" s="218">
        <v>0</v>
      </c>
      <c r="I59" s="341">
        <f t="shared" si="4"/>
        <v>26</v>
      </c>
      <c r="J59" s="609">
        <f t="shared" si="5"/>
        <v>0.65384615384615385</v>
      </c>
    </row>
    <row r="60" spans="1:12" s="9" customFormat="1" ht="15" customHeight="1" thickBot="1" x14ac:dyDescent="0.25">
      <c r="A60" s="456">
        <v>15</v>
      </c>
      <c r="B60" s="449" t="s">
        <v>29</v>
      </c>
      <c r="C60" s="165">
        <v>11</v>
      </c>
      <c r="D60" s="177">
        <v>28</v>
      </c>
      <c r="E60" s="177">
        <v>11</v>
      </c>
      <c r="F60" s="177">
        <v>2</v>
      </c>
      <c r="G60" s="137">
        <v>0</v>
      </c>
      <c r="H60" s="220">
        <v>0</v>
      </c>
      <c r="I60" s="342">
        <f>SUM(C60:H60)</f>
        <v>52</v>
      </c>
      <c r="J60" s="1328">
        <f>C60/I60</f>
        <v>0.21153846153846154</v>
      </c>
    </row>
    <row r="61" spans="1:12" s="367" customFormat="1" ht="15" customHeight="1" thickBot="1" x14ac:dyDescent="0.25">
      <c r="A61" s="1377"/>
      <c r="B61" s="1378" t="s">
        <v>156</v>
      </c>
      <c r="C61" s="1445">
        <f>SUM(C46:C60)</f>
        <v>83</v>
      </c>
      <c r="D61" s="1388">
        <f t="shared" ref="D61" si="6">SUM(D46:D60)</f>
        <v>216</v>
      </c>
      <c r="E61" s="1388">
        <f t="shared" ref="E61" si="7">SUM(E46:E60)</f>
        <v>106</v>
      </c>
      <c r="F61" s="1388">
        <f t="shared" ref="F61" si="8">SUM(F46:F60)</f>
        <v>26</v>
      </c>
      <c r="G61" s="1388">
        <f t="shared" ref="G61" si="9">SUM(G46:G60)</f>
        <v>14</v>
      </c>
      <c r="H61" s="1409">
        <f t="shared" ref="H61" si="10">SUM(H46:H60)</f>
        <v>0</v>
      </c>
      <c r="I61" s="1381">
        <f>SUM(I46:I60)</f>
        <v>445</v>
      </c>
      <c r="J61" s="1380">
        <f>C61/I61</f>
        <v>0.18651685393258427</v>
      </c>
      <c r="K61" s="366"/>
      <c r="L61" s="367" t="s">
        <v>16</v>
      </c>
    </row>
    <row r="62" spans="1:12" s="58" customFormat="1" ht="15" customHeight="1" x14ac:dyDescent="0.2">
      <c r="A62" s="1389"/>
      <c r="B62" s="1390" t="s">
        <v>157</v>
      </c>
      <c r="C62" s="169">
        <v>124</v>
      </c>
      <c r="D62" s="1384">
        <v>284</v>
      </c>
      <c r="E62" s="1384">
        <v>121</v>
      </c>
      <c r="F62" s="1384">
        <v>42</v>
      </c>
      <c r="G62" s="1384">
        <v>25</v>
      </c>
      <c r="H62" s="170">
        <v>3</v>
      </c>
      <c r="I62" s="1535">
        <v>599</v>
      </c>
      <c r="J62" s="1391">
        <v>0.20701168614357263</v>
      </c>
      <c r="K62" s="374"/>
      <c r="L62" s="58" t="s">
        <v>16</v>
      </c>
    </row>
    <row r="63" spans="1:12" s="58" customFormat="1" ht="15" customHeight="1" x14ac:dyDescent="0.2">
      <c r="A63" s="453"/>
      <c r="B63" s="57" t="s">
        <v>158</v>
      </c>
      <c r="C63" s="236">
        <v>120</v>
      </c>
      <c r="D63" s="175">
        <v>347</v>
      </c>
      <c r="E63" s="175">
        <v>158</v>
      </c>
      <c r="F63" s="175">
        <v>73</v>
      </c>
      <c r="G63" s="136">
        <v>42</v>
      </c>
      <c r="H63" s="218">
        <v>9</v>
      </c>
      <c r="I63" s="341">
        <v>749</v>
      </c>
      <c r="J63" s="609">
        <v>0.1602136181575434</v>
      </c>
      <c r="K63" s="374"/>
      <c r="L63" s="58" t="s">
        <v>16</v>
      </c>
    </row>
    <row r="64" spans="1:12" s="58" customFormat="1" ht="15" customHeight="1" x14ac:dyDescent="0.2">
      <c r="A64" s="453"/>
      <c r="B64" s="57" t="s">
        <v>159</v>
      </c>
      <c r="C64" s="236">
        <v>106</v>
      </c>
      <c r="D64" s="175">
        <v>208</v>
      </c>
      <c r="E64" s="175">
        <v>152</v>
      </c>
      <c r="F64" s="175">
        <v>53</v>
      </c>
      <c r="G64" s="136">
        <v>46</v>
      </c>
      <c r="H64" s="218">
        <v>2</v>
      </c>
      <c r="I64" s="341">
        <v>567</v>
      </c>
      <c r="J64" s="609">
        <v>0.18694885361552027</v>
      </c>
      <c r="K64" s="374"/>
      <c r="L64" s="58" t="s">
        <v>16</v>
      </c>
    </row>
    <row r="65" spans="1:28" s="58" customFormat="1" ht="15" customHeight="1" x14ac:dyDescent="0.2">
      <c r="A65" s="453"/>
      <c r="B65" s="57" t="s">
        <v>160</v>
      </c>
      <c r="C65" s="236">
        <v>64</v>
      </c>
      <c r="D65" s="175">
        <v>207</v>
      </c>
      <c r="E65" s="175">
        <v>141</v>
      </c>
      <c r="F65" s="175">
        <v>66</v>
      </c>
      <c r="G65" s="136">
        <v>27</v>
      </c>
      <c r="H65" s="218">
        <v>8</v>
      </c>
      <c r="I65" s="341">
        <v>513</v>
      </c>
      <c r="J65" s="609">
        <v>0.12475633528265107</v>
      </c>
      <c r="K65" s="374"/>
      <c r="L65" s="58" t="s">
        <v>16</v>
      </c>
    </row>
    <row r="66" spans="1:28" s="58" customFormat="1" ht="15" customHeight="1" x14ac:dyDescent="0.2">
      <c r="A66" s="453"/>
      <c r="B66" s="57" t="s">
        <v>173</v>
      </c>
      <c r="C66" s="236">
        <v>265.26</v>
      </c>
      <c r="D66" s="175">
        <v>453.79</v>
      </c>
      <c r="E66" s="175">
        <v>139.63</v>
      </c>
      <c r="F66" s="175">
        <v>36.32</v>
      </c>
      <c r="G66" s="136">
        <v>25</v>
      </c>
      <c r="H66" s="218">
        <v>1</v>
      </c>
      <c r="I66" s="341">
        <v>921</v>
      </c>
      <c r="J66" s="609">
        <v>0.2880130293159609</v>
      </c>
      <c r="K66" s="374"/>
      <c r="L66" s="58" t="s">
        <v>16</v>
      </c>
    </row>
    <row r="67" spans="1:28" s="58" customFormat="1" ht="15" customHeight="1" x14ac:dyDescent="0.2">
      <c r="A67" s="453"/>
      <c r="B67" s="57" t="s">
        <v>174</v>
      </c>
      <c r="C67" s="144">
        <v>169</v>
      </c>
      <c r="D67" s="136">
        <v>282</v>
      </c>
      <c r="E67" s="136">
        <v>179</v>
      </c>
      <c r="F67" s="136">
        <v>62</v>
      </c>
      <c r="G67" s="136">
        <v>35</v>
      </c>
      <c r="H67" s="218">
        <v>8</v>
      </c>
      <c r="I67" s="341">
        <v>735</v>
      </c>
      <c r="J67" s="609">
        <v>0.22993197278911565</v>
      </c>
      <c r="K67" s="374"/>
    </row>
    <row r="68" spans="1:28" s="58" customFormat="1" ht="15" customHeight="1" thickBot="1" x14ac:dyDescent="0.25">
      <c r="A68" s="484"/>
      <c r="B68" s="121" t="s">
        <v>163</v>
      </c>
      <c r="C68" s="145">
        <v>110</v>
      </c>
      <c r="D68" s="137">
        <v>289</v>
      </c>
      <c r="E68" s="137">
        <v>144</v>
      </c>
      <c r="F68" s="137">
        <v>57</v>
      </c>
      <c r="G68" s="137">
        <v>36</v>
      </c>
      <c r="H68" s="220">
        <v>4</v>
      </c>
      <c r="I68" s="1335">
        <v>640</v>
      </c>
      <c r="J68" s="610">
        <v>0.14380517479568936</v>
      </c>
      <c r="K68" s="338"/>
    </row>
    <row r="69" spans="1:28" s="9" customFormat="1" ht="15" hidden="1" customHeight="1" outlineLevel="1" thickBot="1" x14ac:dyDescent="0.25">
      <c r="A69" s="307"/>
      <c r="B69" s="306" t="s">
        <v>137</v>
      </c>
      <c r="C69" s="304">
        <v>36</v>
      </c>
      <c r="D69" s="373">
        <v>63</v>
      </c>
      <c r="E69" s="373">
        <v>26</v>
      </c>
      <c r="F69" s="373">
        <v>24</v>
      </c>
      <c r="G69" s="373">
        <v>17</v>
      </c>
      <c r="H69" s="441">
        <v>1</v>
      </c>
      <c r="I69" s="447">
        <v>167</v>
      </c>
      <c r="J69" s="1334">
        <v>0.1743085618085618</v>
      </c>
    </row>
    <row r="70" spans="1:28" ht="26.25" customHeight="1" collapsed="1" x14ac:dyDescent="0.2">
      <c r="A70" s="1825" t="s">
        <v>175</v>
      </c>
      <c r="B70" s="1825"/>
      <c r="C70" s="1825"/>
      <c r="D70" s="1825"/>
      <c r="E70" s="1825"/>
      <c r="F70" s="1825"/>
      <c r="G70" s="1825"/>
      <c r="H70" s="1825"/>
      <c r="I70" s="1825"/>
      <c r="J70" s="1825"/>
    </row>
    <row r="71" spans="1:28" x14ac:dyDescent="0.2">
      <c r="A71" s="358"/>
    </row>
    <row r="72" spans="1:28" x14ac:dyDescent="0.2">
      <c r="B72" s="358"/>
    </row>
    <row r="73" spans="1:28" s="9" customFormat="1" ht="19.7" hidden="1" customHeight="1" thickBot="1" x14ac:dyDescent="0.25">
      <c r="A73" s="7"/>
      <c r="B73" s="8" t="s">
        <v>122</v>
      </c>
      <c r="C73" s="16">
        <v>78</v>
      </c>
      <c r="D73" s="16">
        <v>196</v>
      </c>
      <c r="E73" s="16">
        <v>116</v>
      </c>
      <c r="F73" s="16">
        <v>64</v>
      </c>
      <c r="G73" s="16">
        <v>23</v>
      </c>
      <c r="H73" s="16">
        <v>2</v>
      </c>
      <c r="I73" s="16">
        <v>479</v>
      </c>
      <c r="J73" s="22">
        <v>0.162839248434238</v>
      </c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</row>
    <row r="74" spans="1:28" s="9" customFormat="1" ht="19.7" hidden="1" customHeight="1" thickBot="1" x14ac:dyDescent="0.25">
      <c r="A74" s="7"/>
      <c r="B74" s="8" t="s">
        <v>68</v>
      </c>
      <c r="C74" s="16">
        <v>93</v>
      </c>
      <c r="D74" s="16">
        <v>182</v>
      </c>
      <c r="E74" s="16">
        <v>126</v>
      </c>
      <c r="F74" s="16">
        <v>44</v>
      </c>
      <c r="G74" s="16">
        <v>23</v>
      </c>
      <c r="H74" s="16">
        <v>5</v>
      </c>
      <c r="I74" s="16">
        <v>473</v>
      </c>
      <c r="J74" s="22">
        <v>0.19661733615221988</v>
      </c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</row>
    <row r="75" spans="1:28" s="9" customFormat="1" ht="19.7" hidden="1" customHeight="1" thickBot="1" x14ac:dyDescent="0.25">
      <c r="A75" s="7"/>
      <c r="B75" s="8" t="s">
        <v>69</v>
      </c>
      <c r="C75" s="16">
        <v>134</v>
      </c>
      <c r="D75" s="16">
        <v>267</v>
      </c>
      <c r="E75" s="16">
        <v>188</v>
      </c>
      <c r="F75" s="16">
        <v>65</v>
      </c>
      <c r="G75" s="16">
        <v>14</v>
      </c>
      <c r="H75" s="16">
        <v>2</v>
      </c>
      <c r="I75" s="16">
        <v>670</v>
      </c>
      <c r="J75" s="22">
        <v>0.2</v>
      </c>
    </row>
    <row r="76" spans="1:28" s="9" customFormat="1" ht="19.7" hidden="1" customHeight="1" thickBot="1" x14ac:dyDescent="0.25">
      <c r="A76" s="7"/>
      <c r="B76" s="8" t="s">
        <v>70</v>
      </c>
      <c r="C76" s="16">
        <v>169</v>
      </c>
      <c r="D76" s="16">
        <v>420</v>
      </c>
      <c r="E76" s="16">
        <v>112</v>
      </c>
      <c r="F76" s="16">
        <v>42</v>
      </c>
      <c r="G76" s="16">
        <v>15</v>
      </c>
      <c r="H76" s="16">
        <v>1</v>
      </c>
      <c r="I76" s="16">
        <v>759</v>
      </c>
      <c r="J76" s="22">
        <v>0.22266139657444006</v>
      </c>
    </row>
    <row r="77" spans="1:28" ht="13.5" hidden="1" customHeight="1" thickBot="1" x14ac:dyDescent="0.25">
      <c r="A77" s="7"/>
      <c r="B77" s="8" t="s">
        <v>71</v>
      </c>
      <c r="C77" s="16">
        <v>160</v>
      </c>
      <c r="D77" s="16">
        <v>517</v>
      </c>
      <c r="E77" s="16">
        <v>140</v>
      </c>
      <c r="F77" s="16">
        <v>39</v>
      </c>
      <c r="G77" s="16">
        <v>10</v>
      </c>
      <c r="H77" s="16">
        <v>1</v>
      </c>
      <c r="I77" s="16">
        <v>867</v>
      </c>
      <c r="J77" s="22">
        <v>0.1845444059976932</v>
      </c>
    </row>
    <row r="78" spans="1:28" ht="13.5" hidden="1" customHeight="1" thickBot="1" x14ac:dyDescent="0.25">
      <c r="A78" s="7"/>
      <c r="B78" s="8" t="s">
        <v>72</v>
      </c>
      <c r="C78" s="16">
        <v>193</v>
      </c>
      <c r="D78" s="16">
        <v>599</v>
      </c>
      <c r="E78" s="16">
        <v>179</v>
      </c>
      <c r="F78" s="16">
        <v>51</v>
      </c>
      <c r="G78" s="16">
        <v>20</v>
      </c>
      <c r="H78" s="16">
        <v>1</v>
      </c>
      <c r="I78" s="16">
        <v>1043</v>
      </c>
      <c r="J78" s="22">
        <v>0.18504314477468839</v>
      </c>
    </row>
  </sheetData>
  <mergeCells count="4">
    <mergeCell ref="C7:H7"/>
    <mergeCell ref="C44:H44"/>
    <mergeCell ref="A33:J33"/>
    <mergeCell ref="A70:J7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1">
    <tabColor rgb="FFFF0000"/>
  </sheetPr>
  <dimension ref="A1:AD43"/>
  <sheetViews>
    <sheetView showGridLines="0" topLeftCell="A2" zoomScaleNormal="100" workbookViewId="0">
      <selection activeCell="K22" sqref="K22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30.140625" customWidth="1"/>
    <col min="3" max="5" width="14.7109375" customWidth="1"/>
    <col min="6" max="6" width="8.85546875" customWidth="1"/>
    <col min="7" max="7" width="6.42578125" customWidth="1"/>
    <col min="8" max="8" width="7.28515625" customWidth="1"/>
    <col min="9" max="9" width="9.140625" customWidth="1"/>
    <col min="10" max="10" width="18.28515625" customWidth="1"/>
    <col min="11" max="11" width="11.7109375" customWidth="1"/>
    <col min="12" max="12" width="12.85546875" customWidth="1"/>
    <col min="13" max="13" width="7.28515625" customWidth="1"/>
    <col min="14" max="14" width="4.85546875" style="2" customWidth="1"/>
    <col min="15" max="15" width="22" bestFit="1" customWidth="1"/>
    <col min="16" max="16" width="11" customWidth="1"/>
    <col min="17" max="18" width="10.7109375" customWidth="1"/>
    <col min="19" max="19" width="8.5703125" customWidth="1"/>
    <col min="20" max="20" width="11.7109375" customWidth="1"/>
    <col min="21" max="21" width="9.42578125" customWidth="1"/>
    <col min="22" max="22" width="8.5703125" customWidth="1"/>
    <col min="23" max="23" width="7.28515625" bestFit="1" customWidth="1"/>
    <col min="24" max="24" width="6.42578125" customWidth="1"/>
    <col min="25" max="25" width="7.28515625" bestFit="1" customWidth="1"/>
    <col min="26" max="26" width="10" customWidth="1"/>
    <col min="27" max="27" width="11.42578125" customWidth="1"/>
  </cols>
  <sheetData>
    <row r="1" spans="1:30" x14ac:dyDescent="0.2">
      <c r="A1" s="1" t="s">
        <v>0</v>
      </c>
      <c r="N1" s="1"/>
    </row>
    <row r="2" spans="1:30" x14ac:dyDescent="0.2">
      <c r="A2" s="1"/>
      <c r="N2" s="1"/>
    </row>
    <row r="3" spans="1:30" x14ac:dyDescent="0.2">
      <c r="A3" s="1" t="str">
        <f>A7</f>
        <v>Tabell 1 - 9 - A - Tilgjengelighet ved sosialtjenesten pr. 31.12. - antall dager ventetid</v>
      </c>
      <c r="N3" s="1"/>
    </row>
    <row r="4" spans="1:30" x14ac:dyDescent="0.2">
      <c r="A4" s="1" t="s">
        <v>176</v>
      </c>
    </row>
    <row r="5" spans="1:30" x14ac:dyDescent="0.2">
      <c r="A5" s="1"/>
    </row>
    <row r="6" spans="1:30" x14ac:dyDescent="0.2">
      <c r="A6" s="1"/>
    </row>
    <row r="7" spans="1:30" s="4" customFormat="1" ht="26.25" customHeight="1" thickBot="1" x14ac:dyDescent="0.25">
      <c r="A7" s="3" t="s">
        <v>177</v>
      </c>
    </row>
    <row r="8" spans="1:30" s="4" customFormat="1" ht="54" customHeight="1" thickBot="1" x14ac:dyDescent="0.25">
      <c r="A8" s="11" t="s">
        <v>3</v>
      </c>
      <c r="B8" s="18" t="s">
        <v>4</v>
      </c>
      <c r="C8" s="15" t="s">
        <v>178</v>
      </c>
      <c r="D8" s="19" t="s">
        <v>179</v>
      </c>
      <c r="E8" s="20" t="s">
        <v>180</v>
      </c>
    </row>
    <row r="9" spans="1:30" ht="15" customHeight="1" x14ac:dyDescent="0.2">
      <c r="A9" s="426">
        <v>1</v>
      </c>
      <c r="B9" s="83" t="s">
        <v>14</v>
      </c>
      <c r="C9" s="861">
        <v>5</v>
      </c>
      <c r="D9" s="862">
        <v>1</v>
      </c>
      <c r="E9" s="863">
        <v>0</v>
      </c>
      <c r="G9" s="308"/>
      <c r="H9" s="308"/>
      <c r="I9" s="308"/>
      <c r="J9" s="308"/>
      <c r="K9" s="308"/>
      <c r="L9" s="321"/>
      <c r="M9" s="308"/>
      <c r="N9" s="321"/>
      <c r="O9" s="321"/>
      <c r="P9" s="308"/>
      <c r="Q9" s="308"/>
      <c r="R9" s="308"/>
      <c r="S9" s="308"/>
      <c r="T9" s="321"/>
      <c r="U9" s="308"/>
      <c r="V9" s="604"/>
      <c r="W9" s="604"/>
    </row>
    <row r="10" spans="1:30" ht="15" customHeight="1" x14ac:dyDescent="0.2">
      <c r="A10" s="51">
        <v>2</v>
      </c>
      <c r="B10" s="57" t="s">
        <v>15</v>
      </c>
      <c r="C10" s="1245">
        <v>3</v>
      </c>
      <c r="D10" s="331">
        <v>1</v>
      </c>
      <c r="E10" s="1246">
        <v>1</v>
      </c>
      <c r="G10" s="308"/>
      <c r="H10" s="308"/>
      <c r="I10" s="308"/>
      <c r="J10" s="308"/>
      <c r="K10" s="308"/>
      <c r="L10" s="321"/>
      <c r="M10" s="308"/>
      <c r="N10" s="321"/>
      <c r="O10" s="321"/>
      <c r="P10" s="308"/>
      <c r="Q10" s="308"/>
      <c r="R10" s="308"/>
      <c r="S10" s="308"/>
      <c r="T10" s="321"/>
      <c r="U10" s="308"/>
      <c r="V10" s="4"/>
      <c r="W10" s="4"/>
      <c r="X10" s="4"/>
      <c r="Y10" s="4"/>
      <c r="Z10" s="4"/>
      <c r="AA10" s="4"/>
      <c r="AB10" s="4"/>
      <c r="AC10" s="4"/>
      <c r="AD10" s="4"/>
    </row>
    <row r="11" spans="1:30" ht="15" customHeight="1" x14ac:dyDescent="0.2">
      <c r="A11" s="51">
        <v>3</v>
      </c>
      <c r="B11" s="57" t="s">
        <v>17</v>
      </c>
      <c r="C11" s="1245">
        <v>5</v>
      </c>
      <c r="D11" s="331">
        <v>1</v>
      </c>
      <c r="E11" s="1246">
        <v>1</v>
      </c>
      <c r="G11" s="308"/>
      <c r="H11" s="308"/>
      <c r="I11" s="308"/>
      <c r="J11" s="308"/>
      <c r="K11" s="308"/>
      <c r="L11" s="321"/>
      <c r="M11" s="308"/>
      <c r="N11" s="321"/>
      <c r="O11" s="321"/>
      <c r="P11" s="308"/>
      <c r="Q11" s="308"/>
      <c r="R11" s="308"/>
      <c r="S11" s="308"/>
      <c r="T11" s="321"/>
      <c r="U11" s="308"/>
      <c r="V11" s="604"/>
      <c r="W11" s="604"/>
    </row>
    <row r="12" spans="1:30" ht="15" customHeight="1" x14ac:dyDescent="0.2">
      <c r="A12" s="51">
        <v>4</v>
      </c>
      <c r="B12" s="57" t="s">
        <v>18</v>
      </c>
      <c r="C12" s="1245">
        <v>3</v>
      </c>
      <c r="D12" s="331">
        <v>0</v>
      </c>
      <c r="E12" s="1246">
        <v>3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" customHeight="1" x14ac:dyDescent="0.2">
      <c r="A13" s="51">
        <v>5</v>
      </c>
      <c r="B13" s="57" t="s">
        <v>19</v>
      </c>
      <c r="C13" s="1245">
        <v>3</v>
      </c>
      <c r="D13" s="331">
        <v>0</v>
      </c>
      <c r="E13" s="1246">
        <v>5</v>
      </c>
      <c r="J13" s="604"/>
      <c r="K13" s="605"/>
      <c r="L13" s="605"/>
      <c r="M13" s="605"/>
      <c r="N13" s="605"/>
      <c r="O13" s="605"/>
      <c r="P13" s="605"/>
      <c r="Q13" s="605"/>
      <c r="R13" s="605"/>
      <c r="S13" s="605"/>
      <c r="T13" s="605"/>
      <c r="U13" s="604"/>
      <c r="V13" s="604"/>
      <c r="W13" s="604"/>
    </row>
    <row r="14" spans="1:30" ht="15" customHeight="1" x14ac:dyDescent="0.2">
      <c r="A14" s="51">
        <v>6</v>
      </c>
      <c r="B14" s="57" t="s">
        <v>20</v>
      </c>
      <c r="C14" s="1245">
        <v>2</v>
      </c>
      <c r="D14" s="331">
        <v>0</v>
      </c>
      <c r="E14" s="1246">
        <v>1</v>
      </c>
      <c r="H14" t="s">
        <v>16</v>
      </c>
      <c r="N14"/>
    </row>
    <row r="15" spans="1:30" ht="15" customHeight="1" x14ac:dyDescent="0.2">
      <c r="A15" s="51">
        <v>7</v>
      </c>
      <c r="B15" s="57" t="s">
        <v>21</v>
      </c>
      <c r="C15" s="1245">
        <v>2</v>
      </c>
      <c r="D15" s="331">
        <v>0</v>
      </c>
      <c r="E15" s="1246">
        <v>1</v>
      </c>
      <c r="N15"/>
    </row>
    <row r="16" spans="1:30" ht="15" customHeight="1" x14ac:dyDescent="0.2">
      <c r="A16" s="51">
        <v>8</v>
      </c>
      <c r="B16" s="57" t="s">
        <v>22</v>
      </c>
      <c r="C16" s="1245">
        <v>4</v>
      </c>
      <c r="D16" s="331">
        <v>0</v>
      </c>
      <c r="E16" s="1246">
        <v>2</v>
      </c>
      <c r="N16"/>
    </row>
    <row r="17" spans="1:14" ht="15" customHeight="1" x14ac:dyDescent="0.2">
      <c r="A17" s="51">
        <v>9</v>
      </c>
      <c r="B17" s="57" t="s">
        <v>23</v>
      </c>
      <c r="C17" s="1245">
        <v>2</v>
      </c>
      <c r="D17" s="331">
        <v>0</v>
      </c>
      <c r="E17" s="1246">
        <v>0</v>
      </c>
      <c r="N17"/>
    </row>
    <row r="18" spans="1:14" ht="15" customHeight="1" x14ac:dyDescent="0.2">
      <c r="A18" s="51">
        <v>10</v>
      </c>
      <c r="B18" s="57" t="s">
        <v>24</v>
      </c>
      <c r="C18" s="1245">
        <v>4</v>
      </c>
      <c r="D18" s="331">
        <v>1</v>
      </c>
      <c r="E18" s="1246">
        <v>5</v>
      </c>
      <c r="N18"/>
    </row>
    <row r="19" spans="1:14" ht="15" customHeight="1" x14ac:dyDescent="0.2">
      <c r="A19" s="51">
        <v>11</v>
      </c>
      <c r="B19" s="57" t="s">
        <v>25</v>
      </c>
      <c r="C19" s="1245">
        <v>2</v>
      </c>
      <c r="D19" s="331">
        <v>1</v>
      </c>
      <c r="E19" s="1246">
        <v>2</v>
      </c>
      <c r="N19"/>
    </row>
    <row r="20" spans="1:14" ht="15" customHeight="1" x14ac:dyDescent="0.2">
      <c r="A20" s="51">
        <v>12</v>
      </c>
      <c r="B20" s="57" t="s">
        <v>26</v>
      </c>
      <c r="C20" s="1245">
        <v>0</v>
      </c>
      <c r="D20" s="331">
        <v>0</v>
      </c>
      <c r="E20" s="1246">
        <v>0</v>
      </c>
      <c r="N20"/>
    </row>
    <row r="21" spans="1:14" ht="15" customHeight="1" x14ac:dyDescent="0.2">
      <c r="A21" s="51">
        <v>13</v>
      </c>
      <c r="B21" s="57" t="s">
        <v>27</v>
      </c>
      <c r="C21" s="1245">
        <v>5</v>
      </c>
      <c r="D21" s="331">
        <v>0</v>
      </c>
      <c r="E21" s="1246">
        <v>0</v>
      </c>
      <c r="N21"/>
    </row>
    <row r="22" spans="1:14" ht="15" customHeight="1" x14ac:dyDescent="0.2">
      <c r="A22" s="51">
        <v>14</v>
      </c>
      <c r="B22" s="57" t="s">
        <v>28</v>
      </c>
      <c r="C22" s="1245">
        <v>5</v>
      </c>
      <c r="D22" s="331">
        <v>0</v>
      </c>
      <c r="E22" s="1246">
        <v>2</v>
      </c>
      <c r="N22"/>
    </row>
    <row r="23" spans="1:14" ht="15" customHeight="1" thickBot="1" x14ac:dyDescent="0.25">
      <c r="A23" s="448">
        <v>15</v>
      </c>
      <c r="B23" s="449" t="s">
        <v>29</v>
      </c>
      <c r="C23" s="1231">
        <v>5</v>
      </c>
      <c r="D23" s="1232">
        <v>0</v>
      </c>
      <c r="E23" s="1233">
        <v>2</v>
      </c>
      <c r="N23"/>
    </row>
    <row r="24" spans="1:14" ht="15" customHeight="1" x14ac:dyDescent="0.2">
      <c r="A24" s="478"/>
      <c r="B24" s="1216" t="s">
        <v>181</v>
      </c>
      <c r="C24" s="1446">
        <f>SUM(C9:C23)/15</f>
        <v>3.3333333333333335</v>
      </c>
      <c r="D24" s="1447">
        <f t="shared" ref="D24" si="0">SUM(D9:D23)/15</f>
        <v>0.33333333333333331</v>
      </c>
      <c r="E24" s="1448">
        <f>SUM(E9:E23)/15</f>
        <v>1.6666666666666667</v>
      </c>
      <c r="N24"/>
    </row>
    <row r="25" spans="1:14" ht="15" customHeight="1" x14ac:dyDescent="0.2">
      <c r="A25" s="146"/>
      <c r="B25" s="83" t="s">
        <v>182</v>
      </c>
      <c r="C25" s="1245">
        <v>3.2666666666666666</v>
      </c>
      <c r="D25" s="331">
        <v>0.4</v>
      </c>
      <c r="E25" s="1246">
        <v>2.4333333333333331</v>
      </c>
      <c r="N25"/>
    </row>
    <row r="26" spans="1:14" ht="15" customHeight="1" x14ac:dyDescent="0.2">
      <c r="A26" s="146"/>
      <c r="B26" s="83" t="s">
        <v>183</v>
      </c>
      <c r="C26" s="1245">
        <v>4.4666666666666668</v>
      </c>
      <c r="D26" s="331">
        <v>0.33333333333333331</v>
      </c>
      <c r="E26" s="1246">
        <v>3.8</v>
      </c>
      <c r="N26"/>
    </row>
    <row r="27" spans="1:14" ht="15" customHeight="1" x14ac:dyDescent="0.2">
      <c r="A27" s="146"/>
      <c r="B27" s="83" t="s">
        <v>184</v>
      </c>
      <c r="C27" s="1245">
        <v>4.333333333333333</v>
      </c>
      <c r="D27" s="331">
        <v>0.26666666666666666</v>
      </c>
      <c r="E27" s="1246">
        <v>2.2666666666666666</v>
      </c>
      <c r="N27"/>
    </row>
    <row r="28" spans="1:14" ht="15" customHeight="1" x14ac:dyDescent="0.2">
      <c r="A28" s="146"/>
      <c r="B28" s="83" t="s">
        <v>185</v>
      </c>
      <c r="C28" s="1245">
        <v>4.2</v>
      </c>
      <c r="D28" s="331">
        <v>0.33333333333333331</v>
      </c>
      <c r="E28" s="1246">
        <v>2</v>
      </c>
      <c r="N28"/>
    </row>
    <row r="29" spans="1:14" ht="15" customHeight="1" x14ac:dyDescent="0.2">
      <c r="A29" s="453"/>
      <c r="B29" s="57" t="s">
        <v>186</v>
      </c>
      <c r="C29" s="864">
        <v>3.6666666666666665</v>
      </c>
      <c r="D29" s="327">
        <v>6.6666666666666666E-2</v>
      </c>
      <c r="E29" s="865">
        <v>2.3333333333333335</v>
      </c>
      <c r="N29"/>
    </row>
    <row r="30" spans="1:14" ht="15" customHeight="1" x14ac:dyDescent="0.2">
      <c r="A30" s="453"/>
      <c r="B30" s="57" t="s">
        <v>187</v>
      </c>
      <c r="C30" s="864">
        <v>4.8</v>
      </c>
      <c r="D30" s="327">
        <v>0.13333333333333333</v>
      </c>
      <c r="E30" s="865">
        <v>2.3333333333333335</v>
      </c>
      <c r="N30"/>
    </row>
    <row r="31" spans="1:14" ht="15" customHeight="1" thickBot="1" x14ac:dyDescent="0.25">
      <c r="A31" s="484"/>
      <c r="B31" s="121" t="s">
        <v>188</v>
      </c>
      <c r="C31" s="343">
        <v>4.2666666666666666</v>
      </c>
      <c r="D31" s="344">
        <v>0.13333333333333333</v>
      </c>
      <c r="E31" s="125">
        <v>2.3333333333333335</v>
      </c>
      <c r="N31"/>
    </row>
    <row r="32" spans="1:14" ht="15" customHeight="1" thickBot="1" x14ac:dyDescent="0.25">
      <c r="A32" s="1230"/>
      <c r="B32" s="612" t="s">
        <v>189</v>
      </c>
      <c r="C32" s="1231">
        <v>4</v>
      </c>
      <c r="D32" s="1232">
        <v>6.6666666666666666E-2</v>
      </c>
      <c r="E32" s="1233">
        <v>2</v>
      </c>
      <c r="N32"/>
    </row>
    <row r="33" spans="1:14" ht="15" hidden="1" customHeight="1" outlineLevel="1" thickBot="1" x14ac:dyDescent="0.25">
      <c r="A33" s="793"/>
      <c r="B33" s="845" t="s">
        <v>190</v>
      </c>
      <c r="C33" s="794">
        <v>4.5333333333333332</v>
      </c>
      <c r="D33" s="795">
        <v>0.13333333333333333</v>
      </c>
      <c r="E33" s="796">
        <v>2.6666666666666665</v>
      </c>
      <c r="N33"/>
    </row>
    <row r="34" spans="1:14" ht="15" hidden="1" customHeight="1" outlineLevel="1" thickBot="1" x14ac:dyDescent="0.25">
      <c r="A34" s="793"/>
      <c r="B34" s="612" t="s">
        <v>191</v>
      </c>
      <c r="C34" s="794">
        <v>4.4666666666666668</v>
      </c>
      <c r="D34" s="795">
        <v>0.13333333333333333</v>
      </c>
      <c r="E34" s="796">
        <v>2.6666666666666665</v>
      </c>
      <c r="N34"/>
    </row>
    <row r="35" spans="1:14" ht="15" hidden="1" customHeight="1" outlineLevel="1" x14ac:dyDescent="0.2">
      <c r="A35" s="146"/>
      <c r="B35" s="147" t="s">
        <v>192</v>
      </c>
      <c r="C35" s="116">
        <v>4.333333333333333</v>
      </c>
      <c r="D35" s="117">
        <v>0.13333333333333333</v>
      </c>
      <c r="E35" s="148">
        <v>2.0666666666666669</v>
      </c>
      <c r="N35"/>
    </row>
    <row r="36" spans="1:14" ht="15" hidden="1" customHeight="1" outlineLevel="1" x14ac:dyDescent="0.2">
      <c r="A36" s="113"/>
      <c r="B36" s="606" t="s">
        <v>193</v>
      </c>
      <c r="C36" s="95">
        <v>4.0999999999999996</v>
      </c>
      <c r="D36" s="96">
        <v>0.2</v>
      </c>
      <c r="E36" s="120">
        <v>2.0333333333333332</v>
      </c>
      <c r="N36"/>
    </row>
    <row r="37" spans="1:14" ht="15" hidden="1" customHeight="1" outlineLevel="1" thickBot="1" x14ac:dyDescent="0.25">
      <c r="A37" s="114"/>
      <c r="B37" s="121" t="s">
        <v>194</v>
      </c>
      <c r="C37" s="122">
        <v>4.7333333333333334</v>
      </c>
      <c r="D37" s="123">
        <v>0.2</v>
      </c>
      <c r="E37" s="124">
        <v>2.2000000000000002</v>
      </c>
      <c r="N37"/>
    </row>
    <row r="38" spans="1:14" ht="15" hidden="1" customHeight="1" outlineLevel="1" x14ac:dyDescent="0.2">
      <c r="A38" s="110"/>
      <c r="B38" s="119" t="s">
        <v>195</v>
      </c>
      <c r="C38" s="116">
        <v>4.666666666666667</v>
      </c>
      <c r="D38" s="117">
        <v>0.2</v>
      </c>
      <c r="E38" s="118">
        <v>1.5333333333333334</v>
      </c>
      <c r="N38"/>
    </row>
    <row r="39" spans="1:14" ht="15" hidden="1" customHeight="1" outlineLevel="1" x14ac:dyDescent="0.2">
      <c r="A39" s="73"/>
      <c r="B39" s="82" t="s">
        <v>196</v>
      </c>
      <c r="C39" s="95">
        <v>4.2666666666666666</v>
      </c>
      <c r="D39" s="96">
        <v>6.6666666666666666E-2</v>
      </c>
      <c r="E39" s="97">
        <v>1.5333333333333334</v>
      </c>
      <c r="N39"/>
    </row>
    <row r="40" spans="1:14" ht="15" hidden="1" customHeight="1" outlineLevel="1" thickBot="1" x14ac:dyDescent="0.25">
      <c r="A40" s="31"/>
      <c r="B40" s="45" t="s">
        <v>197</v>
      </c>
      <c r="C40" s="98">
        <v>5.1333333333333337</v>
      </c>
      <c r="D40" s="99">
        <v>0.13333333333333333</v>
      </c>
      <c r="E40" s="100">
        <v>2.4666666666666668</v>
      </c>
      <c r="N40"/>
    </row>
    <row r="41" spans="1:14" ht="15" hidden="1" customHeight="1" outlineLevel="1" thickBot="1" x14ac:dyDescent="0.25">
      <c r="A41" s="7"/>
      <c r="B41" s="93" t="s">
        <v>198</v>
      </c>
      <c r="C41" s="101">
        <v>4.4333333333333336</v>
      </c>
      <c r="D41" s="102">
        <v>0.13333333333333333</v>
      </c>
      <c r="E41" s="103">
        <v>2</v>
      </c>
      <c r="N41"/>
    </row>
    <row r="42" spans="1:14" s="9" customFormat="1" collapsed="1" x14ac:dyDescent="0.2"/>
    <row r="43" spans="1:14" s="9" customFormat="1" x14ac:dyDescent="0.2"/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5"/>
  <sheetViews>
    <sheetView showGridLines="0" topLeftCell="A8" zoomScaleNormal="100" workbookViewId="0">
      <selection activeCell="R10" sqref="R10"/>
    </sheetView>
  </sheetViews>
  <sheetFormatPr baseColWidth="10" defaultColWidth="11.42578125" defaultRowHeight="12.75" outlineLevelRow="1" x14ac:dyDescent="0.2"/>
  <cols>
    <col min="1" max="1" width="8.140625" style="266" customWidth="1"/>
    <col min="2" max="2" width="22" style="266" customWidth="1"/>
    <col min="3" max="3" width="17.28515625" style="266" customWidth="1"/>
    <col min="4" max="4" width="7.7109375" style="266" customWidth="1"/>
    <col min="5" max="5" width="8.7109375" style="266" customWidth="1"/>
    <col min="6" max="6" width="7.7109375" style="266" customWidth="1"/>
    <col min="7" max="7" width="8.7109375" style="266" customWidth="1"/>
    <col min="8" max="8" width="11.42578125" style="267" customWidth="1"/>
    <col min="9" max="9" width="11.42578125" style="266" customWidth="1"/>
    <col min="10" max="16384" width="11.42578125" style="266"/>
  </cols>
  <sheetData>
    <row r="2" spans="1:12" x14ac:dyDescent="0.2">
      <c r="A2" s="34" t="s">
        <v>0</v>
      </c>
    </row>
    <row r="3" spans="1:12" x14ac:dyDescent="0.2">
      <c r="A3" s="34"/>
    </row>
    <row r="4" spans="1:12" x14ac:dyDescent="0.2">
      <c r="A4" s="34" t="str">
        <f>A9</f>
        <v>Tabell 1-10-A  Kvalifiseringsprogrammet - antall deltakere i program pr 31.12.  -  aldersfordelt</v>
      </c>
    </row>
    <row r="6" spans="1:12" x14ac:dyDescent="0.2">
      <c r="A6" s="586" t="s">
        <v>199</v>
      </c>
      <c r="J6" s="1303"/>
    </row>
    <row r="7" spans="1:12" x14ac:dyDescent="0.2">
      <c r="A7" s="586"/>
      <c r="J7" s="1303"/>
      <c r="L7" s="504"/>
    </row>
    <row r="8" spans="1:12" x14ac:dyDescent="0.2">
      <c r="A8" s="586"/>
      <c r="J8" s="1303"/>
      <c r="L8" s="504"/>
    </row>
    <row r="9" spans="1:12" ht="23.45" customHeight="1" thickBot="1" x14ac:dyDescent="0.25">
      <c r="A9" s="254" t="s">
        <v>200</v>
      </c>
      <c r="B9" s="255"/>
      <c r="C9" s="255"/>
      <c r="D9" s="256"/>
      <c r="E9" s="257"/>
      <c r="F9" s="257"/>
      <c r="G9" s="257"/>
      <c r="J9" s="1303"/>
      <c r="L9" s="504"/>
    </row>
    <row r="10" spans="1:12" ht="42.75" customHeight="1" x14ac:dyDescent="0.2">
      <c r="A10" s="1828" t="s">
        <v>3</v>
      </c>
      <c r="B10" s="1830" t="s">
        <v>4</v>
      </c>
      <c r="C10" s="1832" t="s">
        <v>201</v>
      </c>
      <c r="D10" s="1826" t="s">
        <v>202</v>
      </c>
      <c r="E10" s="1826"/>
      <c r="F10" s="1826" t="s">
        <v>203</v>
      </c>
      <c r="G10" s="1827"/>
      <c r="J10" s="1303"/>
      <c r="L10" s="504"/>
    </row>
    <row r="11" spans="1:12" ht="17.25" customHeight="1" x14ac:dyDescent="0.2">
      <c r="A11" s="1829"/>
      <c r="B11" s="1831"/>
      <c r="C11" s="1833"/>
      <c r="D11" s="299" t="s">
        <v>204</v>
      </c>
      <c r="E11" s="357" t="s">
        <v>205</v>
      </c>
      <c r="F11" s="299" t="s">
        <v>204</v>
      </c>
      <c r="G11" s="381" t="s">
        <v>205</v>
      </c>
      <c r="J11" s="1303"/>
      <c r="L11" s="504"/>
    </row>
    <row r="12" spans="1:12" ht="15" customHeight="1" x14ac:dyDescent="0.2">
      <c r="A12" s="382">
        <v>1</v>
      </c>
      <c r="B12" s="383" t="s">
        <v>14</v>
      </c>
      <c r="C12" s="1650">
        <v>204</v>
      </c>
      <c r="D12" s="1658">
        <v>4</v>
      </c>
      <c r="E12" s="384">
        <f>D12/C12</f>
        <v>1.9607843137254902E-2</v>
      </c>
      <c r="F12" s="1658">
        <v>200</v>
      </c>
      <c r="G12" s="384">
        <f t="shared" ref="G12:G26" si="0">F12/$C12</f>
        <v>0.98039215686274506</v>
      </c>
      <c r="J12" s="1303"/>
      <c r="L12" s="504"/>
    </row>
    <row r="13" spans="1:12" ht="15" customHeight="1" x14ac:dyDescent="0.2">
      <c r="A13" s="259">
        <v>2</v>
      </c>
      <c r="B13" s="258" t="s">
        <v>15</v>
      </c>
      <c r="C13" s="1651">
        <v>153</v>
      </c>
      <c r="D13" s="1659">
        <v>4</v>
      </c>
      <c r="E13" s="385">
        <f t="shared" ref="E13:E27" si="1">D13/C13</f>
        <v>2.6143790849673203E-2</v>
      </c>
      <c r="F13" s="1659">
        <v>149</v>
      </c>
      <c r="G13" s="385">
        <f t="shared" si="0"/>
        <v>0.97385620915032678</v>
      </c>
      <c r="J13" s="1303"/>
      <c r="L13" s="504"/>
    </row>
    <row r="14" spans="1:12" ht="15" customHeight="1" x14ac:dyDescent="0.2">
      <c r="A14" s="259">
        <v>3</v>
      </c>
      <c r="B14" s="258" t="s">
        <v>17</v>
      </c>
      <c r="C14" s="1651">
        <v>65</v>
      </c>
      <c r="D14" s="1659">
        <v>0</v>
      </c>
      <c r="E14" s="385">
        <f t="shared" si="1"/>
        <v>0</v>
      </c>
      <c r="F14" s="1659">
        <v>64</v>
      </c>
      <c r="G14" s="385">
        <f t="shared" si="0"/>
        <v>0.98461538461538467</v>
      </c>
      <c r="J14" s="1303" t="s">
        <v>16</v>
      </c>
      <c r="L14" s="504"/>
    </row>
    <row r="15" spans="1:12" ht="15" customHeight="1" x14ac:dyDescent="0.2">
      <c r="A15" s="259">
        <v>4</v>
      </c>
      <c r="B15" s="258" t="s">
        <v>18</v>
      </c>
      <c r="C15" s="1651">
        <v>85</v>
      </c>
      <c r="D15" s="1659">
        <v>6</v>
      </c>
      <c r="E15" s="385">
        <f t="shared" si="1"/>
        <v>7.0588235294117646E-2</v>
      </c>
      <c r="F15" s="1659">
        <v>79</v>
      </c>
      <c r="G15" s="385">
        <f t="shared" si="0"/>
        <v>0.92941176470588238</v>
      </c>
      <c r="I15" s="1217"/>
      <c r="J15" s="1303"/>
      <c r="K15" s="1217"/>
      <c r="L15" s="1217"/>
    </row>
    <row r="16" spans="1:12" ht="15" customHeight="1" x14ac:dyDescent="0.2">
      <c r="A16" s="259">
        <v>5</v>
      </c>
      <c r="B16" s="258" t="s">
        <v>19</v>
      </c>
      <c r="C16" s="1651">
        <v>97</v>
      </c>
      <c r="D16" s="1659">
        <v>1</v>
      </c>
      <c r="E16" s="385">
        <f t="shared" si="1"/>
        <v>1.0309278350515464E-2</v>
      </c>
      <c r="F16" s="1659">
        <v>96</v>
      </c>
      <c r="G16" s="385">
        <f t="shared" si="0"/>
        <v>0.98969072164948457</v>
      </c>
      <c r="J16" s="1303"/>
    </row>
    <row r="17" spans="1:14" ht="15" customHeight="1" x14ac:dyDescent="0.2">
      <c r="A17" s="259">
        <v>6</v>
      </c>
      <c r="B17" s="258" t="s">
        <v>20</v>
      </c>
      <c r="C17" s="1651">
        <v>20</v>
      </c>
      <c r="D17" s="1659">
        <v>5</v>
      </c>
      <c r="E17" s="385">
        <f t="shared" si="1"/>
        <v>0.25</v>
      </c>
      <c r="F17" s="1659"/>
      <c r="G17" s="385">
        <f t="shared" si="0"/>
        <v>0</v>
      </c>
      <c r="J17" s="1304"/>
      <c r="L17" s="504"/>
    </row>
    <row r="18" spans="1:14" ht="15" customHeight="1" x14ac:dyDescent="0.2">
      <c r="A18" s="259">
        <v>7</v>
      </c>
      <c r="B18" s="258" t="s">
        <v>21</v>
      </c>
      <c r="C18" s="1651">
        <v>29</v>
      </c>
      <c r="D18" s="1659">
        <v>2</v>
      </c>
      <c r="E18" s="385">
        <f t="shared" si="1"/>
        <v>6.8965517241379309E-2</v>
      </c>
      <c r="F18" s="1659">
        <v>27</v>
      </c>
      <c r="G18" s="385">
        <f t="shared" si="0"/>
        <v>0.93103448275862066</v>
      </c>
    </row>
    <row r="19" spans="1:14" ht="15" customHeight="1" x14ac:dyDescent="0.2">
      <c r="A19" s="259">
        <v>8</v>
      </c>
      <c r="B19" s="258" t="s">
        <v>22</v>
      </c>
      <c r="C19" s="1651">
        <v>54</v>
      </c>
      <c r="D19" s="1659">
        <v>3</v>
      </c>
      <c r="E19" s="385">
        <f t="shared" si="1"/>
        <v>5.5555555555555552E-2</v>
      </c>
      <c r="F19" s="1659">
        <v>51</v>
      </c>
      <c r="G19" s="385">
        <f t="shared" si="0"/>
        <v>0.94444444444444442</v>
      </c>
      <c r="J19" s="1305"/>
      <c r="L19" s="504"/>
    </row>
    <row r="20" spans="1:14" ht="15" customHeight="1" x14ac:dyDescent="0.2">
      <c r="A20" s="259">
        <v>9</v>
      </c>
      <c r="B20" s="258" t="s">
        <v>23</v>
      </c>
      <c r="C20" s="1651">
        <v>100</v>
      </c>
      <c r="D20" s="1659">
        <v>2</v>
      </c>
      <c r="E20" s="385">
        <f t="shared" si="1"/>
        <v>0.02</v>
      </c>
      <c r="F20" s="1659">
        <v>98</v>
      </c>
      <c r="G20" s="385">
        <f t="shared" si="0"/>
        <v>0.98</v>
      </c>
    </row>
    <row r="21" spans="1:14" ht="15" customHeight="1" x14ac:dyDescent="0.2">
      <c r="A21" s="259">
        <v>10</v>
      </c>
      <c r="B21" s="258" t="s">
        <v>24</v>
      </c>
      <c r="C21" s="1651">
        <v>72</v>
      </c>
      <c r="D21" s="1659"/>
      <c r="E21" s="385">
        <f t="shared" si="1"/>
        <v>0</v>
      </c>
      <c r="F21" s="1659"/>
      <c r="G21" s="385">
        <f t="shared" si="0"/>
        <v>0</v>
      </c>
      <c r="J21" s="1304"/>
      <c r="L21" s="504"/>
    </row>
    <row r="22" spans="1:14" ht="15" customHeight="1" x14ac:dyDescent="0.2">
      <c r="A22" s="259">
        <v>11</v>
      </c>
      <c r="B22" s="258" t="s">
        <v>25</v>
      </c>
      <c r="C22" s="1651">
        <v>121</v>
      </c>
      <c r="D22" s="1659">
        <v>5</v>
      </c>
      <c r="E22" s="385">
        <f t="shared" si="1"/>
        <v>4.1322314049586778E-2</v>
      </c>
      <c r="F22" s="1659">
        <v>116</v>
      </c>
      <c r="G22" s="385">
        <f t="shared" si="0"/>
        <v>0.95867768595041325</v>
      </c>
    </row>
    <row r="23" spans="1:14" ht="15" customHeight="1" x14ac:dyDescent="0.2">
      <c r="A23" s="259">
        <v>12</v>
      </c>
      <c r="B23" s="258" t="s">
        <v>26</v>
      </c>
      <c r="C23" s="1651">
        <v>142</v>
      </c>
      <c r="D23" s="1659">
        <v>6</v>
      </c>
      <c r="E23" s="385">
        <f t="shared" si="1"/>
        <v>4.2253521126760563E-2</v>
      </c>
      <c r="F23" s="1659">
        <v>137</v>
      </c>
      <c r="G23" s="385">
        <f t="shared" si="0"/>
        <v>0.96478873239436624</v>
      </c>
      <c r="J23" s="1304"/>
      <c r="L23" s="504"/>
    </row>
    <row r="24" spans="1:14" ht="15" customHeight="1" x14ac:dyDescent="0.2">
      <c r="A24" s="259">
        <v>13</v>
      </c>
      <c r="B24" s="258" t="s">
        <v>27</v>
      </c>
      <c r="C24" s="1651">
        <v>58</v>
      </c>
      <c r="D24" s="1659">
        <v>1</v>
      </c>
      <c r="E24" s="385">
        <f t="shared" si="1"/>
        <v>1.7241379310344827E-2</v>
      </c>
      <c r="F24" s="1659">
        <v>57</v>
      </c>
      <c r="G24" s="385">
        <f t="shared" si="0"/>
        <v>0.98275862068965514</v>
      </c>
    </row>
    <row r="25" spans="1:14" ht="15" customHeight="1" x14ac:dyDescent="0.2">
      <c r="A25" s="259">
        <v>14</v>
      </c>
      <c r="B25" s="258" t="s">
        <v>28</v>
      </c>
      <c r="C25" s="1651">
        <v>21</v>
      </c>
      <c r="D25" s="1659">
        <v>0</v>
      </c>
      <c r="E25" s="385">
        <f t="shared" si="1"/>
        <v>0</v>
      </c>
      <c r="F25" s="1659">
        <v>21</v>
      </c>
      <c r="G25" s="385">
        <f t="shared" si="0"/>
        <v>1</v>
      </c>
      <c r="I25" s="266" t="s">
        <v>16</v>
      </c>
      <c r="J25" s="1304"/>
      <c r="L25" s="504"/>
      <c r="N25" s="266" t="s">
        <v>16</v>
      </c>
    </row>
    <row r="26" spans="1:14" ht="15" customHeight="1" x14ac:dyDescent="0.2">
      <c r="A26" s="386">
        <v>15</v>
      </c>
      <c r="B26" s="346" t="s">
        <v>29</v>
      </c>
      <c r="C26" s="1652">
        <v>130</v>
      </c>
      <c r="D26" s="1660">
        <v>8</v>
      </c>
      <c r="E26" s="1661">
        <f t="shared" si="1"/>
        <v>6.1538461538461542E-2</v>
      </c>
      <c r="F26" s="1660">
        <v>122</v>
      </c>
      <c r="G26" s="1661">
        <f t="shared" si="0"/>
        <v>0.93846153846153846</v>
      </c>
    </row>
    <row r="27" spans="1:14" ht="15" customHeight="1" x14ac:dyDescent="0.2">
      <c r="A27" s="417"/>
      <c r="B27" s="866" t="s">
        <v>30</v>
      </c>
      <c r="C27" s="1648">
        <f>SUM(C12:C26)</f>
        <v>1351</v>
      </c>
      <c r="D27" s="1653">
        <f>SUM(D12:D26)</f>
        <v>47</v>
      </c>
      <c r="E27" s="1654">
        <f t="shared" si="1"/>
        <v>3.4789045151739452E-2</v>
      </c>
      <c r="F27" s="415">
        <f>SUM(F12:F26)</f>
        <v>1217</v>
      </c>
      <c r="G27" s="416">
        <f>F27/C27</f>
        <v>0.90081421169504072</v>
      </c>
      <c r="I27" s="850"/>
      <c r="J27" s="1304"/>
    </row>
    <row r="28" spans="1:14" ht="15" customHeight="1" x14ac:dyDescent="0.2">
      <c r="A28" s="417"/>
      <c r="B28" s="418" t="s">
        <v>31</v>
      </c>
      <c r="C28" s="419">
        <v>1629</v>
      </c>
      <c r="D28" s="420">
        <v>69</v>
      </c>
      <c r="E28" s="1536">
        <v>4.2357274401473299E-2</v>
      </c>
      <c r="F28" s="422">
        <v>1560</v>
      </c>
      <c r="G28" s="423">
        <v>0.9576427255985267</v>
      </c>
      <c r="I28" s="850"/>
      <c r="J28" s="1247"/>
    </row>
    <row r="29" spans="1:14" ht="15" customHeight="1" x14ac:dyDescent="0.2">
      <c r="A29" s="417"/>
      <c r="B29" s="418" t="s">
        <v>206</v>
      </c>
      <c r="C29" s="419">
        <v>1640</v>
      </c>
      <c r="D29" s="420">
        <v>74</v>
      </c>
      <c r="E29" s="421">
        <v>4.5121951219512194E-2</v>
      </c>
      <c r="F29" s="422">
        <v>1570</v>
      </c>
      <c r="G29" s="423">
        <v>0.95731707317073167</v>
      </c>
      <c r="I29" s="850"/>
      <c r="J29" s="1304"/>
    </row>
    <row r="30" spans="1:14" ht="15" customHeight="1" thickBot="1" x14ac:dyDescent="0.25">
      <c r="A30" s="376"/>
      <c r="B30" s="377" t="s">
        <v>207</v>
      </c>
      <c r="C30" s="378">
        <v>1656</v>
      </c>
      <c r="D30" s="348">
        <v>63</v>
      </c>
      <c r="E30" s="349">
        <v>3.8043478260869568E-2</v>
      </c>
      <c r="F30" s="380">
        <v>1593</v>
      </c>
      <c r="G30" s="350">
        <v>0.96195652173913049</v>
      </c>
      <c r="I30" s="850"/>
      <c r="J30" s="1247"/>
    </row>
    <row r="31" spans="1:14" ht="15" customHeight="1" thickBot="1" x14ac:dyDescent="0.25">
      <c r="A31" s="417"/>
      <c r="B31" s="418" t="s">
        <v>208</v>
      </c>
      <c r="C31" s="419">
        <v>1533</v>
      </c>
      <c r="D31" s="420">
        <v>63</v>
      </c>
      <c r="E31" s="421">
        <v>4.1095890410958902E-2</v>
      </c>
      <c r="F31" s="422">
        <v>1470</v>
      </c>
      <c r="G31" s="423">
        <v>0.95890410958904104</v>
      </c>
      <c r="I31" s="850"/>
      <c r="J31" s="1304"/>
    </row>
    <row r="32" spans="1:14" ht="15" customHeight="1" x14ac:dyDescent="0.2">
      <c r="A32" s="417"/>
      <c r="B32" s="418" t="s">
        <v>209</v>
      </c>
      <c r="C32" s="419">
        <v>1483</v>
      </c>
      <c r="D32" s="420">
        <v>52</v>
      </c>
      <c r="E32" s="421">
        <v>3.5064059339177341E-2</v>
      </c>
      <c r="F32" s="422">
        <v>1431</v>
      </c>
      <c r="G32" s="423">
        <v>0.96493594066082267</v>
      </c>
      <c r="I32" s="850"/>
      <c r="J32" s="1304"/>
    </row>
    <row r="33" spans="1:10" s="1217" customFormat="1" ht="15" customHeight="1" thickBot="1" x14ac:dyDescent="0.25">
      <c r="A33" s="376"/>
      <c r="B33" s="377" t="s">
        <v>210</v>
      </c>
      <c r="C33" s="378">
        <v>1509</v>
      </c>
      <c r="D33" s="348">
        <v>57</v>
      </c>
      <c r="E33" s="349">
        <v>3.7773359840954271E-2</v>
      </c>
      <c r="F33" s="380">
        <v>1452</v>
      </c>
      <c r="G33" s="350">
        <v>0.96222664015904569</v>
      </c>
      <c r="H33" s="1461"/>
      <c r="I33" s="1462"/>
    </row>
    <row r="34" spans="1:10" ht="15" customHeight="1" x14ac:dyDescent="0.2">
      <c r="A34" s="417"/>
      <c r="B34" s="418" t="s">
        <v>211</v>
      </c>
      <c r="C34" s="419">
        <v>1565</v>
      </c>
      <c r="D34" s="420">
        <v>40</v>
      </c>
      <c r="E34" s="421">
        <v>2.5559105431309903E-2</v>
      </c>
      <c r="F34" s="422">
        <v>1525</v>
      </c>
      <c r="G34" s="423">
        <v>0.9744408945686901</v>
      </c>
      <c r="I34" s="850"/>
      <c r="J34" s="1304"/>
    </row>
    <row r="35" spans="1:10" ht="15" customHeight="1" thickBot="1" x14ac:dyDescent="0.25">
      <c r="A35" s="376"/>
      <c r="B35" s="377" t="s">
        <v>212</v>
      </c>
      <c r="C35" s="378">
        <v>1493</v>
      </c>
      <c r="D35" s="348">
        <v>43</v>
      </c>
      <c r="E35" s="349">
        <v>2.8801071667782986E-2</v>
      </c>
      <c r="F35" s="380">
        <v>1450</v>
      </c>
      <c r="G35" s="350">
        <v>0.97119892833221699</v>
      </c>
      <c r="I35" s="850"/>
    </row>
    <row r="36" spans="1:10" ht="15" customHeight="1" x14ac:dyDescent="0.2">
      <c r="A36" s="417"/>
      <c r="B36" s="418" t="s">
        <v>213</v>
      </c>
      <c r="C36" s="419">
        <v>1599</v>
      </c>
      <c r="D36" s="420">
        <v>57</v>
      </c>
      <c r="E36" s="421">
        <v>3.5647279549718573E-2</v>
      </c>
      <c r="F36" s="422">
        <v>1541</v>
      </c>
      <c r="G36" s="423">
        <v>0.96372732958098817</v>
      </c>
      <c r="I36" s="35"/>
      <c r="J36" s="1304"/>
    </row>
    <row r="37" spans="1:10" ht="15" customHeight="1" thickBot="1" x14ac:dyDescent="0.25">
      <c r="A37" s="376"/>
      <c r="B37" s="377" t="s">
        <v>214</v>
      </c>
      <c r="C37" s="378">
        <v>1601</v>
      </c>
      <c r="D37" s="348">
        <v>62</v>
      </c>
      <c r="E37" s="349">
        <v>3.8725796377264213E-2</v>
      </c>
      <c r="F37" s="380">
        <v>1539</v>
      </c>
      <c r="G37" s="350">
        <v>0.96127420362273575</v>
      </c>
      <c r="I37" s="35"/>
      <c r="J37" s="1303"/>
    </row>
    <row r="38" spans="1:10" ht="15" customHeight="1" x14ac:dyDescent="0.2">
      <c r="A38" s="804"/>
      <c r="B38" s="805" t="s">
        <v>215</v>
      </c>
      <c r="C38" s="806">
        <v>1666</v>
      </c>
      <c r="D38" s="1306">
        <v>71</v>
      </c>
      <c r="E38" s="807">
        <v>4.2617046818727494E-2</v>
      </c>
      <c r="F38" s="808">
        <v>1595</v>
      </c>
      <c r="G38" s="809">
        <v>0.95738295318127253</v>
      </c>
      <c r="I38" s="35"/>
      <c r="J38" s="1304"/>
    </row>
    <row r="39" spans="1:10" ht="15" customHeight="1" thickBot="1" x14ac:dyDescent="0.25">
      <c r="A39" s="345"/>
      <c r="B39" s="346" t="s">
        <v>216</v>
      </c>
      <c r="C39" s="347">
        <v>1535</v>
      </c>
      <c r="D39" s="380">
        <v>65</v>
      </c>
      <c r="E39" s="349">
        <v>4.2345276872964167E-2</v>
      </c>
      <c r="F39" s="115">
        <v>1470</v>
      </c>
      <c r="G39" s="350">
        <v>0.95765472312703581</v>
      </c>
      <c r="I39" s="35"/>
      <c r="J39" s="1303"/>
    </row>
    <row r="40" spans="1:10" ht="15" hidden="1" customHeight="1" outlineLevel="1" thickBot="1" x14ac:dyDescent="0.25">
      <c r="A40" s="797"/>
      <c r="B40" s="798" t="s">
        <v>217</v>
      </c>
      <c r="C40" s="799">
        <v>1582</v>
      </c>
      <c r="D40" s="800">
        <v>81</v>
      </c>
      <c r="E40" s="801">
        <v>5.120101137800253E-2</v>
      </c>
      <c r="F40" s="802">
        <v>1501</v>
      </c>
      <c r="G40" s="803">
        <v>0.94879898862199752</v>
      </c>
      <c r="I40" s="35"/>
      <c r="J40" s="1304">
        <v>39</v>
      </c>
    </row>
    <row r="41" spans="1:10" hidden="1" outlineLevel="1" collapsed="1" x14ac:dyDescent="0.2">
      <c r="A41" s="270" t="s">
        <v>218</v>
      </c>
      <c r="B41" s="257"/>
      <c r="C41" s="603"/>
      <c r="D41" s="603"/>
      <c r="E41" s="603"/>
      <c r="F41" s="603"/>
      <c r="G41" s="603"/>
      <c r="J41" s="1303"/>
    </row>
    <row r="42" spans="1:10" ht="11.25" hidden="1" customHeight="1" outlineLevel="1" x14ac:dyDescent="0.2">
      <c r="A42" s="257" t="s">
        <v>219</v>
      </c>
      <c r="B42" s="603"/>
      <c r="C42" s="603"/>
      <c r="D42" s="603"/>
      <c r="E42" s="603"/>
      <c r="F42" s="603"/>
      <c r="G42" s="603"/>
      <c r="J42" s="1304">
        <v>134</v>
      </c>
    </row>
    <row r="43" spans="1:10" ht="15" customHeight="1" collapsed="1" x14ac:dyDescent="0.2">
      <c r="A43" s="586" t="s">
        <v>199</v>
      </c>
      <c r="B43" s="603"/>
      <c r="C43" s="603"/>
      <c r="D43" s="603"/>
      <c r="E43" s="603"/>
      <c r="F43" s="603"/>
      <c r="G43" s="603"/>
      <c r="J43" s="36"/>
    </row>
    <row r="44" spans="1:10" ht="15" customHeight="1" x14ac:dyDescent="0.2">
      <c r="A44" s="257"/>
      <c r="B44" s="603"/>
      <c r="C44" s="603"/>
      <c r="D44" s="603"/>
      <c r="E44" s="603"/>
      <c r="F44" s="603"/>
      <c r="G44" s="603"/>
      <c r="J44" s="36"/>
    </row>
    <row r="45" spans="1:10" x14ac:dyDescent="0.2">
      <c r="A45" s="850"/>
    </row>
  </sheetData>
  <mergeCells count="5">
    <mergeCell ref="F10:G10"/>
    <mergeCell ref="A10:A11"/>
    <mergeCell ref="B10:B11"/>
    <mergeCell ref="C10:C11"/>
    <mergeCell ref="D10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8D4C27-6BEC-4FE6-886E-0489C85598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2D0474-E4E0-4912-A42A-E51FCAFDA67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68946b-b9fc-4c0d-9190-9e99577c9bca"/>
    <ds:schemaRef ds:uri="http://purl.org/dc/elements/1.1/"/>
    <ds:schemaRef ds:uri="http://schemas.microsoft.com/office/2006/metadata/properties"/>
    <ds:schemaRef ds:uri="923851af-529b-4b5e-90da-7f9f5f7d9095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3C80E4B-9BFF-4ACE-AA63-D5C13683A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Navngitte områder</vt:lpstr>
      </vt:variant>
      <vt:variant>
        <vt:i4>19</vt:i4>
      </vt:variant>
    </vt:vector>
  </HeadingPairs>
  <TitlesOfParts>
    <vt:vector size="46" baseType="lpstr">
      <vt:lpstr>FO-1-omdisp_sos_hj</vt:lpstr>
      <vt:lpstr>Tabell_1-3-A_Bistand_kjøp-bolig</vt:lpstr>
      <vt:lpstr>Tabell_1-3-B-Saks_beh_tid-bolig</vt:lpstr>
      <vt:lpstr>Tab_1-3-B2-Bostøtte-B3-ventetid</vt:lpstr>
      <vt:lpstr>Tabell_1-4-døgnovernatting</vt:lpstr>
      <vt:lpstr>Tabell_1-5-kvalitetsavtale</vt:lpstr>
      <vt:lpstr>Tabell_1-_7_og_1-8_-_Beh_tid</vt:lpstr>
      <vt:lpstr>Tabell_1-_9_-_Tilgjengelighet</vt:lpstr>
      <vt:lpstr>Tabell 1-10 A KVP aldersfordelt</vt:lpstr>
      <vt:lpstr>Tabell 1-10 B Intro </vt:lpstr>
      <vt:lpstr>Tab_1_11_A-Saksmengde_KVP</vt:lpstr>
      <vt:lpstr>Tab__1_11_B-tiltakskategori KVP</vt:lpstr>
      <vt:lpstr>Tab_1_11_E-Avsluttede_KVP</vt:lpstr>
      <vt:lpstr>Tab_1_11_F_Resultat_introduksj</vt:lpstr>
      <vt:lpstr>Tab_1_11_G_Resultat Jobbsjansen</vt:lpstr>
      <vt:lpstr>Tabell_1-11-H_Res_andre_tiltak</vt:lpstr>
      <vt:lpstr>Tabell_1-11-1_-_Rusomsorg</vt:lpstr>
      <vt:lpstr>Tabell_1-_14_-A-B-trusler,vold</vt:lpstr>
      <vt:lpstr>Tabell_1-_15_-_Bruk-_Ind_plan</vt:lpstr>
      <vt:lpstr>4-1-A Hovedtall hele byen</vt:lpstr>
      <vt:lpstr>4-1-B Hovedtall bydelene</vt:lpstr>
      <vt:lpstr>Tab 4-1-C Brutto stønad</vt:lpstr>
      <vt:lpstr>Tab 4-2-A Ant tjenestemottagere</vt:lpstr>
      <vt:lpstr>Tab 4-4 tj.mott. u øk.sos.hj.</vt:lpstr>
      <vt:lpstr>kriteriebefolkning</vt:lpstr>
      <vt:lpstr>Kriterier</vt:lpstr>
      <vt:lpstr>Ark7</vt:lpstr>
      <vt:lpstr>'FO-1-omdisp_sos_hj'!Utskriftsområde</vt:lpstr>
      <vt:lpstr>kriteriebefolkning!Utskriftsområde</vt:lpstr>
      <vt:lpstr>'Tab__1_11_B-tiltakskategori KVP'!Utskriftsområde</vt:lpstr>
      <vt:lpstr>'Tab_1_11_A-Saksmengde_KVP'!Utskriftsområde</vt:lpstr>
      <vt:lpstr>'Tab_1_11_E-Avsluttede_KVP'!Utskriftsområde</vt:lpstr>
      <vt:lpstr>Tab_1_11_F_Resultat_introduksj!Utskriftsområde</vt:lpstr>
      <vt:lpstr>'Tab_1_11_G_Resultat Jobbsjansen'!Utskriftsområde</vt:lpstr>
      <vt:lpstr>'Tab_1-3-B2-Bostøtte-B3-ventetid'!Utskriftsområde</vt:lpstr>
      <vt:lpstr>'Tabell 1-10 A KVP aldersfordelt'!Utskriftsområde</vt:lpstr>
      <vt:lpstr>'Tabell 1-10 B Intro '!Utskriftsområde</vt:lpstr>
      <vt:lpstr>'Tabell_1-_15_-_Bruk-_Ind_plan'!Utskriftsområde</vt:lpstr>
      <vt:lpstr>'Tabell_1-_7_og_1-8_-_Beh_tid'!Utskriftsområde</vt:lpstr>
      <vt:lpstr>'Tabell_1-_9_-_Tilgjengelighet'!Utskriftsområde</vt:lpstr>
      <vt:lpstr>'Tabell_1-11-1_-_Rusomsorg'!Utskriftsområde</vt:lpstr>
      <vt:lpstr>'Tabell_1-11-H_Res_andre_tiltak'!Utskriftsområde</vt:lpstr>
      <vt:lpstr>'Tabell_1-3-A_Bistand_kjøp-bolig'!Utskriftsområde</vt:lpstr>
      <vt:lpstr>'Tabell_1-3-B-Saks_beh_tid-bolig'!Utskriftsområde</vt:lpstr>
      <vt:lpstr>'Tabell_1-4-døgnovernatting'!Utskriftsområde</vt:lpstr>
      <vt:lpstr>'Tabell_1-5-kvalitetsavtale'!Utskriftsområde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Elisabeth Bøe</cp:lastModifiedBy>
  <cp:revision/>
  <dcterms:created xsi:type="dcterms:W3CDTF">2003-11-04T12:39:02Z</dcterms:created>
  <dcterms:modified xsi:type="dcterms:W3CDTF">2022-05-05T08:56:16Z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13:04:58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2022-03-08T10:37:55Z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787d7f32-1947-498a-b8a6-2514d948e6fc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  <property fmtid="{D5CDD505-2E9C-101B-9397-08002B2CF9AE}" pid="11" name="Order">
    <vt:r8>100</vt:r8>
  </property>
</Properties>
</file>