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Politikk og adm\HEI\Rapportering\2020\Årsberetning\Årsstatistikk\Tabeller\Til publisering\"/>
    </mc:Choice>
  </mc:AlternateContent>
  <bookViews>
    <workbookView xWindow="334" yWindow="514" windowWidth="16663" windowHeight="7174" tabRatio="866"/>
  </bookViews>
  <sheets>
    <sheet name="Tab_2-B-1-A1-A6-Foreb_h_-åv_" sheetId="20" r:id="rId1"/>
    <sheet name="kriteriebefolkning" sheetId="11" r:id="rId2"/>
  </sheets>
  <externalReferences>
    <externalReference r:id="rId3"/>
    <externalReference r:id="rId4"/>
  </externalReferences>
  <definedNames>
    <definedName name="tall1">'[1]MAL2T-2003B_XLS'!$G$7:$G$731</definedName>
    <definedName name="_xlnm.Print_Area" localSheetId="1">kriteriebefolkning!$A$1:$U$23</definedName>
  </definedNames>
  <calcPr calcId="162913"/>
</workbook>
</file>

<file path=xl/calcChain.xml><?xml version="1.0" encoding="utf-8"?>
<calcChain xmlns="http://schemas.openxmlformats.org/spreadsheetml/2006/main">
  <c r="R16" i="20" l="1"/>
  <c r="Q16" i="20"/>
  <c r="L33" i="20" l="1"/>
  <c r="M33" i="20" s="1"/>
  <c r="L34" i="20"/>
  <c r="M34" i="20" s="1"/>
  <c r="C58" i="20" l="1"/>
  <c r="D58" i="20"/>
  <c r="E58" i="20"/>
  <c r="F58" i="20"/>
  <c r="G58" i="20"/>
  <c r="H58" i="20"/>
  <c r="J58" i="20"/>
  <c r="J17" i="20" l="1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16" i="20"/>
  <c r="D17" i="20"/>
  <c r="E17" i="20"/>
  <c r="F17" i="20"/>
  <c r="G17" i="20"/>
  <c r="H17" i="20"/>
  <c r="D18" i="20"/>
  <c r="E18" i="20"/>
  <c r="F18" i="20"/>
  <c r="G18" i="20"/>
  <c r="H18" i="20"/>
  <c r="D19" i="20"/>
  <c r="E19" i="20"/>
  <c r="F19" i="20"/>
  <c r="G19" i="20"/>
  <c r="H19" i="20"/>
  <c r="D20" i="20"/>
  <c r="E20" i="20"/>
  <c r="F20" i="20"/>
  <c r="G20" i="20"/>
  <c r="H20" i="20"/>
  <c r="D21" i="20"/>
  <c r="E21" i="20"/>
  <c r="F21" i="20"/>
  <c r="G21" i="20"/>
  <c r="H21" i="20"/>
  <c r="D22" i="20"/>
  <c r="E22" i="20"/>
  <c r="F22" i="20"/>
  <c r="G22" i="20"/>
  <c r="H22" i="20"/>
  <c r="D23" i="20"/>
  <c r="E23" i="20"/>
  <c r="F23" i="20"/>
  <c r="G23" i="20"/>
  <c r="H23" i="20"/>
  <c r="D24" i="20"/>
  <c r="E24" i="20"/>
  <c r="F24" i="20"/>
  <c r="G24" i="20"/>
  <c r="H24" i="20"/>
  <c r="D25" i="20"/>
  <c r="E25" i="20"/>
  <c r="F25" i="20"/>
  <c r="G25" i="20"/>
  <c r="H25" i="20"/>
  <c r="D26" i="20"/>
  <c r="E26" i="20"/>
  <c r="F26" i="20"/>
  <c r="G26" i="20"/>
  <c r="H26" i="20"/>
  <c r="D27" i="20"/>
  <c r="E27" i="20"/>
  <c r="F27" i="20"/>
  <c r="G27" i="20"/>
  <c r="H27" i="20"/>
  <c r="D28" i="20"/>
  <c r="E28" i="20"/>
  <c r="F28" i="20"/>
  <c r="G28" i="20"/>
  <c r="H28" i="20"/>
  <c r="D29" i="20"/>
  <c r="E29" i="20"/>
  <c r="F29" i="20"/>
  <c r="G29" i="20"/>
  <c r="H29" i="20"/>
  <c r="D30" i="20"/>
  <c r="E30" i="20"/>
  <c r="F30" i="20"/>
  <c r="G30" i="20"/>
  <c r="H30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D16" i="20"/>
  <c r="E16" i="20"/>
  <c r="F16" i="20"/>
  <c r="G16" i="20"/>
  <c r="H16" i="20"/>
  <c r="C16" i="20"/>
  <c r="J86" i="20"/>
  <c r="H86" i="20"/>
  <c r="G86" i="20"/>
  <c r="F86" i="20"/>
  <c r="E86" i="20"/>
  <c r="D86" i="20"/>
  <c r="C86" i="20"/>
  <c r="I85" i="20"/>
  <c r="I84" i="20"/>
  <c r="I83" i="20"/>
  <c r="I82" i="20"/>
  <c r="I81" i="20"/>
  <c r="I80" i="20"/>
  <c r="I79" i="20"/>
  <c r="I78" i="20"/>
  <c r="I77" i="20"/>
  <c r="I76" i="20"/>
  <c r="I75" i="20"/>
  <c r="I74" i="20"/>
  <c r="I73" i="20"/>
  <c r="I72" i="20"/>
  <c r="I71" i="20"/>
  <c r="I86" i="20" l="1"/>
  <c r="L86" i="20" s="1"/>
  <c r="M86" i="20" s="1"/>
  <c r="A10" i="20" l="1"/>
  <c r="A9" i="20"/>
  <c r="A8" i="20"/>
  <c r="A7" i="20"/>
  <c r="A6" i="20"/>
  <c r="A5" i="20"/>
  <c r="A4" i="20"/>
  <c r="I57" i="20" l="1"/>
  <c r="I53" i="20"/>
  <c r="I45" i="20"/>
  <c r="I49" i="20"/>
  <c r="D112" i="20"/>
  <c r="H112" i="20"/>
  <c r="I100" i="20"/>
  <c r="I104" i="20"/>
  <c r="I108" i="20"/>
  <c r="C139" i="20"/>
  <c r="G139" i="20"/>
  <c r="F169" i="20"/>
  <c r="I155" i="20"/>
  <c r="I159" i="20"/>
  <c r="I163" i="20"/>
  <c r="E198" i="20"/>
  <c r="J198" i="20"/>
  <c r="I185" i="20"/>
  <c r="I189" i="20"/>
  <c r="I193" i="20"/>
  <c r="I197" i="20"/>
  <c r="C112" i="20"/>
  <c r="G112" i="20"/>
  <c r="I101" i="20"/>
  <c r="I105" i="20"/>
  <c r="I109" i="20"/>
  <c r="F139" i="20"/>
  <c r="I125" i="20"/>
  <c r="I129" i="20"/>
  <c r="I133" i="20"/>
  <c r="I137" i="20"/>
  <c r="E169" i="20"/>
  <c r="J169" i="20"/>
  <c r="I160" i="20"/>
  <c r="I164" i="20"/>
  <c r="I168" i="20"/>
  <c r="D198" i="20"/>
  <c r="H198" i="20"/>
  <c r="I186" i="20"/>
  <c r="I190" i="20"/>
  <c r="I46" i="20"/>
  <c r="I50" i="20"/>
  <c r="I47" i="20"/>
  <c r="I51" i="20"/>
  <c r="I55" i="20"/>
  <c r="F112" i="20"/>
  <c r="I98" i="20"/>
  <c r="I102" i="20"/>
  <c r="I106" i="20"/>
  <c r="I110" i="20"/>
  <c r="E139" i="20"/>
  <c r="J139" i="20"/>
  <c r="I126" i="20"/>
  <c r="I130" i="20"/>
  <c r="I134" i="20"/>
  <c r="I138" i="20"/>
  <c r="D169" i="20"/>
  <c r="H169" i="20"/>
  <c r="I157" i="20"/>
  <c r="I161" i="20"/>
  <c r="I165" i="20"/>
  <c r="C198" i="20"/>
  <c r="G198" i="20"/>
  <c r="I187" i="20"/>
  <c r="I191" i="20"/>
  <c r="I195" i="20"/>
  <c r="I54" i="20"/>
  <c r="I44" i="20"/>
  <c r="I48" i="20"/>
  <c r="I52" i="20"/>
  <c r="I56" i="20"/>
  <c r="E112" i="20"/>
  <c r="J112" i="20"/>
  <c r="I99" i="20"/>
  <c r="I103" i="20"/>
  <c r="I107" i="20"/>
  <c r="I111" i="20"/>
  <c r="D139" i="20"/>
  <c r="H139" i="20"/>
  <c r="I127" i="20"/>
  <c r="I131" i="20"/>
  <c r="I135" i="20"/>
  <c r="C169" i="20"/>
  <c r="G169" i="20"/>
  <c r="I158" i="20"/>
  <c r="I162" i="20"/>
  <c r="I166" i="20"/>
  <c r="F198" i="20"/>
  <c r="I184" i="20"/>
  <c r="I188" i="20"/>
  <c r="I192" i="20"/>
  <c r="I196" i="20"/>
  <c r="I128" i="20"/>
  <c r="I132" i="20"/>
  <c r="I136" i="20"/>
  <c r="I167" i="20"/>
  <c r="I156" i="20"/>
  <c r="I194" i="20"/>
  <c r="I43" i="20"/>
  <c r="I97" i="20"/>
  <c r="I124" i="20"/>
  <c r="I154" i="20"/>
  <c r="I183" i="20"/>
  <c r="I58" i="20" l="1"/>
  <c r="L58" i="20" s="1"/>
  <c r="M58" i="20" s="1"/>
  <c r="I25" i="20"/>
  <c r="I21" i="20"/>
  <c r="I20" i="20"/>
  <c r="I19" i="20"/>
  <c r="I22" i="20"/>
  <c r="I17" i="20"/>
  <c r="I18" i="20"/>
  <c r="I16" i="20"/>
  <c r="I29" i="20"/>
  <c r="I28" i="20"/>
  <c r="I26" i="20"/>
  <c r="I27" i="20"/>
  <c r="I24" i="20"/>
  <c r="I23" i="20"/>
  <c r="I30" i="20"/>
  <c r="G31" i="20"/>
  <c r="F31" i="20"/>
  <c r="H31" i="20"/>
  <c r="D31" i="20"/>
  <c r="J31" i="20"/>
  <c r="I169" i="20"/>
  <c r="L169" i="20" s="1"/>
  <c r="M169" i="20" s="1"/>
  <c r="I139" i="20"/>
  <c r="L139" i="20" s="1"/>
  <c r="M139" i="20" s="1"/>
  <c r="C31" i="20"/>
  <c r="E31" i="20"/>
  <c r="I198" i="20"/>
  <c r="L198" i="20" s="1"/>
  <c r="M198" i="20" s="1"/>
  <c r="Q31" i="20"/>
  <c r="I112" i="20"/>
  <c r="L112" i="20" s="1"/>
  <c r="M112" i="20" s="1"/>
  <c r="R31" i="20"/>
  <c r="I31" i="20" l="1"/>
  <c r="L31" i="20" s="1"/>
  <c r="M31" i="20" s="1"/>
</calcChain>
</file>

<file path=xl/comments1.xml><?xml version="1.0" encoding="utf-8"?>
<comments xmlns="http://schemas.openxmlformats.org/spreadsheetml/2006/main">
  <authors>
    <author>sveinopo</author>
  </authors>
  <commentList>
    <comment ref="A14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Summeringstabell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6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4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71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97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24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54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I183" authorId="0" shape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 shapeId="0">
      <text>
        <r>
          <rPr>
            <sz val="10"/>
            <rFont val="Arial"/>
            <family val="2"/>
          </rPr>
          <t xml:space="preserve">tekst
</t>
        </r>
      </text>
    </comment>
    <comment ref="A11" authorId="0" shapeId="0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<sst xmlns="http://schemas.openxmlformats.org/spreadsheetml/2006/main" count="349" uniqueCount="88">
  <si>
    <t>Dette arket inneholder: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</si>
  <si>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</si>
  <si>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</si>
  <si>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</si>
  <si>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</si>
  <si>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</si>
  <si>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</si>
  <si>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</si>
  <si>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</si>
  <si>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</si>
  <si>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</si>
  <si>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</si>
  <si>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</si>
  <si>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</si>
  <si>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</si>
  <si>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</si>
  <si>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</si>
  <si>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</si>
  <si>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0 år</t>
  </si>
  <si>
    <t>13-15 år</t>
  </si>
  <si>
    <t>16-17 år</t>
  </si>
  <si>
    <t>18-19 år</t>
  </si>
  <si>
    <t>Oslo i alt</t>
  </si>
  <si>
    <t>67-74 år</t>
  </si>
  <si>
    <t>75-79 år</t>
  </si>
  <si>
    <t>80-84 år</t>
  </si>
  <si>
    <t>85-89 år</t>
  </si>
  <si>
    <t xml:space="preserve"> </t>
  </si>
  <si>
    <t>SUM 2013</t>
  </si>
  <si>
    <t>Kun årsstatistikk</t>
  </si>
  <si>
    <t>Sum-tabell</t>
  </si>
  <si>
    <t>Tabell 2-B-1-B - Helsestasjon for ungdom</t>
  </si>
  <si>
    <t>Helse-søstre</t>
  </si>
  <si>
    <t>Jord-mødre</t>
  </si>
  <si>
    <t>Lege-tjeneste</t>
  </si>
  <si>
    <t>Barne-fysio-terapi</t>
  </si>
  <si>
    <t>Annet fag-personell  *)</t>
  </si>
  <si>
    <t>Hjelpe-personell  **)</t>
  </si>
  <si>
    <t>SUM</t>
  </si>
  <si>
    <t>Herav dekket av opp-trappings-midler</t>
  </si>
  <si>
    <t>Antall konsultasjoner i løpet av året</t>
  </si>
  <si>
    <t>Antall ungdommer benyttet tjenesten i løpet av året</t>
  </si>
  <si>
    <t>*) Med minimum 3-årig høyskoleutdanning</t>
  </si>
  <si>
    <t>**) Sekretær, hjelpepleier, assistent m.v.</t>
  </si>
  <si>
    <t>Tabell 2-B-1-A2 - Sum personellinnsats- helsestasjonstjeneste til gravide og barn 0 - 5 år - timeverk pr. uke</t>
  </si>
  <si>
    <t>Tabell 2-B-1-A4 - Sum personellinnsats- skolehelsetjeneste i videregående skole - timeverk pr. uke</t>
  </si>
  <si>
    <t>Tabell 2-B-1-A5 - Sum personellinnsats- helsestasjon for ungdom - timeverk pr. uke</t>
  </si>
  <si>
    <r>
      <t xml:space="preserve">Tabell 2-B-1-A6 - Sum personellinnsats  - </t>
    </r>
    <r>
      <rPr>
        <b/>
        <u/>
        <sz val="10"/>
        <color rgb="FF000000"/>
        <rFont val="Arial"/>
        <family val="2"/>
      </rPr>
      <t>ledelse</t>
    </r>
    <r>
      <rPr>
        <b/>
        <sz val="9"/>
        <color rgb="FF000000"/>
        <rFont val="Arial"/>
        <family val="2"/>
      </rPr>
      <t xml:space="preserve"> - innen helsestasjons- og skolehelsetjeneste - timeverk pr. uke</t>
    </r>
  </si>
  <si>
    <t>SUM 2014</t>
  </si>
  <si>
    <t>SUM 2015</t>
  </si>
  <si>
    <t>Tabell 2-B-1-A3 - Sum personellinnsats- skolehelsetjeneste i barnetrinnet - timeverk pr. uke</t>
  </si>
  <si>
    <t>Tabell 2-B-1-A3 - Sum personellinnsats- skolehelsetjeneste i ungdomstrinnet - timeverk pr. uke</t>
  </si>
  <si>
    <t>SUM 2016</t>
  </si>
  <si>
    <t>Bydel Stovner 1)</t>
  </si>
  <si>
    <t>Bydel Alna 1)</t>
  </si>
  <si>
    <t>1) Bydelene Stovner og Alna har ikke levert tall pga utfordringer med registreringssystemet.</t>
  </si>
  <si>
    <t>90-94 år</t>
  </si>
  <si>
    <t>SUM 2017</t>
  </si>
  <si>
    <t>SUM 2018</t>
  </si>
  <si>
    <t xml:space="preserve">        </t>
  </si>
  <si>
    <t>SUM 2019</t>
  </si>
  <si>
    <t>Timer pr årsverk SSB</t>
  </si>
  <si>
    <t>Timer pr år</t>
  </si>
  <si>
    <t>Årsverk</t>
  </si>
  <si>
    <t xml:space="preserve">Timer pr år </t>
  </si>
  <si>
    <t>SUM 2020</t>
  </si>
  <si>
    <t>Tabell 2-C-1-A1 - Sum personellinnsats innen helsestasjons- og skolehelsetjeneste - timeverk pr. uke</t>
  </si>
  <si>
    <t>Folkemengden etter administrativ bydel og alder 2017-&gt;</t>
  </si>
  <si>
    <t>(Befolkningsgrunnlag for bydelene i Oslo i denne tabellen skiller seg fra offisiell bydelsstatistikk, se nærmere under "Om statistikken".)</t>
  </si>
  <si>
    <t>Variabler i filter</t>
  </si>
  <si>
    <t>År, 2021</t>
  </si>
  <si>
    <t>Antall personer</t>
  </si>
  <si>
    <t>Alder</t>
  </si>
  <si>
    <t>Alder i alt</t>
  </si>
  <si>
    <t>1-2 år</t>
  </si>
  <si>
    <t>3-5 år</t>
  </si>
  <si>
    <t>6-9 år</t>
  </si>
  <si>
    <t>10-12 år</t>
  </si>
  <si>
    <t>20-22 år</t>
  </si>
  <si>
    <t>23-24 år</t>
  </si>
  <si>
    <t>25-29 år</t>
  </si>
  <si>
    <t>30-39 år</t>
  </si>
  <si>
    <t>40-49 år</t>
  </si>
  <si>
    <t>50-66 år</t>
  </si>
  <si>
    <t>95+ år</t>
  </si>
  <si>
    <t>geografi</t>
  </si>
  <si>
    <t>Bydel St.Hanshaugen</t>
  </si>
  <si>
    <t>Kriteriebefolkning i bydelene per 01.01.2021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</si>
</sst>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&quot; &quot;%"/>
    <numFmt numFmtId="166" formatCode="#,##0;&quot;-&quot;#,##0"/>
    <numFmt numFmtId="167" formatCode="&quot; &quot;#,##0.00&quot; &quot;;&quot; (&quot;#,##0.00&quot;)&quot;;&quot; -&quot;00&quot; &quot;;&quot; &quot;@&quot; &quot;"/>
    <numFmt numFmtId="168" formatCode="_(* #,##0.00_);_(* \(#,##0.00\);_(* &quot;-&quot;??_);_(@_)"/>
    <numFmt numFmtId="169" formatCode="0%"/>
    <numFmt numFmtId="170" formatCode="#,##0.0"/>
  </numFmts>
  <fonts count="24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u/>
      <sz val="9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8"/>
      <color rgb="FF00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25">
    <xf numFmtId="0" fontId="0" fillId="0" borderId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165" fontId="5" fillId="0" borderId="0" applyFont="0" applyFill="0" applyBorder="0" applyAlignment="0" applyProtection="0"/>
    <xf numFmtId="0" fontId="6" fillId="0" borderId="0" applyNumberFormat="0" applyBorder="0" applyProtection="0"/>
    <xf numFmtId="166" fontId="5" fillId="0" borderId="0" applyFont="0" applyFill="0" applyBorder="0" applyAlignment="0" applyProtection="0"/>
    <xf numFmtId="0" fontId="4" fillId="0" borderId="0"/>
    <xf numFmtId="167" fontId="5" fillId="0" borderId="0" applyFont="0" applyFill="0" applyBorder="0" applyAlignment="0" applyProtection="0"/>
    <xf numFmtId="0" fontId="3" fillId="0" borderId="0"/>
    <xf numFmtId="0" fontId="13" fillId="0" borderId="0"/>
    <xf numFmtId="9" fontId="13" fillId="0" borderId="0" applyFont="0" applyFill="0" applyBorder="0" applyAlignment="0" applyProtection="0"/>
    <xf numFmtId="0" fontId="17" fillId="0" borderId="0"/>
    <xf numFmtId="168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0" borderId="0"/>
    <xf numFmtId="169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3" fillId="0" borderId="0"/>
    <xf numFmtId="9" fontId="13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 applyNumberFormat="0" applyFont="0" applyBorder="0" applyProtection="0"/>
    <xf numFmtId="0" fontId="5" fillId="0" borderId="0" applyNumberFormat="0" applyFont="0" applyBorder="0" applyProtection="0"/>
    <xf numFmtId="0" fontId="6" fillId="0" borderId="0" applyNumberFormat="0" applyBorder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/>
    <xf numFmtId="9" fontId="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</cellStyleXfs>
  <cellXfs count="110">
    <xf numFmtId="0" fontId="0" fillId="0" borderId="0" xfId="0"/>
    <xf numFmtId="3" fontId="7" fillId="0" borderId="0" xfId="0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8" fillId="0" borderId="4" xfId="0" applyNumberFormat="1" applyFont="1" applyBorder="1" applyAlignment="1">
      <alignment horizontal="center" wrapText="1"/>
    </xf>
    <xf numFmtId="3" fontId="7" fillId="0" borderId="5" xfId="0" applyNumberFormat="1" applyFont="1" applyFill="1" applyBorder="1" applyAlignment="1">
      <alignment horizontal="center"/>
    </xf>
    <xf numFmtId="3" fontId="7" fillId="0" borderId="6" xfId="0" applyNumberFormat="1" applyFont="1" applyFill="1" applyBorder="1" applyAlignment="1">
      <alignment wrapText="1"/>
    </xf>
    <xf numFmtId="3" fontId="7" fillId="0" borderId="7" xfId="0" applyNumberFormat="1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wrapText="1"/>
    </xf>
    <xf numFmtId="3" fontId="7" fillId="0" borderId="9" xfId="0" applyNumberFormat="1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wrapText="1"/>
    </xf>
    <xf numFmtId="3" fontId="8" fillId="0" borderId="0" xfId="0" applyNumberFormat="1" applyFont="1"/>
    <xf numFmtId="3" fontId="8" fillId="0" borderId="12" xfId="0" applyNumberFormat="1" applyFont="1" applyBorder="1" applyAlignment="1">
      <alignment horizontal="center" wrapText="1"/>
    </xf>
    <xf numFmtId="3" fontId="7" fillId="2" borderId="0" xfId="0" applyNumberFormat="1" applyFont="1" applyFill="1" applyAlignment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left"/>
    </xf>
    <xf numFmtId="3" fontId="7" fillId="3" borderId="0" xfId="0" applyNumberFormat="1" applyFont="1" applyFill="1"/>
    <xf numFmtId="3" fontId="14" fillId="3" borderId="0" xfId="0" applyNumberFormat="1" applyFont="1" applyFill="1"/>
    <xf numFmtId="3" fontId="15" fillId="0" borderId="0" xfId="0" applyNumberFormat="1" applyFont="1"/>
    <xf numFmtId="3" fontId="8" fillId="0" borderId="0" xfId="0" applyNumberFormat="1" applyFont="1" applyAlignment="1">
      <alignment horizontal="left" vertical="center"/>
    </xf>
    <xf numFmtId="3" fontId="7" fillId="0" borderId="0" xfId="0" applyNumberFormat="1" applyFont="1" applyAlignment="1"/>
    <xf numFmtId="3" fontId="8" fillId="0" borderId="11" xfId="0" applyNumberFormat="1" applyFont="1" applyBorder="1" applyAlignment="1">
      <alignment horizontal="center" wrapText="1"/>
    </xf>
    <xf numFmtId="3" fontId="7" fillId="0" borderId="18" xfId="0" applyNumberFormat="1" applyFont="1" applyBorder="1"/>
    <xf numFmtId="3" fontId="7" fillId="0" borderId="20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 applyAlignment="1">
      <alignment horizontal="center"/>
    </xf>
    <xf numFmtId="3" fontId="8" fillId="0" borderId="15" xfId="0" applyNumberFormat="1" applyFont="1" applyBorder="1"/>
    <xf numFmtId="3" fontId="8" fillId="0" borderId="16" xfId="0" applyNumberFormat="1" applyFont="1" applyBorder="1"/>
    <xf numFmtId="3" fontId="7" fillId="0" borderId="25" xfId="0" applyNumberFormat="1" applyFont="1" applyBorder="1"/>
    <xf numFmtId="3" fontId="8" fillId="0" borderId="0" xfId="0" applyNumberFormat="1" applyFont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35" xfId="0" applyNumberFormat="1" applyFont="1" applyBorder="1" applyAlignment="1">
      <alignment horizontal="center"/>
    </xf>
    <xf numFmtId="3" fontId="7" fillId="0" borderId="22" xfId="0" applyNumberFormat="1" applyFont="1" applyBorder="1"/>
    <xf numFmtId="3" fontId="7" fillId="0" borderId="36" xfId="0" applyNumberFormat="1" applyFont="1" applyBorder="1"/>
    <xf numFmtId="3" fontId="8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wrapText="1"/>
    </xf>
    <xf numFmtId="3" fontId="7" fillId="0" borderId="0" xfId="0" applyNumberFormat="1" applyFont="1" applyBorder="1"/>
    <xf numFmtId="3" fontId="8" fillId="0" borderId="14" xfId="0" applyNumberFormat="1" applyFont="1" applyBorder="1"/>
    <xf numFmtId="3" fontId="8" fillId="0" borderId="41" xfId="0" applyNumberFormat="1" applyFont="1" applyBorder="1"/>
    <xf numFmtId="3" fontId="7" fillId="0" borderId="35" xfId="0" applyNumberFormat="1" applyFont="1" applyBorder="1"/>
    <xf numFmtId="3" fontId="7" fillId="0" borderId="46" xfId="0" applyNumberFormat="1" applyFont="1" applyBorder="1"/>
    <xf numFmtId="3" fontId="7" fillId="0" borderId="47" xfId="0" applyNumberFormat="1" applyFont="1" applyBorder="1"/>
    <xf numFmtId="3" fontId="7" fillId="0" borderId="49" xfId="0" applyNumberFormat="1" applyFont="1" applyBorder="1"/>
    <xf numFmtId="3" fontId="7" fillId="0" borderId="46" xfId="0" applyNumberFormat="1" applyFont="1" applyBorder="1" applyAlignment="1">
      <alignment horizontal="center"/>
    </xf>
    <xf numFmtId="3" fontId="8" fillId="0" borderId="34" xfId="0" applyNumberFormat="1" applyFont="1" applyFill="1" applyBorder="1" applyAlignment="1">
      <alignment wrapText="1"/>
    </xf>
    <xf numFmtId="3" fontId="7" fillId="0" borderId="42" xfId="0" applyNumberFormat="1" applyFont="1" applyFill="1" applyBorder="1" applyAlignment="1">
      <alignment wrapText="1"/>
    </xf>
    <xf numFmtId="3" fontId="7" fillId="0" borderId="51" xfId="0" applyNumberFormat="1" applyFont="1" applyFill="1" applyBorder="1" applyAlignment="1">
      <alignment wrapText="1"/>
    </xf>
    <xf numFmtId="3" fontId="7" fillId="0" borderId="43" xfId="0" applyNumberFormat="1" applyFont="1" applyBorder="1"/>
    <xf numFmtId="3" fontId="7" fillId="0" borderId="52" xfId="0" applyNumberFormat="1" applyFont="1" applyBorder="1"/>
    <xf numFmtId="3" fontId="8" fillId="0" borderId="44" xfId="0" applyNumberFormat="1" applyFont="1" applyBorder="1"/>
    <xf numFmtId="3" fontId="7" fillId="0" borderId="45" xfId="0" applyNumberFormat="1" applyFont="1" applyBorder="1"/>
    <xf numFmtId="3" fontId="7" fillId="0" borderId="48" xfId="0" applyNumberFormat="1" applyFont="1" applyBorder="1"/>
    <xf numFmtId="3" fontId="7" fillId="0" borderId="50" xfId="0" applyNumberFormat="1" applyFont="1" applyFill="1" applyBorder="1" applyAlignment="1">
      <alignment horizontal="center"/>
    </xf>
    <xf numFmtId="3" fontId="7" fillId="0" borderId="38" xfId="0" applyNumberFormat="1" applyFont="1" applyFill="1" applyBorder="1" applyAlignment="1">
      <alignment horizontal="center"/>
    </xf>
    <xf numFmtId="3" fontId="7" fillId="0" borderId="39" xfId="0" applyNumberFormat="1" applyFont="1" applyFill="1" applyBorder="1" applyAlignment="1">
      <alignment horizontal="center"/>
    </xf>
    <xf numFmtId="3" fontId="7" fillId="0" borderId="40" xfId="0" applyNumberFormat="1" applyFont="1" applyFill="1" applyBorder="1" applyAlignment="1">
      <alignment wrapText="1"/>
    </xf>
    <xf numFmtId="3" fontId="22" fillId="0" borderId="0" xfId="0" applyNumberFormat="1" applyFont="1" applyFill="1" applyBorder="1" applyAlignment="1"/>
    <xf numFmtId="3" fontId="7" fillId="4" borderId="23" xfId="0" applyNumberFormat="1" applyFont="1" applyFill="1" applyBorder="1"/>
    <xf numFmtId="3" fontId="7" fillId="4" borderId="26" xfId="0" applyNumberFormat="1" applyFont="1" applyFill="1" applyBorder="1"/>
    <xf numFmtId="3" fontId="7" fillId="4" borderId="27" xfId="0" applyNumberFormat="1" applyFont="1" applyFill="1" applyBorder="1"/>
    <xf numFmtId="3" fontId="7" fillId="4" borderId="28" xfId="0" applyNumberFormat="1" applyFont="1" applyFill="1" applyBorder="1"/>
    <xf numFmtId="3" fontId="7" fillId="4" borderId="29" xfId="0" applyNumberFormat="1" applyFont="1" applyFill="1" applyBorder="1"/>
    <xf numFmtId="3" fontId="7" fillId="4" borderId="7" xfId="0" applyNumberFormat="1" applyFont="1" applyFill="1" applyBorder="1"/>
    <xf numFmtId="3" fontId="7" fillId="4" borderId="24" xfId="0" applyNumberFormat="1" applyFont="1" applyFill="1" applyBorder="1"/>
    <xf numFmtId="3" fontId="7" fillId="4" borderId="8" xfId="0" applyNumberFormat="1" applyFont="1" applyFill="1" applyBorder="1"/>
    <xf numFmtId="3" fontId="7" fillId="4" borderId="30" xfId="0" applyNumberFormat="1" applyFont="1" applyFill="1" applyBorder="1"/>
    <xf numFmtId="3" fontId="7" fillId="4" borderId="25" xfId="0" applyNumberFormat="1" applyFont="1" applyFill="1" applyBorder="1"/>
    <xf numFmtId="3" fontId="7" fillId="4" borderId="9" xfId="0" applyNumberFormat="1" applyFont="1" applyFill="1" applyBorder="1"/>
    <xf numFmtId="3" fontId="7" fillId="4" borderId="32" xfId="0" applyNumberFormat="1" applyFont="1" applyFill="1" applyBorder="1"/>
    <xf numFmtId="3" fontId="7" fillId="4" borderId="10" xfId="0" applyNumberFormat="1" applyFont="1" applyFill="1" applyBorder="1"/>
    <xf numFmtId="3" fontId="7" fillId="4" borderId="33" xfId="0" applyNumberFormat="1" applyFont="1" applyFill="1" applyBorder="1"/>
    <xf numFmtId="3" fontId="7" fillId="4" borderId="31" xfId="0" applyNumberFormat="1" applyFont="1" applyFill="1" applyBorder="1"/>
    <xf numFmtId="3" fontId="8" fillId="0" borderId="35" xfId="0" applyNumberFormat="1" applyFont="1" applyBorder="1"/>
    <xf numFmtId="3" fontId="7" fillId="0" borderId="17" xfId="0" applyNumberFormat="1" applyFont="1" applyBorder="1"/>
    <xf numFmtId="3" fontId="7" fillId="0" borderId="19" xfId="0" applyNumberFormat="1" applyFont="1" applyBorder="1"/>
    <xf numFmtId="3" fontId="7" fillId="0" borderId="55" xfId="0" applyNumberFormat="1" applyFont="1" applyBorder="1"/>
    <xf numFmtId="3" fontId="7" fillId="0" borderId="56" xfId="0" applyNumberFormat="1" applyFont="1" applyBorder="1"/>
    <xf numFmtId="3" fontId="7" fillId="0" borderId="57" xfId="0" applyNumberFormat="1" applyFont="1" applyBorder="1"/>
    <xf numFmtId="3" fontId="8" fillId="0" borderId="53" xfId="0" applyNumberFormat="1" applyFont="1" applyFill="1" applyBorder="1" applyAlignment="1">
      <alignment wrapText="1"/>
    </xf>
    <xf numFmtId="3" fontId="8" fillId="0" borderId="54" xfId="0" applyNumberFormat="1" applyFont="1" applyBorder="1"/>
    <xf numFmtId="3" fontId="8" fillId="0" borderId="43" xfId="0" applyNumberFormat="1" applyFont="1" applyBorder="1"/>
    <xf numFmtId="3" fontId="7" fillId="0" borderId="37" xfId="0" applyNumberFormat="1" applyFont="1" applyFill="1" applyBorder="1" applyAlignment="1">
      <alignment horizontal="center"/>
    </xf>
    <xf numFmtId="3" fontId="7" fillId="0" borderId="58" xfId="0" applyNumberFormat="1" applyFont="1" applyBorder="1"/>
    <xf numFmtId="3" fontId="7" fillId="0" borderId="59" xfId="0" applyNumberFormat="1" applyFont="1" applyBorder="1"/>
    <xf numFmtId="170" fontId="8" fillId="0" borderId="0" xfId="0" applyNumberFormat="1" applyFont="1"/>
    <xf numFmtId="170" fontId="7" fillId="0" borderId="0" xfId="0" applyNumberFormat="1" applyFont="1"/>
    <xf numFmtId="3" fontId="8" fillId="0" borderId="22" xfId="0" applyNumberFormat="1" applyFont="1" applyBorder="1"/>
    <xf numFmtId="3" fontId="8" fillId="0" borderId="36" xfId="0" applyNumberFormat="1" applyFont="1" applyBorder="1"/>
    <xf numFmtId="3" fontId="17" fillId="0" borderId="13" xfId="0" applyNumberFormat="1" applyFont="1" applyBorder="1" applyAlignment="1" applyProtection="1">
      <alignment horizontal="right"/>
    </xf>
    <xf numFmtId="3" fontId="17" fillId="0" borderId="14" xfId="0" applyNumberFormat="1" applyFont="1" applyBorder="1" applyAlignment="1" applyProtection="1">
      <alignment horizontal="right"/>
    </xf>
    <xf numFmtId="3" fontId="17" fillId="0" borderId="15" xfId="0" applyNumberFormat="1" applyFont="1" applyBorder="1" applyAlignment="1" applyProtection="1">
      <alignment horizontal="right"/>
    </xf>
    <xf numFmtId="3" fontId="17" fillId="0" borderId="16" xfId="0" applyNumberFormat="1" applyFont="1" applyBorder="1" applyAlignment="1" applyProtection="1">
      <alignment horizontal="right"/>
    </xf>
    <xf numFmtId="3" fontId="17" fillId="0" borderId="17" xfId="0" applyNumberFormat="1" applyFont="1" applyBorder="1" applyAlignment="1" applyProtection="1">
      <alignment horizontal="right"/>
    </xf>
    <xf numFmtId="3" fontId="17" fillId="0" borderId="18" xfId="0" applyNumberFormat="1" applyFont="1" applyBorder="1" applyAlignment="1" applyProtection="1">
      <alignment horizontal="right"/>
    </xf>
    <xf numFmtId="3" fontId="17" fillId="0" borderId="19" xfId="0" applyNumberFormat="1" applyFont="1" applyBorder="1" applyAlignment="1" applyProtection="1">
      <alignment horizontal="right"/>
    </xf>
    <xf numFmtId="3" fontId="17" fillId="0" borderId="20" xfId="0" applyNumberFormat="1" applyFont="1" applyBorder="1" applyAlignment="1" applyProtection="1">
      <alignment horizontal="right"/>
    </xf>
    <xf numFmtId="3" fontId="17" fillId="0" borderId="21" xfId="0" applyNumberFormat="1" applyFont="1" applyBorder="1" applyAlignment="1" applyProtection="1">
      <alignment horizontal="right"/>
    </xf>
    <xf numFmtId="3" fontId="8" fillId="0" borderId="59" xfId="0" applyNumberFormat="1" applyFont="1" applyBorder="1"/>
    <xf numFmtId="3" fontId="8" fillId="0" borderId="45" xfId="0" applyNumberFormat="1" applyFont="1" applyBorder="1"/>
    <xf numFmtId="3" fontId="7" fillId="0" borderId="54" xfId="0" applyNumberFormat="1" applyFont="1" applyBorder="1"/>
    <xf numFmtId="3" fontId="7" fillId="0" borderId="60" xfId="0" applyNumberFormat="1" applyFont="1" applyBorder="1"/>
    <xf numFmtId="0" fontId="2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/>
  </cellXfs>
  <cellStyles count="225"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112"/>
    <cellStyle name="Normal 10 3" xfId="120"/>
    <cellStyle name="Normal 10 3 2" xfId="53"/>
    <cellStyle name="Normal 10 3 2 2" xfId="223"/>
    <cellStyle name="Normal 10 4" xfId="88"/>
    <cellStyle name="Normal 10 4 2" xfId="188"/>
    <cellStyle name="Normal 10 5" xfId="54"/>
    <cellStyle name="Normal 11" xfId="9"/>
    <cellStyle name="Normal 11 2" xfId="82"/>
    <cellStyle name="Normal 11 3" xfId="70"/>
    <cellStyle name="Normal 12" xfId="52"/>
    <cellStyle name="Normal 13" xfId="160"/>
    <cellStyle name="Normal 2" xfId="3"/>
    <cellStyle name="Normal 2 2" xfId="38"/>
    <cellStyle name="Normal 2 2 2" xfId="95"/>
    <cellStyle name="Normal 2 2 3" xfId="72"/>
    <cellStyle name="Normal 2 2 4" xfId="175"/>
    <cellStyle name="Normal 2 3" xfId="15"/>
    <cellStyle name="Normal 2 3 2" xfId="94"/>
    <cellStyle name="Normal 2 4" xfId="102"/>
    <cellStyle name="Normal 3" xfId="7"/>
    <cellStyle name="Normal 3 2" xfId="19"/>
    <cellStyle name="Normal 3 2 2" xfId="104"/>
    <cellStyle name="Normal 3 2 3" xfId="84"/>
    <cellStyle name="Normal 3 2 3 2" xfId="185"/>
    <cellStyle name="Normal 3 3" xfId="10"/>
    <cellStyle name="Normal 3 3 2" xfId="92"/>
    <cellStyle name="Normal 3 4" xfId="51"/>
    <cellStyle name="Normal 3 4 2" xfId="101"/>
    <cellStyle name="Normal 3 4 3" xfId="152"/>
    <cellStyle name="Normal 3 5" xfId="113"/>
    <cellStyle name="Normal 3 5 2" xfId="153"/>
    <cellStyle name="Normal 3 5 2 2" xfId="216"/>
    <cellStyle name="Normal 3 6" xfId="81"/>
    <cellStyle name="Normal 3 6 2" xfId="183"/>
    <cellStyle name="Normal 3 7" xfId="157"/>
    <cellStyle name="Normal 4" xfId="20"/>
    <cellStyle name="Normal 4 10" xfId="55"/>
    <cellStyle name="Normal 4 11" xfId="161"/>
    <cellStyle name="Normal 4 2" xfId="22"/>
    <cellStyle name="Normal 4 2 2" xfId="30"/>
    <cellStyle name="Normal 4 2 2 2" xfId="139"/>
    <cellStyle name="Normal 4 2 2 2 2" xfId="210"/>
    <cellStyle name="Normal 4 2 2 3" xfId="64"/>
    <cellStyle name="Normal 4 2 2 4" xfId="169"/>
    <cellStyle name="Normal 4 2 3" xfId="34"/>
    <cellStyle name="Normal 4 2 3 2" xfId="68"/>
    <cellStyle name="Normal 4 2 3 3" xfId="173"/>
    <cellStyle name="Normal 4 2 4" xfId="124"/>
    <cellStyle name="Normal 4 2 4 2" xfId="195"/>
    <cellStyle name="Normal 4 2 5" xfId="135"/>
    <cellStyle name="Normal 4 2 5 2" xfId="206"/>
    <cellStyle name="Normal 4 2 6" xfId="143"/>
    <cellStyle name="Normal 4 2 6 2" xfId="214"/>
    <cellStyle name="Normal 4 2 7" xfId="129"/>
    <cellStyle name="Normal 4 2 7 2" xfId="200"/>
    <cellStyle name="Normal 4 2 8" xfId="57"/>
    <cellStyle name="Normal 4 2 9" xfId="163"/>
    <cellStyle name="Normal 4 2_MAL2T-2014A.XLS" xfId="145"/>
    <cellStyle name="Normal 4 3" xfId="25"/>
    <cellStyle name="Normal 4 3 2" xfId="47"/>
    <cellStyle name="Normal 4 3 2 2" xfId="137"/>
    <cellStyle name="Normal 4 3 2 2 2" xfId="208"/>
    <cellStyle name="Normal 4 3 2 3" xfId="76"/>
    <cellStyle name="Normal 4 3 2 4" xfId="178"/>
    <cellStyle name="Normal 4 3 3" xfId="121"/>
    <cellStyle name="Normal 4 3 3 2" xfId="192"/>
    <cellStyle name="Normal 4 3 4" xfId="126"/>
    <cellStyle name="Normal 4 3 4 2" xfId="197"/>
    <cellStyle name="Normal 4 3 5" xfId="132"/>
    <cellStyle name="Normal 4 3 5 2" xfId="203"/>
    <cellStyle name="Normal 4 3 6" xfId="60"/>
    <cellStyle name="Normal 4 3 7" xfId="166"/>
    <cellStyle name="Normal 4 3_MAL2T-2014A.XLS" xfId="146"/>
    <cellStyle name="Normal 4 4" xfId="26"/>
    <cellStyle name="Normal 4 4 2" xfId="49"/>
    <cellStyle name="Normal 4 4 2 2" xfId="78"/>
    <cellStyle name="Normal 4 4 2 3" xfId="180"/>
    <cellStyle name="Normal 4 4 3" xfId="61"/>
    <cellStyle name="Normal 4 4 4" xfId="167"/>
    <cellStyle name="Normal 4 5" xfId="32"/>
    <cellStyle name="Normal 4 5 2" xfId="66"/>
    <cellStyle name="Normal 4 5 3" xfId="171"/>
    <cellStyle name="Normal 4 6" xfId="122"/>
    <cellStyle name="Normal 4 6 2" xfId="193"/>
    <cellStyle name="Normal 4 7" xfId="133"/>
    <cellStyle name="Normal 4 7 2" xfId="204"/>
    <cellStyle name="Normal 4 8" xfId="141"/>
    <cellStyle name="Normal 4 8 2" xfId="212"/>
    <cellStyle name="Normal 4 9" xfId="127"/>
    <cellStyle name="Normal 4 9 2" xfId="198"/>
    <cellStyle name="Normal 4_MAL1K-2014A.XLS" xfId="39"/>
    <cellStyle name="Normal 5" xfId="16"/>
    <cellStyle name="Normal 5 2" xfId="29"/>
    <cellStyle name="Normal 5 2 2" xfId="107"/>
    <cellStyle name="Normal 5 2 3" xfId="115"/>
    <cellStyle name="Normal 5 2 3 2" xfId="159"/>
    <cellStyle name="Normal 5 2 3 2 2" xfId="218"/>
    <cellStyle name="Normal 5 2 4" xfId="83"/>
    <cellStyle name="Normal 5 2 4 2" xfId="184"/>
    <cellStyle name="Normal 5 2 5" xfId="63"/>
    <cellStyle name="Normal 5 3" xfId="36"/>
    <cellStyle name="Normal 5 4" xfId="45"/>
    <cellStyle name="Normal 5 4 2" xfId="74"/>
    <cellStyle name="Normal 5 4 3" xfId="176"/>
    <cellStyle name="Normal 5 5" xfId="103"/>
    <cellStyle name="Normal 5 6" xfId="114"/>
    <cellStyle name="Normal 5 6 2" xfId="147"/>
    <cellStyle name="Normal 5 6 2 2" xfId="217"/>
    <cellStyle name="Normal 5 7" xfId="158"/>
    <cellStyle name="Normal 6" xfId="40"/>
    <cellStyle name="Normal 6 2" xfId="87"/>
    <cellStyle name="Normal 6 2 2" xfId="187"/>
    <cellStyle name="Normal 6 3" xfId="108"/>
    <cellStyle name="Normal 6 4" xfId="116"/>
    <cellStyle name="Normal 6 4 2" xfId="149"/>
    <cellStyle name="Normal 6 4 2 2" xfId="219"/>
    <cellStyle name="Normal 6 5" xfId="80"/>
    <cellStyle name="Normal 6 5 2" xfId="182"/>
    <cellStyle name="Normal 6 6" xfId="151"/>
    <cellStyle name="Normal 7" xfId="42"/>
    <cellStyle name="Normal 7 2" xfId="110"/>
    <cellStyle name="Normal 7 3" xfId="118"/>
    <cellStyle name="Normal 7 3 2" xfId="156"/>
    <cellStyle name="Normal 7 3 2 2" xfId="221"/>
    <cellStyle name="Normal 7 4" xfId="85"/>
    <cellStyle name="Normal 7 4 2" xfId="186"/>
    <cellStyle name="Normal 7 5" xfId="154"/>
    <cellStyle name="Normal 8" xfId="43"/>
    <cellStyle name="Normal 8 2" xfId="100"/>
    <cellStyle name="Normal 8 3" xfId="98"/>
    <cellStyle name="Normal 8 4" xfId="111"/>
    <cellStyle name="Normal 8 5" xfId="119"/>
    <cellStyle name="Normal 8 5 2" xfId="150"/>
    <cellStyle name="Normal 8 5 2 2" xfId="222"/>
    <cellStyle name="Normal 8 6" xfId="90"/>
    <cellStyle name="Normal 8 7" xfId="155"/>
    <cellStyle name="Normal 9" xfId="41"/>
    <cellStyle name="Normal 9 2" xfId="109"/>
    <cellStyle name="Normal 9 3" xfId="117"/>
    <cellStyle name="Normal 9 3 2" xfId="71"/>
    <cellStyle name="Normal 9 3 2 2" xfId="220"/>
    <cellStyle name="Normal 9 4" xfId="89"/>
    <cellStyle name="Normal 9 4 2" xfId="189"/>
    <cellStyle name="Normal 9 5" xfId="73"/>
    <cellStyle name="Prosent" xfId="2" builtinId="5" customBuiltin="1"/>
    <cellStyle name="Prosent 13" xfId="224"/>
    <cellStyle name="Prosent 2" xfId="4"/>
    <cellStyle name="Prosent 2 2" xfId="23"/>
    <cellStyle name="Prosent 2 2 2" xfId="31"/>
    <cellStyle name="Prosent 2 2 2 2" xfId="140"/>
    <cellStyle name="Prosent 2 2 2 2 2" xfId="211"/>
    <cellStyle name="Prosent 2 2 2 3" xfId="65"/>
    <cellStyle name="Prosent 2 2 2 4" xfId="170"/>
    <cellStyle name="Prosent 2 2 3" xfId="35"/>
    <cellStyle name="Prosent 2 2 3 2" xfId="69"/>
    <cellStyle name="Prosent 2 2 3 3" xfId="174"/>
    <cellStyle name="Prosent 2 2 4" xfId="105"/>
    <cellStyle name="Prosent 2 2 4 2" xfId="190"/>
    <cellStyle name="Prosent 2 2 5" xfId="91"/>
    <cellStyle name="Prosent 2 2 5 2" xfId="136"/>
    <cellStyle name="Prosent 2 2 5 2 2" xfId="207"/>
    <cellStyle name="Prosent 2 2 6" xfId="144"/>
    <cellStyle name="Prosent 2 2 6 2" xfId="215"/>
    <cellStyle name="Prosent 2 2 7" xfId="130"/>
    <cellStyle name="Prosent 2 2 7 2" xfId="201"/>
    <cellStyle name="Prosent 2 2 8" xfId="58"/>
    <cellStyle name="Prosent 2 2 9" xfId="164"/>
    <cellStyle name="Prosent 2 3" xfId="24"/>
    <cellStyle name="Prosent 2 3 2" xfId="48"/>
    <cellStyle name="Prosent 2 3 2 2" xfId="138"/>
    <cellStyle name="Prosent 2 3 2 2 2" xfId="209"/>
    <cellStyle name="Prosent 2 3 2 3" xfId="77"/>
    <cellStyle name="Prosent 2 3 2 4" xfId="179"/>
    <cellStyle name="Prosent 2 3 3" xfId="106"/>
    <cellStyle name="Prosent 2 3 3 2" xfId="191"/>
    <cellStyle name="Prosent 2 3 4" xfId="93"/>
    <cellStyle name="Prosent 2 3 4 2" xfId="125"/>
    <cellStyle name="Prosent 2 3 4 2 2" xfId="196"/>
    <cellStyle name="Prosent 2 3 5" xfId="131"/>
    <cellStyle name="Prosent 2 3 5 2" xfId="202"/>
    <cellStyle name="Prosent 2 3 6" xfId="59"/>
    <cellStyle name="Prosent 2 3 7" xfId="165"/>
    <cellStyle name="Prosent 2 4" xfId="21"/>
    <cellStyle name="Prosent 2 4 2" xfId="50"/>
    <cellStyle name="Prosent 2 4 2 2" xfId="79"/>
    <cellStyle name="Prosent 2 4 2 3" xfId="181"/>
    <cellStyle name="Prosent 2 4 3" xfId="56"/>
    <cellStyle name="Prosent 2 4 4" xfId="162"/>
    <cellStyle name="Prosent 2 5" xfId="28"/>
    <cellStyle name="Prosent 2 5 2" xfId="33"/>
    <cellStyle name="Prosent 2 5 2 2" xfId="67"/>
    <cellStyle name="Prosent 2 5 2 3" xfId="172"/>
    <cellStyle name="Prosent 2 6" xfId="14"/>
    <cellStyle name="Prosent 2 6 2" xfId="123"/>
    <cellStyle name="Prosent 2 6 3" xfId="194"/>
    <cellStyle name="Prosent 2 7" xfId="134"/>
    <cellStyle name="Prosent 2 7 2" xfId="205"/>
    <cellStyle name="Prosent 2 8" xfId="142"/>
    <cellStyle name="Prosent 2 8 2" xfId="213"/>
    <cellStyle name="Prosent 2 9" xfId="128"/>
    <cellStyle name="Prosent 2 9 2" xfId="199"/>
    <cellStyle name="Prosent 3" xfId="11"/>
    <cellStyle name="Prosent 3 2" xfId="46"/>
    <cellStyle name="Prosent 3 2 2" xfId="75"/>
    <cellStyle name="Prosent 3 2 3" xfId="177"/>
    <cellStyle name="Prosent 4" xfId="17"/>
    <cellStyle name="Prosent 5" xfId="27"/>
    <cellStyle name="Prosent 5 2" xfId="148"/>
    <cellStyle name="Prosent 6" xfId="62"/>
    <cellStyle name="Prosent 7" xfId="168"/>
    <cellStyle name="Svein" xfId="5"/>
    <cellStyle name="Svein 2" xfId="12"/>
    <cellStyle name="Svein 3" xfId="96"/>
    <cellStyle name="Tusen[0]" xfId="6"/>
    <cellStyle name="Tusenskille 2" xfId="86"/>
    <cellStyle name="Tusenskille 2 2" xfId="99"/>
    <cellStyle name="Tusenskille 2 3" xfId="97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2" name="AutoShape 5"/>
        <xdr:cNvSpPr/>
      </xdr:nvSpPr>
      <xdr:spPr>
        <a:xfrm>
          <a:off x="323850" y="647700"/>
          <a:ext cx="0" cy="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Summeringstabeller - fra detaljtabellene 2.1 A2 -F2</a:t>
          </a:r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0" cy="0"/>
    <xdr:sp macro="" textlink="">
      <xdr:nvSpPr>
        <xdr:cNvPr id="3" name="AutoShape 6"/>
        <xdr:cNvSpPr/>
      </xdr:nvSpPr>
      <xdr:spPr>
        <a:xfrm>
          <a:off x="323850" y="647700"/>
          <a:ext cx="0" cy="0"/>
        </a:xfrm>
        <a:custGeom>
          <a:avLst>
            <a:gd name="f12" fmla="val -2147483648"/>
            <a:gd name="f13" fmla="val 50000"/>
          </a:avLst>
          <a:gdLst>
            <a:gd name="f2" fmla="val 10800000"/>
            <a:gd name="f3" fmla="val 5400000"/>
            <a:gd name="f4" fmla="val 16200000"/>
            <a:gd name="f5" fmla="val 180"/>
            <a:gd name="f6" fmla="val w"/>
            <a:gd name="f7" fmla="val h"/>
            <a:gd name="f8" fmla="val ss"/>
            <a:gd name="f9" fmla="val 0"/>
            <a:gd name="f10" fmla="*/ 5419351 1 1725033"/>
            <a:gd name="f11" fmla="+- 0 0 5400000"/>
            <a:gd name="f12" fmla="val -2147483648"/>
            <a:gd name="f13" fmla="val 50000"/>
            <a:gd name="f14" fmla="+- 0 0 -180"/>
            <a:gd name="f15" fmla="+- 0 0 -270"/>
            <a:gd name="f16" fmla="+- 0 0 -360"/>
            <a:gd name="f17" fmla="abs f6"/>
            <a:gd name="f18" fmla="abs f7"/>
            <a:gd name="f19" fmla="abs f8"/>
            <a:gd name="f20" fmla="val f9"/>
            <a:gd name="f21" fmla="val f13"/>
            <a:gd name="f22" fmla="val f12"/>
            <a:gd name="f23" fmla="+- 2700000 f3 0"/>
            <a:gd name="f24" fmla="*/ f14 f2 1"/>
            <a:gd name="f25" fmla="*/ f15 f2 1"/>
            <a:gd name="f26" fmla="*/ f16 f2 1"/>
            <a:gd name="f27" fmla="?: f17 f6 1"/>
            <a:gd name="f28" fmla="?: f18 f7 1"/>
            <a:gd name="f29" fmla="?: f19 f8 1"/>
            <a:gd name="f30" fmla="*/ f23 f10 1"/>
            <a:gd name="f31" fmla="*/ f24 1 f5"/>
            <a:gd name="f32" fmla="*/ f25 1 f5"/>
            <a:gd name="f33" fmla="*/ f26 1 f5"/>
            <a:gd name="f34" fmla="*/ f27 1 21600"/>
            <a:gd name="f35" fmla="*/ f28 1 21600"/>
            <a:gd name="f36" fmla="*/ 21600 f27 1"/>
            <a:gd name="f37" fmla="*/ 21600 f28 1"/>
            <a:gd name="f38" fmla="*/ f30 1 f2"/>
            <a:gd name="f39" fmla="+- f31 0 f3"/>
            <a:gd name="f40" fmla="+- f32 0 f3"/>
            <a:gd name="f41" fmla="+- f33 0 f3"/>
            <a:gd name="f42" fmla="min f35 f34"/>
            <a:gd name="f43" fmla="*/ f36 1 f29"/>
            <a:gd name="f44" fmla="*/ f37 1 f29"/>
            <a:gd name="f45" fmla="+- 0 0 f38"/>
            <a:gd name="f46" fmla="val f43"/>
            <a:gd name="f47" fmla="val f44"/>
            <a:gd name="f48" fmla="+- 0 0 f45"/>
            <a:gd name="f49" fmla="*/ f20 f42 1"/>
            <a:gd name="f50" fmla="+- f47 0 f20"/>
            <a:gd name="f51" fmla="+- f46 0 f20"/>
            <a:gd name="f52" fmla="*/ f48 f2 1"/>
            <a:gd name="f53" fmla="*/ f46 f42 1"/>
            <a:gd name="f54" fmla="*/ f47 f42 1"/>
            <a:gd name="f55" fmla="*/ f51 1 2"/>
            <a:gd name="f56" fmla="min f51 f50"/>
            <a:gd name="f57" fmla="*/ f50 f21 1"/>
            <a:gd name="f58" fmla="*/ f52 1 f10"/>
            <a:gd name="f59" fmla="+- f20 f55 0"/>
            <a:gd name="f60" fmla="*/ f56 f22 1"/>
            <a:gd name="f61" fmla="*/ f57 1 100000"/>
            <a:gd name="f62" fmla="+- f58 0 f3"/>
            <a:gd name="f63" fmla="*/ f55 f42 1"/>
            <a:gd name="f64" fmla="*/ f60 1 100000"/>
            <a:gd name="f65" fmla="cos 1 f62"/>
            <a:gd name="f66" fmla="sin 1 f62"/>
            <a:gd name="f67" fmla="*/ f59 f42 1"/>
            <a:gd name="f68" fmla="*/ f61 f42 1"/>
            <a:gd name="f69" fmla="+- f61 0 f64"/>
            <a:gd name="f70" fmla="+- f47 0 f64"/>
            <a:gd name="f71" fmla="+- 0 0 f65"/>
            <a:gd name="f72" fmla="+- 0 0 f66"/>
            <a:gd name="f73" fmla="*/ f64 f42 1"/>
            <a:gd name="f74" fmla="+- 0 0 f71"/>
            <a:gd name="f75" fmla="+- 0 0 f72"/>
            <a:gd name="f76" fmla="*/ f69 f42 1"/>
            <a:gd name="f77" fmla="*/ f70 f42 1"/>
            <a:gd name="f78" fmla="*/ f74 f55 1"/>
            <a:gd name="f79" fmla="*/ f75 f64 1"/>
            <a:gd name="f80" fmla="+- f20 f78 0"/>
            <a:gd name="f81" fmla="+- f64 0 f79"/>
            <a:gd name="f82" fmla="+- f47 f79 0"/>
            <a:gd name="f83" fmla="+- f82 0 f64"/>
            <a:gd name="f84" fmla="*/ f81 f42 1"/>
            <a:gd name="f85" fmla="*/ f80 f42 1"/>
            <a:gd name="f86" fmla="*/ f83 f42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9">
              <a:pos x="f49" y="f49"/>
            </a:cxn>
            <a:cxn ang="f40">
              <a:pos x="f53" y="f68"/>
            </a:cxn>
            <a:cxn ang="f41">
              <a:pos x="f49" y="f54"/>
            </a:cxn>
          </a:cxnLst>
          <a:rect l="f49" t="f84" r="f85" b="f86"/>
          <a:pathLst>
            <a:path stroke="0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  <a:close/>
            </a:path>
            <a:path fill="none">
              <a:moveTo>
                <a:pt x="f49" y="f49"/>
              </a:moveTo>
              <a:arcTo wR="f63" hR="f73" stAng="f4" swAng="f3"/>
              <a:lnTo>
                <a:pt x="f67" y="f76"/>
              </a:lnTo>
              <a:arcTo wR="f63" hR="f73" stAng="f2" swAng="f11"/>
              <a:arcTo wR="f63" hR="f73" stAng="f4" swAng="f11"/>
              <a:lnTo>
                <a:pt x="f67" y="f77"/>
              </a:lnTo>
              <a:arcTo wR="f63" hR="f73" stAng="f9" swAng="f3"/>
            </a:path>
          </a:pathLst>
        </a:custGeom>
        <a:noFill/>
        <a:ln w="9528">
          <a:solidFill>
            <a:srgbClr val="000000"/>
          </a:solidFill>
          <a:prstDash val="solid"/>
          <a:round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9528</xdr:colOff>
      <xdr:row>10</xdr:row>
      <xdr:rowOff>85725</xdr:rowOff>
    </xdr:from>
    <xdr:ext cx="2174872" cy="257175"/>
    <xdr:sp macro="" textlink="">
      <xdr:nvSpPr>
        <xdr:cNvPr id="4" name="AutoShape 31"/>
        <xdr:cNvSpPr/>
      </xdr:nvSpPr>
      <xdr:spPr>
        <a:xfrm>
          <a:off x="9528" y="1647825"/>
          <a:ext cx="2174872" cy="257175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2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3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4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12432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6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7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" name="Text Box 2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1" name="Text Box 3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4"/>
        <xdr:cNvSpPr txBox="1">
          <a:spLocks noChangeArrowheads="1"/>
        </xdr:cNvSpPr>
      </xdr:nvSpPr>
      <xdr:spPr bwMode="auto">
        <a:xfrm>
          <a:off x="0" y="4124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5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6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7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0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1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2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4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5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69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2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3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6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8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3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05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6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7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18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0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1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2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3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4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5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4082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50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59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0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1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2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5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6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67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3</xdr:row>
      <xdr:rowOff>42182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2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5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6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177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0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2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38101</xdr:rowOff>
    </xdr:to>
    <xdr:sp macro="" textlink="">
      <xdr:nvSpPr>
        <xdr:cNvPr id="183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HEI/Rapportering/2020/&#197;rsberetning/&#197;rsstatistikk/Innlevert%20fra%20bydelene/001%20Bydel%20Gamle%20Oslo%20-T3-2020-MAL-01-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 T3-2020A.XLS"/>
      <sheetName val="MAL2019B.XLS"/>
      <sheetName val="Befolkning pr. 01.01.2020"/>
      <sheetName val="Ark1"/>
    </sheetNames>
    <sheetDataSet>
      <sheetData sheetId="0">
        <row r="105">
          <cell r="F105">
            <v>959</v>
          </cell>
          <cell r="G105">
            <v>618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207"/>
  <sheetViews>
    <sheetView showGridLines="0" tabSelected="1" zoomScaleNormal="100" workbookViewId="0">
      <selection activeCell="K9" sqref="K9"/>
    </sheetView>
  </sheetViews>
  <sheetFormatPr baseColWidth="10" defaultColWidth="11.4609375" defaultRowHeight="11.6" x14ac:dyDescent="0.3"/>
  <cols>
    <col min="1" max="1" width="4.84375" style="3" customWidth="1"/>
    <col min="2" max="2" width="22" style="1" bestFit="1" customWidth="1"/>
    <col min="3" max="3" width="10.4609375" style="1" customWidth="1"/>
    <col min="4" max="10" width="8.69140625" style="1" customWidth="1"/>
    <col min="11" max="11" width="11.4609375" style="1" customWidth="1"/>
    <col min="12" max="12" width="11.4609375" style="35" customWidth="1"/>
    <col min="13" max="13" width="11.4609375" style="1" customWidth="1"/>
    <col min="14" max="14" width="5.69140625" style="1" customWidth="1"/>
    <col min="15" max="15" width="7" style="1" customWidth="1"/>
    <col min="16" max="16" width="26" style="1" customWidth="1"/>
    <col min="17" max="17" width="13.07421875" style="1" customWidth="1"/>
    <col min="18" max="18" width="11.4609375" style="1" customWidth="1"/>
    <col min="19" max="16384" width="11.4609375" style="1"/>
  </cols>
  <sheetData>
    <row r="1" spans="1:23" x14ac:dyDescent="0.3">
      <c r="A1" s="18" t="s">
        <v>29</v>
      </c>
      <c r="B1" s="19"/>
    </row>
    <row r="2" spans="1:23" x14ac:dyDescent="0.3">
      <c r="A2" s="2" t="s">
        <v>0</v>
      </c>
    </row>
    <row r="4" spans="1:23" ht="14.15" x14ac:dyDescent="0.35">
      <c r="A4" s="20" t="str">
        <f>A14</f>
        <v>Tabell 2-C-1-A1 - Sum personellinnsats innen helsestasjons- og skolehelsetjeneste - timeverk pr. uke</v>
      </c>
      <c r="B4" s="21"/>
      <c r="C4" s="21"/>
      <c r="D4" s="21"/>
      <c r="E4" s="21"/>
      <c r="F4" s="21"/>
      <c r="G4" s="21"/>
      <c r="H4" s="21"/>
      <c r="I4" s="21"/>
      <c r="J4" s="22" t="s">
        <v>30</v>
      </c>
      <c r="K4" s="21"/>
      <c r="L4" s="21"/>
    </row>
    <row r="5" spans="1:23" x14ac:dyDescent="0.3">
      <c r="A5" s="4" t="str">
        <f>A41</f>
        <v>Tabell 2-B-1-A2 - Sum personellinnsats- helsestasjonstjeneste til gravide og barn 0 - 5 år - timeverk pr. uke</v>
      </c>
    </row>
    <row r="6" spans="1:23" x14ac:dyDescent="0.3">
      <c r="A6" s="4" t="str">
        <f>A95</f>
        <v>Tabell 2-B-1-A3 - Sum personellinnsats- skolehelsetjeneste i ungdomstrinnet - timeverk pr. uke</v>
      </c>
    </row>
    <row r="7" spans="1:23" x14ac:dyDescent="0.3">
      <c r="A7" s="4" t="str">
        <f>A122</f>
        <v>Tabell 2-B-1-A4 - Sum personellinnsats- skolehelsetjeneste i videregående skole - timeverk pr. uke</v>
      </c>
    </row>
    <row r="8" spans="1:23" x14ac:dyDescent="0.3">
      <c r="A8" s="4" t="str">
        <f>A152</f>
        <v>Tabell 2-B-1-A5 - Sum personellinnsats- helsestasjon for ungdom - timeverk pr. uke</v>
      </c>
    </row>
    <row r="9" spans="1:23" x14ac:dyDescent="0.3">
      <c r="A9" s="4" t="str">
        <f>A181</f>
        <v>Tabell 2-B-1-A6 - Sum personellinnsats  - ledelse - innen helsestasjons- og skolehelsetjeneste - timeverk pr. uke</v>
      </c>
    </row>
    <row r="10" spans="1:23" x14ac:dyDescent="0.3">
      <c r="A10" s="4" t="str">
        <f>O14</f>
        <v>Tabell 2-B-1-B - Helsestasjon for ungdom</v>
      </c>
      <c r="P10" s="1" t="s">
        <v>27</v>
      </c>
    </row>
    <row r="11" spans="1:23" x14ac:dyDescent="0.3">
      <c r="A11" s="4"/>
      <c r="K11" s="23"/>
      <c r="L11" s="23"/>
    </row>
    <row r="12" spans="1:23" x14ac:dyDescent="0.3">
      <c r="A12" s="4"/>
    </row>
    <row r="13" spans="1:23" x14ac:dyDescent="0.3">
      <c r="A13" s="4"/>
    </row>
    <row r="14" spans="1:23" s="5" customFormat="1" ht="12" thickBot="1" x14ac:dyDescent="0.35">
      <c r="A14" s="24" t="s">
        <v>66</v>
      </c>
      <c r="O14" s="24" t="s">
        <v>31</v>
      </c>
    </row>
    <row r="15" spans="1:23" s="5" customFormat="1" ht="58.3" thickBot="1" x14ac:dyDescent="0.35">
      <c r="A15" s="6" t="s">
        <v>1</v>
      </c>
      <c r="B15" s="7" t="s">
        <v>2</v>
      </c>
      <c r="C15" s="8" t="s">
        <v>32</v>
      </c>
      <c r="D15" s="8" t="s">
        <v>33</v>
      </c>
      <c r="E15" s="8" t="s">
        <v>34</v>
      </c>
      <c r="F15" s="8" t="s">
        <v>35</v>
      </c>
      <c r="G15" s="8" t="s">
        <v>36</v>
      </c>
      <c r="H15" s="9" t="s">
        <v>37</v>
      </c>
      <c r="I15" s="9" t="s">
        <v>38</v>
      </c>
      <c r="J15" s="9" t="s">
        <v>39</v>
      </c>
      <c r="O15" s="6" t="s">
        <v>1</v>
      </c>
      <c r="P15" s="7" t="s">
        <v>2</v>
      </c>
      <c r="Q15" s="17" t="s">
        <v>40</v>
      </c>
      <c r="R15" s="17" t="s">
        <v>41</v>
      </c>
      <c r="W15" s="5" t="s">
        <v>27</v>
      </c>
    </row>
    <row r="16" spans="1:23" ht="12.9" x14ac:dyDescent="0.35">
      <c r="A16" s="10">
        <v>1</v>
      </c>
      <c r="B16" s="11" t="s">
        <v>3</v>
      </c>
      <c r="C16" s="63">
        <f t="shared" ref="C16:J30" si="0">C43+C71+C97+C124+C154+C183</f>
        <v>1473.75</v>
      </c>
      <c r="D16" s="64">
        <f t="shared" si="0"/>
        <v>326.25</v>
      </c>
      <c r="E16" s="64">
        <f t="shared" si="0"/>
        <v>62</v>
      </c>
      <c r="F16" s="64">
        <f t="shared" si="0"/>
        <v>63</v>
      </c>
      <c r="G16" s="64">
        <f t="shared" si="0"/>
        <v>176.51</v>
      </c>
      <c r="H16" s="65">
        <f t="shared" si="0"/>
        <v>251.24</v>
      </c>
      <c r="I16" s="66">
        <f t="shared" si="0"/>
        <v>2352.75</v>
      </c>
      <c r="J16" s="67">
        <f t="shared" si="0"/>
        <v>0</v>
      </c>
      <c r="O16" s="10">
        <v>1</v>
      </c>
      <c r="P16" s="11" t="s">
        <v>3</v>
      </c>
      <c r="Q16" s="95">
        <f>'[2]MAL T3-2020A.XLS'!$F$105</f>
        <v>959</v>
      </c>
      <c r="R16" s="97">
        <f>'[2]MAL T3-2020A.XLS'!$G$105</f>
        <v>618</v>
      </c>
    </row>
    <row r="17" spans="1:21" ht="12.9" x14ac:dyDescent="0.35">
      <c r="A17" s="12">
        <v>2</v>
      </c>
      <c r="B17" s="13" t="s">
        <v>4</v>
      </c>
      <c r="C17" s="68">
        <f t="shared" si="0"/>
        <v>1431.12</v>
      </c>
      <c r="D17" s="69">
        <f t="shared" si="0"/>
        <v>394</v>
      </c>
      <c r="E17" s="69">
        <f t="shared" si="0"/>
        <v>59.5</v>
      </c>
      <c r="F17" s="69">
        <f t="shared" si="0"/>
        <v>112.5</v>
      </c>
      <c r="G17" s="69">
        <f t="shared" si="0"/>
        <v>37.5</v>
      </c>
      <c r="H17" s="70">
        <f t="shared" si="0"/>
        <v>131.25</v>
      </c>
      <c r="I17" s="71">
        <f t="shared" si="0"/>
        <v>2165.87</v>
      </c>
      <c r="J17" s="72">
        <f t="shared" si="0"/>
        <v>0</v>
      </c>
      <c r="K17" s="35"/>
      <c r="O17" s="12">
        <v>2</v>
      </c>
      <c r="P17" s="13" t="s">
        <v>4</v>
      </c>
      <c r="Q17" s="98">
        <v>597</v>
      </c>
      <c r="R17" s="99">
        <v>597</v>
      </c>
    </row>
    <row r="18" spans="1:21" ht="12.9" x14ac:dyDescent="0.35">
      <c r="A18" s="12">
        <v>3</v>
      </c>
      <c r="B18" s="13" t="s">
        <v>5</v>
      </c>
      <c r="C18" s="68">
        <f t="shared" si="0"/>
        <v>993.75</v>
      </c>
      <c r="D18" s="69">
        <f t="shared" si="0"/>
        <v>225</v>
      </c>
      <c r="E18" s="69">
        <f t="shared" si="0"/>
        <v>65.5</v>
      </c>
      <c r="F18" s="69">
        <f t="shared" si="0"/>
        <v>66</v>
      </c>
      <c r="G18" s="69">
        <f t="shared" si="0"/>
        <v>93.75</v>
      </c>
      <c r="H18" s="70">
        <f t="shared" si="0"/>
        <v>56.25</v>
      </c>
      <c r="I18" s="71">
        <f t="shared" si="0"/>
        <v>1500.25</v>
      </c>
      <c r="J18" s="72">
        <f t="shared" si="0"/>
        <v>150</v>
      </c>
      <c r="K18" s="35"/>
      <c r="O18" s="12">
        <v>3</v>
      </c>
      <c r="P18" s="13" t="s">
        <v>5</v>
      </c>
      <c r="Q18" s="98">
        <v>222</v>
      </c>
      <c r="R18" s="99">
        <v>165</v>
      </c>
    </row>
    <row r="19" spans="1:21" ht="12.9" x14ac:dyDescent="0.35">
      <c r="A19" s="12">
        <v>4</v>
      </c>
      <c r="B19" s="13" t="s">
        <v>6</v>
      </c>
      <c r="C19" s="68">
        <f t="shared" si="0"/>
        <v>1063.8800000000001</v>
      </c>
      <c r="D19" s="69">
        <f t="shared" si="0"/>
        <v>142.51</v>
      </c>
      <c r="E19" s="69">
        <f t="shared" si="0"/>
        <v>48.75</v>
      </c>
      <c r="F19" s="69">
        <f t="shared" si="0"/>
        <v>36</v>
      </c>
      <c r="G19" s="69">
        <f t="shared" si="0"/>
        <v>0.55000000000000004</v>
      </c>
      <c r="H19" s="70">
        <f t="shared" si="0"/>
        <v>75</v>
      </c>
      <c r="I19" s="71">
        <f t="shared" si="0"/>
        <v>1366.69</v>
      </c>
      <c r="J19" s="72">
        <f t="shared" si="0"/>
        <v>0</v>
      </c>
      <c r="K19" s="35"/>
      <c r="O19" s="12">
        <v>4</v>
      </c>
      <c r="P19" s="13" t="s">
        <v>6</v>
      </c>
      <c r="Q19" s="98">
        <v>1435</v>
      </c>
      <c r="R19" s="99">
        <v>1435</v>
      </c>
    </row>
    <row r="20" spans="1:21" ht="12.9" x14ac:dyDescent="0.35">
      <c r="A20" s="12">
        <v>5</v>
      </c>
      <c r="B20" s="13" t="s">
        <v>7</v>
      </c>
      <c r="C20" s="68">
        <f t="shared" si="0"/>
        <v>1008.25</v>
      </c>
      <c r="D20" s="69">
        <f t="shared" si="0"/>
        <v>225</v>
      </c>
      <c r="E20" s="69">
        <f t="shared" si="0"/>
        <v>63.75</v>
      </c>
      <c r="F20" s="69">
        <f t="shared" si="0"/>
        <v>52.2</v>
      </c>
      <c r="G20" s="69">
        <f t="shared" si="0"/>
        <v>119.5</v>
      </c>
      <c r="H20" s="70">
        <f t="shared" si="0"/>
        <v>86.25</v>
      </c>
      <c r="I20" s="71">
        <f t="shared" si="0"/>
        <v>1554.95</v>
      </c>
      <c r="J20" s="72">
        <f t="shared" si="0"/>
        <v>0</v>
      </c>
      <c r="K20" s="35"/>
      <c r="O20" s="12">
        <v>5</v>
      </c>
      <c r="P20" s="13" t="s">
        <v>7</v>
      </c>
      <c r="Q20" s="98">
        <v>1826</v>
      </c>
      <c r="R20" s="99">
        <v>1071</v>
      </c>
    </row>
    <row r="21" spans="1:21" ht="12.9" x14ac:dyDescent="0.35">
      <c r="A21" s="12">
        <v>6</v>
      </c>
      <c r="B21" s="13" t="s">
        <v>8</v>
      </c>
      <c r="C21" s="68">
        <f t="shared" si="0"/>
        <v>989.25</v>
      </c>
      <c r="D21" s="69">
        <f t="shared" si="0"/>
        <v>90</v>
      </c>
      <c r="E21" s="69">
        <f t="shared" si="0"/>
        <v>18</v>
      </c>
      <c r="F21" s="69">
        <f t="shared" si="0"/>
        <v>102.3</v>
      </c>
      <c r="G21" s="69">
        <f t="shared" si="0"/>
        <v>0</v>
      </c>
      <c r="H21" s="70">
        <f t="shared" si="0"/>
        <v>70</v>
      </c>
      <c r="I21" s="71">
        <f t="shared" si="0"/>
        <v>1269.55</v>
      </c>
      <c r="J21" s="72">
        <f t="shared" si="0"/>
        <v>0</v>
      </c>
      <c r="K21" s="35"/>
      <c r="O21" s="12">
        <v>6</v>
      </c>
      <c r="P21" s="13" t="s">
        <v>8</v>
      </c>
      <c r="Q21" s="98">
        <v>306</v>
      </c>
      <c r="R21" s="99">
        <v>175</v>
      </c>
    </row>
    <row r="22" spans="1:21" ht="12.9" x14ac:dyDescent="0.35">
      <c r="A22" s="12">
        <v>7</v>
      </c>
      <c r="B22" s="13" t="s">
        <v>9</v>
      </c>
      <c r="C22" s="68">
        <f t="shared" si="0"/>
        <v>1121.25</v>
      </c>
      <c r="D22" s="69">
        <f t="shared" si="0"/>
        <v>165</v>
      </c>
      <c r="E22" s="69">
        <f t="shared" si="0"/>
        <v>58.5</v>
      </c>
      <c r="F22" s="69">
        <f t="shared" si="0"/>
        <v>177</v>
      </c>
      <c r="G22" s="69">
        <f t="shared" si="0"/>
        <v>0</v>
      </c>
      <c r="H22" s="70">
        <f t="shared" si="0"/>
        <v>127.5</v>
      </c>
      <c r="I22" s="71">
        <f t="shared" si="0"/>
        <v>1649.25</v>
      </c>
      <c r="J22" s="72">
        <f t="shared" si="0"/>
        <v>56.25</v>
      </c>
      <c r="K22" s="35"/>
      <c r="O22" s="12">
        <v>7</v>
      </c>
      <c r="P22" s="13" t="s">
        <v>9</v>
      </c>
      <c r="Q22" s="98">
        <v>392</v>
      </c>
      <c r="R22" s="99">
        <v>215</v>
      </c>
    </row>
    <row r="23" spans="1:21" ht="12.9" x14ac:dyDescent="0.35">
      <c r="A23" s="12">
        <v>8</v>
      </c>
      <c r="B23" s="13" t="s">
        <v>10</v>
      </c>
      <c r="C23" s="68">
        <f t="shared" si="0"/>
        <v>1215</v>
      </c>
      <c r="D23" s="69">
        <f t="shared" si="0"/>
        <v>123.75</v>
      </c>
      <c r="E23" s="69">
        <f t="shared" si="0"/>
        <v>70.75</v>
      </c>
      <c r="F23" s="69">
        <f t="shared" si="0"/>
        <v>0</v>
      </c>
      <c r="G23" s="69">
        <f t="shared" si="0"/>
        <v>105</v>
      </c>
      <c r="H23" s="70">
        <f t="shared" si="0"/>
        <v>96</v>
      </c>
      <c r="I23" s="71">
        <f t="shared" si="0"/>
        <v>1610.5</v>
      </c>
      <c r="J23" s="72">
        <f t="shared" si="0"/>
        <v>0</v>
      </c>
      <c r="K23" s="35"/>
      <c r="O23" s="12">
        <v>8</v>
      </c>
      <c r="P23" s="13" t="s">
        <v>10</v>
      </c>
      <c r="Q23" s="98">
        <v>1249</v>
      </c>
      <c r="R23" s="99">
        <v>795</v>
      </c>
    </row>
    <row r="24" spans="1:21" ht="12.9" x14ac:dyDescent="0.35">
      <c r="A24" s="12">
        <v>9</v>
      </c>
      <c r="B24" s="13" t="s">
        <v>11</v>
      </c>
      <c r="C24" s="68">
        <f t="shared" si="0"/>
        <v>1009.75</v>
      </c>
      <c r="D24" s="69">
        <f t="shared" si="0"/>
        <v>98.75</v>
      </c>
      <c r="E24" s="69">
        <f t="shared" si="0"/>
        <v>48.75</v>
      </c>
      <c r="F24" s="69">
        <f t="shared" si="0"/>
        <v>77</v>
      </c>
      <c r="G24" s="69">
        <f t="shared" si="0"/>
        <v>113</v>
      </c>
      <c r="H24" s="70">
        <f t="shared" si="0"/>
        <v>132.05000000000001</v>
      </c>
      <c r="I24" s="71">
        <f t="shared" si="0"/>
        <v>1479.3</v>
      </c>
      <c r="J24" s="72">
        <f t="shared" si="0"/>
        <v>187.5</v>
      </c>
      <c r="K24" s="35"/>
      <c r="O24" s="12">
        <v>9</v>
      </c>
      <c r="P24" s="13" t="s">
        <v>11</v>
      </c>
      <c r="Q24" s="98">
        <v>192</v>
      </c>
      <c r="R24" s="99">
        <v>171</v>
      </c>
      <c r="U24" s="1" t="s">
        <v>27</v>
      </c>
    </row>
    <row r="25" spans="1:21" ht="12.9" x14ac:dyDescent="0.35">
      <c r="A25" s="12">
        <v>10</v>
      </c>
      <c r="B25" s="13" t="s">
        <v>12</v>
      </c>
      <c r="C25" s="68">
        <f t="shared" si="0"/>
        <v>798.75</v>
      </c>
      <c r="D25" s="69">
        <f t="shared" si="0"/>
        <v>176.25</v>
      </c>
      <c r="E25" s="69">
        <f t="shared" si="0"/>
        <v>32.5</v>
      </c>
      <c r="F25" s="69">
        <f t="shared" si="0"/>
        <v>10.8</v>
      </c>
      <c r="G25" s="69">
        <f t="shared" si="0"/>
        <v>333.75</v>
      </c>
      <c r="H25" s="70">
        <f t="shared" si="0"/>
        <v>75</v>
      </c>
      <c r="I25" s="71">
        <f t="shared" si="0"/>
        <v>1427.05</v>
      </c>
      <c r="J25" s="72">
        <f t="shared" si="0"/>
        <v>98.75</v>
      </c>
      <c r="K25" s="35"/>
      <c r="O25" s="12">
        <v>10</v>
      </c>
      <c r="P25" s="13" t="s">
        <v>12</v>
      </c>
      <c r="Q25" s="98">
        <v>182</v>
      </c>
      <c r="R25" s="99">
        <v>113</v>
      </c>
    </row>
    <row r="26" spans="1:21" ht="12.9" x14ac:dyDescent="0.35">
      <c r="A26" s="12">
        <v>11</v>
      </c>
      <c r="B26" s="13" t="s">
        <v>13</v>
      </c>
      <c r="C26" s="68">
        <f t="shared" si="0"/>
        <v>911.23</v>
      </c>
      <c r="D26" s="69">
        <f t="shared" si="0"/>
        <v>97.5</v>
      </c>
      <c r="E26" s="69">
        <f t="shared" si="0"/>
        <v>71.75</v>
      </c>
      <c r="F26" s="69">
        <f t="shared" si="0"/>
        <v>64.5</v>
      </c>
      <c r="G26" s="69">
        <f t="shared" si="0"/>
        <v>131.25</v>
      </c>
      <c r="H26" s="70">
        <f t="shared" si="0"/>
        <v>109</v>
      </c>
      <c r="I26" s="71">
        <f t="shared" si="0"/>
        <v>1385.23</v>
      </c>
      <c r="J26" s="72">
        <f t="shared" si="0"/>
        <v>0</v>
      </c>
      <c r="K26" s="35"/>
      <c r="O26" s="12">
        <v>11</v>
      </c>
      <c r="P26" s="13" t="s">
        <v>53</v>
      </c>
      <c r="Q26" s="98">
        <v>606</v>
      </c>
      <c r="R26" s="99">
        <v>387</v>
      </c>
    </row>
    <row r="27" spans="1:21" ht="12.9" x14ac:dyDescent="0.35">
      <c r="A27" s="12">
        <v>12</v>
      </c>
      <c r="B27" s="13" t="s">
        <v>14</v>
      </c>
      <c r="C27" s="68">
        <f t="shared" si="0"/>
        <v>1123.3499999999999</v>
      </c>
      <c r="D27" s="69">
        <f t="shared" si="0"/>
        <v>262.5</v>
      </c>
      <c r="E27" s="69">
        <f t="shared" si="0"/>
        <v>93.75</v>
      </c>
      <c r="F27" s="69">
        <f t="shared" si="0"/>
        <v>50.4</v>
      </c>
      <c r="G27" s="69">
        <f t="shared" si="0"/>
        <v>198.25</v>
      </c>
      <c r="H27" s="70">
        <f t="shared" si="0"/>
        <v>112.47000000000003</v>
      </c>
      <c r="I27" s="71">
        <f t="shared" si="0"/>
        <v>1840.72</v>
      </c>
      <c r="J27" s="72">
        <f t="shared" si="0"/>
        <v>0</v>
      </c>
      <c r="K27" s="35"/>
      <c r="L27" s="35" t="s">
        <v>61</v>
      </c>
      <c r="O27" s="12">
        <v>12</v>
      </c>
      <c r="P27" s="13" t="s">
        <v>54</v>
      </c>
      <c r="Q27" s="98">
        <v>319</v>
      </c>
      <c r="R27" s="99">
        <v>182</v>
      </c>
    </row>
    <row r="28" spans="1:21" ht="12.9" x14ac:dyDescent="0.35">
      <c r="A28" s="12">
        <v>13</v>
      </c>
      <c r="B28" s="13" t="s">
        <v>15</v>
      </c>
      <c r="C28" s="68">
        <f t="shared" si="0"/>
        <v>1237.5</v>
      </c>
      <c r="D28" s="69">
        <f t="shared" si="0"/>
        <v>168.75</v>
      </c>
      <c r="E28" s="69">
        <f t="shared" si="0"/>
        <v>67.75</v>
      </c>
      <c r="F28" s="69">
        <f t="shared" si="0"/>
        <v>8.5</v>
      </c>
      <c r="G28" s="69">
        <f t="shared" si="0"/>
        <v>0</v>
      </c>
      <c r="H28" s="70">
        <f t="shared" si="0"/>
        <v>71.25</v>
      </c>
      <c r="I28" s="71">
        <f t="shared" si="0"/>
        <v>1553.75</v>
      </c>
      <c r="J28" s="72">
        <f t="shared" si="0"/>
        <v>0</v>
      </c>
      <c r="K28" s="35"/>
      <c r="L28" s="34">
        <v>1950</v>
      </c>
      <c r="O28" s="12">
        <v>13</v>
      </c>
      <c r="P28" s="13" t="s">
        <v>15</v>
      </c>
      <c r="Q28" s="98">
        <v>537</v>
      </c>
      <c r="R28" s="99">
        <v>310</v>
      </c>
    </row>
    <row r="29" spans="1:21" ht="12.9" x14ac:dyDescent="0.35">
      <c r="A29" s="12">
        <v>14</v>
      </c>
      <c r="B29" s="13" t="s">
        <v>16</v>
      </c>
      <c r="C29" s="68">
        <f t="shared" si="0"/>
        <v>1380</v>
      </c>
      <c r="D29" s="69">
        <f t="shared" si="0"/>
        <v>153.75</v>
      </c>
      <c r="E29" s="69">
        <f t="shared" si="0"/>
        <v>48</v>
      </c>
      <c r="F29" s="69">
        <f t="shared" si="0"/>
        <v>72</v>
      </c>
      <c r="G29" s="69">
        <f t="shared" si="0"/>
        <v>195</v>
      </c>
      <c r="H29" s="70">
        <f t="shared" si="0"/>
        <v>112.5</v>
      </c>
      <c r="I29" s="71">
        <f t="shared" si="0"/>
        <v>1961.25</v>
      </c>
      <c r="J29" s="72">
        <f t="shared" si="0"/>
        <v>0</v>
      </c>
      <c r="K29" s="35"/>
      <c r="O29" s="12">
        <v>14</v>
      </c>
      <c r="P29" s="13" t="s">
        <v>16</v>
      </c>
      <c r="Q29" s="98">
        <v>1276</v>
      </c>
      <c r="R29" s="99">
        <v>520</v>
      </c>
    </row>
    <row r="30" spans="1:21" ht="13.3" thickBot="1" x14ac:dyDescent="0.4">
      <c r="A30" s="14">
        <v>15</v>
      </c>
      <c r="B30" s="15" t="s">
        <v>17</v>
      </c>
      <c r="C30" s="73">
        <f t="shared" si="0"/>
        <v>1177.5</v>
      </c>
      <c r="D30" s="74">
        <f t="shared" si="0"/>
        <v>168.75</v>
      </c>
      <c r="E30" s="74">
        <f t="shared" si="0"/>
        <v>55.5</v>
      </c>
      <c r="F30" s="74">
        <f t="shared" si="0"/>
        <v>4.5</v>
      </c>
      <c r="G30" s="74">
        <f t="shared" si="0"/>
        <v>0</v>
      </c>
      <c r="H30" s="75">
        <f t="shared" si="0"/>
        <v>146.25</v>
      </c>
      <c r="I30" s="76">
        <f t="shared" si="0"/>
        <v>1552.5</v>
      </c>
      <c r="J30" s="77">
        <f t="shared" si="0"/>
        <v>0</v>
      </c>
      <c r="K30" s="35"/>
      <c r="L30" s="35" t="s">
        <v>64</v>
      </c>
      <c r="M30" s="1" t="s">
        <v>63</v>
      </c>
      <c r="O30" s="14">
        <v>15</v>
      </c>
      <c r="P30" s="15" t="s">
        <v>17</v>
      </c>
      <c r="Q30" s="100">
        <v>509</v>
      </c>
      <c r="R30" s="102">
        <v>227</v>
      </c>
    </row>
    <row r="31" spans="1:21" s="16" customFormat="1" x14ac:dyDescent="0.3">
      <c r="A31" s="30"/>
      <c r="B31" s="50" t="s">
        <v>65</v>
      </c>
      <c r="C31" s="43">
        <f t="shared" ref="C31:J31" si="1">SUM(C16:C30)</f>
        <v>16934.330000000002</v>
      </c>
      <c r="D31" s="31">
        <f t="shared" si="1"/>
        <v>2817.76</v>
      </c>
      <c r="E31" s="31">
        <f t="shared" si="1"/>
        <v>864.75</v>
      </c>
      <c r="F31" s="31">
        <f t="shared" si="1"/>
        <v>896.69999999999993</v>
      </c>
      <c r="G31" s="31">
        <f t="shared" si="1"/>
        <v>1504.06</v>
      </c>
      <c r="H31" s="32">
        <f t="shared" si="1"/>
        <v>1652.01</v>
      </c>
      <c r="I31" s="55">
        <f t="shared" si="1"/>
        <v>24669.61</v>
      </c>
      <c r="J31" s="44">
        <f t="shared" si="1"/>
        <v>492.5</v>
      </c>
      <c r="K31" s="90"/>
      <c r="L31" s="16">
        <f>I31*52</f>
        <v>1282819.72</v>
      </c>
      <c r="M31" s="16">
        <f>L31/L28</f>
        <v>657.85626666666667</v>
      </c>
      <c r="O31" s="30"/>
      <c r="P31" s="50" t="s">
        <v>65</v>
      </c>
      <c r="Q31" s="78">
        <f>SUM(Q16:Q30)</f>
        <v>10607</v>
      </c>
      <c r="R31" s="93">
        <f>SUM(R16:R30)</f>
        <v>6981</v>
      </c>
    </row>
    <row r="32" spans="1:21" s="35" customFormat="1" x14ac:dyDescent="0.3">
      <c r="A32" s="37"/>
      <c r="B32" s="51" t="s">
        <v>60</v>
      </c>
      <c r="C32" s="45">
        <v>16254.034000000001</v>
      </c>
      <c r="D32" s="38">
        <v>2590.7800000000002</v>
      </c>
      <c r="E32" s="38">
        <v>829.77</v>
      </c>
      <c r="F32" s="38">
        <v>1148.08</v>
      </c>
      <c r="G32" s="38">
        <v>1642.03</v>
      </c>
      <c r="H32" s="39">
        <v>1586.77</v>
      </c>
      <c r="I32" s="56">
        <v>24051.464</v>
      </c>
      <c r="J32" s="53">
        <v>433.25</v>
      </c>
      <c r="K32" s="91"/>
      <c r="L32" s="35">
        <v>1250676.128</v>
      </c>
      <c r="M32" s="35">
        <v>641.37237333333337</v>
      </c>
      <c r="O32" s="37"/>
      <c r="P32" s="51" t="s">
        <v>60</v>
      </c>
      <c r="Q32" s="45">
        <v>12573</v>
      </c>
      <c r="R32" s="39">
        <v>8162</v>
      </c>
    </row>
    <row r="33" spans="1:20" s="35" customFormat="1" x14ac:dyDescent="0.3">
      <c r="A33" s="37"/>
      <c r="B33" s="51" t="s">
        <v>58</v>
      </c>
      <c r="C33" s="45">
        <v>14456.32</v>
      </c>
      <c r="D33" s="38">
        <v>2173.13</v>
      </c>
      <c r="E33" s="38">
        <v>811.24</v>
      </c>
      <c r="F33" s="38">
        <v>1225.8</v>
      </c>
      <c r="G33" s="38">
        <v>1256.0999999999999</v>
      </c>
      <c r="H33" s="39">
        <v>1452.75</v>
      </c>
      <c r="I33" s="56">
        <v>21375.339999999997</v>
      </c>
      <c r="J33" s="53">
        <v>557</v>
      </c>
      <c r="K33" s="91"/>
      <c r="L33" s="34">
        <f t="shared" ref="L33:L34" si="2">I33*52</f>
        <v>1111517.6799999997</v>
      </c>
      <c r="M33" s="34">
        <f>L33/L28</f>
        <v>570.00906666666651</v>
      </c>
      <c r="O33" s="37"/>
      <c r="P33" s="51" t="s">
        <v>58</v>
      </c>
      <c r="Q33" s="45">
        <v>14068</v>
      </c>
      <c r="R33" s="39">
        <v>10954</v>
      </c>
    </row>
    <row r="34" spans="1:20" s="35" customFormat="1" x14ac:dyDescent="0.3">
      <c r="A34" s="37"/>
      <c r="B34" s="51" t="s">
        <v>57</v>
      </c>
      <c r="C34" s="45">
        <v>13361.51</v>
      </c>
      <c r="D34" s="38">
        <v>1811.125</v>
      </c>
      <c r="E34" s="38">
        <v>758.65</v>
      </c>
      <c r="F34" s="38">
        <v>918.5</v>
      </c>
      <c r="G34" s="38">
        <v>971.77</v>
      </c>
      <c r="H34" s="39">
        <v>1570.4</v>
      </c>
      <c r="I34" s="56">
        <v>19391.954999999998</v>
      </c>
      <c r="J34" s="53">
        <v>752</v>
      </c>
      <c r="L34" s="34">
        <f t="shared" si="2"/>
        <v>1008381.6599999999</v>
      </c>
      <c r="M34" s="34">
        <f>L34/L28</f>
        <v>517.11879999999996</v>
      </c>
      <c r="O34" s="37"/>
      <c r="P34" s="51" t="s">
        <v>57</v>
      </c>
      <c r="Q34" s="45">
        <v>12795</v>
      </c>
      <c r="R34" s="39">
        <v>9167</v>
      </c>
    </row>
    <row r="35" spans="1:20" s="35" customFormat="1" x14ac:dyDescent="0.3">
      <c r="A35" s="37"/>
      <c r="B35" s="51" t="s">
        <v>52</v>
      </c>
      <c r="C35" s="45">
        <v>11555.7</v>
      </c>
      <c r="D35" s="38">
        <v>1374.37</v>
      </c>
      <c r="E35" s="38">
        <v>741.37</v>
      </c>
      <c r="F35" s="38">
        <v>921.55</v>
      </c>
      <c r="G35" s="38">
        <v>923.96</v>
      </c>
      <c r="H35" s="39">
        <v>1600.15</v>
      </c>
      <c r="I35" s="56">
        <v>17117.100000000002</v>
      </c>
      <c r="J35" s="53">
        <v>875.76</v>
      </c>
      <c r="O35" s="37"/>
      <c r="P35" s="51" t="s">
        <v>52</v>
      </c>
      <c r="Q35" s="45">
        <v>9153</v>
      </c>
      <c r="R35" s="39">
        <v>5586</v>
      </c>
    </row>
    <row r="36" spans="1:20" s="35" customFormat="1" x14ac:dyDescent="0.3">
      <c r="A36" s="37"/>
      <c r="B36" s="51" t="s">
        <v>49</v>
      </c>
      <c r="C36" s="45">
        <v>10319</v>
      </c>
      <c r="D36" s="38">
        <v>1069.9749999999999</v>
      </c>
      <c r="E36" s="38">
        <v>727</v>
      </c>
      <c r="F36" s="38">
        <v>724.19</v>
      </c>
      <c r="G36" s="38">
        <v>577.75</v>
      </c>
      <c r="H36" s="39">
        <v>1582.3</v>
      </c>
      <c r="I36" s="56">
        <v>15000.215</v>
      </c>
      <c r="J36" s="53">
        <v>823.25</v>
      </c>
      <c r="O36" s="37"/>
      <c r="P36" s="51" t="s">
        <v>49</v>
      </c>
      <c r="Q36" s="45">
        <v>7269</v>
      </c>
      <c r="R36" s="39">
        <v>4045</v>
      </c>
    </row>
    <row r="37" spans="1:20" s="35" customFormat="1" x14ac:dyDescent="0.3">
      <c r="A37" s="37"/>
      <c r="B37" s="51" t="s">
        <v>48</v>
      </c>
      <c r="C37" s="45">
        <v>9992.5600000000013</v>
      </c>
      <c r="D37" s="38">
        <v>1105.8</v>
      </c>
      <c r="E37" s="38">
        <v>726.15</v>
      </c>
      <c r="F37" s="38">
        <v>566.71</v>
      </c>
      <c r="G37" s="38">
        <v>480.49</v>
      </c>
      <c r="H37" s="39">
        <v>1687.83</v>
      </c>
      <c r="I37" s="56">
        <v>14559.539999999999</v>
      </c>
      <c r="J37" s="53">
        <v>740.74</v>
      </c>
      <c r="O37" s="37"/>
      <c r="P37" s="51" t="s">
        <v>48</v>
      </c>
      <c r="Q37" s="45">
        <v>8395</v>
      </c>
      <c r="R37" s="39">
        <v>4446</v>
      </c>
    </row>
    <row r="38" spans="1:20" s="35" customFormat="1" ht="12" thickBot="1" x14ac:dyDescent="0.35">
      <c r="A38" s="49"/>
      <c r="B38" s="52" t="s">
        <v>28</v>
      </c>
      <c r="C38" s="46">
        <v>8970.380000000001</v>
      </c>
      <c r="D38" s="47">
        <v>1072.25</v>
      </c>
      <c r="E38" s="47">
        <v>714.85</v>
      </c>
      <c r="F38" s="47">
        <v>587.79</v>
      </c>
      <c r="G38" s="47">
        <v>483.89</v>
      </c>
      <c r="H38" s="48">
        <v>1748.38</v>
      </c>
      <c r="I38" s="57">
        <v>13577.54</v>
      </c>
      <c r="J38" s="54">
        <v>867.15</v>
      </c>
      <c r="O38" s="49"/>
      <c r="P38" s="52" t="s">
        <v>28</v>
      </c>
      <c r="Q38" s="46">
        <v>10091</v>
      </c>
      <c r="R38" s="48">
        <v>5919</v>
      </c>
    </row>
    <row r="39" spans="1:20" s="34" customFormat="1" x14ac:dyDescent="0.3">
      <c r="A39" s="25" t="s">
        <v>42</v>
      </c>
      <c r="B39" s="41"/>
      <c r="C39" s="42"/>
      <c r="D39" s="42"/>
      <c r="E39" s="42"/>
      <c r="F39" s="42"/>
      <c r="G39" s="42"/>
      <c r="H39" s="42"/>
      <c r="I39" s="42"/>
      <c r="J39" s="42"/>
      <c r="N39" s="40"/>
      <c r="O39" s="62" t="s">
        <v>55</v>
      </c>
      <c r="P39" s="42"/>
      <c r="Q39" s="42"/>
    </row>
    <row r="40" spans="1:20" s="34" customFormat="1" x14ac:dyDescent="0.3">
      <c r="A40" s="25" t="s">
        <v>43</v>
      </c>
      <c r="B40" s="41"/>
      <c r="C40" s="42"/>
      <c r="D40" s="42"/>
      <c r="E40" s="42"/>
      <c r="F40" s="42"/>
      <c r="G40" s="42"/>
      <c r="H40" s="42"/>
      <c r="I40" s="42"/>
      <c r="J40" s="42"/>
      <c r="N40" s="40"/>
      <c r="O40" s="41"/>
      <c r="P40" s="42"/>
      <c r="Q40" s="42"/>
    </row>
    <row r="41" spans="1:20" s="5" customFormat="1" ht="26.25" customHeight="1" thickBot="1" x14ac:dyDescent="0.35">
      <c r="A41" s="24" t="s">
        <v>44</v>
      </c>
      <c r="N41" s="1"/>
      <c r="O41" s="1"/>
      <c r="P41" s="1"/>
      <c r="Q41" s="1"/>
      <c r="R41" s="1"/>
      <c r="S41" s="1"/>
      <c r="T41" s="1"/>
    </row>
    <row r="42" spans="1:20" s="5" customFormat="1" ht="78.75" customHeight="1" thickBot="1" x14ac:dyDescent="0.35">
      <c r="A42" s="6" t="s">
        <v>1</v>
      </c>
      <c r="B42" s="7" t="s">
        <v>2</v>
      </c>
      <c r="C42" s="8" t="s">
        <v>32</v>
      </c>
      <c r="D42" s="8" t="s">
        <v>33</v>
      </c>
      <c r="E42" s="8" t="s">
        <v>34</v>
      </c>
      <c r="F42" s="8" t="s">
        <v>35</v>
      </c>
      <c r="G42" s="8" t="s">
        <v>36</v>
      </c>
      <c r="H42" s="9" t="s">
        <v>37</v>
      </c>
      <c r="I42" s="26" t="s">
        <v>38</v>
      </c>
      <c r="J42" s="9" t="s">
        <v>39</v>
      </c>
      <c r="N42" s="1"/>
      <c r="O42" s="1"/>
      <c r="P42" s="1"/>
      <c r="Q42" s="1"/>
      <c r="R42" s="1"/>
      <c r="S42" s="1"/>
      <c r="T42" s="1"/>
    </row>
    <row r="43" spans="1:20" ht="12.9" customHeight="1" x14ac:dyDescent="0.35">
      <c r="A43" s="10">
        <v>1</v>
      </c>
      <c r="B43" s="11" t="s">
        <v>3</v>
      </c>
      <c r="C43" s="95">
        <v>693.75</v>
      </c>
      <c r="D43" s="96">
        <v>326.25</v>
      </c>
      <c r="E43" s="96">
        <v>42</v>
      </c>
      <c r="F43" s="96">
        <v>41.4</v>
      </c>
      <c r="G43" s="96">
        <v>75</v>
      </c>
      <c r="H43" s="97">
        <v>207.5</v>
      </c>
      <c r="I43" s="105">
        <f t="shared" ref="I43:I57" si="3">SUM(C43:H43)</f>
        <v>1385.9</v>
      </c>
      <c r="J43" s="106">
        <v>0</v>
      </c>
    </row>
    <row r="44" spans="1:20" ht="12.9" customHeight="1" x14ac:dyDescent="0.35">
      <c r="A44" s="12">
        <v>2</v>
      </c>
      <c r="B44" s="13" t="s">
        <v>4</v>
      </c>
      <c r="C44" s="98">
        <v>750</v>
      </c>
      <c r="D44" s="94">
        <v>364</v>
      </c>
      <c r="E44" s="94">
        <v>48.5</v>
      </c>
      <c r="F44" s="94">
        <v>112.5</v>
      </c>
      <c r="G44" s="94">
        <v>37.5</v>
      </c>
      <c r="H44" s="99">
        <v>131.25</v>
      </c>
      <c r="I44" s="33">
        <f t="shared" si="3"/>
        <v>1443.75</v>
      </c>
      <c r="J44" s="81">
        <v>0</v>
      </c>
    </row>
    <row r="45" spans="1:20" ht="12.9" x14ac:dyDescent="0.35">
      <c r="A45" s="12">
        <v>3</v>
      </c>
      <c r="B45" s="13" t="s">
        <v>5</v>
      </c>
      <c r="C45" s="98">
        <v>645</v>
      </c>
      <c r="D45" s="94">
        <v>225</v>
      </c>
      <c r="E45" s="94">
        <v>50</v>
      </c>
      <c r="F45" s="94">
        <v>44</v>
      </c>
      <c r="G45" s="94">
        <v>56.25</v>
      </c>
      <c r="H45" s="99">
        <v>56.25</v>
      </c>
      <c r="I45" s="33">
        <f t="shared" si="3"/>
        <v>1076.5</v>
      </c>
      <c r="J45" s="81">
        <v>112.5</v>
      </c>
    </row>
    <row r="46" spans="1:20" ht="12.9" x14ac:dyDescent="0.35">
      <c r="A46" s="12">
        <v>4</v>
      </c>
      <c r="B46" s="13" t="s">
        <v>6</v>
      </c>
      <c r="C46" s="98">
        <v>424.5</v>
      </c>
      <c r="D46" s="94">
        <v>140.63</v>
      </c>
      <c r="E46" s="94">
        <v>37.5</v>
      </c>
      <c r="F46" s="94">
        <v>21.6</v>
      </c>
      <c r="G46" s="94">
        <v>0</v>
      </c>
      <c r="H46" s="99">
        <v>60</v>
      </c>
      <c r="I46" s="33">
        <f t="shared" si="3"/>
        <v>684.23</v>
      </c>
      <c r="J46" s="81">
        <v>0</v>
      </c>
    </row>
    <row r="47" spans="1:20" ht="12.9" x14ac:dyDescent="0.35">
      <c r="A47" s="12">
        <v>5</v>
      </c>
      <c r="B47" s="13" t="s">
        <v>7</v>
      </c>
      <c r="C47" s="98">
        <v>442</v>
      </c>
      <c r="D47" s="94">
        <v>207.75</v>
      </c>
      <c r="E47" s="94">
        <v>45</v>
      </c>
      <c r="F47" s="94">
        <v>7.2</v>
      </c>
      <c r="G47" s="94">
        <v>45</v>
      </c>
      <c r="H47" s="99">
        <v>82.75</v>
      </c>
      <c r="I47" s="33">
        <f t="shared" si="3"/>
        <v>829.7</v>
      </c>
      <c r="J47" s="81">
        <v>0</v>
      </c>
    </row>
    <row r="48" spans="1:20" ht="12.9" x14ac:dyDescent="0.35">
      <c r="A48" s="12">
        <v>6</v>
      </c>
      <c r="B48" s="13" t="s">
        <v>8</v>
      </c>
      <c r="C48" s="98">
        <v>468.75</v>
      </c>
      <c r="D48" s="94">
        <v>90</v>
      </c>
      <c r="E48" s="94">
        <v>15</v>
      </c>
      <c r="F48" s="94">
        <v>50.4</v>
      </c>
      <c r="G48" s="94">
        <v>0</v>
      </c>
      <c r="H48" s="99">
        <v>70</v>
      </c>
      <c r="I48" s="33">
        <f t="shared" si="3"/>
        <v>694.15</v>
      </c>
      <c r="J48" s="81">
        <v>0</v>
      </c>
    </row>
    <row r="49" spans="1:16" ht="12.9" x14ac:dyDescent="0.35">
      <c r="A49" s="12">
        <v>7</v>
      </c>
      <c r="B49" s="13" t="s">
        <v>9</v>
      </c>
      <c r="C49" s="98">
        <v>382.5</v>
      </c>
      <c r="D49" s="94">
        <v>165</v>
      </c>
      <c r="E49" s="94">
        <v>47</v>
      </c>
      <c r="F49" s="94">
        <v>177</v>
      </c>
      <c r="G49" s="94">
        <v>0</v>
      </c>
      <c r="H49" s="99">
        <v>127.5</v>
      </c>
      <c r="I49" s="33">
        <f t="shared" si="3"/>
        <v>899</v>
      </c>
      <c r="J49" s="81">
        <v>0</v>
      </c>
    </row>
    <row r="50" spans="1:16" ht="12.9" x14ac:dyDescent="0.35">
      <c r="A50" s="12">
        <v>8</v>
      </c>
      <c r="B50" s="13" t="s">
        <v>10</v>
      </c>
      <c r="C50" s="98">
        <v>382.5</v>
      </c>
      <c r="D50" s="94">
        <v>116.25</v>
      </c>
      <c r="E50" s="94">
        <v>45</v>
      </c>
      <c r="F50" s="94">
        <v>0</v>
      </c>
      <c r="G50" s="94">
        <v>30</v>
      </c>
      <c r="H50" s="99">
        <v>90</v>
      </c>
      <c r="I50" s="33">
        <f t="shared" si="3"/>
        <v>663.75</v>
      </c>
      <c r="J50" s="81">
        <v>0</v>
      </c>
    </row>
    <row r="51" spans="1:16" ht="12.9" x14ac:dyDescent="0.35">
      <c r="A51" s="12">
        <v>9</v>
      </c>
      <c r="B51" s="13" t="s">
        <v>11</v>
      </c>
      <c r="C51" s="98">
        <v>457.5</v>
      </c>
      <c r="D51" s="94">
        <v>93.75</v>
      </c>
      <c r="E51" s="94">
        <v>25.75</v>
      </c>
      <c r="F51" s="94">
        <v>72</v>
      </c>
      <c r="G51" s="94">
        <v>30</v>
      </c>
      <c r="H51" s="99">
        <v>112.05</v>
      </c>
      <c r="I51" s="33">
        <f t="shared" si="3"/>
        <v>791.05</v>
      </c>
      <c r="J51" s="81">
        <v>93.75</v>
      </c>
      <c r="P51" s="1" t="s">
        <v>27</v>
      </c>
    </row>
    <row r="52" spans="1:16" ht="12.9" x14ac:dyDescent="0.35">
      <c r="A52" s="12">
        <v>10</v>
      </c>
      <c r="B52" s="13" t="s">
        <v>12</v>
      </c>
      <c r="C52" s="98">
        <v>356.25</v>
      </c>
      <c r="D52" s="94">
        <v>176.25</v>
      </c>
      <c r="E52" s="94">
        <v>24</v>
      </c>
      <c r="F52" s="94">
        <v>0</v>
      </c>
      <c r="G52" s="94">
        <v>152.5</v>
      </c>
      <c r="H52" s="99">
        <v>75</v>
      </c>
      <c r="I52" s="33">
        <f t="shared" si="3"/>
        <v>784</v>
      </c>
      <c r="J52" s="81">
        <v>48.75</v>
      </c>
    </row>
    <row r="53" spans="1:16" ht="12.9" x14ac:dyDescent="0.35">
      <c r="A53" s="12">
        <v>11</v>
      </c>
      <c r="B53" s="13" t="s">
        <v>13</v>
      </c>
      <c r="C53" s="98">
        <v>331.85</v>
      </c>
      <c r="D53" s="94">
        <v>97.5</v>
      </c>
      <c r="E53" s="94">
        <v>41.25</v>
      </c>
      <c r="F53" s="94">
        <v>27</v>
      </c>
      <c r="G53" s="94">
        <v>40</v>
      </c>
      <c r="H53" s="99">
        <v>105</v>
      </c>
      <c r="I53" s="33">
        <f t="shared" si="3"/>
        <v>642.6</v>
      </c>
      <c r="J53" s="81">
        <v>0</v>
      </c>
    </row>
    <row r="54" spans="1:16" ht="12.9" x14ac:dyDescent="0.35">
      <c r="A54" s="12">
        <v>12</v>
      </c>
      <c r="B54" s="13" t="s">
        <v>14</v>
      </c>
      <c r="C54" s="98">
        <v>536.25</v>
      </c>
      <c r="D54" s="94">
        <v>258.75</v>
      </c>
      <c r="E54" s="94">
        <v>52.5</v>
      </c>
      <c r="F54" s="94">
        <v>36</v>
      </c>
      <c r="G54" s="94">
        <v>74.5</v>
      </c>
      <c r="H54" s="99">
        <v>93.75</v>
      </c>
      <c r="I54" s="33">
        <f t="shared" si="3"/>
        <v>1051.75</v>
      </c>
      <c r="J54" s="81">
        <v>0</v>
      </c>
    </row>
    <row r="55" spans="1:16" ht="12.9" x14ac:dyDescent="0.35">
      <c r="A55" s="12">
        <v>13</v>
      </c>
      <c r="B55" s="13" t="s">
        <v>15</v>
      </c>
      <c r="C55" s="98">
        <v>480</v>
      </c>
      <c r="D55" s="94">
        <v>168.75</v>
      </c>
      <c r="E55" s="94">
        <v>48.75</v>
      </c>
      <c r="F55" s="94">
        <v>8.5</v>
      </c>
      <c r="G55" s="94">
        <v>0</v>
      </c>
      <c r="H55" s="99">
        <v>71.25</v>
      </c>
      <c r="I55" s="33">
        <f t="shared" si="3"/>
        <v>777.25</v>
      </c>
      <c r="J55" s="81">
        <v>0</v>
      </c>
    </row>
    <row r="56" spans="1:16" ht="12.9" x14ac:dyDescent="0.35">
      <c r="A56" s="12">
        <v>14</v>
      </c>
      <c r="B56" s="13" t="s">
        <v>16</v>
      </c>
      <c r="C56" s="98">
        <v>453.75</v>
      </c>
      <c r="D56" s="94">
        <v>146.25</v>
      </c>
      <c r="E56" s="94">
        <v>37.5</v>
      </c>
      <c r="F56" s="94">
        <v>72</v>
      </c>
      <c r="G56" s="94">
        <v>37.5</v>
      </c>
      <c r="H56" s="99">
        <v>112.5</v>
      </c>
      <c r="I56" s="33">
        <f t="shared" si="3"/>
        <v>859.5</v>
      </c>
      <c r="J56" s="81">
        <v>0</v>
      </c>
    </row>
    <row r="57" spans="1:16" ht="13.3" thickBot="1" x14ac:dyDescent="0.4">
      <c r="A57" s="14">
        <v>15</v>
      </c>
      <c r="B57" s="15" t="s">
        <v>17</v>
      </c>
      <c r="C57" s="100">
        <v>408.75</v>
      </c>
      <c r="D57" s="101">
        <v>166.75</v>
      </c>
      <c r="E57" s="101">
        <v>37.5</v>
      </c>
      <c r="F57" s="101">
        <v>4.5</v>
      </c>
      <c r="G57" s="101">
        <v>0</v>
      </c>
      <c r="H57" s="102">
        <v>146.25</v>
      </c>
      <c r="I57" s="82">
        <f t="shared" si="3"/>
        <v>763.75</v>
      </c>
      <c r="J57" s="83">
        <v>0</v>
      </c>
      <c r="L57" s="35" t="s">
        <v>62</v>
      </c>
      <c r="M57" s="35" t="s">
        <v>63</v>
      </c>
    </row>
    <row r="58" spans="1:16" s="16" customFormat="1" x14ac:dyDescent="0.3">
      <c r="A58" s="30"/>
      <c r="B58" s="50" t="s">
        <v>65</v>
      </c>
      <c r="C58" s="78">
        <f t="shared" ref="C58:J58" si="4">SUM(C43:C57)</f>
        <v>7213.35</v>
      </c>
      <c r="D58" s="92">
        <f t="shared" si="4"/>
        <v>2742.88</v>
      </c>
      <c r="E58" s="92">
        <f t="shared" si="4"/>
        <v>597.25</v>
      </c>
      <c r="F58" s="92">
        <f t="shared" si="4"/>
        <v>674.09999999999991</v>
      </c>
      <c r="G58" s="92">
        <f t="shared" si="4"/>
        <v>578.25</v>
      </c>
      <c r="H58" s="93">
        <f t="shared" si="4"/>
        <v>1541.05</v>
      </c>
      <c r="I58" s="55">
        <f t="shared" si="4"/>
        <v>13346.88</v>
      </c>
      <c r="J58" s="86">
        <f t="shared" si="4"/>
        <v>255</v>
      </c>
      <c r="K58" s="90"/>
      <c r="L58" s="34">
        <f>I58*52</f>
        <v>694037.76</v>
      </c>
      <c r="M58" s="34">
        <f>L58/1950</f>
        <v>355.91680000000002</v>
      </c>
    </row>
    <row r="59" spans="1:16" s="35" customFormat="1" x14ac:dyDescent="0.3">
      <c r="A59" s="37"/>
      <c r="B59" s="51" t="s">
        <v>60</v>
      </c>
      <c r="C59" s="45">
        <v>7087.7699999999995</v>
      </c>
      <c r="D59" s="38">
        <v>2532.15</v>
      </c>
      <c r="E59" s="38">
        <v>620.25</v>
      </c>
      <c r="F59" s="38">
        <v>676.98</v>
      </c>
      <c r="G59" s="38">
        <v>569.63</v>
      </c>
      <c r="H59" s="39">
        <v>1487.3</v>
      </c>
      <c r="I59" s="56">
        <v>12974.08</v>
      </c>
      <c r="J59" s="53">
        <v>255</v>
      </c>
      <c r="K59" s="91"/>
      <c r="L59" s="35">
        <v>674652.16000000003</v>
      </c>
      <c r="M59" s="35">
        <v>345.9754666666667</v>
      </c>
    </row>
    <row r="60" spans="1:16" s="35" customFormat="1" x14ac:dyDescent="0.3">
      <c r="A60" s="37"/>
      <c r="B60" s="51" t="s">
        <v>58</v>
      </c>
      <c r="C60" s="45">
        <v>6494.61</v>
      </c>
      <c r="D60" s="38">
        <v>2137.38</v>
      </c>
      <c r="E60" s="38">
        <v>628.5</v>
      </c>
      <c r="F60" s="38">
        <v>675.3</v>
      </c>
      <c r="G60" s="38">
        <v>403.75</v>
      </c>
      <c r="H60" s="39">
        <v>1356.25</v>
      </c>
      <c r="I60" s="56">
        <v>11695.789999999999</v>
      </c>
      <c r="J60" s="53">
        <v>285</v>
      </c>
      <c r="K60" s="91"/>
      <c r="L60" s="91"/>
    </row>
    <row r="61" spans="1:16" s="35" customFormat="1" x14ac:dyDescent="0.3">
      <c r="A61" s="37"/>
      <c r="B61" s="51" t="s">
        <v>57</v>
      </c>
      <c r="C61" s="45">
        <v>6268</v>
      </c>
      <c r="D61" s="38">
        <v>1779.625</v>
      </c>
      <c r="E61" s="38">
        <v>616.65</v>
      </c>
      <c r="F61" s="38">
        <v>541.79999999999995</v>
      </c>
      <c r="G61" s="38">
        <v>353.75</v>
      </c>
      <c r="H61" s="39">
        <v>1496</v>
      </c>
      <c r="I61" s="56">
        <v>11055.824999999999</v>
      </c>
      <c r="J61" s="53">
        <v>285</v>
      </c>
    </row>
    <row r="62" spans="1:16" s="35" customFormat="1" x14ac:dyDescent="0.3">
      <c r="A62" s="37"/>
      <c r="B62" s="51" t="s">
        <v>52</v>
      </c>
      <c r="C62" s="45">
        <v>5518.62</v>
      </c>
      <c r="D62" s="38">
        <v>1363.12</v>
      </c>
      <c r="E62" s="38">
        <v>574.35</v>
      </c>
      <c r="F62" s="38">
        <v>536.75</v>
      </c>
      <c r="G62" s="38">
        <v>301.25</v>
      </c>
      <c r="H62" s="39">
        <v>1488.75</v>
      </c>
      <c r="I62" s="56">
        <v>9782.84</v>
      </c>
      <c r="J62" s="53">
        <v>318.75</v>
      </c>
    </row>
    <row r="63" spans="1:16" s="35" customFormat="1" x14ac:dyDescent="0.3">
      <c r="A63" s="37"/>
      <c r="B63" s="51" t="s">
        <v>49</v>
      </c>
      <c r="C63" s="45">
        <v>4934.25</v>
      </c>
      <c r="D63" s="38">
        <v>1064.7249999999999</v>
      </c>
      <c r="E63" s="38">
        <v>561.5</v>
      </c>
      <c r="F63" s="38">
        <v>389.95</v>
      </c>
      <c r="G63" s="38">
        <v>257.5</v>
      </c>
      <c r="H63" s="39">
        <v>1469.4</v>
      </c>
      <c r="I63" s="56">
        <v>8677.3250000000007</v>
      </c>
      <c r="J63" s="53">
        <v>203.75</v>
      </c>
    </row>
    <row r="64" spans="1:16" s="35" customFormat="1" x14ac:dyDescent="0.3">
      <c r="A64" s="37"/>
      <c r="B64" s="51" t="s">
        <v>48</v>
      </c>
      <c r="C64" s="45">
        <v>5009.83</v>
      </c>
      <c r="D64" s="38">
        <v>1100.55</v>
      </c>
      <c r="E64" s="38">
        <v>542.12</v>
      </c>
      <c r="F64" s="38">
        <v>310.89999999999998</v>
      </c>
      <c r="G64" s="38">
        <v>207.12</v>
      </c>
      <c r="H64" s="39">
        <v>1578.33</v>
      </c>
      <c r="I64" s="56">
        <v>8748.85</v>
      </c>
      <c r="J64" s="53">
        <v>208.12</v>
      </c>
    </row>
    <row r="65" spans="1:15" s="35" customFormat="1" ht="12" thickBot="1" x14ac:dyDescent="0.35">
      <c r="A65" s="49"/>
      <c r="B65" s="52" t="s">
        <v>28</v>
      </c>
      <c r="C65" s="46">
        <v>4331.83</v>
      </c>
      <c r="D65" s="47">
        <v>1059.25</v>
      </c>
      <c r="E65" s="47">
        <v>539.95000000000005</v>
      </c>
      <c r="F65" s="47">
        <v>341.63</v>
      </c>
      <c r="G65" s="47">
        <v>214.97</v>
      </c>
      <c r="H65" s="48">
        <v>1610.88</v>
      </c>
      <c r="I65" s="57">
        <v>8098.5099999999993</v>
      </c>
      <c r="J65" s="54">
        <v>283.05</v>
      </c>
    </row>
    <row r="66" spans="1:15" x14ac:dyDescent="0.3">
      <c r="A66" s="25" t="s">
        <v>42</v>
      </c>
    </row>
    <row r="67" spans="1:15" x14ac:dyDescent="0.3">
      <c r="A67" s="25" t="s">
        <v>43</v>
      </c>
    </row>
    <row r="68" spans="1:15" x14ac:dyDescent="0.3">
      <c r="O68" s="1" t="s">
        <v>27</v>
      </c>
    </row>
    <row r="69" spans="1:15" ht="12" thickBot="1" x14ac:dyDescent="0.35">
      <c r="A69" s="24" t="s">
        <v>50</v>
      </c>
      <c r="B69" s="5"/>
      <c r="C69" s="5"/>
      <c r="D69" s="5"/>
      <c r="E69" s="5"/>
      <c r="F69" s="5"/>
      <c r="G69" s="5"/>
      <c r="H69" s="5"/>
      <c r="I69" s="5"/>
      <c r="J69" s="5"/>
    </row>
    <row r="70" spans="1:15" s="35" customFormat="1" ht="58.3" thickBot="1" x14ac:dyDescent="0.35">
      <c r="A70" s="6" t="s">
        <v>1</v>
      </c>
      <c r="B70" s="7" t="s">
        <v>2</v>
      </c>
      <c r="C70" s="8" t="s">
        <v>32</v>
      </c>
      <c r="D70" s="8" t="s">
        <v>33</v>
      </c>
      <c r="E70" s="8" t="s">
        <v>34</v>
      </c>
      <c r="F70" s="8" t="s">
        <v>35</v>
      </c>
      <c r="G70" s="8" t="s">
        <v>36</v>
      </c>
      <c r="H70" s="9" t="s">
        <v>37</v>
      </c>
      <c r="I70" s="26" t="s">
        <v>38</v>
      </c>
      <c r="J70" s="9" t="s">
        <v>39</v>
      </c>
    </row>
    <row r="71" spans="1:15" s="35" customFormat="1" ht="12.9" x14ac:dyDescent="0.35">
      <c r="A71" s="10">
        <v>1</v>
      </c>
      <c r="B71" s="11" t="s">
        <v>3</v>
      </c>
      <c r="C71" s="95">
        <v>348.75</v>
      </c>
      <c r="D71" s="96">
        <v>0</v>
      </c>
      <c r="E71" s="96">
        <v>14.4</v>
      </c>
      <c r="F71" s="96">
        <v>12.4</v>
      </c>
      <c r="G71" s="96">
        <v>27</v>
      </c>
      <c r="H71" s="97">
        <v>21.87</v>
      </c>
      <c r="I71" s="105">
        <f t="shared" ref="I71:I85" si="5">SUM(C71:H71)</f>
        <v>424.41999999999996</v>
      </c>
      <c r="J71" s="106">
        <v>0</v>
      </c>
    </row>
    <row r="72" spans="1:15" s="35" customFormat="1" ht="12.9" x14ac:dyDescent="0.35">
      <c r="A72" s="12">
        <v>2</v>
      </c>
      <c r="B72" s="13" t="s">
        <v>4</v>
      </c>
      <c r="C72" s="98">
        <v>382.5</v>
      </c>
      <c r="D72" s="94">
        <v>0</v>
      </c>
      <c r="E72" s="94">
        <v>7.5</v>
      </c>
      <c r="F72" s="94">
        <v>0</v>
      </c>
      <c r="G72" s="94">
        <v>0</v>
      </c>
      <c r="H72" s="99">
        <v>0</v>
      </c>
      <c r="I72" s="33">
        <f t="shared" si="5"/>
        <v>390</v>
      </c>
      <c r="J72" s="81">
        <v>0</v>
      </c>
    </row>
    <row r="73" spans="1:15" s="35" customFormat="1" ht="12.9" x14ac:dyDescent="0.35">
      <c r="A73" s="12">
        <v>3</v>
      </c>
      <c r="B73" s="13" t="s">
        <v>5</v>
      </c>
      <c r="C73" s="98">
        <v>237</v>
      </c>
      <c r="D73" s="94">
        <v>0</v>
      </c>
      <c r="E73" s="94">
        <v>12.5</v>
      </c>
      <c r="F73" s="94">
        <v>22</v>
      </c>
      <c r="G73" s="94">
        <v>18.75</v>
      </c>
      <c r="H73" s="99">
        <v>0</v>
      </c>
      <c r="I73" s="33">
        <f t="shared" si="5"/>
        <v>290.25</v>
      </c>
      <c r="J73" s="81">
        <v>0</v>
      </c>
    </row>
    <row r="74" spans="1:15" s="35" customFormat="1" ht="12.9" x14ac:dyDescent="0.35">
      <c r="A74" s="12">
        <v>4</v>
      </c>
      <c r="B74" s="13" t="s">
        <v>6</v>
      </c>
      <c r="C74" s="98">
        <v>296.25</v>
      </c>
      <c r="D74" s="94">
        <v>0</v>
      </c>
      <c r="E74" s="94">
        <v>3.75</v>
      </c>
      <c r="F74" s="94">
        <v>14.4</v>
      </c>
      <c r="G74" s="94">
        <v>0.55000000000000004</v>
      </c>
      <c r="H74" s="99">
        <v>7.5</v>
      </c>
      <c r="I74" s="33">
        <f t="shared" si="5"/>
        <v>322.45</v>
      </c>
      <c r="J74" s="81">
        <v>0</v>
      </c>
    </row>
    <row r="75" spans="1:15" s="35" customFormat="1" ht="12.9" x14ac:dyDescent="0.35">
      <c r="A75" s="12">
        <v>5</v>
      </c>
      <c r="B75" s="13" t="s">
        <v>7</v>
      </c>
      <c r="C75" s="98">
        <v>202.5</v>
      </c>
      <c r="D75" s="94">
        <v>0</v>
      </c>
      <c r="E75" s="94">
        <v>11.25</v>
      </c>
      <c r="F75" s="94">
        <v>20</v>
      </c>
      <c r="G75" s="94">
        <v>56.25</v>
      </c>
      <c r="H75" s="99">
        <v>0</v>
      </c>
      <c r="I75" s="33">
        <f t="shared" si="5"/>
        <v>290</v>
      </c>
      <c r="J75" s="81">
        <v>0</v>
      </c>
    </row>
    <row r="76" spans="1:15" s="35" customFormat="1" ht="12.9" x14ac:dyDescent="0.35">
      <c r="A76" s="12">
        <v>6</v>
      </c>
      <c r="B76" s="13" t="s">
        <v>8</v>
      </c>
      <c r="C76" s="98">
        <v>360</v>
      </c>
      <c r="D76" s="94">
        <v>0</v>
      </c>
      <c r="E76" s="94">
        <v>0</v>
      </c>
      <c r="F76" s="94">
        <v>37.5</v>
      </c>
      <c r="G76" s="94">
        <v>0</v>
      </c>
      <c r="H76" s="99">
        <v>0</v>
      </c>
      <c r="I76" s="33">
        <f t="shared" si="5"/>
        <v>397.5</v>
      </c>
      <c r="J76" s="81">
        <v>0</v>
      </c>
    </row>
    <row r="77" spans="1:15" s="35" customFormat="1" ht="12.9" x14ac:dyDescent="0.35">
      <c r="A77" s="12">
        <v>7</v>
      </c>
      <c r="B77" s="13" t="s">
        <v>9</v>
      </c>
      <c r="C77" s="98">
        <v>502.5</v>
      </c>
      <c r="D77" s="94">
        <v>0</v>
      </c>
      <c r="E77" s="94">
        <v>7.5</v>
      </c>
      <c r="F77" s="94">
        <v>0</v>
      </c>
      <c r="G77" s="94">
        <v>0</v>
      </c>
      <c r="H77" s="99">
        <v>0</v>
      </c>
      <c r="I77" s="33">
        <f t="shared" si="5"/>
        <v>510</v>
      </c>
      <c r="J77" s="81">
        <v>18.75</v>
      </c>
    </row>
    <row r="78" spans="1:15" s="35" customFormat="1" ht="12.9" x14ac:dyDescent="0.35">
      <c r="A78" s="12">
        <v>8</v>
      </c>
      <c r="B78" s="13" t="s">
        <v>10</v>
      </c>
      <c r="C78" s="98">
        <v>523.125</v>
      </c>
      <c r="D78" s="94">
        <v>0</v>
      </c>
      <c r="E78" s="94">
        <v>18.75</v>
      </c>
      <c r="F78" s="94">
        <v>0</v>
      </c>
      <c r="G78" s="94">
        <v>0</v>
      </c>
      <c r="H78" s="99">
        <v>0</v>
      </c>
      <c r="I78" s="33">
        <f t="shared" si="5"/>
        <v>541.875</v>
      </c>
      <c r="J78" s="81">
        <v>0</v>
      </c>
    </row>
    <row r="79" spans="1:15" s="35" customFormat="1" ht="12.9" x14ac:dyDescent="0.35">
      <c r="A79" s="12">
        <v>9</v>
      </c>
      <c r="B79" s="13" t="s">
        <v>11</v>
      </c>
      <c r="C79" s="98">
        <v>277.5</v>
      </c>
      <c r="D79" s="94">
        <v>0</v>
      </c>
      <c r="E79" s="94">
        <v>20</v>
      </c>
      <c r="F79" s="94">
        <v>0</v>
      </c>
      <c r="G79" s="94">
        <v>37.5</v>
      </c>
      <c r="H79" s="99">
        <v>3.75</v>
      </c>
      <c r="I79" s="33">
        <f t="shared" si="5"/>
        <v>338.75</v>
      </c>
      <c r="J79" s="81">
        <v>37.5</v>
      </c>
    </row>
    <row r="80" spans="1:15" s="35" customFormat="1" ht="12.9" x14ac:dyDescent="0.35">
      <c r="A80" s="12">
        <v>10</v>
      </c>
      <c r="B80" s="13" t="s">
        <v>12</v>
      </c>
      <c r="C80" s="98">
        <v>255</v>
      </c>
      <c r="D80" s="94">
        <v>0</v>
      </c>
      <c r="E80" s="94">
        <v>6.5</v>
      </c>
      <c r="F80" s="94">
        <v>0</v>
      </c>
      <c r="G80" s="94">
        <v>81.25</v>
      </c>
      <c r="H80" s="99">
        <v>0</v>
      </c>
      <c r="I80" s="33">
        <f t="shared" si="5"/>
        <v>342.75</v>
      </c>
      <c r="J80" s="81">
        <v>48</v>
      </c>
    </row>
    <row r="81" spans="1:20" s="35" customFormat="1" ht="12.9" x14ac:dyDescent="0.35">
      <c r="A81" s="12">
        <v>11</v>
      </c>
      <c r="B81" s="13" t="s">
        <v>13</v>
      </c>
      <c r="C81" s="98">
        <v>386.25</v>
      </c>
      <c r="D81" s="94">
        <v>0</v>
      </c>
      <c r="E81" s="94">
        <v>24.5</v>
      </c>
      <c r="F81" s="94">
        <v>30</v>
      </c>
      <c r="G81" s="94">
        <v>45</v>
      </c>
      <c r="H81" s="99">
        <v>2</v>
      </c>
      <c r="I81" s="33">
        <f t="shared" si="5"/>
        <v>487.75</v>
      </c>
      <c r="J81" s="81">
        <v>0</v>
      </c>
    </row>
    <row r="82" spans="1:20" s="35" customFormat="1" ht="12.9" x14ac:dyDescent="0.35">
      <c r="A82" s="12">
        <v>12</v>
      </c>
      <c r="B82" s="13" t="s">
        <v>14</v>
      </c>
      <c r="C82" s="98">
        <v>330.25</v>
      </c>
      <c r="D82" s="94">
        <v>0</v>
      </c>
      <c r="E82" s="94">
        <v>37.5</v>
      </c>
      <c r="F82" s="94">
        <v>14.4</v>
      </c>
      <c r="G82" s="94">
        <v>70.75</v>
      </c>
      <c r="H82" s="99">
        <v>4.68</v>
      </c>
      <c r="I82" s="33">
        <f t="shared" si="5"/>
        <v>457.58</v>
      </c>
      <c r="J82" s="81">
        <v>0</v>
      </c>
    </row>
    <row r="83" spans="1:20" s="35" customFormat="1" ht="12.9" x14ac:dyDescent="0.35">
      <c r="A83" s="12">
        <v>13</v>
      </c>
      <c r="B83" s="13" t="s">
        <v>15</v>
      </c>
      <c r="C83" s="98">
        <v>442.5</v>
      </c>
      <c r="D83" s="94">
        <v>0</v>
      </c>
      <c r="E83" s="94">
        <v>9</v>
      </c>
      <c r="F83" s="94">
        <v>0</v>
      </c>
      <c r="G83" s="94">
        <v>0</v>
      </c>
      <c r="H83" s="99">
        <v>0</v>
      </c>
      <c r="I83" s="33">
        <f t="shared" si="5"/>
        <v>451.5</v>
      </c>
      <c r="J83" s="81">
        <v>0</v>
      </c>
    </row>
    <row r="84" spans="1:20" s="35" customFormat="1" ht="12.9" x14ac:dyDescent="0.35">
      <c r="A84" s="12">
        <v>14</v>
      </c>
      <c r="B84" s="13" t="s">
        <v>16</v>
      </c>
      <c r="C84" s="98">
        <v>540</v>
      </c>
      <c r="D84" s="94">
        <v>0</v>
      </c>
      <c r="E84" s="94">
        <v>1</v>
      </c>
      <c r="F84" s="94">
        <v>0</v>
      </c>
      <c r="G84" s="94">
        <v>67.5</v>
      </c>
      <c r="H84" s="99">
        <v>0</v>
      </c>
      <c r="I84" s="33">
        <f t="shared" si="5"/>
        <v>608.5</v>
      </c>
      <c r="J84" s="81">
        <v>0</v>
      </c>
    </row>
    <row r="85" spans="1:20" s="35" customFormat="1" ht="13.3" thickBot="1" x14ac:dyDescent="0.4">
      <c r="A85" s="14">
        <v>15</v>
      </c>
      <c r="B85" s="15" t="s">
        <v>17</v>
      </c>
      <c r="C85" s="100">
        <v>491.25</v>
      </c>
      <c r="D85" s="101">
        <v>0</v>
      </c>
      <c r="E85" s="101">
        <v>14</v>
      </c>
      <c r="F85" s="101">
        <v>0</v>
      </c>
      <c r="G85" s="101">
        <v>0</v>
      </c>
      <c r="H85" s="102">
        <v>0</v>
      </c>
      <c r="I85" s="82">
        <f t="shared" si="5"/>
        <v>505.25</v>
      </c>
      <c r="J85" s="83">
        <v>0</v>
      </c>
      <c r="L85" s="35" t="s">
        <v>62</v>
      </c>
      <c r="M85" s="35" t="s">
        <v>63</v>
      </c>
    </row>
    <row r="86" spans="1:20" s="35" customFormat="1" x14ac:dyDescent="0.3">
      <c r="A86" s="58"/>
      <c r="B86" s="84" t="s">
        <v>65</v>
      </c>
      <c r="C86" s="78">
        <f t="shared" ref="C86:J86" si="6">SUM(C71:C85)</f>
        <v>5575.375</v>
      </c>
      <c r="D86" s="92">
        <f t="shared" si="6"/>
        <v>0</v>
      </c>
      <c r="E86" s="92">
        <f t="shared" si="6"/>
        <v>188.15</v>
      </c>
      <c r="F86" s="92">
        <f t="shared" si="6"/>
        <v>150.70000000000002</v>
      </c>
      <c r="G86" s="92">
        <f t="shared" si="6"/>
        <v>404.55</v>
      </c>
      <c r="H86" s="93">
        <f t="shared" si="6"/>
        <v>39.800000000000004</v>
      </c>
      <c r="I86" s="85">
        <f t="shared" si="6"/>
        <v>6358.5749999999998</v>
      </c>
      <c r="J86" s="103">
        <f t="shared" si="6"/>
        <v>104.25</v>
      </c>
      <c r="K86" s="90"/>
      <c r="L86" s="34">
        <f>I86*52</f>
        <v>330645.89999999997</v>
      </c>
      <c r="M86" s="34">
        <f>L86/1950</f>
        <v>169.56199999999998</v>
      </c>
    </row>
    <row r="87" spans="1:20" s="35" customFormat="1" x14ac:dyDescent="0.3">
      <c r="A87" s="87"/>
      <c r="B87" s="11" t="s">
        <v>60</v>
      </c>
      <c r="C87" s="45">
        <v>5233.4840000000004</v>
      </c>
      <c r="D87" s="38">
        <v>0</v>
      </c>
      <c r="E87" s="38">
        <v>135.9</v>
      </c>
      <c r="F87" s="38">
        <v>333.00000000000006</v>
      </c>
      <c r="G87" s="38">
        <v>416.71</v>
      </c>
      <c r="H87" s="39">
        <v>46.68</v>
      </c>
      <c r="I87" s="88">
        <v>6165.7740000000003</v>
      </c>
      <c r="J87" s="89">
        <v>82.5</v>
      </c>
      <c r="K87" s="91"/>
      <c r="L87" s="35">
        <v>320620.24800000002</v>
      </c>
      <c r="M87" s="35">
        <v>164.42064000000002</v>
      </c>
    </row>
    <row r="88" spans="1:20" s="35" customFormat="1" x14ac:dyDescent="0.3">
      <c r="A88" s="87"/>
      <c r="B88" s="11" t="s">
        <v>58</v>
      </c>
      <c r="C88" s="45">
        <v>4394.38</v>
      </c>
      <c r="D88" s="38">
        <v>0</v>
      </c>
      <c r="E88" s="38">
        <v>131.24</v>
      </c>
      <c r="F88" s="38">
        <v>431.2</v>
      </c>
      <c r="G88" s="38">
        <v>233.67000000000002</v>
      </c>
      <c r="H88" s="39">
        <v>32.75</v>
      </c>
      <c r="I88" s="88">
        <v>5223.24</v>
      </c>
      <c r="J88" s="89">
        <v>120</v>
      </c>
      <c r="K88" s="91"/>
      <c r="L88" s="91"/>
    </row>
    <row r="89" spans="1:20" s="35" customFormat="1" x14ac:dyDescent="0.3">
      <c r="A89" s="87"/>
      <c r="B89" s="11" t="s">
        <v>57</v>
      </c>
      <c r="C89" s="45">
        <v>3684.26</v>
      </c>
      <c r="D89" s="38">
        <v>0</v>
      </c>
      <c r="E89" s="38">
        <v>92</v>
      </c>
      <c r="F89" s="38">
        <v>276.39999999999998</v>
      </c>
      <c r="G89" s="38">
        <v>188.8</v>
      </c>
      <c r="H89" s="39">
        <v>58.45</v>
      </c>
      <c r="I89" s="88">
        <v>4299.91</v>
      </c>
      <c r="J89" s="89">
        <v>273.75</v>
      </c>
    </row>
    <row r="90" spans="1:20" s="35" customFormat="1" x14ac:dyDescent="0.3">
      <c r="A90" s="59"/>
      <c r="B90" s="13" t="s">
        <v>52</v>
      </c>
      <c r="C90" s="79">
        <v>2887.43</v>
      </c>
      <c r="D90" s="36">
        <v>0</v>
      </c>
      <c r="E90" s="36">
        <v>92.27</v>
      </c>
      <c r="F90" s="36">
        <v>270.8</v>
      </c>
      <c r="G90" s="36">
        <v>154.48999999999998</v>
      </c>
      <c r="H90" s="27">
        <v>93.95</v>
      </c>
      <c r="I90" s="33">
        <v>3498.9399999999996</v>
      </c>
      <c r="J90" s="81">
        <v>285.38</v>
      </c>
    </row>
    <row r="91" spans="1:20" s="35" customFormat="1" ht="12" thickBot="1" x14ac:dyDescent="0.35">
      <c r="A91" s="60"/>
      <c r="B91" s="61" t="s">
        <v>49</v>
      </c>
      <c r="C91" s="80">
        <v>2496.63</v>
      </c>
      <c r="D91" s="28">
        <v>0</v>
      </c>
      <c r="E91" s="28">
        <v>93.75</v>
      </c>
      <c r="F91" s="28">
        <v>271.94</v>
      </c>
      <c r="G91" s="28">
        <v>65.75</v>
      </c>
      <c r="H91" s="29">
        <v>101.45</v>
      </c>
      <c r="I91" s="82">
        <v>3029.5199999999995</v>
      </c>
      <c r="J91" s="83">
        <v>323.75</v>
      </c>
    </row>
    <row r="92" spans="1:20" s="35" customFormat="1" x14ac:dyDescent="0.3">
      <c r="A92" s="25" t="s">
        <v>42</v>
      </c>
    </row>
    <row r="93" spans="1:20" s="35" customFormat="1" x14ac:dyDescent="0.3">
      <c r="A93" s="25" t="s">
        <v>43</v>
      </c>
    </row>
    <row r="94" spans="1:20" s="35" customFormat="1" x14ac:dyDescent="0.3">
      <c r="A94" s="3"/>
    </row>
    <row r="95" spans="1:20" s="5" customFormat="1" ht="26.25" customHeight="1" thickBot="1" x14ac:dyDescent="0.35">
      <c r="A95" s="24" t="s">
        <v>51</v>
      </c>
      <c r="N95" s="1"/>
      <c r="O95" s="1"/>
      <c r="P95" s="1"/>
      <c r="Q95" s="1"/>
      <c r="R95" s="1"/>
      <c r="S95" s="1"/>
      <c r="T95" s="1"/>
    </row>
    <row r="96" spans="1:20" s="5" customFormat="1" ht="68.25" customHeight="1" thickBot="1" x14ac:dyDescent="0.35">
      <c r="A96" s="6" t="s">
        <v>1</v>
      </c>
      <c r="B96" s="7" t="s">
        <v>2</v>
      </c>
      <c r="C96" s="8" t="s">
        <v>32</v>
      </c>
      <c r="D96" s="8" t="s">
        <v>33</v>
      </c>
      <c r="E96" s="8" t="s">
        <v>34</v>
      </c>
      <c r="F96" s="8" t="s">
        <v>35</v>
      </c>
      <c r="G96" s="8" t="s">
        <v>36</v>
      </c>
      <c r="H96" s="9" t="s">
        <v>37</v>
      </c>
      <c r="I96" s="26" t="s">
        <v>38</v>
      </c>
      <c r="J96" s="9" t="s">
        <v>39</v>
      </c>
      <c r="N96" s="1"/>
      <c r="O96" s="1"/>
      <c r="P96" s="1"/>
      <c r="Q96" s="1"/>
      <c r="R96" s="1"/>
      <c r="S96" s="1"/>
      <c r="T96" s="1"/>
    </row>
    <row r="97" spans="1:16" ht="12.9" customHeight="1" x14ac:dyDescent="0.35">
      <c r="A97" s="10">
        <v>1</v>
      </c>
      <c r="B97" s="11" t="s">
        <v>3</v>
      </c>
      <c r="C97" s="95">
        <v>78.75</v>
      </c>
      <c r="D97" s="96">
        <v>0</v>
      </c>
      <c r="E97" s="96">
        <v>1.6</v>
      </c>
      <c r="F97" s="96">
        <v>7.2</v>
      </c>
      <c r="G97" s="96">
        <v>30.76</v>
      </c>
      <c r="H97" s="97">
        <v>21.87</v>
      </c>
      <c r="I97" s="105">
        <f t="shared" ref="I97:I111" si="7">SUM(C97:H97)</f>
        <v>140.18</v>
      </c>
      <c r="J97" s="106">
        <v>0</v>
      </c>
    </row>
    <row r="98" spans="1:16" ht="12.9" customHeight="1" x14ac:dyDescent="0.35">
      <c r="A98" s="12">
        <v>2</v>
      </c>
      <c r="B98" s="13" t="s">
        <v>4</v>
      </c>
      <c r="C98" s="98">
        <v>116.75</v>
      </c>
      <c r="D98" s="94">
        <v>0</v>
      </c>
      <c r="E98" s="94">
        <v>0</v>
      </c>
      <c r="F98" s="94">
        <v>0</v>
      </c>
      <c r="G98" s="94">
        <v>0</v>
      </c>
      <c r="H98" s="99">
        <v>0</v>
      </c>
      <c r="I98" s="33">
        <f t="shared" si="7"/>
        <v>116.75</v>
      </c>
      <c r="J98" s="81">
        <v>0</v>
      </c>
      <c r="K98" s="35"/>
      <c r="O98" s="1" t="s">
        <v>27</v>
      </c>
    </row>
    <row r="99" spans="1:16" ht="12.9" x14ac:dyDescent="0.35">
      <c r="A99" s="12">
        <v>3</v>
      </c>
      <c r="B99" s="13" t="s">
        <v>5</v>
      </c>
      <c r="C99" s="98">
        <v>68.25</v>
      </c>
      <c r="D99" s="94">
        <v>0</v>
      </c>
      <c r="E99" s="94">
        <v>0</v>
      </c>
      <c r="F99" s="94">
        <v>0</v>
      </c>
      <c r="G99" s="94">
        <v>18.75</v>
      </c>
      <c r="H99" s="99">
        <v>0</v>
      </c>
      <c r="I99" s="33">
        <f t="shared" si="7"/>
        <v>87</v>
      </c>
      <c r="J99" s="81">
        <v>37.5</v>
      </c>
      <c r="K99" s="35"/>
    </row>
    <row r="100" spans="1:16" ht="12.9" x14ac:dyDescent="0.35">
      <c r="A100" s="12">
        <v>4</v>
      </c>
      <c r="B100" s="13" t="s">
        <v>6</v>
      </c>
      <c r="C100" s="98">
        <v>95.63</v>
      </c>
      <c r="D100" s="94">
        <v>0</v>
      </c>
      <c r="E100" s="94">
        <v>0</v>
      </c>
      <c r="F100" s="94">
        <v>0</v>
      </c>
      <c r="G100" s="94">
        <v>0</v>
      </c>
      <c r="H100" s="99">
        <v>0</v>
      </c>
      <c r="I100" s="33">
        <f t="shared" si="7"/>
        <v>95.63</v>
      </c>
      <c r="J100" s="81">
        <v>0</v>
      </c>
      <c r="K100" s="35"/>
    </row>
    <row r="101" spans="1:16" ht="12.9" x14ac:dyDescent="0.35">
      <c r="A101" s="12">
        <v>5</v>
      </c>
      <c r="B101" s="13" t="s">
        <v>7</v>
      </c>
      <c r="C101" s="98">
        <v>101.25</v>
      </c>
      <c r="D101" s="94">
        <v>0</v>
      </c>
      <c r="E101" s="94">
        <v>0</v>
      </c>
      <c r="F101" s="94">
        <v>7.25</v>
      </c>
      <c r="G101" s="94">
        <v>7.5</v>
      </c>
      <c r="H101" s="99">
        <v>0</v>
      </c>
      <c r="I101" s="33">
        <f t="shared" si="7"/>
        <v>116</v>
      </c>
      <c r="J101" s="81">
        <v>0</v>
      </c>
      <c r="K101" s="35"/>
    </row>
    <row r="102" spans="1:16" ht="12.9" x14ac:dyDescent="0.35">
      <c r="A102" s="12">
        <v>6</v>
      </c>
      <c r="B102" s="13" t="s">
        <v>8</v>
      </c>
      <c r="C102" s="98">
        <v>75</v>
      </c>
      <c r="D102" s="94">
        <v>0</v>
      </c>
      <c r="E102" s="94">
        <v>0</v>
      </c>
      <c r="F102" s="94">
        <v>10.8</v>
      </c>
      <c r="G102" s="94">
        <v>0</v>
      </c>
      <c r="H102" s="99">
        <v>0</v>
      </c>
      <c r="I102" s="33">
        <f t="shared" si="7"/>
        <v>85.8</v>
      </c>
      <c r="J102" s="81">
        <v>0</v>
      </c>
      <c r="K102" s="35"/>
    </row>
    <row r="103" spans="1:16" ht="12.9" x14ac:dyDescent="0.35">
      <c r="A103" s="12">
        <v>7</v>
      </c>
      <c r="B103" s="13" t="s">
        <v>9</v>
      </c>
      <c r="C103" s="98">
        <v>112.5</v>
      </c>
      <c r="D103" s="94">
        <v>0</v>
      </c>
      <c r="E103" s="94">
        <v>1</v>
      </c>
      <c r="F103" s="94">
        <v>0</v>
      </c>
      <c r="G103" s="94">
        <v>0</v>
      </c>
      <c r="H103" s="99">
        <v>0</v>
      </c>
      <c r="I103" s="33">
        <f t="shared" si="7"/>
        <v>113.5</v>
      </c>
      <c r="J103" s="81">
        <v>0</v>
      </c>
      <c r="K103" s="35"/>
      <c r="P103" s="1" t="s">
        <v>59</v>
      </c>
    </row>
    <row r="104" spans="1:16" ht="12.9" x14ac:dyDescent="0.35">
      <c r="A104" s="12">
        <v>8</v>
      </c>
      <c r="B104" s="13" t="s">
        <v>10</v>
      </c>
      <c r="C104" s="98">
        <v>133.125</v>
      </c>
      <c r="D104" s="94">
        <v>0</v>
      </c>
      <c r="E104" s="94">
        <v>0</v>
      </c>
      <c r="F104" s="94">
        <v>0</v>
      </c>
      <c r="G104" s="94">
        <v>33.75</v>
      </c>
      <c r="H104" s="99">
        <v>0</v>
      </c>
      <c r="I104" s="33">
        <f t="shared" si="7"/>
        <v>166.875</v>
      </c>
      <c r="J104" s="81">
        <v>0</v>
      </c>
      <c r="K104" s="35"/>
    </row>
    <row r="105" spans="1:16" ht="12.9" x14ac:dyDescent="0.35">
      <c r="A105" s="12">
        <v>9</v>
      </c>
      <c r="B105" s="13" t="s">
        <v>11</v>
      </c>
      <c r="C105" s="98">
        <v>71.25</v>
      </c>
      <c r="D105" s="94">
        <v>0</v>
      </c>
      <c r="E105" s="94">
        <v>0</v>
      </c>
      <c r="F105" s="94">
        <v>0</v>
      </c>
      <c r="G105" s="94">
        <v>37.5</v>
      </c>
      <c r="H105" s="99">
        <v>3.75</v>
      </c>
      <c r="I105" s="33">
        <f t="shared" si="7"/>
        <v>112.5</v>
      </c>
      <c r="J105" s="81">
        <v>18.75</v>
      </c>
      <c r="K105" s="35"/>
    </row>
    <row r="106" spans="1:16" ht="12.9" x14ac:dyDescent="0.35">
      <c r="A106" s="12">
        <v>10</v>
      </c>
      <c r="B106" s="13" t="s">
        <v>12</v>
      </c>
      <c r="C106" s="98">
        <v>146.25</v>
      </c>
      <c r="D106" s="94">
        <v>0</v>
      </c>
      <c r="E106" s="94">
        <v>0</v>
      </c>
      <c r="F106" s="94">
        <v>10.8</v>
      </c>
      <c r="G106" s="94">
        <v>96.25</v>
      </c>
      <c r="H106" s="99">
        <v>0</v>
      </c>
      <c r="I106" s="33">
        <f t="shared" si="7"/>
        <v>253.3</v>
      </c>
      <c r="J106" s="81">
        <v>0</v>
      </c>
      <c r="K106" s="35"/>
    </row>
    <row r="107" spans="1:16" ht="12.9" x14ac:dyDescent="0.35">
      <c r="A107" s="12">
        <v>11</v>
      </c>
      <c r="B107" s="13" t="s">
        <v>13</v>
      </c>
      <c r="C107" s="98">
        <v>105</v>
      </c>
      <c r="D107" s="94">
        <v>0</v>
      </c>
      <c r="E107" s="94">
        <v>0</v>
      </c>
      <c r="F107" s="94">
        <v>7.5</v>
      </c>
      <c r="G107" s="94">
        <v>24.5</v>
      </c>
      <c r="H107" s="99">
        <v>2</v>
      </c>
      <c r="I107" s="33">
        <f t="shared" si="7"/>
        <v>139</v>
      </c>
      <c r="J107" s="81">
        <v>0</v>
      </c>
      <c r="K107" s="35"/>
    </row>
    <row r="108" spans="1:16" ht="12.9" x14ac:dyDescent="0.35">
      <c r="A108" s="12">
        <v>12</v>
      </c>
      <c r="B108" s="13" t="s">
        <v>14</v>
      </c>
      <c r="C108" s="98">
        <v>155.85</v>
      </c>
      <c r="D108" s="94">
        <v>0</v>
      </c>
      <c r="E108" s="94">
        <v>0</v>
      </c>
      <c r="F108" s="94">
        <v>0</v>
      </c>
      <c r="G108" s="94">
        <v>16.75</v>
      </c>
      <c r="H108" s="99">
        <v>4.68</v>
      </c>
      <c r="I108" s="33">
        <f t="shared" si="7"/>
        <v>177.28</v>
      </c>
      <c r="J108" s="81">
        <v>0</v>
      </c>
      <c r="K108" s="35"/>
    </row>
    <row r="109" spans="1:16" ht="12.9" x14ac:dyDescent="0.35">
      <c r="A109" s="12">
        <v>13</v>
      </c>
      <c r="B109" s="13" t="s">
        <v>15</v>
      </c>
      <c r="C109" s="98">
        <v>195</v>
      </c>
      <c r="D109" s="94">
        <v>0</v>
      </c>
      <c r="E109" s="94">
        <v>0</v>
      </c>
      <c r="F109" s="94">
        <v>0</v>
      </c>
      <c r="G109" s="94">
        <v>0</v>
      </c>
      <c r="H109" s="99">
        <v>0</v>
      </c>
      <c r="I109" s="33">
        <f t="shared" si="7"/>
        <v>195</v>
      </c>
      <c r="J109" s="81">
        <v>0</v>
      </c>
      <c r="K109" s="35"/>
    </row>
    <row r="110" spans="1:16" ht="12.9" x14ac:dyDescent="0.35">
      <c r="A110" s="12">
        <v>14</v>
      </c>
      <c r="B110" s="13" t="s">
        <v>16</v>
      </c>
      <c r="C110" s="98">
        <v>176.25</v>
      </c>
      <c r="D110" s="94">
        <v>0</v>
      </c>
      <c r="E110" s="94">
        <v>0</v>
      </c>
      <c r="F110" s="94">
        <v>0</v>
      </c>
      <c r="G110" s="94">
        <v>52.5</v>
      </c>
      <c r="H110" s="99">
        <v>0</v>
      </c>
      <c r="I110" s="33">
        <f t="shared" si="7"/>
        <v>228.75</v>
      </c>
      <c r="J110" s="81">
        <v>0</v>
      </c>
      <c r="K110" s="35"/>
    </row>
    <row r="111" spans="1:16" ht="13.3" thickBot="1" x14ac:dyDescent="0.4">
      <c r="A111" s="14">
        <v>15</v>
      </c>
      <c r="B111" s="15" t="s">
        <v>17</v>
      </c>
      <c r="C111" s="100">
        <v>159</v>
      </c>
      <c r="D111" s="101">
        <v>0</v>
      </c>
      <c r="E111" s="101">
        <v>0</v>
      </c>
      <c r="F111" s="101">
        <v>0</v>
      </c>
      <c r="G111" s="101">
        <v>0</v>
      </c>
      <c r="H111" s="102">
        <v>0</v>
      </c>
      <c r="I111" s="82">
        <f t="shared" si="7"/>
        <v>159</v>
      </c>
      <c r="J111" s="83">
        <v>0</v>
      </c>
      <c r="K111" s="35"/>
      <c r="L111" s="35" t="s">
        <v>62</v>
      </c>
      <c r="M111" s="35" t="s">
        <v>63</v>
      </c>
    </row>
    <row r="112" spans="1:16" s="16" customFormat="1" x14ac:dyDescent="0.3">
      <c r="A112" s="58"/>
      <c r="B112" s="84" t="s">
        <v>65</v>
      </c>
      <c r="C112" s="78">
        <f t="shared" ref="C112:J112" si="8">SUM(C97:C111)</f>
        <v>1789.855</v>
      </c>
      <c r="D112" s="92">
        <f t="shared" si="8"/>
        <v>0</v>
      </c>
      <c r="E112" s="92">
        <f t="shared" si="8"/>
        <v>2.6</v>
      </c>
      <c r="F112" s="92">
        <f t="shared" si="8"/>
        <v>43.55</v>
      </c>
      <c r="G112" s="92">
        <f t="shared" si="8"/>
        <v>318.26</v>
      </c>
      <c r="H112" s="93">
        <f t="shared" si="8"/>
        <v>32.299999999999997</v>
      </c>
      <c r="I112" s="85">
        <f t="shared" si="8"/>
        <v>2186.5649999999996</v>
      </c>
      <c r="J112" s="103">
        <f t="shared" si="8"/>
        <v>56.25</v>
      </c>
      <c r="K112" s="90"/>
      <c r="L112" s="34">
        <f>I112*52</f>
        <v>113701.37999999998</v>
      </c>
      <c r="M112" s="34">
        <f>L112/1950</f>
        <v>58.308399999999985</v>
      </c>
    </row>
    <row r="113" spans="1:20" s="35" customFormat="1" x14ac:dyDescent="0.3">
      <c r="A113" s="87"/>
      <c r="B113" s="11" t="s">
        <v>60</v>
      </c>
      <c r="C113" s="45">
        <v>1559.1</v>
      </c>
      <c r="D113" s="38">
        <v>0</v>
      </c>
      <c r="E113" s="38">
        <v>1</v>
      </c>
      <c r="F113" s="38">
        <v>58.5</v>
      </c>
      <c r="G113" s="38">
        <v>286.77999999999997</v>
      </c>
      <c r="H113" s="39">
        <v>31.68</v>
      </c>
      <c r="I113" s="88">
        <v>1937.06</v>
      </c>
      <c r="J113" s="89">
        <v>56.25</v>
      </c>
      <c r="K113" s="91"/>
      <c r="L113" s="35">
        <v>100727.12</v>
      </c>
      <c r="M113" s="35">
        <v>51.654933333333332</v>
      </c>
    </row>
    <row r="114" spans="1:20" s="35" customFormat="1" x14ac:dyDescent="0.3">
      <c r="A114" s="87"/>
      <c r="B114" s="11" t="s">
        <v>58</v>
      </c>
      <c r="C114" s="45">
        <v>1515.03</v>
      </c>
      <c r="D114" s="38">
        <v>0</v>
      </c>
      <c r="E114" s="38">
        <v>1</v>
      </c>
      <c r="F114" s="38">
        <v>46.3</v>
      </c>
      <c r="G114" s="38">
        <v>284.89999999999998</v>
      </c>
      <c r="H114" s="39">
        <v>55</v>
      </c>
      <c r="I114" s="88">
        <v>1902.2300000000002</v>
      </c>
      <c r="J114" s="89">
        <v>56.25</v>
      </c>
      <c r="K114" s="91"/>
      <c r="L114" s="91"/>
    </row>
    <row r="115" spans="1:20" s="35" customFormat="1" x14ac:dyDescent="0.3">
      <c r="A115" s="87"/>
      <c r="B115" s="11" t="s">
        <v>57</v>
      </c>
      <c r="C115" s="45">
        <v>1378.77</v>
      </c>
      <c r="D115" s="38">
        <v>0</v>
      </c>
      <c r="E115" s="38">
        <v>1</v>
      </c>
      <c r="F115" s="38">
        <v>52.8</v>
      </c>
      <c r="G115" s="38">
        <v>181.61</v>
      </c>
      <c r="H115" s="39">
        <v>8.4499999999999993</v>
      </c>
      <c r="I115" s="88">
        <v>1622.63</v>
      </c>
      <c r="J115" s="89">
        <v>56.25</v>
      </c>
    </row>
    <row r="116" spans="1:20" s="35" customFormat="1" x14ac:dyDescent="0.3">
      <c r="A116" s="59"/>
      <c r="B116" s="13" t="s">
        <v>52</v>
      </c>
      <c r="C116" s="79">
        <v>1247.9000000000001</v>
      </c>
      <c r="D116" s="36">
        <v>0</v>
      </c>
      <c r="E116" s="36">
        <v>1</v>
      </c>
      <c r="F116" s="36">
        <v>29</v>
      </c>
      <c r="G116" s="36">
        <v>244.23999999999998</v>
      </c>
      <c r="H116" s="27">
        <v>8.4499999999999993</v>
      </c>
      <c r="I116" s="33">
        <v>1530.59</v>
      </c>
      <c r="J116" s="81">
        <v>61.88</v>
      </c>
    </row>
    <row r="117" spans="1:20" s="35" customFormat="1" ht="12" thickBot="1" x14ac:dyDescent="0.35">
      <c r="A117" s="60"/>
      <c r="B117" s="61" t="s">
        <v>49</v>
      </c>
      <c r="C117" s="80">
        <v>1115.24</v>
      </c>
      <c r="D117" s="28">
        <v>0</v>
      </c>
      <c r="E117" s="28">
        <v>6</v>
      </c>
      <c r="F117" s="28">
        <v>19.100000000000001</v>
      </c>
      <c r="G117" s="28">
        <v>105.5</v>
      </c>
      <c r="H117" s="29">
        <v>8.4499999999999993</v>
      </c>
      <c r="I117" s="82">
        <v>1254.29</v>
      </c>
      <c r="J117" s="83">
        <v>87.5</v>
      </c>
    </row>
    <row r="118" spans="1:20" x14ac:dyDescent="0.3">
      <c r="A118" s="25" t="s">
        <v>42</v>
      </c>
    </row>
    <row r="119" spans="1:20" x14ac:dyDescent="0.3">
      <c r="A119" s="25" t="s">
        <v>43</v>
      </c>
    </row>
    <row r="121" spans="1:20" x14ac:dyDescent="0.3">
      <c r="A121" s="24"/>
    </row>
    <row r="122" spans="1:20" s="5" customFormat="1" ht="26.25" customHeight="1" thickBot="1" x14ac:dyDescent="0.35">
      <c r="A122" s="24" t="s">
        <v>45</v>
      </c>
      <c r="N122" s="1"/>
      <c r="O122" s="1" t="s">
        <v>27</v>
      </c>
      <c r="P122" s="1"/>
      <c r="Q122" s="1"/>
      <c r="R122" s="1"/>
      <c r="S122" s="1"/>
      <c r="T122" s="1"/>
    </row>
    <row r="123" spans="1:20" s="5" customFormat="1" ht="75.75" customHeight="1" thickBot="1" x14ac:dyDescent="0.35">
      <c r="A123" s="6" t="s">
        <v>1</v>
      </c>
      <c r="B123" s="7" t="s">
        <v>2</v>
      </c>
      <c r="C123" s="8" t="s">
        <v>32</v>
      </c>
      <c r="D123" s="8" t="s">
        <v>33</v>
      </c>
      <c r="E123" s="8" t="s">
        <v>34</v>
      </c>
      <c r="F123" s="8" t="s">
        <v>35</v>
      </c>
      <c r="G123" s="8" t="s">
        <v>36</v>
      </c>
      <c r="H123" s="9" t="s">
        <v>37</v>
      </c>
      <c r="I123" s="26" t="s">
        <v>38</v>
      </c>
      <c r="J123" s="9" t="s">
        <v>39</v>
      </c>
      <c r="N123" s="1"/>
      <c r="O123" s="1"/>
      <c r="P123" s="1"/>
      <c r="Q123" s="1"/>
      <c r="R123" s="1"/>
      <c r="S123" s="1"/>
      <c r="T123" s="1"/>
    </row>
    <row r="124" spans="1:20" ht="12.9" customHeight="1" x14ac:dyDescent="0.35">
      <c r="A124" s="10">
        <v>1</v>
      </c>
      <c r="B124" s="11" t="s">
        <v>3</v>
      </c>
      <c r="C124" s="95">
        <v>172.5</v>
      </c>
      <c r="D124" s="96">
        <v>0</v>
      </c>
      <c r="E124" s="96">
        <v>0</v>
      </c>
      <c r="F124" s="96">
        <v>2</v>
      </c>
      <c r="G124" s="96">
        <v>39.75</v>
      </c>
      <c r="H124" s="97">
        <v>0</v>
      </c>
      <c r="I124" s="105">
        <f t="shared" ref="I124:I138" si="9">SUM(C124:H124)</f>
        <v>214.25</v>
      </c>
      <c r="J124" s="106">
        <v>0</v>
      </c>
    </row>
    <row r="125" spans="1:20" ht="12.9" customHeight="1" x14ac:dyDescent="0.35">
      <c r="A125" s="12">
        <v>2</v>
      </c>
      <c r="B125" s="13" t="s">
        <v>4</v>
      </c>
      <c r="C125" s="98">
        <v>114.37</v>
      </c>
      <c r="D125" s="94">
        <v>0</v>
      </c>
      <c r="E125" s="94">
        <v>0</v>
      </c>
      <c r="F125" s="94">
        <v>0</v>
      </c>
      <c r="G125" s="94">
        <v>0</v>
      </c>
      <c r="H125" s="99">
        <v>0</v>
      </c>
      <c r="I125" s="33">
        <f t="shared" si="9"/>
        <v>114.37</v>
      </c>
      <c r="J125" s="81">
        <v>0</v>
      </c>
      <c r="K125" s="35"/>
    </row>
    <row r="126" spans="1:20" ht="12.9" x14ac:dyDescent="0.35">
      <c r="A126" s="12">
        <v>3</v>
      </c>
      <c r="B126" s="13" t="s">
        <v>5</v>
      </c>
      <c r="C126" s="98">
        <v>0</v>
      </c>
      <c r="D126" s="94">
        <v>0</v>
      </c>
      <c r="E126" s="94">
        <v>0</v>
      </c>
      <c r="F126" s="94">
        <v>0</v>
      </c>
      <c r="G126" s="94">
        <v>0</v>
      </c>
      <c r="H126" s="99">
        <v>0</v>
      </c>
      <c r="I126" s="33">
        <f t="shared" si="9"/>
        <v>0</v>
      </c>
      <c r="J126" s="81">
        <v>0</v>
      </c>
      <c r="K126" s="35"/>
    </row>
    <row r="127" spans="1:20" ht="12.9" x14ac:dyDescent="0.35">
      <c r="A127" s="12">
        <v>4</v>
      </c>
      <c r="B127" s="13" t="s">
        <v>6</v>
      </c>
      <c r="C127" s="98">
        <v>142.5</v>
      </c>
      <c r="D127" s="94">
        <v>0</v>
      </c>
      <c r="E127" s="94">
        <v>0</v>
      </c>
      <c r="F127" s="94">
        <v>0</v>
      </c>
      <c r="G127" s="94">
        <v>0</v>
      </c>
      <c r="H127" s="99">
        <v>0</v>
      </c>
      <c r="I127" s="33">
        <f t="shared" si="9"/>
        <v>142.5</v>
      </c>
      <c r="J127" s="81">
        <v>0</v>
      </c>
      <c r="K127" s="35"/>
    </row>
    <row r="128" spans="1:20" ht="12.9" x14ac:dyDescent="0.35">
      <c r="A128" s="12">
        <v>5</v>
      </c>
      <c r="B128" s="13" t="s">
        <v>7</v>
      </c>
      <c r="C128" s="98">
        <v>112.5</v>
      </c>
      <c r="D128" s="94">
        <v>0</v>
      </c>
      <c r="E128" s="94">
        <v>0</v>
      </c>
      <c r="F128" s="94">
        <v>7.25</v>
      </c>
      <c r="G128" s="94">
        <v>3.25</v>
      </c>
      <c r="H128" s="99">
        <v>0</v>
      </c>
      <c r="I128" s="33">
        <f t="shared" si="9"/>
        <v>123</v>
      </c>
      <c r="J128" s="81">
        <v>0</v>
      </c>
      <c r="K128" s="35"/>
    </row>
    <row r="129" spans="1:13" ht="12.9" x14ac:dyDescent="0.35">
      <c r="A129" s="12">
        <v>6</v>
      </c>
      <c r="B129" s="13" t="s">
        <v>8</v>
      </c>
      <c r="C129" s="98">
        <v>42</v>
      </c>
      <c r="D129" s="94">
        <v>0</v>
      </c>
      <c r="E129" s="94">
        <v>0</v>
      </c>
      <c r="F129" s="94">
        <v>3.6</v>
      </c>
      <c r="G129" s="94">
        <v>0</v>
      </c>
      <c r="H129" s="99">
        <v>0</v>
      </c>
      <c r="I129" s="33">
        <f t="shared" si="9"/>
        <v>45.6</v>
      </c>
      <c r="J129" s="81">
        <v>0</v>
      </c>
      <c r="K129" s="35"/>
    </row>
    <row r="130" spans="1:13" ht="12.9" x14ac:dyDescent="0.35">
      <c r="A130" s="12">
        <v>7</v>
      </c>
      <c r="B130" s="13" t="s">
        <v>9</v>
      </c>
      <c r="C130" s="98">
        <v>37.5</v>
      </c>
      <c r="D130" s="94">
        <v>0</v>
      </c>
      <c r="E130" s="94">
        <v>0</v>
      </c>
      <c r="F130" s="94">
        <v>0</v>
      </c>
      <c r="G130" s="94">
        <v>0</v>
      </c>
      <c r="H130" s="99">
        <v>0</v>
      </c>
      <c r="I130" s="33">
        <f t="shared" si="9"/>
        <v>37.5</v>
      </c>
      <c r="J130" s="81">
        <v>37.5</v>
      </c>
      <c r="K130" s="35"/>
    </row>
    <row r="131" spans="1:13" ht="12.9" x14ac:dyDescent="0.35">
      <c r="A131" s="12">
        <v>8</v>
      </c>
      <c r="B131" s="13" t="s">
        <v>10</v>
      </c>
      <c r="C131" s="98">
        <v>120</v>
      </c>
      <c r="D131" s="94">
        <v>0</v>
      </c>
      <c r="E131" s="94">
        <v>0</v>
      </c>
      <c r="F131" s="94">
        <v>0</v>
      </c>
      <c r="G131" s="94">
        <v>41.25</v>
      </c>
      <c r="H131" s="99">
        <v>0</v>
      </c>
      <c r="I131" s="33">
        <f t="shared" si="9"/>
        <v>161.25</v>
      </c>
      <c r="J131" s="81">
        <v>0</v>
      </c>
      <c r="K131" s="35"/>
    </row>
    <row r="132" spans="1:13" ht="12.9" x14ac:dyDescent="0.35">
      <c r="A132" s="12">
        <v>9</v>
      </c>
      <c r="B132" s="13" t="s">
        <v>11</v>
      </c>
      <c r="C132" s="98">
        <v>142.5</v>
      </c>
      <c r="D132" s="94">
        <v>0</v>
      </c>
      <c r="E132" s="94">
        <v>0</v>
      </c>
      <c r="F132" s="94">
        <v>0</v>
      </c>
      <c r="G132" s="94">
        <v>0</v>
      </c>
      <c r="H132" s="99">
        <v>3.75</v>
      </c>
      <c r="I132" s="33">
        <f t="shared" si="9"/>
        <v>146.25</v>
      </c>
      <c r="J132" s="81">
        <v>37.5</v>
      </c>
      <c r="K132" s="35"/>
    </row>
    <row r="133" spans="1:13" ht="12.9" x14ac:dyDescent="0.35">
      <c r="A133" s="12">
        <v>10</v>
      </c>
      <c r="B133" s="13" t="s">
        <v>12</v>
      </c>
      <c r="C133" s="98">
        <v>0</v>
      </c>
      <c r="D133" s="94">
        <v>0</v>
      </c>
      <c r="E133" s="94">
        <v>0</v>
      </c>
      <c r="F133" s="94">
        <v>0</v>
      </c>
      <c r="G133" s="94">
        <v>0</v>
      </c>
      <c r="H133" s="99">
        <v>0</v>
      </c>
      <c r="I133" s="33">
        <f t="shared" si="9"/>
        <v>0</v>
      </c>
      <c r="J133" s="81">
        <v>0</v>
      </c>
      <c r="K133" s="35"/>
    </row>
    <row r="134" spans="1:13" ht="12.9" x14ac:dyDescent="0.35">
      <c r="A134" s="12">
        <v>11</v>
      </c>
      <c r="B134" s="13" t="s">
        <v>13</v>
      </c>
      <c r="C134" s="98">
        <v>39.380000000000003</v>
      </c>
      <c r="D134" s="94">
        <v>0</v>
      </c>
      <c r="E134" s="94">
        <v>0</v>
      </c>
      <c r="F134" s="94">
        <v>0</v>
      </c>
      <c r="G134" s="94">
        <v>16.75</v>
      </c>
      <c r="H134" s="99">
        <v>0</v>
      </c>
      <c r="I134" s="33">
        <f t="shared" si="9"/>
        <v>56.13</v>
      </c>
      <c r="J134" s="81">
        <v>0</v>
      </c>
      <c r="K134" s="35"/>
    </row>
    <row r="135" spans="1:13" ht="12.9" x14ac:dyDescent="0.35">
      <c r="A135" s="12">
        <v>12</v>
      </c>
      <c r="B135" s="13" t="s">
        <v>14</v>
      </c>
      <c r="C135" s="98">
        <v>52.5</v>
      </c>
      <c r="D135" s="94">
        <v>0</v>
      </c>
      <c r="E135" s="94">
        <v>0</v>
      </c>
      <c r="F135" s="94">
        <v>0</v>
      </c>
      <c r="G135" s="94">
        <v>36.25</v>
      </c>
      <c r="H135" s="99">
        <v>4.68</v>
      </c>
      <c r="I135" s="33">
        <f t="shared" si="9"/>
        <v>93.43</v>
      </c>
      <c r="J135" s="81">
        <v>0</v>
      </c>
      <c r="K135" s="35"/>
    </row>
    <row r="136" spans="1:13" ht="12.9" x14ac:dyDescent="0.35">
      <c r="A136" s="12">
        <v>13</v>
      </c>
      <c r="B136" s="13" t="s">
        <v>15</v>
      </c>
      <c r="C136" s="98">
        <v>30</v>
      </c>
      <c r="D136" s="94">
        <v>0</v>
      </c>
      <c r="E136" s="94">
        <v>0</v>
      </c>
      <c r="F136" s="94">
        <v>0</v>
      </c>
      <c r="G136" s="94">
        <v>0</v>
      </c>
      <c r="H136" s="99">
        <v>0</v>
      </c>
      <c r="I136" s="33">
        <f t="shared" si="9"/>
        <v>30</v>
      </c>
      <c r="J136" s="81">
        <v>0</v>
      </c>
      <c r="K136" s="35"/>
    </row>
    <row r="137" spans="1:13" ht="12.9" x14ac:dyDescent="0.35">
      <c r="A137" s="12">
        <v>14</v>
      </c>
      <c r="B137" s="13" t="s">
        <v>16</v>
      </c>
      <c r="C137" s="98">
        <v>67.5</v>
      </c>
      <c r="D137" s="94">
        <v>0</v>
      </c>
      <c r="E137" s="94">
        <v>0</v>
      </c>
      <c r="F137" s="94">
        <v>0</v>
      </c>
      <c r="G137" s="94">
        <v>30</v>
      </c>
      <c r="H137" s="99">
        <v>0</v>
      </c>
      <c r="I137" s="33">
        <f t="shared" si="9"/>
        <v>97.5</v>
      </c>
      <c r="J137" s="81">
        <v>0</v>
      </c>
      <c r="K137" s="35"/>
    </row>
    <row r="138" spans="1:13" ht="13.3" thickBot="1" x14ac:dyDescent="0.4">
      <c r="A138" s="14">
        <v>15</v>
      </c>
      <c r="B138" s="15" t="s">
        <v>17</v>
      </c>
      <c r="C138" s="100">
        <v>35.5</v>
      </c>
      <c r="D138" s="101">
        <v>0</v>
      </c>
      <c r="E138" s="101">
        <v>0</v>
      </c>
      <c r="F138" s="101">
        <v>0</v>
      </c>
      <c r="G138" s="101">
        <v>0</v>
      </c>
      <c r="H138" s="102">
        <v>0</v>
      </c>
      <c r="I138" s="82">
        <f t="shared" si="9"/>
        <v>35.5</v>
      </c>
      <c r="J138" s="83">
        <v>0</v>
      </c>
      <c r="K138" s="35"/>
      <c r="L138" s="35" t="s">
        <v>62</v>
      </c>
      <c r="M138" s="35" t="s">
        <v>63</v>
      </c>
    </row>
    <row r="139" spans="1:13" s="16" customFormat="1" x14ac:dyDescent="0.3">
      <c r="A139" s="30"/>
      <c r="B139" s="50" t="s">
        <v>65</v>
      </c>
      <c r="C139" s="78">
        <f t="shared" ref="C139:J139" si="10">SUM(C124:C138)</f>
        <v>1108.75</v>
      </c>
      <c r="D139" s="92">
        <f t="shared" si="10"/>
        <v>0</v>
      </c>
      <c r="E139" s="92">
        <f t="shared" si="10"/>
        <v>0</v>
      </c>
      <c r="F139" s="92">
        <f t="shared" si="10"/>
        <v>12.85</v>
      </c>
      <c r="G139" s="92">
        <f t="shared" si="10"/>
        <v>167.25</v>
      </c>
      <c r="H139" s="93">
        <f t="shared" si="10"/>
        <v>8.43</v>
      </c>
      <c r="I139" s="55">
        <f t="shared" si="10"/>
        <v>1297.2800000000002</v>
      </c>
      <c r="J139" s="86">
        <f t="shared" si="10"/>
        <v>75</v>
      </c>
      <c r="K139" s="90"/>
      <c r="L139" s="34">
        <f>I139*52</f>
        <v>67458.560000000012</v>
      </c>
      <c r="M139" s="34">
        <f>L139/1950</f>
        <v>34.594133333333339</v>
      </c>
    </row>
    <row r="140" spans="1:13" s="35" customFormat="1" x14ac:dyDescent="0.3">
      <c r="A140" s="37"/>
      <c r="B140" s="51" t="s">
        <v>60</v>
      </c>
      <c r="C140" s="45">
        <v>1085.1799999999998</v>
      </c>
      <c r="D140" s="38">
        <v>0</v>
      </c>
      <c r="E140" s="38">
        <v>0</v>
      </c>
      <c r="F140" s="38">
        <v>34.6</v>
      </c>
      <c r="G140" s="38">
        <v>298.65999999999997</v>
      </c>
      <c r="H140" s="39">
        <v>4.68</v>
      </c>
      <c r="I140" s="56">
        <v>1423.12</v>
      </c>
      <c r="J140" s="53">
        <v>37.5</v>
      </c>
      <c r="K140" s="91"/>
      <c r="L140" s="35">
        <v>74002.239999999991</v>
      </c>
      <c r="M140" s="35">
        <v>37.949866666666665</v>
      </c>
    </row>
    <row r="141" spans="1:13" s="35" customFormat="1" x14ac:dyDescent="0.3">
      <c r="A141" s="37"/>
      <c r="B141" s="51" t="s">
        <v>58</v>
      </c>
      <c r="C141" s="45">
        <v>1012.6</v>
      </c>
      <c r="D141" s="38">
        <v>0</v>
      </c>
      <c r="E141" s="38">
        <v>3</v>
      </c>
      <c r="F141" s="38">
        <v>32</v>
      </c>
      <c r="G141" s="38">
        <v>217.03</v>
      </c>
      <c r="H141" s="39">
        <v>0</v>
      </c>
      <c r="I141" s="56">
        <v>1264.6300000000001</v>
      </c>
      <c r="J141" s="53">
        <v>93.75</v>
      </c>
      <c r="K141" s="91"/>
      <c r="L141" s="91"/>
    </row>
    <row r="142" spans="1:13" s="35" customFormat="1" x14ac:dyDescent="0.3">
      <c r="A142" s="37"/>
      <c r="B142" s="51" t="s">
        <v>57</v>
      </c>
      <c r="C142" s="45">
        <v>976.38</v>
      </c>
      <c r="D142" s="38">
        <v>0</v>
      </c>
      <c r="E142" s="38">
        <v>0</v>
      </c>
      <c r="F142" s="38">
        <v>40</v>
      </c>
      <c r="G142" s="38">
        <v>100.11</v>
      </c>
      <c r="H142" s="39">
        <v>0</v>
      </c>
      <c r="I142" s="56">
        <v>1116.49</v>
      </c>
      <c r="J142" s="53">
        <v>97.5</v>
      </c>
    </row>
    <row r="143" spans="1:13" s="35" customFormat="1" x14ac:dyDescent="0.3">
      <c r="A143" s="37"/>
      <c r="B143" s="51" t="s">
        <v>52</v>
      </c>
      <c r="C143" s="45">
        <v>997.25</v>
      </c>
      <c r="D143" s="38">
        <v>0</v>
      </c>
      <c r="E143" s="38">
        <v>0</v>
      </c>
      <c r="F143" s="38">
        <v>7</v>
      </c>
      <c r="G143" s="38">
        <v>72.599999999999994</v>
      </c>
      <c r="H143" s="39">
        <v>0</v>
      </c>
      <c r="I143" s="56">
        <v>1076.8499999999999</v>
      </c>
      <c r="J143" s="53">
        <v>153.75</v>
      </c>
    </row>
    <row r="144" spans="1:13" s="35" customFormat="1" x14ac:dyDescent="0.3">
      <c r="A144" s="37"/>
      <c r="B144" s="51" t="s">
        <v>49</v>
      </c>
      <c r="C144" s="45">
        <v>824.88</v>
      </c>
      <c r="D144" s="38">
        <v>0</v>
      </c>
      <c r="E144" s="38">
        <v>0</v>
      </c>
      <c r="F144" s="38">
        <v>7.2</v>
      </c>
      <c r="G144" s="38">
        <v>61.25</v>
      </c>
      <c r="H144" s="39">
        <v>0</v>
      </c>
      <c r="I144" s="56">
        <v>893.32999999999993</v>
      </c>
      <c r="J144" s="53">
        <v>153.75</v>
      </c>
    </row>
    <row r="145" spans="1:20" s="35" customFormat="1" x14ac:dyDescent="0.3">
      <c r="A145" s="37"/>
      <c r="B145" s="51" t="s">
        <v>48</v>
      </c>
      <c r="C145" s="45">
        <v>701.43</v>
      </c>
      <c r="D145" s="38">
        <v>0</v>
      </c>
      <c r="E145" s="38">
        <v>0</v>
      </c>
      <c r="F145" s="38">
        <v>16</v>
      </c>
      <c r="G145" s="38">
        <v>69</v>
      </c>
      <c r="H145" s="39">
        <v>0</v>
      </c>
      <c r="I145" s="56">
        <v>786.43</v>
      </c>
      <c r="J145" s="53">
        <v>176.25</v>
      </c>
    </row>
    <row r="146" spans="1:20" s="35" customFormat="1" ht="12" thickBot="1" x14ac:dyDescent="0.35">
      <c r="A146" s="49"/>
      <c r="B146" s="52" t="s">
        <v>28</v>
      </c>
      <c r="C146" s="46">
        <v>643.68000000000006</v>
      </c>
      <c r="D146" s="47">
        <v>0</v>
      </c>
      <c r="E146" s="47">
        <v>1</v>
      </c>
      <c r="F146" s="47">
        <v>13</v>
      </c>
      <c r="G146" s="47">
        <v>69</v>
      </c>
      <c r="H146" s="48">
        <v>7.5</v>
      </c>
      <c r="I146" s="57">
        <v>734.18000000000006</v>
      </c>
      <c r="J146" s="54">
        <v>150</v>
      </c>
    </row>
    <row r="147" spans="1:20" x14ac:dyDescent="0.3">
      <c r="A147" s="25" t="s">
        <v>42</v>
      </c>
    </row>
    <row r="148" spans="1:20" x14ac:dyDescent="0.3">
      <c r="A148" s="25" t="s">
        <v>43</v>
      </c>
    </row>
    <row r="152" spans="1:20" s="5" customFormat="1" ht="26.25" customHeight="1" thickBot="1" x14ac:dyDescent="0.35">
      <c r="A152" s="24" t="s">
        <v>46</v>
      </c>
      <c r="N152" s="1"/>
      <c r="O152" s="1"/>
      <c r="P152" s="1"/>
      <c r="Q152" s="1"/>
      <c r="R152" s="1"/>
      <c r="S152" s="1"/>
      <c r="T152" s="1"/>
    </row>
    <row r="153" spans="1:20" s="5" customFormat="1" ht="72" customHeight="1" thickBot="1" x14ac:dyDescent="0.35">
      <c r="A153" s="6" t="s">
        <v>1</v>
      </c>
      <c r="B153" s="7" t="s">
        <v>2</v>
      </c>
      <c r="C153" s="8" t="s">
        <v>32</v>
      </c>
      <c r="D153" s="8" t="s">
        <v>33</v>
      </c>
      <c r="E153" s="8" t="s">
        <v>34</v>
      </c>
      <c r="F153" s="8" t="s">
        <v>35</v>
      </c>
      <c r="G153" s="8" t="s">
        <v>36</v>
      </c>
      <c r="H153" s="9" t="s">
        <v>37</v>
      </c>
      <c r="I153" s="9" t="s">
        <v>38</v>
      </c>
      <c r="J153" s="9" t="s">
        <v>39</v>
      </c>
      <c r="N153" s="1"/>
      <c r="O153" s="1"/>
      <c r="P153" s="1"/>
      <c r="Q153" s="1"/>
      <c r="R153" s="1"/>
      <c r="S153" s="1"/>
      <c r="T153" s="1"/>
    </row>
    <row r="154" spans="1:20" ht="12.9" customHeight="1" x14ac:dyDescent="0.35">
      <c r="A154" s="10">
        <v>1</v>
      </c>
      <c r="B154" s="11" t="s">
        <v>3</v>
      </c>
      <c r="C154" s="95">
        <v>30</v>
      </c>
      <c r="D154" s="96">
        <v>0</v>
      </c>
      <c r="E154" s="96">
        <v>4</v>
      </c>
      <c r="F154" s="96">
        <v>0</v>
      </c>
      <c r="G154" s="96">
        <v>4</v>
      </c>
      <c r="H154" s="97">
        <v>0</v>
      </c>
      <c r="I154" s="105">
        <f t="shared" ref="I154:I168" si="11">SUM(C154:H154)</f>
        <v>38</v>
      </c>
      <c r="J154" s="106">
        <v>0</v>
      </c>
    </row>
    <row r="155" spans="1:20" ht="12.9" customHeight="1" x14ac:dyDescent="0.35">
      <c r="A155" s="12">
        <v>2</v>
      </c>
      <c r="B155" s="13" t="s">
        <v>4</v>
      </c>
      <c r="C155" s="98">
        <v>30</v>
      </c>
      <c r="D155" s="94">
        <v>0</v>
      </c>
      <c r="E155" s="94">
        <v>3.5</v>
      </c>
      <c r="F155" s="94">
        <v>0</v>
      </c>
      <c r="G155" s="94">
        <v>0</v>
      </c>
      <c r="H155" s="99">
        <v>0</v>
      </c>
      <c r="I155" s="33">
        <f t="shared" si="11"/>
        <v>33.5</v>
      </c>
      <c r="J155" s="81">
        <v>0</v>
      </c>
    </row>
    <row r="156" spans="1:20" ht="12.9" x14ac:dyDescent="0.35">
      <c r="A156" s="12">
        <v>3</v>
      </c>
      <c r="B156" s="13" t="s">
        <v>5</v>
      </c>
      <c r="C156" s="98">
        <v>6</v>
      </c>
      <c r="D156" s="94">
        <v>0</v>
      </c>
      <c r="E156" s="94">
        <v>3</v>
      </c>
      <c r="F156" s="94">
        <v>0</v>
      </c>
      <c r="G156" s="94">
        <v>0</v>
      </c>
      <c r="H156" s="99">
        <v>0</v>
      </c>
      <c r="I156" s="33">
        <f t="shared" si="11"/>
        <v>9</v>
      </c>
      <c r="J156" s="81">
        <v>0</v>
      </c>
    </row>
    <row r="157" spans="1:20" ht="12.9" x14ac:dyDescent="0.35">
      <c r="A157" s="12">
        <v>4</v>
      </c>
      <c r="B157" s="13" t="s">
        <v>6</v>
      </c>
      <c r="C157" s="98">
        <v>22.5</v>
      </c>
      <c r="D157" s="94">
        <v>1.88</v>
      </c>
      <c r="E157" s="94">
        <v>3.75</v>
      </c>
      <c r="F157" s="94">
        <v>0</v>
      </c>
      <c r="G157" s="94">
        <v>0</v>
      </c>
      <c r="H157" s="99">
        <v>7.5</v>
      </c>
      <c r="I157" s="33">
        <f t="shared" si="11"/>
        <v>35.629999999999995</v>
      </c>
      <c r="J157" s="81">
        <v>0</v>
      </c>
    </row>
    <row r="158" spans="1:20" ht="12.9" x14ac:dyDescent="0.35">
      <c r="A158" s="12">
        <v>5</v>
      </c>
      <c r="B158" s="13" t="s">
        <v>7</v>
      </c>
      <c r="C158" s="98">
        <v>37.5</v>
      </c>
      <c r="D158" s="94">
        <v>6</v>
      </c>
      <c r="E158" s="94">
        <v>7.5</v>
      </c>
      <c r="F158" s="94">
        <v>0</v>
      </c>
      <c r="G158" s="94">
        <v>7.5</v>
      </c>
      <c r="H158" s="99">
        <v>3.5</v>
      </c>
      <c r="I158" s="33">
        <f t="shared" si="11"/>
        <v>62</v>
      </c>
      <c r="J158" s="81">
        <v>0</v>
      </c>
    </row>
    <row r="159" spans="1:20" ht="12.9" x14ac:dyDescent="0.35">
      <c r="A159" s="12">
        <v>6</v>
      </c>
      <c r="B159" s="13" t="s">
        <v>8</v>
      </c>
      <c r="C159" s="98">
        <v>6</v>
      </c>
      <c r="D159" s="94">
        <v>0</v>
      </c>
      <c r="E159" s="94">
        <v>3</v>
      </c>
      <c r="F159" s="94">
        <v>0</v>
      </c>
      <c r="G159" s="94">
        <v>0</v>
      </c>
      <c r="H159" s="99">
        <v>0</v>
      </c>
      <c r="I159" s="33">
        <f t="shared" si="11"/>
        <v>9</v>
      </c>
      <c r="J159" s="81">
        <v>0</v>
      </c>
      <c r="P159" s="1" t="s">
        <v>27</v>
      </c>
    </row>
    <row r="160" spans="1:20" ht="12.9" x14ac:dyDescent="0.35">
      <c r="A160" s="12">
        <v>7</v>
      </c>
      <c r="B160" s="13" t="s">
        <v>9</v>
      </c>
      <c r="C160" s="98">
        <v>11.25</v>
      </c>
      <c r="D160" s="94">
        <v>0</v>
      </c>
      <c r="E160" s="94">
        <v>3</v>
      </c>
      <c r="F160" s="94">
        <v>0</v>
      </c>
      <c r="G160" s="94">
        <v>0</v>
      </c>
      <c r="H160" s="99">
        <v>0</v>
      </c>
      <c r="I160" s="33">
        <f t="shared" si="11"/>
        <v>14.25</v>
      </c>
      <c r="J160" s="81">
        <v>0</v>
      </c>
    </row>
    <row r="161" spans="1:13" ht="12.9" x14ac:dyDescent="0.35">
      <c r="A161" s="12">
        <v>8</v>
      </c>
      <c r="B161" s="13" t="s">
        <v>10</v>
      </c>
      <c r="C161" s="98">
        <v>18.75</v>
      </c>
      <c r="D161" s="94">
        <v>7.5</v>
      </c>
      <c r="E161" s="94">
        <v>7</v>
      </c>
      <c r="F161" s="94">
        <v>0</v>
      </c>
      <c r="G161" s="94">
        <v>0</v>
      </c>
      <c r="H161" s="99">
        <v>6</v>
      </c>
      <c r="I161" s="33">
        <f t="shared" si="11"/>
        <v>39.25</v>
      </c>
      <c r="J161" s="81">
        <v>0</v>
      </c>
    </row>
    <row r="162" spans="1:13" ht="12.9" x14ac:dyDescent="0.35">
      <c r="A162" s="12">
        <v>9</v>
      </c>
      <c r="B162" s="13" t="s">
        <v>11</v>
      </c>
      <c r="C162" s="98">
        <v>6</v>
      </c>
      <c r="D162" s="94">
        <v>0</v>
      </c>
      <c r="E162" s="94">
        <v>3</v>
      </c>
      <c r="F162" s="94">
        <v>0</v>
      </c>
      <c r="G162" s="94">
        <v>3</v>
      </c>
      <c r="H162" s="99">
        <v>3.75</v>
      </c>
      <c r="I162" s="33">
        <f t="shared" si="11"/>
        <v>15.75</v>
      </c>
      <c r="J162" s="81">
        <v>0</v>
      </c>
    </row>
    <row r="163" spans="1:13" ht="12.9" x14ac:dyDescent="0.35">
      <c r="A163" s="12">
        <v>10</v>
      </c>
      <c r="B163" s="13" t="s">
        <v>12</v>
      </c>
      <c r="C163" s="98">
        <v>3.75</v>
      </c>
      <c r="D163" s="94">
        <v>0</v>
      </c>
      <c r="E163" s="94">
        <v>2</v>
      </c>
      <c r="F163" s="94">
        <v>0</v>
      </c>
      <c r="G163" s="94">
        <v>3.75</v>
      </c>
      <c r="H163" s="99">
        <v>0</v>
      </c>
      <c r="I163" s="33">
        <f t="shared" si="11"/>
        <v>9.5</v>
      </c>
      <c r="J163" s="81">
        <v>2</v>
      </c>
    </row>
    <row r="164" spans="1:13" ht="12.9" x14ac:dyDescent="0.35">
      <c r="A164" s="12">
        <v>11</v>
      </c>
      <c r="B164" s="13" t="s">
        <v>13</v>
      </c>
      <c r="C164" s="98">
        <v>11.25</v>
      </c>
      <c r="D164" s="94">
        <v>0</v>
      </c>
      <c r="E164" s="94">
        <v>6</v>
      </c>
      <c r="F164" s="94">
        <v>0</v>
      </c>
      <c r="G164" s="94">
        <v>5</v>
      </c>
      <c r="H164" s="99">
        <v>0</v>
      </c>
      <c r="I164" s="33">
        <f t="shared" si="11"/>
        <v>22.25</v>
      </c>
      <c r="J164" s="81">
        <v>0</v>
      </c>
    </row>
    <row r="165" spans="1:13" ht="12.9" x14ac:dyDescent="0.35">
      <c r="A165" s="12">
        <v>12</v>
      </c>
      <c r="B165" s="13" t="s">
        <v>14</v>
      </c>
      <c r="C165" s="98">
        <v>11</v>
      </c>
      <c r="D165" s="94">
        <v>3.75</v>
      </c>
      <c r="E165" s="94">
        <v>3.75</v>
      </c>
      <c r="F165" s="94">
        <v>0</v>
      </c>
      <c r="G165" s="94">
        <v>0</v>
      </c>
      <c r="H165" s="99">
        <v>4.68</v>
      </c>
      <c r="I165" s="33">
        <f t="shared" si="11"/>
        <v>23.18</v>
      </c>
      <c r="J165" s="81">
        <v>0</v>
      </c>
    </row>
    <row r="166" spans="1:13" ht="12.9" x14ac:dyDescent="0.35">
      <c r="A166" s="12">
        <v>13</v>
      </c>
      <c r="B166" s="13" t="s">
        <v>15</v>
      </c>
      <c r="C166" s="98">
        <v>15</v>
      </c>
      <c r="D166" s="94">
        <v>0</v>
      </c>
      <c r="E166" s="94">
        <v>10</v>
      </c>
      <c r="F166" s="94">
        <v>0</v>
      </c>
      <c r="G166" s="94">
        <v>0</v>
      </c>
      <c r="H166" s="99">
        <v>0</v>
      </c>
      <c r="I166" s="33">
        <f t="shared" si="11"/>
        <v>25</v>
      </c>
      <c r="J166" s="81">
        <v>0</v>
      </c>
    </row>
    <row r="167" spans="1:13" ht="12.9" x14ac:dyDescent="0.35">
      <c r="A167" s="12">
        <v>14</v>
      </c>
      <c r="B167" s="13" t="s">
        <v>16</v>
      </c>
      <c r="C167" s="98">
        <v>30</v>
      </c>
      <c r="D167" s="94">
        <v>7.5</v>
      </c>
      <c r="E167" s="94">
        <v>9.5</v>
      </c>
      <c r="F167" s="94">
        <v>0</v>
      </c>
      <c r="G167" s="94">
        <v>7.5</v>
      </c>
      <c r="H167" s="99">
        <v>0</v>
      </c>
      <c r="I167" s="33">
        <f t="shared" si="11"/>
        <v>54.5</v>
      </c>
      <c r="J167" s="81">
        <v>0</v>
      </c>
    </row>
    <row r="168" spans="1:13" ht="13.3" thickBot="1" x14ac:dyDescent="0.4">
      <c r="A168" s="14">
        <v>15</v>
      </c>
      <c r="B168" s="15" t="s">
        <v>17</v>
      </c>
      <c r="C168" s="100">
        <v>8</v>
      </c>
      <c r="D168" s="101">
        <v>2</v>
      </c>
      <c r="E168" s="101">
        <v>4</v>
      </c>
      <c r="F168" s="101">
        <v>0</v>
      </c>
      <c r="G168" s="101">
        <v>0</v>
      </c>
      <c r="H168" s="102">
        <v>0</v>
      </c>
      <c r="I168" s="82">
        <f t="shared" si="11"/>
        <v>14</v>
      </c>
      <c r="J168" s="83">
        <v>0</v>
      </c>
      <c r="L168" s="35" t="s">
        <v>62</v>
      </c>
      <c r="M168" s="35" t="s">
        <v>63</v>
      </c>
    </row>
    <row r="169" spans="1:13" s="16" customFormat="1" x14ac:dyDescent="0.3">
      <c r="A169" s="30"/>
      <c r="B169" s="50" t="s">
        <v>65</v>
      </c>
      <c r="C169" s="78">
        <f t="shared" ref="C169:J169" si="12">SUM(C154:C168)</f>
        <v>247</v>
      </c>
      <c r="D169" s="92">
        <f t="shared" si="12"/>
        <v>28.63</v>
      </c>
      <c r="E169" s="92">
        <f t="shared" si="12"/>
        <v>73</v>
      </c>
      <c r="F169" s="92">
        <f t="shared" si="12"/>
        <v>0</v>
      </c>
      <c r="G169" s="92">
        <f t="shared" si="12"/>
        <v>30.75</v>
      </c>
      <c r="H169" s="93">
        <f t="shared" si="12"/>
        <v>25.43</v>
      </c>
      <c r="I169" s="104">
        <f t="shared" si="12"/>
        <v>404.81</v>
      </c>
      <c r="J169" s="86">
        <f t="shared" si="12"/>
        <v>2</v>
      </c>
      <c r="K169" s="90"/>
      <c r="L169" s="34">
        <f>I169*52</f>
        <v>21050.12</v>
      </c>
      <c r="M169" s="34">
        <f>L169/1950</f>
        <v>10.794933333333333</v>
      </c>
    </row>
    <row r="170" spans="1:13" s="35" customFormat="1" x14ac:dyDescent="0.3">
      <c r="A170" s="37"/>
      <c r="B170" s="51" t="s">
        <v>60</v>
      </c>
      <c r="C170" s="45">
        <v>262.25</v>
      </c>
      <c r="D170" s="38">
        <v>31.13</v>
      </c>
      <c r="E170" s="38">
        <v>68.87</v>
      </c>
      <c r="F170" s="38">
        <v>4</v>
      </c>
      <c r="G170" s="38">
        <v>24</v>
      </c>
      <c r="H170" s="39">
        <v>11.43</v>
      </c>
      <c r="I170" s="56">
        <v>401.68</v>
      </c>
      <c r="J170" s="53">
        <v>2</v>
      </c>
      <c r="K170" s="91"/>
      <c r="L170" s="35">
        <v>20887.36</v>
      </c>
      <c r="M170" s="35">
        <v>10.711466666666666</v>
      </c>
    </row>
    <row r="171" spans="1:13" s="35" customFormat="1" x14ac:dyDescent="0.3">
      <c r="A171" s="37"/>
      <c r="B171" s="51" t="s">
        <v>58</v>
      </c>
      <c r="C171" s="45">
        <v>234.45</v>
      </c>
      <c r="D171" s="38">
        <v>13.25</v>
      </c>
      <c r="E171" s="38">
        <v>47.5</v>
      </c>
      <c r="F171" s="38">
        <v>0</v>
      </c>
      <c r="G171" s="38">
        <v>14.25</v>
      </c>
      <c r="H171" s="39">
        <v>3.75</v>
      </c>
      <c r="I171" s="56">
        <v>313.2</v>
      </c>
      <c r="J171" s="53">
        <v>2</v>
      </c>
      <c r="K171" s="91"/>
      <c r="L171" s="91"/>
    </row>
    <row r="172" spans="1:13" s="35" customFormat="1" x14ac:dyDescent="0.3">
      <c r="A172" s="37"/>
      <c r="B172" s="51" t="s">
        <v>57</v>
      </c>
      <c r="C172" s="45">
        <v>210.5</v>
      </c>
      <c r="D172" s="38">
        <v>5.25</v>
      </c>
      <c r="E172" s="38">
        <v>49</v>
      </c>
      <c r="F172" s="38">
        <v>0</v>
      </c>
      <c r="G172" s="38">
        <v>16.5</v>
      </c>
      <c r="H172" s="39">
        <v>0</v>
      </c>
      <c r="I172" s="56">
        <v>281.25</v>
      </c>
      <c r="J172" s="53">
        <v>2</v>
      </c>
    </row>
    <row r="173" spans="1:13" s="35" customFormat="1" x14ac:dyDescent="0.3">
      <c r="A173" s="37"/>
      <c r="B173" s="51" t="s">
        <v>52</v>
      </c>
      <c r="C173" s="45">
        <v>137</v>
      </c>
      <c r="D173" s="38">
        <v>5.25</v>
      </c>
      <c r="E173" s="38">
        <v>49</v>
      </c>
      <c r="F173" s="38">
        <v>0</v>
      </c>
      <c r="G173" s="38">
        <v>23.5</v>
      </c>
      <c r="H173" s="39">
        <v>3</v>
      </c>
      <c r="I173" s="56">
        <v>217.75</v>
      </c>
      <c r="J173" s="53">
        <v>18.5</v>
      </c>
    </row>
    <row r="174" spans="1:13" s="35" customFormat="1" x14ac:dyDescent="0.3">
      <c r="A174" s="37"/>
      <c r="B174" s="51" t="s">
        <v>49</v>
      </c>
      <c r="C174" s="45">
        <v>129.25</v>
      </c>
      <c r="D174" s="38">
        <v>5.25</v>
      </c>
      <c r="E174" s="38">
        <v>47</v>
      </c>
      <c r="F174" s="38">
        <v>0</v>
      </c>
      <c r="G174" s="38">
        <v>31.5</v>
      </c>
      <c r="H174" s="39">
        <v>3</v>
      </c>
      <c r="I174" s="56">
        <v>216</v>
      </c>
      <c r="J174" s="53">
        <v>17</v>
      </c>
    </row>
    <row r="175" spans="1:13" s="35" customFormat="1" x14ac:dyDescent="0.3">
      <c r="A175" s="37"/>
      <c r="B175" s="51" t="s">
        <v>48</v>
      </c>
      <c r="C175" s="45">
        <v>141.25</v>
      </c>
      <c r="D175" s="38">
        <v>5.25</v>
      </c>
      <c r="E175" s="38">
        <v>45.75</v>
      </c>
      <c r="F175" s="38">
        <v>0</v>
      </c>
      <c r="G175" s="38">
        <v>17.75</v>
      </c>
      <c r="H175" s="39">
        <v>3</v>
      </c>
      <c r="I175" s="56">
        <v>213</v>
      </c>
      <c r="J175" s="53">
        <v>2</v>
      </c>
    </row>
    <row r="176" spans="1:13" s="35" customFormat="1" ht="12" thickBot="1" x14ac:dyDescent="0.35">
      <c r="A176" s="49"/>
      <c r="B176" s="52" t="s">
        <v>28</v>
      </c>
      <c r="C176" s="46">
        <v>159.35</v>
      </c>
      <c r="D176" s="47">
        <v>5.25</v>
      </c>
      <c r="E176" s="47">
        <v>48.5</v>
      </c>
      <c r="F176" s="47">
        <v>0</v>
      </c>
      <c r="G176" s="47">
        <v>15.25</v>
      </c>
      <c r="H176" s="48">
        <v>2</v>
      </c>
      <c r="I176" s="57">
        <v>230.35</v>
      </c>
      <c r="J176" s="54">
        <v>50</v>
      </c>
    </row>
    <row r="177" spans="1:20" x14ac:dyDescent="0.3">
      <c r="A177" s="25" t="s">
        <v>42</v>
      </c>
    </row>
    <row r="178" spans="1:20" x14ac:dyDescent="0.3">
      <c r="A178" s="25" t="s">
        <v>43</v>
      </c>
    </row>
    <row r="181" spans="1:20" s="5" customFormat="1" ht="26.25" customHeight="1" thickBot="1" x14ac:dyDescent="0.35">
      <c r="A181" s="24" t="s">
        <v>47</v>
      </c>
      <c r="N181" s="1"/>
      <c r="O181" s="1"/>
      <c r="P181" s="1"/>
      <c r="Q181" s="1"/>
      <c r="R181" s="1"/>
      <c r="S181" s="1"/>
      <c r="T181" s="1"/>
    </row>
    <row r="182" spans="1:20" s="5" customFormat="1" ht="81.75" customHeight="1" thickBot="1" x14ac:dyDescent="0.35">
      <c r="A182" s="6" t="s">
        <v>1</v>
      </c>
      <c r="B182" s="7" t="s">
        <v>2</v>
      </c>
      <c r="C182" s="8" t="s">
        <v>32</v>
      </c>
      <c r="D182" s="8" t="s">
        <v>33</v>
      </c>
      <c r="E182" s="8" t="s">
        <v>34</v>
      </c>
      <c r="F182" s="8" t="s">
        <v>35</v>
      </c>
      <c r="G182" s="8" t="s">
        <v>36</v>
      </c>
      <c r="H182" s="9" t="s">
        <v>37</v>
      </c>
      <c r="I182" s="26" t="s">
        <v>38</v>
      </c>
      <c r="J182" s="26" t="s">
        <v>39</v>
      </c>
      <c r="N182" s="1"/>
      <c r="O182" s="1"/>
      <c r="P182" s="1"/>
      <c r="Q182" s="1"/>
      <c r="R182" s="1"/>
      <c r="S182" s="1"/>
      <c r="T182" s="1"/>
    </row>
    <row r="183" spans="1:20" ht="12.9" customHeight="1" x14ac:dyDescent="0.35">
      <c r="A183" s="10">
        <v>1</v>
      </c>
      <c r="B183" s="11" t="s">
        <v>3</v>
      </c>
      <c r="C183" s="95">
        <v>150</v>
      </c>
      <c r="D183" s="96">
        <v>0</v>
      </c>
      <c r="E183" s="96">
        <v>0</v>
      </c>
      <c r="F183" s="96">
        <v>0</v>
      </c>
      <c r="G183" s="96">
        <v>0</v>
      </c>
      <c r="H183" s="97">
        <v>0</v>
      </c>
      <c r="I183" s="105">
        <f t="shared" ref="I183:I197" si="13">SUM(C183:H183)</f>
        <v>150</v>
      </c>
      <c r="J183" s="106">
        <v>0</v>
      </c>
    </row>
    <row r="184" spans="1:20" ht="12.9" customHeight="1" x14ac:dyDescent="0.35">
      <c r="A184" s="12">
        <v>2</v>
      </c>
      <c r="B184" s="13" t="s">
        <v>4</v>
      </c>
      <c r="C184" s="98">
        <v>37.5</v>
      </c>
      <c r="D184" s="94">
        <v>30</v>
      </c>
      <c r="E184" s="94">
        <v>0</v>
      </c>
      <c r="F184" s="94">
        <v>0</v>
      </c>
      <c r="G184" s="94">
        <v>0</v>
      </c>
      <c r="H184" s="99">
        <v>0</v>
      </c>
      <c r="I184" s="33">
        <f t="shared" si="13"/>
        <v>67.5</v>
      </c>
      <c r="J184" s="81">
        <v>0</v>
      </c>
    </row>
    <row r="185" spans="1:20" ht="12.9" x14ac:dyDescent="0.35">
      <c r="A185" s="12">
        <v>3</v>
      </c>
      <c r="B185" s="13" t="s">
        <v>5</v>
      </c>
      <c r="C185" s="98">
        <v>37.5</v>
      </c>
      <c r="D185" s="94">
        <v>0</v>
      </c>
      <c r="E185" s="94">
        <v>0</v>
      </c>
      <c r="F185" s="94">
        <v>0</v>
      </c>
      <c r="G185" s="94">
        <v>0</v>
      </c>
      <c r="H185" s="99">
        <v>0</v>
      </c>
      <c r="I185" s="33">
        <f t="shared" si="13"/>
        <v>37.5</v>
      </c>
      <c r="J185" s="81">
        <v>0</v>
      </c>
    </row>
    <row r="186" spans="1:20" ht="12.9" x14ac:dyDescent="0.35">
      <c r="A186" s="12">
        <v>4</v>
      </c>
      <c r="B186" s="13" t="s">
        <v>6</v>
      </c>
      <c r="C186" s="98">
        <v>82.5</v>
      </c>
      <c r="D186" s="94">
        <v>0</v>
      </c>
      <c r="E186" s="94">
        <v>3.75</v>
      </c>
      <c r="F186" s="94">
        <v>0</v>
      </c>
      <c r="G186" s="94">
        <v>0</v>
      </c>
      <c r="H186" s="99">
        <v>0</v>
      </c>
      <c r="I186" s="33">
        <f t="shared" si="13"/>
        <v>86.25</v>
      </c>
      <c r="J186" s="81">
        <v>0</v>
      </c>
    </row>
    <row r="187" spans="1:20" ht="12.9" x14ac:dyDescent="0.35">
      <c r="A187" s="12">
        <v>5</v>
      </c>
      <c r="B187" s="13" t="s">
        <v>7</v>
      </c>
      <c r="C187" s="98">
        <v>112.5</v>
      </c>
      <c r="D187" s="94">
        <v>11.25</v>
      </c>
      <c r="E187" s="94">
        <v>0</v>
      </c>
      <c r="F187" s="94">
        <v>10.5</v>
      </c>
      <c r="G187" s="94">
        <v>0</v>
      </c>
      <c r="H187" s="99">
        <v>0</v>
      </c>
      <c r="I187" s="33">
        <f t="shared" si="13"/>
        <v>134.25</v>
      </c>
      <c r="J187" s="81">
        <v>0</v>
      </c>
    </row>
    <row r="188" spans="1:20" ht="12.9" x14ac:dyDescent="0.35">
      <c r="A188" s="12">
        <v>6</v>
      </c>
      <c r="B188" s="13" t="s">
        <v>8</v>
      </c>
      <c r="C188" s="98">
        <v>37.5</v>
      </c>
      <c r="D188" s="94">
        <v>0</v>
      </c>
      <c r="E188" s="94">
        <v>0</v>
      </c>
      <c r="F188" s="94">
        <v>0</v>
      </c>
      <c r="G188" s="94">
        <v>0</v>
      </c>
      <c r="H188" s="99">
        <v>0</v>
      </c>
      <c r="I188" s="33">
        <f t="shared" si="13"/>
        <v>37.5</v>
      </c>
      <c r="J188" s="81">
        <v>0</v>
      </c>
    </row>
    <row r="189" spans="1:20" ht="12.9" x14ac:dyDescent="0.35">
      <c r="A189" s="12">
        <v>7</v>
      </c>
      <c r="B189" s="13" t="s">
        <v>9</v>
      </c>
      <c r="C189" s="98">
        <v>75</v>
      </c>
      <c r="D189" s="94">
        <v>0</v>
      </c>
      <c r="E189" s="94">
        <v>0</v>
      </c>
      <c r="F189" s="94">
        <v>0</v>
      </c>
      <c r="G189" s="94">
        <v>0</v>
      </c>
      <c r="H189" s="99">
        <v>0</v>
      </c>
      <c r="I189" s="33">
        <f t="shared" si="13"/>
        <v>75</v>
      </c>
      <c r="J189" s="81">
        <v>0</v>
      </c>
    </row>
    <row r="190" spans="1:20" ht="12.9" x14ac:dyDescent="0.35">
      <c r="A190" s="12">
        <v>8</v>
      </c>
      <c r="B190" s="13" t="s">
        <v>10</v>
      </c>
      <c r="C190" s="98">
        <v>37.5</v>
      </c>
      <c r="D190" s="94">
        <v>0</v>
      </c>
      <c r="E190" s="94">
        <v>0</v>
      </c>
      <c r="F190" s="94">
        <v>0</v>
      </c>
      <c r="G190" s="94">
        <v>0</v>
      </c>
      <c r="H190" s="99">
        <v>0</v>
      </c>
      <c r="I190" s="33">
        <f t="shared" si="13"/>
        <v>37.5</v>
      </c>
      <c r="J190" s="81">
        <v>0</v>
      </c>
    </row>
    <row r="191" spans="1:20" ht="12.9" x14ac:dyDescent="0.35">
      <c r="A191" s="12">
        <v>9</v>
      </c>
      <c r="B191" s="13" t="s">
        <v>11</v>
      </c>
      <c r="C191" s="98">
        <v>55</v>
      </c>
      <c r="D191" s="94">
        <v>5</v>
      </c>
      <c r="E191" s="94">
        <v>0</v>
      </c>
      <c r="F191" s="94">
        <v>5</v>
      </c>
      <c r="G191" s="94">
        <v>5</v>
      </c>
      <c r="H191" s="99">
        <v>5</v>
      </c>
      <c r="I191" s="33">
        <f t="shared" si="13"/>
        <v>75</v>
      </c>
      <c r="J191" s="81">
        <v>0</v>
      </c>
    </row>
    <row r="192" spans="1:20" ht="12.9" x14ac:dyDescent="0.35">
      <c r="A192" s="12">
        <v>10</v>
      </c>
      <c r="B192" s="13" t="s">
        <v>12</v>
      </c>
      <c r="C192" s="98">
        <v>37.5</v>
      </c>
      <c r="D192" s="94">
        <v>0</v>
      </c>
      <c r="E192" s="94">
        <v>0</v>
      </c>
      <c r="F192" s="94">
        <v>0</v>
      </c>
      <c r="G192" s="94">
        <v>0</v>
      </c>
      <c r="H192" s="99">
        <v>0</v>
      </c>
      <c r="I192" s="33">
        <f t="shared" si="13"/>
        <v>37.5</v>
      </c>
      <c r="J192" s="81">
        <v>0</v>
      </c>
    </row>
    <row r="193" spans="1:15" ht="12.9" x14ac:dyDescent="0.35">
      <c r="A193" s="12">
        <v>11</v>
      </c>
      <c r="B193" s="13" t="s">
        <v>13</v>
      </c>
      <c r="C193" s="98">
        <v>37.5</v>
      </c>
      <c r="D193" s="94">
        <v>0</v>
      </c>
      <c r="E193" s="94">
        <v>0</v>
      </c>
      <c r="F193" s="94">
        <v>0</v>
      </c>
      <c r="G193" s="94">
        <v>0</v>
      </c>
      <c r="H193" s="99">
        <v>0</v>
      </c>
      <c r="I193" s="33">
        <f t="shared" si="13"/>
        <v>37.5</v>
      </c>
      <c r="J193" s="81">
        <v>0</v>
      </c>
    </row>
    <row r="194" spans="1:15" ht="12.9" x14ac:dyDescent="0.35">
      <c r="A194" s="12">
        <v>12</v>
      </c>
      <c r="B194" s="13" t="s">
        <v>14</v>
      </c>
      <c r="C194" s="98">
        <v>37.5</v>
      </c>
      <c r="D194" s="94">
        <v>0</v>
      </c>
      <c r="E194" s="94">
        <v>0</v>
      </c>
      <c r="F194" s="94">
        <v>0</v>
      </c>
      <c r="G194" s="94">
        <v>0</v>
      </c>
      <c r="H194" s="99">
        <v>0</v>
      </c>
      <c r="I194" s="33">
        <f t="shared" si="13"/>
        <v>37.5</v>
      </c>
      <c r="J194" s="81">
        <v>0</v>
      </c>
    </row>
    <row r="195" spans="1:15" ht="12.9" x14ac:dyDescent="0.35">
      <c r="A195" s="12">
        <v>13</v>
      </c>
      <c r="B195" s="13" t="s">
        <v>15</v>
      </c>
      <c r="C195" s="98">
        <v>75</v>
      </c>
      <c r="D195" s="94">
        <v>0</v>
      </c>
      <c r="E195" s="94">
        <v>0</v>
      </c>
      <c r="F195" s="94">
        <v>0</v>
      </c>
      <c r="G195" s="94">
        <v>0</v>
      </c>
      <c r="H195" s="99">
        <v>0</v>
      </c>
      <c r="I195" s="33">
        <f t="shared" si="13"/>
        <v>75</v>
      </c>
      <c r="J195" s="81">
        <v>0</v>
      </c>
    </row>
    <row r="196" spans="1:15" ht="12.9" x14ac:dyDescent="0.35">
      <c r="A196" s="12">
        <v>14</v>
      </c>
      <c r="B196" s="13" t="s">
        <v>16</v>
      </c>
      <c r="C196" s="98">
        <v>112.5</v>
      </c>
      <c r="D196" s="94">
        <v>0</v>
      </c>
      <c r="E196" s="94">
        <v>0</v>
      </c>
      <c r="F196" s="94">
        <v>0</v>
      </c>
      <c r="G196" s="94">
        <v>0</v>
      </c>
      <c r="H196" s="99">
        <v>0</v>
      </c>
      <c r="I196" s="33">
        <f t="shared" si="13"/>
        <v>112.5</v>
      </c>
      <c r="J196" s="81">
        <v>0</v>
      </c>
    </row>
    <row r="197" spans="1:15" ht="13.3" thickBot="1" x14ac:dyDescent="0.4">
      <c r="A197" s="14">
        <v>15</v>
      </c>
      <c r="B197" s="15" t="s">
        <v>17</v>
      </c>
      <c r="C197" s="100">
        <v>75</v>
      </c>
      <c r="D197" s="101">
        <v>0</v>
      </c>
      <c r="E197" s="101">
        <v>0</v>
      </c>
      <c r="F197" s="101">
        <v>0</v>
      </c>
      <c r="G197" s="101">
        <v>0</v>
      </c>
      <c r="H197" s="102">
        <v>0</v>
      </c>
      <c r="I197" s="82">
        <f t="shared" si="13"/>
        <v>75</v>
      </c>
      <c r="J197" s="83">
        <v>0</v>
      </c>
      <c r="L197" s="35" t="s">
        <v>62</v>
      </c>
      <c r="M197" s="35" t="s">
        <v>63</v>
      </c>
      <c r="O197" s="91"/>
    </row>
    <row r="198" spans="1:15" s="16" customFormat="1" x14ac:dyDescent="0.3">
      <c r="A198" s="30"/>
      <c r="B198" s="50" t="s">
        <v>65</v>
      </c>
      <c r="C198" s="78">
        <f>SUM(C183:C197)</f>
        <v>1000</v>
      </c>
      <c r="D198" s="92">
        <f t="shared" ref="D198:J198" si="14">SUM(D183:D197)</f>
        <v>46.25</v>
      </c>
      <c r="E198" s="92">
        <f t="shared" si="14"/>
        <v>3.75</v>
      </c>
      <c r="F198" s="92">
        <f t="shared" si="14"/>
        <v>15.5</v>
      </c>
      <c r="G198" s="92">
        <f t="shared" si="14"/>
        <v>5</v>
      </c>
      <c r="H198" s="93">
        <f t="shared" si="14"/>
        <v>5</v>
      </c>
      <c r="I198" s="55">
        <f t="shared" si="14"/>
        <v>1075.5</v>
      </c>
      <c r="J198" s="44">
        <f t="shared" si="14"/>
        <v>0</v>
      </c>
      <c r="K198" s="90"/>
      <c r="L198" s="34">
        <f>I198*52</f>
        <v>55926</v>
      </c>
      <c r="M198" s="34">
        <f>L198/1950</f>
        <v>28.68</v>
      </c>
    </row>
    <row r="199" spans="1:15" s="35" customFormat="1" x14ac:dyDescent="0.3">
      <c r="A199" s="37"/>
      <c r="B199" s="51" t="s">
        <v>60</v>
      </c>
      <c r="C199" s="45">
        <v>1026.25</v>
      </c>
      <c r="D199" s="38">
        <v>27.5</v>
      </c>
      <c r="E199" s="38">
        <v>3.75</v>
      </c>
      <c r="F199" s="38">
        <v>41</v>
      </c>
      <c r="G199" s="38">
        <v>46.25</v>
      </c>
      <c r="H199" s="39">
        <v>5</v>
      </c>
      <c r="I199" s="56">
        <v>1149.75</v>
      </c>
      <c r="J199" s="53">
        <v>0</v>
      </c>
      <c r="K199" s="91"/>
      <c r="L199" s="35">
        <v>59787</v>
      </c>
      <c r="M199" s="35">
        <v>30.66</v>
      </c>
    </row>
    <row r="200" spans="1:15" s="35" customFormat="1" x14ac:dyDescent="0.3">
      <c r="A200" s="37"/>
      <c r="B200" s="51" t="s">
        <v>58</v>
      </c>
      <c r="C200" s="45">
        <v>805.25</v>
      </c>
      <c r="D200" s="38">
        <v>22.5</v>
      </c>
      <c r="E200" s="38">
        <v>0</v>
      </c>
      <c r="F200" s="38">
        <v>41</v>
      </c>
      <c r="G200" s="38">
        <v>102.5</v>
      </c>
      <c r="H200" s="39">
        <v>5</v>
      </c>
      <c r="I200" s="56">
        <v>976.25</v>
      </c>
      <c r="J200" s="53">
        <v>0</v>
      </c>
      <c r="K200" s="91"/>
    </row>
    <row r="201" spans="1:15" s="35" customFormat="1" x14ac:dyDescent="0.3">
      <c r="A201" s="37"/>
      <c r="B201" s="51" t="s">
        <v>57</v>
      </c>
      <c r="C201" s="45">
        <v>843.6</v>
      </c>
      <c r="D201" s="38">
        <v>26.25</v>
      </c>
      <c r="E201" s="38">
        <v>0</v>
      </c>
      <c r="F201" s="38">
        <v>7.5</v>
      </c>
      <c r="G201" s="38">
        <v>131</v>
      </c>
      <c r="H201" s="39">
        <v>7.5</v>
      </c>
      <c r="I201" s="56">
        <v>1015.85</v>
      </c>
      <c r="J201" s="53">
        <v>37.5</v>
      </c>
    </row>
    <row r="202" spans="1:15" s="35" customFormat="1" x14ac:dyDescent="0.3">
      <c r="A202" s="37"/>
      <c r="B202" s="51" t="s">
        <v>52</v>
      </c>
      <c r="C202" s="45">
        <v>767.5</v>
      </c>
      <c r="D202" s="38">
        <v>6</v>
      </c>
      <c r="E202" s="38">
        <v>24.75</v>
      </c>
      <c r="F202" s="38">
        <v>78</v>
      </c>
      <c r="G202" s="38">
        <v>127.88</v>
      </c>
      <c r="H202" s="39">
        <v>6</v>
      </c>
      <c r="I202" s="56">
        <v>1010.13</v>
      </c>
      <c r="J202" s="53">
        <v>37.5</v>
      </c>
    </row>
    <row r="203" spans="1:15" s="35" customFormat="1" x14ac:dyDescent="0.3">
      <c r="A203" s="37"/>
      <c r="B203" s="51" t="s">
        <v>49</v>
      </c>
      <c r="C203" s="45">
        <v>818.75</v>
      </c>
      <c r="D203" s="38">
        <v>0</v>
      </c>
      <c r="E203" s="38">
        <v>18.75</v>
      </c>
      <c r="F203" s="38">
        <v>36</v>
      </c>
      <c r="G203" s="38">
        <v>56.25</v>
      </c>
      <c r="H203" s="39">
        <v>0</v>
      </c>
      <c r="I203" s="56">
        <v>929.75</v>
      </c>
      <c r="J203" s="53">
        <v>37.5</v>
      </c>
    </row>
    <row r="204" spans="1:15" s="35" customFormat="1" x14ac:dyDescent="0.3">
      <c r="A204" s="37"/>
      <c r="B204" s="51" t="s">
        <v>48</v>
      </c>
      <c r="C204" s="45">
        <v>856</v>
      </c>
      <c r="D204" s="38">
        <v>0</v>
      </c>
      <c r="E204" s="38">
        <v>18.75</v>
      </c>
      <c r="F204" s="38">
        <v>36</v>
      </c>
      <c r="G204" s="38">
        <v>56.25</v>
      </c>
      <c r="H204" s="39">
        <v>0</v>
      </c>
      <c r="I204" s="56">
        <v>967</v>
      </c>
      <c r="J204" s="53">
        <v>37.5</v>
      </c>
    </row>
    <row r="205" spans="1:15" s="35" customFormat="1" ht="12" thickBot="1" x14ac:dyDescent="0.35">
      <c r="A205" s="49"/>
      <c r="B205" s="52" t="s">
        <v>28</v>
      </c>
      <c r="C205" s="46">
        <v>768.5</v>
      </c>
      <c r="D205" s="47">
        <v>7.75</v>
      </c>
      <c r="E205" s="47">
        <v>7.25</v>
      </c>
      <c r="F205" s="47">
        <v>36</v>
      </c>
      <c r="G205" s="47">
        <v>59.5</v>
      </c>
      <c r="H205" s="48">
        <v>60</v>
      </c>
      <c r="I205" s="57">
        <v>939</v>
      </c>
      <c r="J205" s="54">
        <v>0</v>
      </c>
    </row>
    <row r="206" spans="1:15" x14ac:dyDescent="0.3">
      <c r="A206" s="25" t="s">
        <v>42</v>
      </c>
    </row>
    <row r="207" spans="1:15" x14ac:dyDescent="0.3">
      <c r="A207" s="25" t="s">
        <v>43</v>
      </c>
    </row>
  </sheetData>
  <pageMargins left="0.7" right="0.7" top="0.78740157499999996" bottom="0.78740157499999996" header="0.3" footer="0.3"/>
  <pageSetup paperSize="9" scale="101" orientation="landscape" r:id="rId1"/>
  <headerFooter>
    <oddFooter>&amp;L&amp;F</oddFooter>
  </headerFooter>
  <rowBreaks count="6" manualBreakCount="6">
    <brk id="40" max="16383" man="1"/>
    <brk id="68" max="16383" man="1"/>
    <brk id="94" max="16383" man="1"/>
    <brk id="121" max="16383" man="1"/>
    <brk id="151" max="16383" man="1"/>
    <brk id="18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/>
  <dimension ref="A1:V26"/>
  <sheetViews>
    <sheetView zoomScaleNormal="100" workbookViewId="0">
      <selection activeCell="G5" sqref="G5"/>
    </sheetView>
  </sheetViews>
  <sheetFormatPr baseColWidth="10" defaultColWidth="9.23046875" defaultRowHeight="12.45" x14ac:dyDescent="0.3"/>
  <cols>
    <col min="1" max="1" width="9.23046875" style="108" customWidth="1"/>
    <col min="2" max="16384" width="9.23046875" style="108"/>
  </cols>
  <sheetData>
    <row r="1" spans="1:22" ht="17.600000000000001" x14ac:dyDescent="0.4">
      <c r="A1" s="107" t="s">
        <v>67</v>
      </c>
    </row>
    <row r="2" spans="1:22" x14ac:dyDescent="0.3">
      <c r="A2" s="108" t="s">
        <v>68</v>
      </c>
    </row>
    <row r="4" spans="1:22" x14ac:dyDescent="0.3">
      <c r="A4" s="109" t="s">
        <v>87</v>
      </c>
    </row>
    <row r="5" spans="1:22" x14ac:dyDescent="0.3">
      <c r="A5" s="108" t="s">
        <v>69</v>
      </c>
    </row>
    <row r="6" spans="1:22" x14ac:dyDescent="0.3">
      <c r="A6" s="108" t="s">
        <v>70</v>
      </c>
    </row>
    <row r="7" spans="1:22" x14ac:dyDescent="0.3">
      <c r="A7" s="108" t="s">
        <v>71</v>
      </c>
    </row>
    <row r="9" spans="1:22" x14ac:dyDescent="0.3">
      <c r="A9" s="108" t="s">
        <v>72</v>
      </c>
      <c r="B9" s="108" t="s">
        <v>73</v>
      </c>
      <c r="C9" s="108" t="s">
        <v>18</v>
      </c>
      <c r="D9" s="108" t="s">
        <v>74</v>
      </c>
      <c r="E9" s="108" t="s">
        <v>75</v>
      </c>
      <c r="F9" s="108" t="s">
        <v>76</v>
      </c>
      <c r="G9" s="108" t="s">
        <v>77</v>
      </c>
      <c r="H9" s="108" t="s">
        <v>19</v>
      </c>
      <c r="I9" s="108" t="s">
        <v>20</v>
      </c>
      <c r="J9" s="108" t="s">
        <v>21</v>
      </c>
      <c r="K9" s="108" t="s">
        <v>78</v>
      </c>
      <c r="L9" s="108" t="s">
        <v>79</v>
      </c>
      <c r="M9" s="108" t="s">
        <v>80</v>
      </c>
      <c r="N9" s="108" t="s">
        <v>81</v>
      </c>
      <c r="O9" s="108" t="s">
        <v>82</v>
      </c>
      <c r="P9" s="108" t="s">
        <v>83</v>
      </c>
      <c r="Q9" s="108" t="s">
        <v>23</v>
      </c>
      <c r="R9" s="108" t="s">
        <v>24</v>
      </c>
      <c r="S9" s="108" t="s">
        <v>25</v>
      </c>
      <c r="T9" s="108" t="s">
        <v>26</v>
      </c>
      <c r="U9" s="108" t="s">
        <v>56</v>
      </c>
      <c r="V9" s="108" t="s">
        <v>84</v>
      </c>
    </row>
    <row r="10" spans="1:22" x14ac:dyDescent="0.3">
      <c r="A10" s="108" t="s">
        <v>85</v>
      </c>
    </row>
    <row r="11" spans="1:22" x14ac:dyDescent="0.3">
      <c r="A11" s="108" t="s">
        <v>22</v>
      </c>
      <c r="B11" s="108">
        <v>694858</v>
      </c>
      <c r="C11" s="108">
        <v>8821</v>
      </c>
      <c r="D11" s="108">
        <v>16344</v>
      </c>
      <c r="E11" s="108">
        <v>22975</v>
      </c>
      <c r="F11" s="108">
        <v>29462</v>
      </c>
      <c r="G11" s="108">
        <v>21678</v>
      </c>
      <c r="H11" s="108">
        <v>20267</v>
      </c>
      <c r="I11" s="108">
        <v>12905</v>
      </c>
      <c r="J11" s="108">
        <v>12712</v>
      </c>
      <c r="K11" s="108">
        <v>24964</v>
      </c>
      <c r="L11" s="108">
        <v>21610</v>
      </c>
      <c r="M11" s="108">
        <v>73804</v>
      </c>
      <c r="N11" s="108">
        <v>133529</v>
      </c>
      <c r="O11" s="108">
        <v>96527</v>
      </c>
      <c r="P11" s="108">
        <v>121345</v>
      </c>
      <c r="Q11" s="108">
        <v>39033</v>
      </c>
      <c r="R11" s="108">
        <v>17193</v>
      </c>
      <c r="S11" s="108">
        <v>10349</v>
      </c>
      <c r="T11" s="108">
        <v>6422</v>
      </c>
      <c r="U11" s="108">
        <v>3527</v>
      </c>
      <c r="V11" s="108">
        <v>1391</v>
      </c>
    </row>
    <row r="12" spans="1:22" x14ac:dyDescent="0.3">
      <c r="A12" s="108" t="s">
        <v>3</v>
      </c>
      <c r="B12" s="108">
        <v>59946</v>
      </c>
      <c r="C12" s="108">
        <v>994</v>
      </c>
      <c r="D12" s="108">
        <v>1582</v>
      </c>
      <c r="E12" s="108">
        <v>1896</v>
      </c>
      <c r="F12" s="108">
        <v>2052</v>
      </c>
      <c r="G12" s="108">
        <v>1365</v>
      </c>
      <c r="H12" s="108">
        <v>1109</v>
      </c>
      <c r="I12" s="108">
        <v>641</v>
      </c>
      <c r="J12" s="108">
        <v>717</v>
      </c>
      <c r="K12" s="108">
        <v>1712</v>
      </c>
      <c r="L12" s="108">
        <v>1931</v>
      </c>
      <c r="M12" s="108">
        <v>8552</v>
      </c>
      <c r="N12" s="108">
        <v>16326</v>
      </c>
      <c r="O12" s="108">
        <v>8717</v>
      </c>
      <c r="P12" s="108">
        <v>8604</v>
      </c>
      <c r="Q12" s="108">
        <v>2225</v>
      </c>
      <c r="R12" s="108">
        <v>748</v>
      </c>
      <c r="S12" s="108">
        <v>385</v>
      </c>
      <c r="T12" s="108">
        <v>212</v>
      </c>
      <c r="U12" s="108">
        <v>112</v>
      </c>
      <c r="V12" s="108">
        <v>66</v>
      </c>
    </row>
    <row r="13" spans="1:22" x14ac:dyDescent="0.3">
      <c r="A13" s="108" t="s">
        <v>4</v>
      </c>
      <c r="B13" s="108">
        <v>63445</v>
      </c>
      <c r="C13" s="108">
        <v>989</v>
      </c>
      <c r="D13" s="108">
        <v>1549</v>
      </c>
      <c r="E13" s="108">
        <v>1755</v>
      </c>
      <c r="F13" s="108">
        <v>1788</v>
      </c>
      <c r="G13" s="108">
        <v>1133</v>
      </c>
      <c r="H13" s="108">
        <v>1000</v>
      </c>
      <c r="I13" s="108">
        <v>591</v>
      </c>
      <c r="J13" s="108">
        <v>723</v>
      </c>
      <c r="K13" s="108">
        <v>2631</v>
      </c>
      <c r="L13" s="108">
        <v>2880</v>
      </c>
      <c r="M13" s="108">
        <v>11452</v>
      </c>
      <c r="N13" s="108">
        <v>17899</v>
      </c>
      <c r="O13" s="108">
        <v>8186</v>
      </c>
      <c r="P13" s="108">
        <v>7554</v>
      </c>
      <c r="Q13" s="108">
        <v>1939</v>
      </c>
      <c r="R13" s="108">
        <v>700</v>
      </c>
      <c r="S13" s="108">
        <v>344</v>
      </c>
      <c r="T13" s="108">
        <v>183</v>
      </c>
      <c r="U13" s="108">
        <v>99</v>
      </c>
      <c r="V13" s="108">
        <v>50</v>
      </c>
    </row>
    <row r="14" spans="1:22" x14ac:dyDescent="0.3">
      <c r="A14" s="108" t="s">
        <v>5</v>
      </c>
      <c r="B14" s="108">
        <v>45630</v>
      </c>
      <c r="C14" s="108">
        <v>752</v>
      </c>
      <c r="D14" s="108">
        <v>1218</v>
      </c>
      <c r="E14" s="108">
        <v>1270</v>
      </c>
      <c r="F14" s="108">
        <v>1274</v>
      </c>
      <c r="G14" s="108">
        <v>728</v>
      </c>
      <c r="H14" s="108">
        <v>585</v>
      </c>
      <c r="I14" s="108">
        <v>389</v>
      </c>
      <c r="J14" s="108">
        <v>457</v>
      </c>
      <c r="K14" s="108">
        <v>1701</v>
      </c>
      <c r="L14" s="108">
        <v>1951</v>
      </c>
      <c r="M14" s="108">
        <v>8182</v>
      </c>
      <c r="N14" s="108">
        <v>12753</v>
      </c>
      <c r="O14" s="108">
        <v>5552</v>
      </c>
      <c r="P14" s="108">
        <v>5663</v>
      </c>
      <c r="Q14" s="108">
        <v>1761</v>
      </c>
      <c r="R14" s="108">
        <v>735</v>
      </c>
      <c r="S14" s="108">
        <v>334</v>
      </c>
      <c r="T14" s="108">
        <v>174</v>
      </c>
      <c r="U14" s="108">
        <v>92</v>
      </c>
      <c r="V14" s="108">
        <v>59</v>
      </c>
    </row>
    <row r="15" spans="1:22" x14ac:dyDescent="0.3">
      <c r="A15" s="108" t="s">
        <v>86</v>
      </c>
      <c r="B15" s="108">
        <v>40194</v>
      </c>
      <c r="C15" s="108">
        <v>479</v>
      </c>
      <c r="D15" s="108">
        <v>772</v>
      </c>
      <c r="E15" s="108">
        <v>806</v>
      </c>
      <c r="F15" s="108">
        <v>976</v>
      </c>
      <c r="G15" s="108">
        <v>629</v>
      </c>
      <c r="H15" s="108">
        <v>577</v>
      </c>
      <c r="I15" s="108">
        <v>367</v>
      </c>
      <c r="J15" s="108">
        <v>504</v>
      </c>
      <c r="K15" s="108">
        <v>2027</v>
      </c>
      <c r="L15" s="108">
        <v>2286</v>
      </c>
      <c r="M15" s="108">
        <v>7795</v>
      </c>
      <c r="N15" s="108">
        <v>9863</v>
      </c>
      <c r="O15" s="108">
        <v>4883</v>
      </c>
      <c r="P15" s="108">
        <v>5313</v>
      </c>
      <c r="Q15" s="108">
        <v>1566</v>
      </c>
      <c r="R15" s="108">
        <v>607</v>
      </c>
      <c r="S15" s="108">
        <v>390</v>
      </c>
      <c r="T15" s="108">
        <v>195</v>
      </c>
      <c r="U15" s="108">
        <v>94</v>
      </c>
      <c r="V15" s="108">
        <v>65</v>
      </c>
    </row>
    <row r="16" spans="1:22" x14ac:dyDescent="0.3">
      <c r="A16" s="108" t="s">
        <v>7</v>
      </c>
      <c r="B16" s="108">
        <v>59056</v>
      </c>
      <c r="C16" s="108">
        <v>566</v>
      </c>
      <c r="D16" s="108">
        <v>895</v>
      </c>
      <c r="E16" s="108">
        <v>1139</v>
      </c>
      <c r="F16" s="108">
        <v>1355</v>
      </c>
      <c r="G16" s="108">
        <v>981</v>
      </c>
      <c r="H16" s="108">
        <v>963</v>
      </c>
      <c r="I16" s="108">
        <v>661</v>
      </c>
      <c r="J16" s="108">
        <v>729</v>
      </c>
      <c r="K16" s="108">
        <v>2615</v>
      </c>
      <c r="L16" s="108">
        <v>2730</v>
      </c>
      <c r="M16" s="108">
        <v>9225</v>
      </c>
      <c r="N16" s="108">
        <v>11857</v>
      </c>
      <c r="O16" s="108">
        <v>6837</v>
      </c>
      <c r="P16" s="108">
        <v>10598</v>
      </c>
      <c r="Q16" s="108">
        <v>3852</v>
      </c>
      <c r="R16" s="108">
        <v>1853</v>
      </c>
      <c r="S16" s="108">
        <v>1128</v>
      </c>
      <c r="T16" s="108">
        <v>604</v>
      </c>
      <c r="U16" s="108">
        <v>315</v>
      </c>
      <c r="V16" s="108">
        <v>153</v>
      </c>
    </row>
    <row r="17" spans="1:22" x14ac:dyDescent="0.3">
      <c r="A17" s="108" t="s">
        <v>8</v>
      </c>
      <c r="B17" s="108">
        <v>34832</v>
      </c>
      <c r="C17" s="108">
        <v>432</v>
      </c>
      <c r="D17" s="108">
        <v>825</v>
      </c>
      <c r="E17" s="108">
        <v>1199</v>
      </c>
      <c r="F17" s="108">
        <v>1632</v>
      </c>
      <c r="G17" s="108">
        <v>1257</v>
      </c>
      <c r="H17" s="108">
        <v>1263</v>
      </c>
      <c r="I17" s="108">
        <v>706</v>
      </c>
      <c r="J17" s="108">
        <v>704</v>
      </c>
      <c r="K17" s="108">
        <v>836</v>
      </c>
      <c r="L17" s="108">
        <v>674</v>
      </c>
      <c r="M17" s="108">
        <v>2154</v>
      </c>
      <c r="N17" s="108">
        <v>5115</v>
      </c>
      <c r="O17" s="108">
        <v>4872</v>
      </c>
      <c r="P17" s="108">
        <v>6948</v>
      </c>
      <c r="Q17" s="108">
        <v>2978</v>
      </c>
      <c r="R17" s="108">
        <v>1495</v>
      </c>
      <c r="S17" s="108">
        <v>864</v>
      </c>
      <c r="T17" s="108">
        <v>474</v>
      </c>
      <c r="U17" s="108">
        <v>295</v>
      </c>
      <c r="V17" s="108">
        <v>109</v>
      </c>
    </row>
    <row r="18" spans="1:22" x14ac:dyDescent="0.3">
      <c r="A18" s="108" t="s">
        <v>9</v>
      </c>
      <c r="B18" s="108">
        <v>51257</v>
      </c>
      <c r="C18" s="108">
        <v>630</v>
      </c>
      <c r="D18" s="108">
        <v>1356</v>
      </c>
      <c r="E18" s="108">
        <v>2089</v>
      </c>
      <c r="F18" s="108">
        <v>2792</v>
      </c>
      <c r="G18" s="108">
        <v>2105</v>
      </c>
      <c r="H18" s="108">
        <v>2010</v>
      </c>
      <c r="I18" s="108">
        <v>1224</v>
      </c>
      <c r="J18" s="108">
        <v>1098</v>
      </c>
      <c r="K18" s="108">
        <v>1519</v>
      </c>
      <c r="L18" s="108">
        <v>1015</v>
      </c>
      <c r="M18" s="108">
        <v>2859</v>
      </c>
      <c r="N18" s="108">
        <v>7167</v>
      </c>
      <c r="O18" s="108">
        <v>7524</v>
      </c>
      <c r="P18" s="108">
        <v>9835</v>
      </c>
      <c r="Q18" s="108">
        <v>3941</v>
      </c>
      <c r="R18" s="108">
        <v>1844</v>
      </c>
      <c r="S18" s="108">
        <v>1095</v>
      </c>
      <c r="T18" s="108">
        <v>636</v>
      </c>
      <c r="U18" s="108">
        <v>379</v>
      </c>
      <c r="V18" s="108">
        <v>139</v>
      </c>
    </row>
    <row r="19" spans="1:22" x14ac:dyDescent="0.3">
      <c r="A19" s="108" t="s">
        <v>10</v>
      </c>
      <c r="B19" s="108">
        <v>53500</v>
      </c>
      <c r="C19" s="108">
        <v>594</v>
      </c>
      <c r="D19" s="108">
        <v>1196</v>
      </c>
      <c r="E19" s="108">
        <v>1923</v>
      </c>
      <c r="F19" s="108">
        <v>2714</v>
      </c>
      <c r="G19" s="108">
        <v>2142</v>
      </c>
      <c r="H19" s="108">
        <v>1974</v>
      </c>
      <c r="I19" s="108">
        <v>1245</v>
      </c>
      <c r="J19" s="108">
        <v>1235</v>
      </c>
      <c r="K19" s="108">
        <v>2563</v>
      </c>
      <c r="L19" s="108">
        <v>1887</v>
      </c>
      <c r="M19" s="108">
        <v>4207</v>
      </c>
      <c r="N19" s="108">
        <v>7575</v>
      </c>
      <c r="O19" s="108">
        <v>7620</v>
      </c>
      <c r="P19" s="108">
        <v>9996</v>
      </c>
      <c r="Q19" s="108">
        <v>3254</v>
      </c>
      <c r="R19" s="108">
        <v>1414</v>
      </c>
      <c r="S19" s="108">
        <v>859</v>
      </c>
      <c r="T19" s="108">
        <v>638</v>
      </c>
      <c r="U19" s="108">
        <v>329</v>
      </c>
      <c r="V19" s="108">
        <v>135</v>
      </c>
    </row>
    <row r="20" spans="1:22" x14ac:dyDescent="0.3">
      <c r="A20" s="108" t="s">
        <v>11</v>
      </c>
      <c r="B20" s="108">
        <v>34064</v>
      </c>
      <c r="C20" s="108">
        <v>491</v>
      </c>
      <c r="D20" s="108">
        <v>979</v>
      </c>
      <c r="E20" s="108">
        <v>1386</v>
      </c>
      <c r="F20" s="108">
        <v>1769</v>
      </c>
      <c r="G20" s="108">
        <v>1354</v>
      </c>
      <c r="H20" s="108">
        <v>1192</v>
      </c>
      <c r="I20" s="108">
        <v>756</v>
      </c>
      <c r="J20" s="108">
        <v>690</v>
      </c>
      <c r="K20" s="108">
        <v>1053</v>
      </c>
      <c r="L20" s="108">
        <v>789</v>
      </c>
      <c r="M20" s="108">
        <v>2859</v>
      </c>
      <c r="N20" s="108">
        <v>6485</v>
      </c>
      <c r="O20" s="108">
        <v>5285</v>
      </c>
      <c r="P20" s="108">
        <v>5672</v>
      </c>
      <c r="Q20" s="108">
        <v>1602</v>
      </c>
      <c r="R20" s="108">
        <v>669</v>
      </c>
      <c r="S20" s="108">
        <v>455</v>
      </c>
      <c r="T20" s="108">
        <v>311</v>
      </c>
      <c r="U20" s="108">
        <v>186</v>
      </c>
      <c r="V20" s="108">
        <v>81</v>
      </c>
    </row>
    <row r="21" spans="1:22" x14ac:dyDescent="0.3">
      <c r="A21" s="108" t="s">
        <v>12</v>
      </c>
      <c r="B21" s="108">
        <v>27387</v>
      </c>
      <c r="C21" s="108">
        <v>285</v>
      </c>
      <c r="D21" s="108">
        <v>624</v>
      </c>
      <c r="E21" s="108">
        <v>962</v>
      </c>
      <c r="F21" s="108">
        <v>1282</v>
      </c>
      <c r="G21" s="108">
        <v>958</v>
      </c>
      <c r="H21" s="108">
        <v>944</v>
      </c>
      <c r="I21" s="108">
        <v>621</v>
      </c>
      <c r="J21" s="108">
        <v>610</v>
      </c>
      <c r="K21" s="108">
        <v>899</v>
      </c>
      <c r="L21" s="108">
        <v>667</v>
      </c>
      <c r="M21" s="108">
        <v>2039</v>
      </c>
      <c r="N21" s="108">
        <v>4395</v>
      </c>
      <c r="O21" s="108">
        <v>3978</v>
      </c>
      <c r="P21" s="108">
        <v>5820</v>
      </c>
      <c r="Q21" s="108">
        <v>1590</v>
      </c>
      <c r="R21" s="108">
        <v>741</v>
      </c>
      <c r="S21" s="108">
        <v>445</v>
      </c>
      <c r="T21" s="108">
        <v>322</v>
      </c>
      <c r="U21" s="108">
        <v>161</v>
      </c>
      <c r="V21" s="108">
        <v>44</v>
      </c>
    </row>
    <row r="22" spans="1:22" x14ac:dyDescent="0.3">
      <c r="A22" s="108" t="s">
        <v>13</v>
      </c>
      <c r="B22" s="108">
        <v>33241</v>
      </c>
      <c r="C22" s="108">
        <v>352</v>
      </c>
      <c r="D22" s="108">
        <v>788</v>
      </c>
      <c r="E22" s="108">
        <v>1224</v>
      </c>
      <c r="F22" s="108">
        <v>1669</v>
      </c>
      <c r="G22" s="108">
        <v>1298</v>
      </c>
      <c r="H22" s="108">
        <v>1361</v>
      </c>
      <c r="I22" s="108">
        <v>1002</v>
      </c>
      <c r="J22" s="108">
        <v>963</v>
      </c>
      <c r="K22" s="108">
        <v>1352</v>
      </c>
      <c r="L22" s="108">
        <v>845</v>
      </c>
      <c r="M22" s="108">
        <v>2082</v>
      </c>
      <c r="N22" s="108">
        <v>4549</v>
      </c>
      <c r="O22" s="108">
        <v>4585</v>
      </c>
      <c r="P22" s="108">
        <v>6672</v>
      </c>
      <c r="Q22" s="108">
        <v>2148</v>
      </c>
      <c r="R22" s="108">
        <v>1146</v>
      </c>
      <c r="S22" s="108">
        <v>673</v>
      </c>
      <c r="T22" s="108">
        <v>346</v>
      </c>
      <c r="U22" s="108">
        <v>144</v>
      </c>
      <c r="V22" s="108">
        <v>42</v>
      </c>
    </row>
    <row r="23" spans="1:22" x14ac:dyDescent="0.3">
      <c r="A23" s="108" t="s">
        <v>14</v>
      </c>
      <c r="B23" s="108">
        <v>49590</v>
      </c>
      <c r="C23" s="108">
        <v>609</v>
      </c>
      <c r="D23" s="108">
        <v>1187</v>
      </c>
      <c r="E23" s="108">
        <v>1823</v>
      </c>
      <c r="F23" s="108">
        <v>2551</v>
      </c>
      <c r="G23" s="108">
        <v>1816</v>
      </c>
      <c r="H23" s="108">
        <v>1703</v>
      </c>
      <c r="I23" s="108">
        <v>1180</v>
      </c>
      <c r="J23" s="108">
        <v>1075</v>
      </c>
      <c r="K23" s="108">
        <v>1609</v>
      </c>
      <c r="L23" s="108">
        <v>1109</v>
      </c>
      <c r="M23" s="108">
        <v>3789</v>
      </c>
      <c r="N23" s="108">
        <v>8366</v>
      </c>
      <c r="O23" s="108">
        <v>7037</v>
      </c>
      <c r="P23" s="108">
        <v>9417</v>
      </c>
      <c r="Q23" s="108">
        <v>3281</v>
      </c>
      <c r="R23" s="108">
        <v>1409</v>
      </c>
      <c r="S23" s="108">
        <v>812</v>
      </c>
      <c r="T23" s="108">
        <v>479</v>
      </c>
      <c r="U23" s="108">
        <v>245</v>
      </c>
      <c r="V23" s="108">
        <v>93</v>
      </c>
    </row>
    <row r="24" spans="1:22" x14ac:dyDescent="0.3">
      <c r="A24" s="108" t="s">
        <v>15</v>
      </c>
      <c r="B24" s="108">
        <v>50896</v>
      </c>
      <c r="C24" s="108">
        <v>598</v>
      </c>
      <c r="D24" s="108">
        <v>1219</v>
      </c>
      <c r="E24" s="108">
        <v>1953</v>
      </c>
      <c r="F24" s="108">
        <v>2679</v>
      </c>
      <c r="G24" s="108">
        <v>2067</v>
      </c>
      <c r="H24" s="108">
        <v>1805</v>
      </c>
      <c r="I24" s="108">
        <v>1156</v>
      </c>
      <c r="J24" s="108">
        <v>965</v>
      </c>
      <c r="K24" s="108">
        <v>1383</v>
      </c>
      <c r="L24" s="108">
        <v>905</v>
      </c>
      <c r="M24" s="108">
        <v>3129</v>
      </c>
      <c r="N24" s="108">
        <v>8091</v>
      </c>
      <c r="O24" s="108">
        <v>7800</v>
      </c>
      <c r="P24" s="108">
        <v>10330</v>
      </c>
      <c r="Q24" s="108">
        <v>2865</v>
      </c>
      <c r="R24" s="108">
        <v>1317</v>
      </c>
      <c r="S24" s="108">
        <v>1078</v>
      </c>
      <c r="T24" s="108">
        <v>902</v>
      </c>
      <c r="U24" s="108">
        <v>523</v>
      </c>
      <c r="V24" s="108">
        <v>131</v>
      </c>
    </row>
    <row r="25" spans="1:22" x14ac:dyDescent="0.3">
      <c r="A25" s="108" t="s">
        <v>16</v>
      </c>
      <c r="B25" s="108">
        <v>52679</v>
      </c>
      <c r="C25" s="108">
        <v>574</v>
      </c>
      <c r="D25" s="108">
        <v>1199</v>
      </c>
      <c r="E25" s="108">
        <v>1959</v>
      </c>
      <c r="F25" s="108">
        <v>2730</v>
      </c>
      <c r="G25" s="108">
        <v>2107</v>
      </c>
      <c r="H25" s="108">
        <v>2030</v>
      </c>
      <c r="I25" s="108">
        <v>1247</v>
      </c>
      <c r="J25" s="108">
        <v>1145</v>
      </c>
      <c r="K25" s="108">
        <v>1517</v>
      </c>
      <c r="L25" s="108">
        <v>1006</v>
      </c>
      <c r="M25" s="108">
        <v>3102</v>
      </c>
      <c r="N25" s="108">
        <v>7285</v>
      </c>
      <c r="O25" s="108">
        <v>8084</v>
      </c>
      <c r="P25" s="108">
        <v>10787</v>
      </c>
      <c r="Q25" s="108">
        <v>3729</v>
      </c>
      <c r="R25" s="108">
        <v>1692</v>
      </c>
      <c r="S25" s="108">
        <v>1103</v>
      </c>
      <c r="T25" s="108">
        <v>742</v>
      </c>
      <c r="U25" s="108">
        <v>454</v>
      </c>
      <c r="V25" s="108">
        <v>187</v>
      </c>
    </row>
    <row r="26" spans="1:22" x14ac:dyDescent="0.3">
      <c r="A26" s="108" t="s">
        <v>17</v>
      </c>
      <c r="B26" s="108">
        <v>39141</v>
      </c>
      <c r="C26" s="108">
        <v>476</v>
      </c>
      <c r="D26" s="108">
        <v>955</v>
      </c>
      <c r="E26" s="108">
        <v>1591</v>
      </c>
      <c r="F26" s="108">
        <v>2199</v>
      </c>
      <c r="G26" s="108">
        <v>1738</v>
      </c>
      <c r="H26" s="108">
        <v>1751</v>
      </c>
      <c r="I26" s="108">
        <v>1119</v>
      </c>
      <c r="J26" s="108">
        <v>1097</v>
      </c>
      <c r="K26" s="108">
        <v>1547</v>
      </c>
      <c r="L26" s="108">
        <v>935</v>
      </c>
      <c r="M26" s="108">
        <v>2378</v>
      </c>
      <c r="N26" s="108">
        <v>5803</v>
      </c>
      <c r="O26" s="108">
        <v>5567</v>
      </c>
      <c r="P26" s="108">
        <v>8136</v>
      </c>
      <c r="Q26" s="108">
        <v>2302</v>
      </c>
      <c r="R26" s="108">
        <v>823</v>
      </c>
      <c r="S26" s="108">
        <v>384</v>
      </c>
      <c r="T26" s="108">
        <v>204</v>
      </c>
      <c r="U26" s="108">
        <v>99</v>
      </c>
      <c r="V26" s="108">
        <v>37</v>
      </c>
    </row>
  </sheetData>
  <pageMargins left="0.7" right="0.7" top="0.78740157499999996" bottom="0.78740157499999996" header="0.3" footer="0.3"/>
  <pageSetup paperSize="9" fitToWidth="0" fitToHeight="0" orientation="landscape" r:id="rId1"/>
  <headerFooter>
    <oddFooter>&amp;L&amp;F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Tab_2-B-1-A1-A6-Foreb_h_-åv_</vt:lpstr>
      <vt:lpstr>kriteriebefolkning</vt:lpstr>
      <vt:lpstr>kriteriebefolkning!Utskriftsområde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2017-04-07T06:20:04Z</cp:lastPrinted>
  <dcterms:created xsi:type="dcterms:W3CDTF">2003-11-04T12:39:02Z</dcterms:created>
  <dcterms:modified xsi:type="dcterms:W3CDTF">2021-04-19T09:40:09Z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13:24:46</vt:lpwstr>
  </property>
</Properties>
</file>