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omments10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litikk og adm\HEI\Rapportering\2020\Årsberetning\Årsstatistikk\Tabeller\Til publisering\"/>
    </mc:Choice>
  </mc:AlternateContent>
  <bookViews>
    <workbookView xWindow="334" yWindow="574" windowWidth="16663" windowHeight="6249" tabRatio="951" firstSheet="19" activeTab="24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ell_1-4-døgnovernatting" sheetId="7" r:id="rId5"/>
    <sheet name="Tabell_1-5-kvalitetsavtale" sheetId="8" r:id="rId6"/>
    <sheet name="Tabell_1-6-oppfølging" sheetId="9" r:id="rId7"/>
    <sheet name="Tabell_1-_7_og_1-8_-_Beh_tid" sheetId="10" r:id="rId8"/>
    <sheet name="Tabell_1-_9_-_Tilgjengelighet" sheetId="11" r:id="rId9"/>
    <sheet name="Tabell 1-10 A KVP aldersfordelt" sheetId="46" r:id="rId10"/>
    <sheet name="Tabell 1-10 B Intro og jobbsj." sheetId="25" r:id="rId11"/>
    <sheet name="Tab_1_11_A-Saksmengde_KVP" sheetId="47" r:id="rId12"/>
    <sheet name="Tab__1_11_B-tiltakskategori KVP" sheetId="48" r:id="rId13"/>
    <sheet name="Tab_1_11_C_-_Ant_delt_m_tiltak_" sheetId="14" r:id="rId14"/>
    <sheet name="Tab_1_11_D-Bruke_av_komm_tiltak" sheetId="15" r:id="rId15"/>
    <sheet name="Tab_1_11_E-Avsluttede_KVP" sheetId="49" r:id="rId16"/>
    <sheet name="Tab_1_11_F_Resultat_introduksj" sheetId="17" r:id="rId17"/>
    <sheet name="Tab_1_11_G_Resultat Jobbsjansen" sheetId="27" r:id="rId18"/>
    <sheet name="Tabell_1-11-H_Res_andre_tiltak" sheetId="18" r:id="rId19"/>
    <sheet name="Tabell_1-11-1_-_Rusomsorg" sheetId="19" r:id="rId20"/>
    <sheet name="Tabell_1-_14_-A-B-trusler,vold" sheetId="31" state="hidden" r:id="rId21"/>
    <sheet name="Tabell_1-_15_-_Bruk-_Ind_plan" sheetId="22" r:id="rId22"/>
    <sheet name="4-1-A Hovedtall hele byen" sheetId="50" r:id="rId23"/>
    <sheet name="4-1-B Hovedtall bydelene" sheetId="51" r:id="rId24"/>
    <sheet name="Tab 4-1-C Brutto stønad" sheetId="52" r:id="rId25"/>
    <sheet name="Tab 4-2-A Ant tjenestemottagere" sheetId="43" r:id="rId26"/>
    <sheet name="Tab 4-4 tj.mott. m u øk.sos.hj." sheetId="42" r:id="rId27"/>
    <sheet name="kriteriebefolkning" sheetId="23" r:id="rId28"/>
    <sheet name="Kriterier" sheetId="39" r:id="rId29"/>
    <sheet name="Ark7" sheetId="45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tall1" localSheetId="15">'[1]MAL2T-2003B_XLS'!$G$7:$G$731</definedName>
    <definedName name="tall1">'[1]MAL2T-2003B_XLS'!$G$7:$G$731</definedName>
    <definedName name="_xlnm.Print_Area" localSheetId="0">'FO-1-omdisp_sos_hj'!$A$5:$K$38</definedName>
    <definedName name="_xlnm.Print_Area" localSheetId="27">kriteriebefolkning!$A$1:$Y$35</definedName>
    <definedName name="_xlnm.Print_Area" localSheetId="12">'Tab__1_11_B-tiltakskategori KVP'!$A$9:$G$42</definedName>
    <definedName name="_xlnm.Print_Area" localSheetId="11">'Tab_1_11_A-Saksmengde_KVP'!$A$8:$E$37</definedName>
    <definedName name="_xlnm.Print_Area" localSheetId="13">'Tab_1_11_C_-_Ant_delt_m_tiltak_'!$A$8:$K$38</definedName>
    <definedName name="_xlnm.Print_Area" localSheetId="14">'Tab_1_11_D-Bruke_av_komm_tiltak'!$A$8:$F$41</definedName>
    <definedName name="_xlnm.Print_Area" localSheetId="15">'Tab_1_11_E-Avsluttede_KVP'!$A$7:$Q$48</definedName>
    <definedName name="_xlnm.Print_Area" localSheetId="16">Tab_1_11_F_Resultat_introduksj!$A$8:$N$40</definedName>
    <definedName name="_xlnm.Print_Area" localSheetId="17">'Tab_1_11_G_Resultat Jobbsjansen'!$A$8:$N$33</definedName>
    <definedName name="_xlnm.Print_Area" localSheetId="3">'Tab_1-3-B2-Bostøtte-B3-ventetid'!$A$10:$P$41</definedName>
    <definedName name="_xlnm.Print_Area" localSheetId="9">'Tabell 1-10 A KVP aldersfordelt'!$A$9:$H$43</definedName>
    <definedName name="_xlnm.Print_Area" localSheetId="10">'Tabell 1-10 B Intro og jobbsj.'!$A$9:$E$39</definedName>
    <definedName name="_xlnm.Print_Area" localSheetId="21">'Tabell_1-_15_-_Bruk-_Ind_plan'!$A$4:$N$33</definedName>
    <definedName name="_xlnm.Print_Area" localSheetId="7">'Tabell_1-_7_og_1-8_-_Beh_tid'!$A$6:$J$34,'Tabell_1-_7_og_1-8_-_Beh_tid'!$A$43:$J$70,'Tabell_1-_7_og_1-8_-_Beh_tid'!$M$7:$X$37,'Tabell_1-_7_og_1-8_-_Beh_tid'!$M$43:$X$76</definedName>
    <definedName name="_xlnm.Print_Area" localSheetId="8">'Tabell_1-_9_-_Tilgjengelighet'!$A$7:$F$41</definedName>
    <definedName name="_xlnm.Print_Area" localSheetId="19">'Tabell_1-11-1_-_Rusomsorg'!$A$4:$J$39</definedName>
    <definedName name="_xlnm.Print_Area" localSheetId="18">'Tabell_1-11-H_Res_andre_tiltak'!$A$5:$N$33</definedName>
    <definedName name="_xlnm.Print_Area" localSheetId="1">'Tabell_1-3-A_Bistand_kjøp-bolig'!$A$5:$D$41</definedName>
    <definedName name="_xlnm.Print_Area" localSheetId="2">'Tabell_1-3-B-Saks_beh_tid-bolig'!$A$8:$Q$44</definedName>
    <definedName name="_xlnm.Print_Area" localSheetId="4">'Tabell_1-4-døgnovernatting'!$A$5:$R$41</definedName>
    <definedName name="_xlnm.Print_Area" localSheetId="5">'Tabell_1-5-kvalitetsavtale'!$A$5:$I$43</definedName>
    <definedName name="_xlnm.Print_Area" localSheetId="6">'Tabell_1-6-oppfølging'!$A$5:$R$43</definedName>
  </definedNames>
  <calcPr calcId="162913"/>
</workbook>
</file>

<file path=xl/calcChain.xml><?xml version="1.0" encoding="utf-8"?>
<calcChain xmlns="http://schemas.openxmlformats.org/spreadsheetml/2006/main">
  <c r="K40" i="52" l="1"/>
  <c r="M40" i="52" s="1"/>
  <c r="K28" i="52"/>
  <c r="M28" i="52" s="1"/>
  <c r="K27" i="52"/>
  <c r="M27" i="52" s="1"/>
  <c r="L26" i="52"/>
  <c r="J26" i="52"/>
  <c r="I26" i="52"/>
  <c r="H26" i="52"/>
  <c r="G26" i="52"/>
  <c r="F26" i="52"/>
  <c r="E26" i="52"/>
  <c r="D26" i="52"/>
  <c r="C26" i="52"/>
  <c r="K25" i="52"/>
  <c r="M25" i="52" s="1"/>
  <c r="M24" i="52"/>
  <c r="K24" i="52"/>
  <c r="K23" i="52"/>
  <c r="M23" i="52" s="1"/>
  <c r="M22" i="52"/>
  <c r="K22" i="52"/>
  <c r="K21" i="52"/>
  <c r="M21" i="52" s="1"/>
  <c r="M20" i="52"/>
  <c r="K20" i="52"/>
  <c r="K19" i="52"/>
  <c r="M19" i="52" s="1"/>
  <c r="M18" i="52"/>
  <c r="K18" i="52"/>
  <c r="K17" i="52"/>
  <c r="M17" i="52" s="1"/>
  <c r="M16" i="52"/>
  <c r="K16" i="52"/>
  <c r="K15" i="52"/>
  <c r="M15" i="52" s="1"/>
  <c r="M14" i="52"/>
  <c r="K14" i="52"/>
  <c r="K13" i="52"/>
  <c r="M13" i="52" s="1"/>
  <c r="M12" i="52"/>
  <c r="K12" i="52"/>
  <c r="K11" i="52"/>
  <c r="K26" i="52" s="1"/>
  <c r="A4" i="52"/>
  <c r="J44" i="51"/>
  <c r="I44" i="51"/>
  <c r="K44" i="51" s="1"/>
  <c r="H44" i="51"/>
  <c r="E44" i="51"/>
  <c r="J43" i="51"/>
  <c r="I43" i="51"/>
  <c r="K43" i="51" s="1"/>
  <c r="H43" i="51"/>
  <c r="E43" i="51"/>
  <c r="J42" i="51"/>
  <c r="K42" i="51" s="1"/>
  <c r="I42" i="51"/>
  <c r="H42" i="51"/>
  <c r="E42" i="51"/>
  <c r="K41" i="51"/>
  <c r="J41" i="51"/>
  <c r="I41" i="51"/>
  <c r="H41" i="51"/>
  <c r="E41" i="51"/>
  <c r="J40" i="51"/>
  <c r="I40" i="51"/>
  <c r="K40" i="51" s="1"/>
  <c r="H40" i="51"/>
  <c r="E40" i="51"/>
  <c r="J39" i="51"/>
  <c r="I39" i="51"/>
  <c r="K39" i="51" s="1"/>
  <c r="H39" i="51"/>
  <c r="E39" i="51"/>
  <c r="J38" i="51"/>
  <c r="K38" i="51" s="1"/>
  <c r="I38" i="51"/>
  <c r="H38" i="51"/>
  <c r="E38" i="51"/>
  <c r="K37" i="51"/>
  <c r="J37" i="51"/>
  <c r="I37" i="51"/>
  <c r="H37" i="51"/>
  <c r="E37" i="51"/>
  <c r="J36" i="51"/>
  <c r="I36" i="51"/>
  <c r="K36" i="51" s="1"/>
  <c r="H36" i="51"/>
  <c r="E36" i="51"/>
  <c r="J35" i="51"/>
  <c r="I35" i="51"/>
  <c r="K35" i="51" s="1"/>
  <c r="H35" i="51"/>
  <c r="E35" i="51"/>
  <c r="J34" i="51"/>
  <c r="K34" i="51" s="1"/>
  <c r="I34" i="51"/>
  <c r="H34" i="51"/>
  <c r="E34" i="51"/>
  <c r="K33" i="51"/>
  <c r="J33" i="51"/>
  <c r="I33" i="51"/>
  <c r="H33" i="51"/>
  <c r="E33" i="51"/>
  <c r="J32" i="51"/>
  <c r="I32" i="51"/>
  <c r="K32" i="51" s="1"/>
  <c r="H32" i="51"/>
  <c r="E32" i="51"/>
  <c r="J31" i="51"/>
  <c r="I31" i="51"/>
  <c r="K31" i="51" s="1"/>
  <c r="H31" i="51"/>
  <c r="E31" i="51"/>
  <c r="J30" i="51"/>
  <c r="K30" i="51" s="1"/>
  <c r="I30" i="51"/>
  <c r="H30" i="51"/>
  <c r="E30" i="51"/>
  <c r="K29" i="51"/>
  <c r="J29" i="51"/>
  <c r="I29" i="51"/>
  <c r="H29" i="51"/>
  <c r="E29" i="51"/>
  <c r="J28" i="51"/>
  <c r="I28" i="51"/>
  <c r="K28" i="51" s="1"/>
  <c r="H28" i="51"/>
  <c r="E28" i="51"/>
  <c r="J27" i="51"/>
  <c r="I27" i="51"/>
  <c r="K27" i="51" s="1"/>
  <c r="H27" i="51"/>
  <c r="E27" i="51"/>
  <c r="J26" i="51"/>
  <c r="K26" i="51" s="1"/>
  <c r="I26" i="51"/>
  <c r="H26" i="51"/>
  <c r="E26" i="51"/>
  <c r="K25" i="51"/>
  <c r="J25" i="51"/>
  <c r="I25" i="51"/>
  <c r="H25" i="51"/>
  <c r="E25" i="51"/>
  <c r="J24" i="51"/>
  <c r="I24" i="51"/>
  <c r="K24" i="51" s="1"/>
  <c r="H24" i="51"/>
  <c r="E24" i="51"/>
  <c r="J23" i="51"/>
  <c r="I23" i="51"/>
  <c r="K23" i="51" s="1"/>
  <c r="H23" i="51"/>
  <c r="E23" i="51"/>
  <c r="J22" i="51"/>
  <c r="K22" i="51" s="1"/>
  <c r="I22" i="51"/>
  <c r="H22" i="51"/>
  <c r="E22" i="51"/>
  <c r="K21" i="51"/>
  <c r="J21" i="51"/>
  <c r="I21" i="51"/>
  <c r="H21" i="51"/>
  <c r="E21" i="51"/>
  <c r="J20" i="51"/>
  <c r="I20" i="51"/>
  <c r="K20" i="51" s="1"/>
  <c r="H20" i="51"/>
  <c r="E20" i="51"/>
  <c r="J19" i="51"/>
  <c r="I19" i="51"/>
  <c r="K19" i="51" s="1"/>
  <c r="H19" i="51"/>
  <c r="E19" i="51"/>
  <c r="J18" i="51"/>
  <c r="K18" i="51" s="1"/>
  <c r="I18" i="51"/>
  <c r="H18" i="51"/>
  <c r="E18" i="51"/>
  <c r="K17" i="51"/>
  <c r="J17" i="51"/>
  <c r="I17" i="51"/>
  <c r="H17" i="51"/>
  <c r="E17" i="51"/>
  <c r="J16" i="51"/>
  <c r="I16" i="51"/>
  <c r="K16" i="51" s="1"/>
  <c r="H16" i="51"/>
  <c r="E16" i="51"/>
  <c r="J15" i="51"/>
  <c r="I15" i="51"/>
  <c r="K15" i="51" s="1"/>
  <c r="H15" i="51"/>
  <c r="E15" i="51"/>
  <c r="J14" i="51"/>
  <c r="K14" i="51" s="1"/>
  <c r="I14" i="51"/>
  <c r="H14" i="51"/>
  <c r="E14" i="51"/>
  <c r="K13" i="51"/>
  <c r="J13" i="51"/>
  <c r="I13" i="51"/>
  <c r="H13" i="51"/>
  <c r="E13" i="51"/>
  <c r="J12" i="51"/>
  <c r="I12" i="51"/>
  <c r="K12" i="51" s="1"/>
  <c r="H12" i="51"/>
  <c r="E12" i="51"/>
  <c r="J11" i="51"/>
  <c r="I11" i="51"/>
  <c r="K11" i="51" s="1"/>
  <c r="H11" i="51"/>
  <c r="E11" i="51"/>
  <c r="A4" i="51"/>
  <c r="J41" i="50"/>
  <c r="I41" i="50"/>
  <c r="K41" i="50" s="1"/>
  <c r="H41" i="50"/>
  <c r="E41" i="50"/>
  <c r="J40" i="50"/>
  <c r="I40" i="50"/>
  <c r="K40" i="50" s="1"/>
  <c r="H40" i="50"/>
  <c r="E40" i="50"/>
  <c r="J38" i="50"/>
  <c r="E38" i="50"/>
  <c r="C38" i="50"/>
  <c r="I38" i="50" s="1"/>
  <c r="K38" i="50" s="1"/>
  <c r="K37" i="50"/>
  <c r="J37" i="50"/>
  <c r="I37" i="50"/>
  <c r="H37" i="50"/>
  <c r="E37" i="50"/>
  <c r="J36" i="50"/>
  <c r="I36" i="50"/>
  <c r="K36" i="50" s="1"/>
  <c r="H36" i="50"/>
  <c r="E36" i="50"/>
  <c r="J16" i="50"/>
  <c r="I16" i="50"/>
  <c r="H16" i="50"/>
  <c r="E16" i="50"/>
  <c r="K16" i="50" s="1"/>
  <c r="J15" i="50"/>
  <c r="I15" i="50"/>
  <c r="H15" i="50"/>
  <c r="E15" i="50"/>
  <c r="K15" i="50" s="1"/>
  <c r="J14" i="50"/>
  <c r="I14" i="50"/>
  <c r="H14" i="50"/>
  <c r="E14" i="50"/>
  <c r="K14" i="50" s="1"/>
  <c r="J13" i="50"/>
  <c r="I13" i="50"/>
  <c r="H13" i="50"/>
  <c r="E13" i="50"/>
  <c r="K13" i="50" s="1"/>
  <c r="J12" i="50"/>
  <c r="I12" i="50"/>
  <c r="H12" i="50"/>
  <c r="E12" i="50"/>
  <c r="K12" i="50" s="1"/>
  <c r="J11" i="50"/>
  <c r="I11" i="50"/>
  <c r="H11" i="50"/>
  <c r="E11" i="50"/>
  <c r="K11" i="50" s="1"/>
  <c r="A4" i="50"/>
  <c r="M11" i="52" l="1"/>
  <c r="M26" i="52" s="1"/>
  <c r="G43" i="48"/>
  <c r="F41" i="48"/>
  <c r="F40" i="48"/>
  <c r="E27" i="48"/>
  <c r="D27" i="48"/>
  <c r="C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27" i="48" s="1"/>
  <c r="F13" i="48"/>
  <c r="F12" i="48"/>
  <c r="A3" i="48"/>
  <c r="E26" i="47"/>
  <c r="D26" i="47"/>
  <c r="C26" i="47"/>
  <c r="A4" i="47"/>
  <c r="F27" i="46"/>
  <c r="G27" i="46" s="1"/>
  <c r="D27" i="46"/>
  <c r="E27" i="46" s="1"/>
  <c r="C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A4" i="46"/>
  <c r="G24" i="42" l="1"/>
  <c r="F30" i="15" l="1"/>
  <c r="E25" i="15"/>
  <c r="D25" i="15"/>
  <c r="C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25" i="15" s="1"/>
  <c r="A4" i="15"/>
  <c r="K26" i="14"/>
  <c r="J26" i="14"/>
  <c r="I26" i="14"/>
  <c r="H26" i="14"/>
  <c r="G26" i="14"/>
  <c r="F26" i="14"/>
  <c r="E26" i="14"/>
  <c r="D26" i="14"/>
  <c r="C26" i="14"/>
  <c r="D46" i="14" s="1"/>
  <c r="G46" i="14" s="1"/>
  <c r="A3" i="14"/>
  <c r="D26" i="25"/>
  <c r="C26" i="25"/>
  <c r="A4" i="25"/>
  <c r="N8" i="7" l="1"/>
  <c r="H9" i="43" l="1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S34" i="23" l="1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B30" i="23" s="1"/>
  <c r="C30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3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AA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A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AA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AA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AA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AA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AA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AA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AA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AA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AA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AA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AA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A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AA5" i="23"/>
  <c r="S5" i="23"/>
  <c r="R5" i="23"/>
  <c r="Q5" i="23"/>
  <c r="P5" i="23"/>
  <c r="O5" i="23"/>
  <c r="N5" i="23"/>
  <c r="M5" i="23"/>
  <c r="L5" i="23"/>
  <c r="K5" i="23"/>
  <c r="K4" i="23" s="1"/>
  <c r="J5" i="23"/>
  <c r="I5" i="23"/>
  <c r="H5" i="23"/>
  <c r="G5" i="23"/>
  <c r="F5" i="23"/>
  <c r="E5" i="23"/>
  <c r="D5" i="23"/>
  <c r="C5" i="23"/>
  <c r="Z4" i="23"/>
  <c r="Y4" i="23"/>
  <c r="X4" i="23"/>
  <c r="W4" i="23"/>
  <c r="V4" i="23"/>
  <c r="U4" i="23"/>
  <c r="B17" i="23" l="1"/>
  <c r="B9" i="23"/>
  <c r="B34" i="23"/>
  <c r="E4" i="23"/>
  <c r="Q4" i="23"/>
  <c r="S4" i="23"/>
  <c r="B26" i="23"/>
  <c r="D35" i="23"/>
  <c r="H35" i="23"/>
  <c r="L35" i="23"/>
  <c r="P35" i="23"/>
  <c r="I4" i="23"/>
  <c r="M4" i="23"/>
  <c r="B6" i="23"/>
  <c r="O4" i="23"/>
  <c r="B8" i="23"/>
  <c r="B32" i="23"/>
  <c r="G4" i="23"/>
  <c r="B13" i="23"/>
  <c r="B15" i="23"/>
  <c r="AA4" i="23"/>
  <c r="B5" i="23"/>
  <c r="F4" i="23"/>
  <c r="J4" i="23"/>
  <c r="N4" i="23"/>
  <c r="R4" i="23"/>
  <c r="B10" i="23"/>
  <c r="B12" i="23"/>
  <c r="B19" i="23"/>
  <c r="E35" i="23"/>
  <c r="I35" i="23"/>
  <c r="M35" i="23"/>
  <c r="Q35" i="23"/>
  <c r="B33" i="23"/>
  <c r="C4" i="23"/>
  <c r="B7" i="23"/>
  <c r="B14" i="23"/>
  <c r="B16" i="23"/>
  <c r="F35" i="23"/>
  <c r="J35" i="23"/>
  <c r="N35" i="23"/>
  <c r="R35" i="23"/>
  <c r="B31" i="23"/>
  <c r="D4" i="23"/>
  <c r="H4" i="23"/>
  <c r="L4" i="23"/>
  <c r="P4" i="23"/>
  <c r="B11" i="23"/>
  <c r="B18" i="23"/>
  <c r="B20" i="23"/>
  <c r="C35" i="23"/>
  <c r="G35" i="23"/>
  <c r="K35" i="23"/>
  <c r="O35" i="23"/>
  <c r="S35" i="23"/>
  <c r="B29" i="23"/>
  <c r="B35" i="23" l="1"/>
  <c r="B4" i="23"/>
  <c r="R27" i="49" l="1"/>
  <c r="R28" i="49"/>
  <c r="R29" i="49"/>
  <c r="Q12" i="5" l="1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A4" i="42" l="1"/>
  <c r="K30" i="17" l="1"/>
  <c r="J25" i="17"/>
  <c r="E25" i="17"/>
  <c r="F25" i="17"/>
  <c r="G25" i="17"/>
  <c r="H25" i="17"/>
  <c r="I25" i="17"/>
  <c r="D25" i="17"/>
  <c r="C25" i="17"/>
  <c r="H29" i="43" l="1"/>
  <c r="K7" i="18" l="1"/>
  <c r="N7" i="18" s="1"/>
  <c r="K8" i="18"/>
  <c r="N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Q14" i="18" l="1"/>
  <c r="Q13" i="18"/>
  <c r="Q12" i="18"/>
  <c r="Q11" i="18"/>
  <c r="Q10" i="18"/>
  <c r="Q9" i="18"/>
  <c r="Q8" i="18"/>
  <c r="Q7" i="18"/>
  <c r="P14" i="18"/>
  <c r="P13" i="18"/>
  <c r="P12" i="18"/>
  <c r="P11" i="18"/>
  <c r="P10" i="18"/>
  <c r="P9" i="18"/>
  <c r="P8" i="18"/>
  <c r="P7" i="18"/>
  <c r="P25" i="49" l="1"/>
  <c r="N25" i="49"/>
  <c r="K25" i="49"/>
  <c r="J25" i="49"/>
  <c r="I25" i="49"/>
  <c r="H25" i="49"/>
  <c r="G25" i="49"/>
  <c r="F25" i="49"/>
  <c r="E25" i="49"/>
  <c r="D25" i="49"/>
  <c r="C25" i="49"/>
  <c r="O24" i="49"/>
  <c r="L24" i="49"/>
  <c r="V24" i="49" s="1"/>
  <c r="O23" i="49"/>
  <c r="L23" i="49"/>
  <c r="V23" i="49" s="1"/>
  <c r="O22" i="49"/>
  <c r="L22" i="49"/>
  <c r="V22" i="49" s="1"/>
  <c r="O21" i="49"/>
  <c r="L21" i="49"/>
  <c r="V21" i="49" s="1"/>
  <c r="O20" i="49"/>
  <c r="L20" i="49"/>
  <c r="V20" i="49" s="1"/>
  <c r="O19" i="49"/>
  <c r="L19" i="49"/>
  <c r="V19" i="49" s="1"/>
  <c r="O18" i="49"/>
  <c r="L18" i="49"/>
  <c r="V18" i="49" s="1"/>
  <c r="O17" i="49"/>
  <c r="L17" i="49"/>
  <c r="V17" i="49" s="1"/>
  <c r="O16" i="49"/>
  <c r="L16" i="49"/>
  <c r="V16" i="49" s="1"/>
  <c r="O15" i="49"/>
  <c r="L15" i="49"/>
  <c r="V15" i="49" s="1"/>
  <c r="O14" i="49"/>
  <c r="L14" i="49"/>
  <c r="V14" i="49" s="1"/>
  <c r="O13" i="49"/>
  <c r="L13" i="49"/>
  <c r="V13" i="49" s="1"/>
  <c r="O12" i="49"/>
  <c r="L12" i="49"/>
  <c r="V12" i="49" s="1"/>
  <c r="O11" i="49"/>
  <c r="L11" i="49"/>
  <c r="V11" i="49" s="1"/>
  <c r="O10" i="49"/>
  <c r="L10" i="49"/>
  <c r="V10" i="49" s="1"/>
  <c r="A4" i="49"/>
  <c r="Q12" i="49" l="1"/>
  <c r="Q16" i="49"/>
  <c r="Q20" i="49"/>
  <c r="Q11" i="49"/>
  <c r="Q13" i="49"/>
  <c r="Q15" i="49"/>
  <c r="Q17" i="49"/>
  <c r="Q19" i="49"/>
  <c r="Q21" i="49"/>
  <c r="Q23" i="49"/>
  <c r="Q14" i="49"/>
  <c r="Q18" i="49"/>
  <c r="Q22" i="49"/>
  <c r="Q24" i="49"/>
  <c r="L25" i="49"/>
  <c r="V25" i="49" s="1"/>
  <c r="Q10" i="49"/>
  <c r="R25" i="49" l="1"/>
  <c r="L7" i="49"/>
  <c r="J9" i="43"/>
  <c r="N27" i="7" l="1"/>
  <c r="G27" i="7"/>
  <c r="E23" i="42" l="1"/>
  <c r="D23" i="42"/>
  <c r="C23" i="42"/>
  <c r="F22" i="42"/>
  <c r="G22" i="42" s="1"/>
  <c r="F21" i="42"/>
  <c r="G21" i="42" s="1"/>
  <c r="F20" i="42"/>
  <c r="H20" i="42" s="1"/>
  <c r="F19" i="42"/>
  <c r="G19" i="42" s="1"/>
  <c r="F18" i="42"/>
  <c r="G18" i="42" s="1"/>
  <c r="F17" i="42"/>
  <c r="H17" i="42" s="1"/>
  <c r="F16" i="42"/>
  <c r="H16" i="42" s="1"/>
  <c r="F15" i="42"/>
  <c r="G15" i="42" s="1"/>
  <c r="F14" i="42"/>
  <c r="G14" i="42" s="1"/>
  <c r="F13" i="42"/>
  <c r="G13" i="42" s="1"/>
  <c r="F12" i="42"/>
  <c r="H12" i="42" s="1"/>
  <c r="F11" i="42"/>
  <c r="G11" i="42" s="1"/>
  <c r="F10" i="42"/>
  <c r="G10" i="42" s="1"/>
  <c r="F9" i="42"/>
  <c r="H9" i="42" s="1"/>
  <c r="F8" i="42"/>
  <c r="H8" i="42" s="1"/>
  <c r="H13" i="42" l="1"/>
  <c r="H10" i="42"/>
  <c r="G9" i="42"/>
  <c r="H18" i="42"/>
  <c r="H14" i="42"/>
  <c r="G17" i="42"/>
  <c r="H21" i="42"/>
  <c r="H22" i="42"/>
  <c r="G8" i="42"/>
  <c r="H11" i="42"/>
  <c r="H15" i="42"/>
  <c r="H19" i="42"/>
  <c r="F23" i="42"/>
  <c r="G23" i="42" s="1"/>
  <c r="G12" i="42"/>
  <c r="G16" i="42"/>
  <c r="G20" i="42"/>
  <c r="H23" i="42" l="1"/>
  <c r="J24" i="43" l="1"/>
  <c r="G24" i="43"/>
  <c r="F24" i="43"/>
  <c r="E24" i="43"/>
  <c r="D24" i="43"/>
  <c r="C24" i="43"/>
  <c r="J23" i="43"/>
  <c r="J21" i="43"/>
  <c r="J19" i="43"/>
  <c r="J17" i="43"/>
  <c r="J15" i="43"/>
  <c r="J13" i="43"/>
  <c r="J12" i="43"/>
  <c r="J11" i="43"/>
  <c r="J10" i="43"/>
  <c r="A3" i="43"/>
  <c r="J14" i="43" l="1"/>
  <c r="J16" i="43"/>
  <c r="J18" i="43"/>
  <c r="J20" i="43"/>
  <c r="J22" i="43"/>
  <c r="H24" i="43"/>
  <c r="Q32" i="17" l="1"/>
  <c r="P32" i="17"/>
  <c r="E8" i="8" l="1"/>
  <c r="H8" i="8"/>
  <c r="K8" i="9" s="1"/>
  <c r="I8" i="8" l="1"/>
  <c r="E24" i="11"/>
  <c r="E15" i="34" l="1"/>
  <c r="I22" i="10" l="1"/>
  <c r="J22" i="10" s="1"/>
  <c r="I59" i="10"/>
  <c r="J59" i="10" s="1"/>
  <c r="N9" i="7" l="1"/>
  <c r="N10" i="7"/>
  <c r="N11" i="7"/>
  <c r="I8" i="1" l="1"/>
  <c r="I9" i="1"/>
  <c r="I10" i="1"/>
  <c r="I11" i="1"/>
  <c r="I12" i="1"/>
  <c r="A3" i="1" l="1"/>
  <c r="L28" i="34" l="1"/>
  <c r="M28" i="34"/>
  <c r="N28" i="34"/>
  <c r="K28" i="34"/>
  <c r="J28" i="34"/>
  <c r="D28" i="34"/>
  <c r="C28" i="34"/>
  <c r="J32" i="10" l="1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J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N22" i="7" l="1"/>
  <c r="N21" i="7"/>
  <c r="N20" i="7"/>
  <c r="N19" i="7"/>
  <c r="N18" i="7"/>
  <c r="N17" i="7"/>
  <c r="N16" i="7"/>
  <c r="N15" i="7"/>
  <c r="N14" i="7"/>
  <c r="N13" i="7"/>
  <c r="N12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I60" i="10"/>
  <c r="J60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23" i="10"/>
  <c r="J23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10" i="10"/>
  <c r="J10" i="10" s="1"/>
  <c r="I9" i="10"/>
  <c r="J9" i="10" s="1"/>
  <c r="I61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P11" i="17"/>
  <c r="A4" i="17"/>
  <c r="D24" i="11"/>
  <c r="C24" i="11"/>
  <c r="A3" i="11"/>
  <c r="H61" i="10"/>
  <c r="G61" i="10"/>
  <c r="F61" i="10"/>
  <c r="E61" i="10"/>
  <c r="D61" i="10"/>
  <c r="C61" i="10"/>
  <c r="I24" i="10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D26" i="5"/>
  <c r="E26" i="5"/>
  <c r="N26" i="5"/>
  <c r="O26" i="5"/>
  <c r="P26" i="5"/>
  <c r="C26" i="5"/>
  <c r="D22" i="4"/>
  <c r="C22" i="4"/>
  <c r="J23" i="1"/>
  <c r="H23" i="1"/>
  <c r="G23" i="1"/>
  <c r="F23" i="1"/>
  <c r="E23" i="1"/>
  <c r="D23" i="1"/>
  <c r="I13" i="1"/>
  <c r="I14" i="1"/>
  <c r="I15" i="1"/>
  <c r="I16" i="1"/>
  <c r="I17" i="1"/>
  <c r="I18" i="1"/>
  <c r="I19" i="1"/>
  <c r="I20" i="1"/>
  <c r="I21" i="1"/>
  <c r="I22" i="1"/>
  <c r="I22" i="8" l="1"/>
  <c r="I18" i="8"/>
  <c r="I14" i="8"/>
  <c r="I10" i="8"/>
  <c r="I21" i="8"/>
  <c r="I17" i="8"/>
  <c r="C13" i="9"/>
  <c r="I13" i="8"/>
  <c r="C20" i="9"/>
  <c r="I20" i="8"/>
  <c r="C16" i="9"/>
  <c r="I16" i="8"/>
  <c r="C12" i="9"/>
  <c r="I12" i="8"/>
  <c r="C9" i="9"/>
  <c r="I9" i="8"/>
  <c r="C19" i="9"/>
  <c r="I19" i="8"/>
  <c r="C15" i="9"/>
  <c r="I15" i="8"/>
  <c r="C11" i="9"/>
  <c r="I11" i="8"/>
  <c r="Q26" i="5"/>
  <c r="F26" i="5"/>
  <c r="L26" i="5"/>
  <c r="J61" i="10"/>
  <c r="Q13" i="17"/>
  <c r="P13" i="17"/>
  <c r="J24" i="10"/>
  <c r="Q17" i="17"/>
  <c r="P17" i="17"/>
  <c r="N20" i="18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Q10" i="17"/>
  <c r="P14" i="17"/>
  <c r="Q14" i="17"/>
  <c r="N11" i="17"/>
  <c r="N15" i="17"/>
  <c r="P16" i="17"/>
  <c r="P12" i="17"/>
  <c r="Q16" i="17"/>
  <c r="Q12" i="17"/>
  <c r="H23" i="8"/>
  <c r="C14" i="9"/>
  <c r="C18" i="9"/>
  <c r="C10" i="9"/>
  <c r="C22" i="9"/>
  <c r="I23" i="1"/>
  <c r="C21" i="9"/>
  <c r="C17" i="9"/>
  <c r="K11" i="9"/>
  <c r="E23" i="8"/>
  <c r="C8" i="9"/>
  <c r="K9" i="9"/>
  <c r="K22" i="18"/>
  <c r="Q22" i="18" s="1"/>
  <c r="K25" i="17"/>
  <c r="P25" i="17" s="1"/>
  <c r="P10" i="17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C23" i="9"/>
  <c r="K23" i="9"/>
  <c r="K23" i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1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jarlbrat</author>
  </authors>
  <commentList>
    <comment ref="F8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</authors>
  <commentList>
    <comment ref="I8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C8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4.xml><?xml version="1.0" encoding="utf-8"?>
<comments xmlns="http://schemas.openxmlformats.org/spreadsheetml/2006/main">
  <authors>
    <author>jarlbrat</author>
  </authors>
  <commentList>
    <comment ref="C2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31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31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31" authorId="0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byr35966</author>
    <author>jarlbrat</author>
  </authors>
  <commentList>
    <comment ref="F10" authorId="0" shape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  <author>jarlbrat</author>
  </authors>
  <commentList>
    <comment ref="L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9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9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0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0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7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7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K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31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1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3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K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<sst xmlns="http://schemas.openxmlformats.org/spreadsheetml/2006/main" count="1644" uniqueCount="637">
  <si>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</si>
  <si>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</si>
  <si>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</si>
  <si>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</si>
  <si>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</si>
  <si>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</si>
  <si>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</si>
  <si>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</si>
  <si>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</si>
  <si>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</si>
  <si>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</si>
  <si>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</si>
  <si>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</si>
  <si>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</si>
  <si>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</si>
  <si>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</si>
  <si>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</si>
  <si>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</si>
  <si>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</si>
  <si>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</si>
  <si>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</si>
  <si>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</si>
  <si>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</si>
  <si>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</si>
  <si>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</si>
  <si>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</si>
  <si>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</si>
  <si>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</si>
  <si>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</si>
  <si>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</si>
  <si>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</si>
  <si>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</si>
  <si>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</si>
  <si>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</si>
  <si>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</si>
  <si>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</si>
  <si>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</si>
  <si>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</si>
  <si>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</si>
  <si>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</si>
  <si>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</si>
  <si>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</si>
  <si>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</si>
  <si>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</si>
  <si>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</si>
  <si>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</si>
  <si>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</si>
  <si>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</si>
  <si>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</si>
  <si>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</si>
  <si>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</si>
  <si>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</si>
  <si>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</si>
  <si>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</si>
  <si>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</si>
  <si>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</si>
  <si>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</si>
  <si>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</si>
  <si>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</si>
  <si>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</si>
  <si>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</si>
  <si>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</si>
  <si>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</si>
  <si>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</si>
  <si>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</si>
  <si>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</si>
  <si>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</si>
  <si>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</si>
  <si>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</si>
  <si>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</si>
  <si>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</si>
  <si>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</si>
  <si>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</si>
  <si>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</si>
  <si>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</si>
  <si>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</si>
  <si>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</si>
  <si>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</si>
  <si>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</si>
  <si>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</si>
  <si>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</si>
  <si>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</si>
  <si>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</si>
  <si>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</si>
  <si>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</si>
  <si>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</si>
  <si>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</si>
  <si>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</si>
  <si>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</si>
  <si>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</si>
  <si>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</si>
  <si>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</si>
  <si>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</si>
  <si>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</si>
  <si>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</si>
  <si>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</si>
  <si>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</si>
  <si>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</si>
  <si>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</si>
  <si>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</si>
  <si>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</si>
  <si>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</si>
  <si>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</si>
  <si>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</si>
  <si>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</si>
  <si>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</si>
  <si>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</si>
  <si>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</si>
  <si>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</si>
  <si>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</si>
  <si>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</si>
  <si>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</si>
  <si>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SUM pr. 31.08.2011</t>
  </si>
  <si>
    <t xml:space="preserve">Kilde: Bydelenes tertialrapportering (QuestBack) på KVP til Arbeids- og velferdsdirektoratet 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</si>
  <si>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</si>
  <si>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</si>
  <si>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</si>
  <si>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</si>
  <si>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</si>
  <si>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</si>
  <si>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</si>
  <si>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</si>
  <si>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</si>
  <si>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</si>
  <si>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</si>
  <si>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</si>
  <si>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</si>
  <si>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</si>
  <si>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</si>
  <si>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</si>
  <si>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</si>
  <si>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</si>
  <si>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</si>
  <si>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</si>
  <si>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</si>
  <si>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</si>
  <si>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</si>
  <si>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</si>
  <si>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</si>
  <si>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</si>
  <si>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</si>
  <si>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Skolegang/-utdanning</t>
  </si>
  <si>
    <t>Varig inntekts-sikring (uføre-pensjon)</t>
  </si>
  <si>
    <t>Midlertidig inntekts-sikring (AAP)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</si>
  <si>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</si>
  <si>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</si>
  <si>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</si>
  <si>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</si>
  <si>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</si>
  <si>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</si>
  <si>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</si>
  <si>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</si>
  <si>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</si>
  <si>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</si>
  <si>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</si>
  <si>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</si>
  <si>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</si>
  <si>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</si>
  <si>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</si>
  <si>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</si>
  <si>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</si>
  <si>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</si>
  <si>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</si>
  <si>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</si>
  <si>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</si>
  <si>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</si>
  <si>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</si>
  <si>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</si>
  <si>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</si>
  <si>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</si>
  <si>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</si>
  <si>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</si>
  <si>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</si>
  <si>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</si>
  <si>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</si>
  <si>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</si>
  <si>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</si>
  <si>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</si>
  <si>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</si>
  <si>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</si>
  <si>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</si>
  <si>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</si>
  <si>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</si>
  <si>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</si>
  <si>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</si>
  <si>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</si>
  <si>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</si>
  <si>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</si>
  <si>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</si>
  <si>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</si>
  <si>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</si>
  <si>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</si>
  <si>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</si>
  <si>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</si>
  <si>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</si>
  <si>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</si>
  <si>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</si>
  <si>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</si>
  <si>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</si>
  <si>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</si>
  <si>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</si>
  <si>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t>Andre arbeids-markeds-tiltak i statlig regi</t>
  </si>
  <si>
    <t>Sosialhjelp som hoved-inntekts-kilde</t>
  </si>
  <si>
    <t>Midlertidig inntekts-sikring 1)</t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</si>
  <si>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</si>
  <si>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</si>
  <si>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</si>
  <si>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</si>
  <si>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</si>
  <si>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</si>
  <si>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</si>
  <si>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</si>
  <si>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</si>
  <si>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</si>
  <si>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</si>
  <si>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</si>
  <si>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</si>
  <si>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</si>
  <si>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</si>
  <si>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</si>
  <si>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Gjennomsnitt pr. 30.04.2013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</si>
  <si>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</si>
  <si>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 arbeidspraksis i kommunal arbeidstreningsgruppe og språkopplæring med arbeidspraksis, samt jobbklubb/jobbsøking.</t>
  </si>
  <si>
    <t xml:space="preserve">  kategorier.  En person telles kun en gang i den enkelte kategori.</t>
  </si>
  <si>
    <t>SUM pr 31.08. 2013</t>
  </si>
  <si>
    <t>SUM 1. -2. tertial 2013</t>
  </si>
  <si>
    <t>SUM 1- 2. tertial 2013</t>
  </si>
  <si>
    <t>SUM 1.-2. tertial 2013</t>
  </si>
  <si>
    <t>SUM pr. 31.08.2013</t>
  </si>
  <si>
    <t>SUM pr. 31.08. 2013</t>
  </si>
  <si>
    <t>Gjennomsnitt pr. 31.08.2013</t>
  </si>
  <si>
    <t>SUM pr 31.12. 2013</t>
  </si>
  <si>
    <t>SUM 1. -3. tertial 2013</t>
  </si>
  <si>
    <t>SUM pr. 31.12.2013</t>
  </si>
  <si>
    <t>SUM pr. 31.12. 2013</t>
  </si>
  <si>
    <t>Gjennomsnitt pr. 31.12.2013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</si>
  <si>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</si>
  <si>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</si>
  <si>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</si>
  <si>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</si>
  <si>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</si>
  <si>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</si>
  <si>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</si>
  <si>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</si>
  <si>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</si>
  <si>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</si>
  <si>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</si>
  <si>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</si>
  <si>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</si>
  <si>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</si>
  <si>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</si>
  <si>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</si>
  <si>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</si>
  <si>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</si>
  <si>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</si>
  <si>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</si>
  <si>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</si>
  <si>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</si>
  <si>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</si>
  <si>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</si>
  <si>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</si>
  <si>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</si>
  <si>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</si>
  <si>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</si>
  <si>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Koblet til tabell 1.6 - ta vare på verdier der, før sletting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</si>
  <si>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</si>
  <si>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</si>
  <si>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</si>
  <si>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</si>
  <si>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</si>
  <si>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</si>
  <si>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</si>
  <si>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</si>
  <si>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</si>
  <si>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</si>
  <si>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</si>
  <si>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</si>
  <si>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</si>
  <si>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t>Tabell 1-11-G - Resultat for deltakere som avsluttet Jobbjansen i perioden 01.01.-31.12.</t>
  </si>
  <si>
    <t>SUM avgang fra Jobbsjansen i bydelen</t>
  </si>
  <si>
    <t>Ut-danning</t>
  </si>
  <si>
    <t>Ordinært arbeid med og uten lønns-tilskudd</t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</si>
  <si>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</si>
  <si>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</si>
  <si>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</si>
  <si>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</si>
  <si>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</si>
  <si>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 xml:space="preserve">Publiseres ikke.  </t>
  </si>
  <si>
    <t>SUM 1. kvartal 2014</t>
  </si>
  <si>
    <t>SUM 1.-kvartal 2014</t>
  </si>
  <si>
    <t>SUM pr. 31.03.2014</t>
  </si>
  <si>
    <t>SUM pr. 31.03. 2014</t>
  </si>
  <si>
    <t>SUM pr 31.03.2014</t>
  </si>
  <si>
    <t>SUM pr 31.03.14</t>
  </si>
  <si>
    <t>SUM 1.-3. tertial 2014</t>
  </si>
  <si>
    <t>SUM 1. -kvartal 2014</t>
  </si>
  <si>
    <t>SUM 2014</t>
  </si>
  <si>
    <t>SUM 1.- 2. tertial 2014</t>
  </si>
  <si>
    <t>SUM 1.-2. tertial 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</si>
  <si>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</si>
  <si>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</si>
  <si>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</si>
  <si>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</si>
  <si>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</si>
  <si>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</si>
  <si>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</si>
  <si>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</si>
  <si>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</si>
  <si>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</si>
  <si>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</si>
  <si>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</si>
  <si>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</si>
  <si>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</si>
  <si>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SUM 1- 3- tertial 2014</t>
  </si>
  <si>
    <t>SUM pr. 31.12.2014</t>
  </si>
  <si>
    <t>SUM pr. 31.12. 2014</t>
  </si>
  <si>
    <t>SUM 1.- 3. tertial 2014</t>
  </si>
  <si>
    <t>Gjennomsnitt pr. 31.12.2014</t>
  </si>
  <si>
    <t>SUM pr 31.12.2014</t>
  </si>
  <si>
    <t>SUM pr 31.12.14</t>
  </si>
  <si>
    <t>SUM 1. - 3. tertial 2014</t>
  </si>
  <si>
    <t>Pr 31.12.2014</t>
  </si>
  <si>
    <t>SUM pr 31.08.2015</t>
  </si>
  <si>
    <t>SUM pr 31.08.15</t>
  </si>
  <si>
    <t>SUM 1.- 2. tertial 2015</t>
  </si>
  <si>
    <t>SUM 1.-2. tertial 2015</t>
  </si>
  <si>
    <t xml:space="preserve">    </t>
  </si>
  <si>
    <t>SUM 1.-3. tertial 2015</t>
  </si>
  <si>
    <t>SUM 1. - 2. tertial 2015</t>
  </si>
  <si>
    <t>Pr 31.08.2015</t>
  </si>
  <si>
    <t>SUM pr 31.12. 2015</t>
  </si>
  <si>
    <t>SUM pr. 31.12.2015</t>
  </si>
  <si>
    <t>SUM 1.- 3. tertial 2015</t>
  </si>
  <si>
    <t>SUM 2015</t>
  </si>
  <si>
    <t xml:space="preserve">      </t>
  </si>
  <si>
    <t>SUM pr. 31.12. 2015</t>
  </si>
  <si>
    <t xml:space="preserve">SUM 1.-3. tertial 2015 </t>
  </si>
  <si>
    <t>Gjennomsnitt pr. 31.12.2015</t>
  </si>
  <si>
    <t>SUM pr 31.12.2015</t>
  </si>
  <si>
    <t>SUM pr 31.12.15</t>
  </si>
  <si>
    <t>SUM pr 31.08.2013</t>
  </si>
  <si>
    <t>SUM pr 30.04.2013</t>
  </si>
  <si>
    <t>SUM 1. - 3. tertial 2015</t>
  </si>
  <si>
    <t>Pr 31.12.2015</t>
  </si>
  <si>
    <t>Netto justering - institusjon m/ utenbys og Omsorg +</t>
  </si>
  <si>
    <t>Utenbys beboere 67+ år med adresse "uoppgitt Oslo"</t>
  </si>
  <si>
    <t>SUM 1.- 2. tertial 2016</t>
  </si>
  <si>
    <t>SUM 1.-2. tertial 2016</t>
  </si>
  <si>
    <t>SUM pr 31.08.2016</t>
  </si>
  <si>
    <t>SUM pr 31.08.16</t>
  </si>
  <si>
    <t>SUM 1. - 2. tertial 2016</t>
  </si>
  <si>
    <t>Pr 31.08.2016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</si>
  <si>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</si>
  <si>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</si>
  <si>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</si>
  <si>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</si>
  <si>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</si>
  <si>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</si>
  <si>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</si>
  <si>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</si>
  <si>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</si>
  <si>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</si>
  <si>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</si>
  <si>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</si>
  <si>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</si>
  <si>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</si>
  <si>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</si>
  <si>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</si>
  <si>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</si>
  <si>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</si>
  <si>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</si>
  <si>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</si>
  <si>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SUM 2016</t>
  </si>
  <si>
    <t>Deltakere som droppet ut</t>
  </si>
  <si>
    <t>SUM 1.- 2. tertial 2013</t>
  </si>
  <si>
    <t>SUM 1.- 3. tertial 2013</t>
  </si>
  <si>
    <t>SUM pr 31.12. 2016</t>
  </si>
  <si>
    <t>SUM 1.- 3. tertial 2016</t>
  </si>
  <si>
    <t>SUM pr. 31.12.2016</t>
  </si>
  <si>
    <t>SUM pr. 31.12. 2016</t>
  </si>
  <si>
    <t>Totalt antall*</t>
  </si>
  <si>
    <t>SUM 1.-3. tertial 2016</t>
  </si>
  <si>
    <t>Bydel Nordstrand 1)</t>
  </si>
  <si>
    <t>Tabell 1 - 8 - Behandlingstid for klagesaker til Fylkesmannen 01.01. - 31.12.</t>
  </si>
  <si>
    <t>1) Teknisk feil i Fasit medfører at bydelen ikke får hentet ut tall for 2016</t>
  </si>
  <si>
    <t xml:space="preserve">SUM 1.-3. tertial 2016 </t>
  </si>
  <si>
    <t>Gjennomsnitt pr. 31.12.2016</t>
  </si>
  <si>
    <t>Tabell 1 - 9 - A - Tilgjengelighet ved sosialtjenesten pr. 31.12. - antall dager ventetid</t>
  </si>
  <si>
    <t>SUM pr 31.12.2016</t>
  </si>
  <si>
    <t>SUM pr 31.12.16</t>
  </si>
  <si>
    <t>SUM 1. - 3. tertial 2016</t>
  </si>
  <si>
    <t>Pr 31.12.2016</t>
  </si>
  <si>
    <t>Bydel Søndre Nordstr.</t>
  </si>
  <si>
    <t>Tabell 1 - 15 - Bruk av Individuell Plan (IP) pr. 31.12. - For klienter med behov for langvarige og koordinerte tjenester 1)</t>
  </si>
  <si>
    <t>90-94 år</t>
  </si>
  <si>
    <t>95 år +</t>
  </si>
  <si>
    <t>SUM 1.- 2. tertial 2017</t>
  </si>
  <si>
    <t>SUM 1.-2. tertial 2017</t>
  </si>
  <si>
    <t>SUM pr 31.08.17</t>
  </si>
  <si>
    <t>SUM pr 31.08.2017</t>
  </si>
  <si>
    <t>SUM 1. - 2. tertial 2017</t>
  </si>
  <si>
    <t>Pr 31.08.2017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</si>
  <si>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</si>
  <si>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</si>
  <si>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</si>
  <si>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</si>
  <si>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</si>
  <si>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</si>
  <si>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</si>
  <si>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</si>
  <si>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</si>
  <si>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</si>
  <si>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2016</t>
  </si>
  <si>
    <t xml:space="preserve">  herav flyktninger</t>
  </si>
  <si>
    <t>SUM 1.-2.tertial 2016</t>
  </si>
  <si>
    <t>SUM 1. KVARTAL 2016</t>
  </si>
  <si>
    <t>SUM 1.-3.tertial 2015</t>
  </si>
  <si>
    <t>SUM 1.-2.tertial 2015</t>
  </si>
  <si>
    <t>SUM 1. KVARTAL 2015</t>
  </si>
  <si>
    <t>SUM 1.-3.tertial 2014</t>
  </si>
  <si>
    <t>SUM 1.-2.tertial 2014</t>
  </si>
  <si>
    <t>SUM 1. KVARTAL 2014</t>
  </si>
  <si>
    <t xml:space="preserve">Kilde: Agresso </t>
  </si>
  <si>
    <t>Noter:</t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</si>
  <si>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</si>
  <si>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</si>
  <si>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SUM 1.-2.tertial 2017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</si>
  <si>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</si>
  <si>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</si>
  <si>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</si>
  <si>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</si>
  <si>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</si>
  <si>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</si>
  <si>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</si>
  <si>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</si>
  <si>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</si>
  <si>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</si>
  <si>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</si>
  <si>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</si>
  <si>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1.KVARTAL 2016</t>
  </si>
  <si>
    <t>SUM 1.KVARTAL 2015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</si>
  <si>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</si>
  <si>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</si>
  <si>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t>Herav antall:</t>
  </si>
  <si>
    <t>Brutto utbetalt stønad</t>
  </si>
  <si>
    <t>18 - 24  år - flyktninger</t>
  </si>
  <si>
    <t>18 - 24  år - øvrige</t>
  </si>
  <si>
    <t>25  år  og eldre - flyktninger</t>
  </si>
  <si>
    <t>25  år  og eldre - øvrige</t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</si>
  <si>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</si>
  <si>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</si>
  <si>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</si>
  <si>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</si>
  <si>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</si>
  <si>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</si>
  <si>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</si>
  <si>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r>
      <t xml:space="preserve"> 1) </t>
    </r>
    <r>
      <rPr>
        <i/>
        <sz val="9"/>
        <color rgb="FFFF0000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</si>
  <si>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t xml:space="preserve"> 2) Av tekniske årsaker foreligger ikke fordelingen på flyktninger/øvrige mottakere for Bydel Stovner pr 3.tertial 2015. Disse er fordelt iht den relative fordelingen pr 2.tertial 2015.</t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</si>
  <si>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</si>
  <si>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t>SUM 2. tertial 2017</t>
  </si>
  <si>
    <t xml:space="preserve">Kilde: Bydelenes tertialrapportering (SurveyXact) på KVP til Arbeids- og velferdsdirektoratet 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</si>
  <si>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</si>
  <si>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Ordinært arbeid heltid/deltid (inkl. midlertidig lønns-tilskudd)</t>
  </si>
  <si>
    <t>Varig lønns-tilskudd</t>
  </si>
  <si>
    <t>Andre arbeids-markeds-tiltak i statlig regi (jamfør tiltaks-forskriften)</t>
  </si>
  <si>
    <t>Varig inntekts-sikring (uføretrygd)</t>
  </si>
  <si>
    <t>Over til økonomisk sosialhjelp på grunn av avklaring av søknad om uføretrygd/  AAP</t>
  </si>
  <si>
    <t>Over til økonomisk sosialhjelp som hoved-inntekts-kilde uten slik avklaring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</si>
  <si>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</si>
  <si>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SUM 1. KVARTAL 2017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</si>
  <si>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</si>
  <si>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hovedsak trygderefusjoner og statlig bostøtte</t>
    </r>
  </si>
  <si>
    <t>SUM 1.KVARTAL 2017</t>
  </si>
  <si>
    <t>SUM pr 31.12. 2017</t>
  </si>
  <si>
    <t>SUM 1.- 3. tertial 2017</t>
  </si>
  <si>
    <t>SUM 2017</t>
  </si>
  <si>
    <t>SUM 1.-3. tertial 2017</t>
  </si>
  <si>
    <t>SUM pr. 31.12. 2017</t>
  </si>
  <si>
    <t>Gjennomsnitt pr. 31.12.2017</t>
  </si>
  <si>
    <t>SUM pr 31.12.17</t>
  </si>
  <si>
    <t>SUM pr 31.12.2017</t>
  </si>
  <si>
    <t>SUM 1. - 3. tertial 2017</t>
  </si>
  <si>
    <t>Pr 31.12.2017</t>
  </si>
  <si>
    <t>SUM pr. 31.12.2017</t>
  </si>
  <si>
    <t>SUM 1.-3.tertial 2017</t>
  </si>
  <si>
    <t>SUM 3. tertial 2017</t>
  </si>
  <si>
    <r>
      <t xml:space="preserve">SUM bydeler 2016 </t>
    </r>
    <r>
      <rPr>
        <vertAlign val="superscript"/>
        <sz val="10"/>
        <rFont val="Arial"/>
        <family val="2"/>
      </rPr>
      <t>4</t>
    </r>
    <r>
      <rPr>
        <b/>
        <vertAlign val="superscript"/>
        <sz val="10"/>
        <rFont val="Arial"/>
        <family val="2"/>
      </rPr>
      <t>)</t>
    </r>
  </si>
  <si>
    <t xml:space="preserve">..    </t>
  </si>
  <si>
    <r>
      <t>SUM bydeler 2015</t>
    </r>
    <r>
      <rPr>
        <vertAlign val="superscript"/>
        <sz val="10"/>
        <rFont val="Arial"/>
        <family val="2"/>
      </rPr>
      <t xml:space="preserve"> 4</t>
    </r>
    <r>
      <rPr>
        <b/>
        <vertAlign val="superscript"/>
        <sz val="10"/>
        <rFont val="Arial"/>
        <family val="2"/>
      </rPr>
      <t>)</t>
    </r>
  </si>
  <si>
    <r>
      <t xml:space="preserve">SUM bydeler 2014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</si>
  <si>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t xml:space="preserve">SUM bydeler 2013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</si>
  <si>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rPr>
        <b/>
        <vertAlign val="superscript"/>
        <sz val="11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>Antall hovedpersoner som én eller flere ganger i løpet av året har mottatt økonomisk sosialhjelp.</t>
    </r>
  </si>
  <si>
    <r>
      <rPr>
        <b/>
        <vertAlign val="superscript"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Antall mottakere av sosialhjelp i Bydel Grünerløkka omfatter også drøyt 40 mottakere innenfor det det byomfattende tiltaket Oslo-piloten. </t>
    </r>
  </si>
  <si>
    <t xml:space="preserve">   individer med økonomisk sosialhjelp Oslo som enhet.</t>
  </si>
  <si>
    <r>
      <rPr>
        <b/>
        <vertAlign val="superscript"/>
        <sz val="11"/>
        <color rgb="FF000000"/>
        <rFont val="Arial"/>
        <family val="2"/>
      </rPr>
      <t>4)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For 2015 og 2016 foreligger det ikke akkumulerte årstall grunnet overgang til nytt fagsystem.</t>
    </r>
  </si>
  <si>
    <t>SUM pr 31.12. 2018</t>
  </si>
  <si>
    <t>SUM 1.- 3. tertial 2018</t>
  </si>
  <si>
    <t>SUM 2018</t>
  </si>
  <si>
    <t>SUM pr. 31.12.2018</t>
  </si>
  <si>
    <t>SUM pr. 31.12. 2018</t>
  </si>
  <si>
    <t>SUM 1.-3. tertial 2018</t>
  </si>
  <si>
    <t>Gjennomsnitt pr. 31.12.2018</t>
  </si>
  <si>
    <t>SUM pr 31.12.2018</t>
  </si>
  <si>
    <t>SUM 1.- 2. tertial 2018</t>
  </si>
  <si>
    <t>SUM pr 31.08.2018</t>
  </si>
  <si>
    <t>SUM pr 31.12.2013</t>
  </si>
  <si>
    <t>SUM 1. - 3. tertial 2018</t>
  </si>
  <si>
    <t>Pr 31.12.2018</t>
  </si>
  <si>
    <t>SUM 1.-2.tertial 2018</t>
  </si>
  <si>
    <t>SUM 1. KVARTAL 2018</t>
  </si>
  <si>
    <t>SUM 1.-3.tertial 2018</t>
  </si>
  <si>
    <t>SUM 1.-2. tertial 2018</t>
  </si>
  <si>
    <t>SUM 3. tertial 2018</t>
  </si>
  <si>
    <t xml:space="preserve">SUM bydeler 2017 3) </t>
  </si>
  <si>
    <t>Bydel Sagene 5)</t>
  </si>
  <si>
    <t>intro pr 31.12</t>
  </si>
  <si>
    <t>Avsluttet intro i 2018</t>
  </si>
  <si>
    <t>Sum deltagere i intro 2018</t>
  </si>
  <si>
    <t xml:space="preserve">Totalt antall deltakere </t>
  </si>
  <si>
    <t>SUM 1. KVARTAL 2019</t>
  </si>
  <si>
    <t>SUM pr 31.08. 2019</t>
  </si>
  <si>
    <t>SUM 1.- 2. tertial 2019</t>
  </si>
  <si>
    <t>SUM pr. 31.08.2019</t>
  </si>
  <si>
    <t>SUM 1.-2. tertial 2019</t>
  </si>
  <si>
    <t>Kun årsstatistikk:</t>
  </si>
  <si>
    <t>SUM pr 31.12.18</t>
  </si>
  <si>
    <t>SUM pr 31.08.19</t>
  </si>
  <si>
    <t>SUM pr 31.08.2019</t>
  </si>
  <si>
    <t>Pr 31.08.2019</t>
  </si>
  <si>
    <t>Denne publiseres ikke for 2. tertial pga små tall så tidlig på året</t>
  </si>
  <si>
    <t>Andel i ordinært arbeid Heltid/deltid (inkl midlertidig lønnstilskudd</t>
  </si>
  <si>
    <t>SUM 1.-2.tertial 2019</t>
  </si>
  <si>
    <t>SUM 2. tertial 2018</t>
  </si>
  <si>
    <t>SUM 2. tertial 2019</t>
  </si>
  <si>
    <t>Kilde: Agresso og Fasit</t>
  </si>
  <si>
    <t>SUM pr 31.08.18</t>
  </si>
  <si>
    <t>SUM 1. -2 TERTIAL 2019</t>
  </si>
  <si>
    <t>1) Brutto utbetaling pr tjenestemottager pr måned = gjennomsnittlig anvist økonomisk sosialhjelp pr tjenestemottager pr utbetalingsmåned.</t>
  </si>
  <si>
    <t>Brutto utbetalt stønad pr. tjenestemottager pr. mnd. i perioden 1)</t>
  </si>
  <si>
    <t>Brutto utbetalt stønad pr. tjenestemottager i % av gj.snittet  for hele byen</t>
  </si>
  <si>
    <t xml:space="preserve">3) I Sum bydeler er det ikke korrigert for tjenestemottagerer som har mottatt stønad i flere bydeler. Dette medfører at Sum bydeler er høyere enn antallet  </t>
  </si>
  <si>
    <t>Antall tjeneste-mottagere med økonomisk sosialhjelp 1) 2)</t>
  </si>
  <si>
    <t>Antall tjeneste-mottagere med vedtak som ikke har mottatt økonomisk sosialhjelp</t>
  </si>
  <si>
    <t>Antall tjeneste-mottagere uten vedtak (kun mottatt råd og veiledning)</t>
  </si>
  <si>
    <t>Sum tjeneste-mottagere</t>
  </si>
  <si>
    <t>Andel tjeneste-mottagere med vedtak som ikke har mottatt øk. sosialhjelp i % av totalt antall tjeneste-mottagere</t>
  </si>
  <si>
    <t>Andel tjeneste-mottagere uten vedtak (kun mottatt råd og veiledning)    i % av totalt antall tjeneste-mottagere</t>
  </si>
  <si>
    <t>Tabell 4 - 4 - Antall tjenestemottagere - med øk. sosialhjelp - med vedtak men uten øk. sosialhjelp - mottatt råd og veiledning - akkumulert pr. 31.12.</t>
  </si>
  <si>
    <t>Kontrollsum ant. tjeneste-mottagere pr. mnd.</t>
  </si>
  <si>
    <t>Gj.sn. antall aktive tjeneste-mottagere med øk. støtte pr. mnd.</t>
  </si>
  <si>
    <t>SUM 3. tertial 2019</t>
  </si>
  <si>
    <t>SUM pr 31.12. 2019</t>
  </si>
  <si>
    <t>SUM 1.- 3. tertial 2019</t>
  </si>
  <si>
    <t>SUM 2019</t>
  </si>
  <si>
    <t>SUM pr. 31.12.2019</t>
  </si>
  <si>
    <t>SUM 1.-3. tertial 2019</t>
  </si>
  <si>
    <t>Fra LIV</t>
  </si>
  <si>
    <t>(Tabell 1-8 rapporteres kun til årsstatistikk)</t>
  </si>
  <si>
    <t>Tabell 1-10-A  Kvalifiseringsprogrammet - antall deltakere i program pr 31.12.  -  aldersfordelt</t>
  </si>
  <si>
    <t>SUM pr 31.12.2019</t>
  </si>
  <si>
    <t>SUM pr 31.12.19</t>
  </si>
  <si>
    <t>s</t>
  </si>
  <si>
    <t>Tabell 1-11-A - Kvalifiseringsprogram - saksmengde 01.01.-31.12.</t>
  </si>
  <si>
    <t>Tabell 1-11-B  Tiltaksbruk i Kvalifiseringsprogrammet (KVP):  Deltakere pr 31.12. fordelt på tiltakskategori (kommune/stat).</t>
  </si>
  <si>
    <t>Tabell 1-11-E - Avgang fra kvalifiseringsprogrammet (KVP) og resultater for deltakerne -  perioden 01.01.-31.12.</t>
  </si>
  <si>
    <t>SUM 1. -3 TERTIAL 2019</t>
  </si>
  <si>
    <t>SUM 1.-3.tertial 2019</t>
  </si>
  <si>
    <t>SUM 1.-3. TERTIAL 2019</t>
  </si>
  <si>
    <t>SUM 1.- 2. TERTIAL 2019</t>
  </si>
  <si>
    <t>Gjennomsnitt pr. 31.12.2019</t>
  </si>
  <si>
    <t xml:space="preserve">SUM bydeler 2018 3) </t>
  </si>
  <si>
    <r>
      <rPr>
        <vertAlign val="superscript"/>
        <sz val="10"/>
        <color rgb="FF000000"/>
        <rFont val="Arial"/>
        <family val="2"/>
      </rPr>
      <t>5)</t>
    </r>
    <r>
      <rPr>
        <sz val="9"/>
        <color rgb="FF000000"/>
        <rFont val="Arial"/>
        <family val="2"/>
      </rPr>
      <t xml:space="preserve"> Bydelene Sagene og Ullern har ikke kunnet ta ut rapport fra fagsystemet for 2018 og 2019.</t>
    </r>
  </si>
  <si>
    <t>Bydel Ullern 5)</t>
  </si>
  <si>
    <t>Kriteriebefolkningen i bydelene etter alder per 1.1.2020*</t>
  </si>
  <si>
    <t>Justert befolkning i aldersgruppene 67 år og over</t>
  </si>
  <si>
    <t>* Etter korreksjon for befolkning 67 år og over i institusjon og Omsorg+. Det er 64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</si>
  <si>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</si>
  <si>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</si>
  <si>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</si>
  <si>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</si>
  <si>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</si>
  <si>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</si>
  <si>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</si>
  <si>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</si>
  <si>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</si>
  <si>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</si>
  <si>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</si>
  <si>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SUM pr 31.08.20</t>
  </si>
  <si>
    <t>SUM pr 31.08. 2020</t>
  </si>
  <si>
    <t>SUM 1.- 2. tertial 2020</t>
  </si>
  <si>
    <t>SUM pr. 31.08.2020</t>
  </si>
  <si>
    <t>SUM 1.-2. tertial 2020</t>
  </si>
  <si>
    <t>SUM pr 31.08.2020</t>
  </si>
  <si>
    <t>SUM 1. - 2. tertial 2020</t>
  </si>
  <si>
    <t>Pr 31.12.2019</t>
  </si>
  <si>
    <t>Pr 31.08.2020</t>
  </si>
  <si>
    <t>SUM 2. tertial 2020</t>
  </si>
  <si>
    <t>SUM pr 31.12.2020</t>
  </si>
  <si>
    <t>SUM 1.- 3. tertial 2020</t>
  </si>
  <si>
    <t>SUM 2020</t>
  </si>
  <si>
    <t>SUM pr 31.12. 2020</t>
  </si>
  <si>
    <t>SUM pr. 31.12.2020</t>
  </si>
  <si>
    <t>Tabell 1 - 6 - Bydelens oppfølging av personer i private døgnovernattingstilbud pr. 31.12.</t>
  </si>
  <si>
    <t>Tabell 1 -5 - Bruk av private døgnovernattingstilbud - antall som er i tilbudet pr. 31.12.</t>
  </si>
  <si>
    <t>Tabell 1 - 7 - Saksbehandlingstid for økonomisk sosialhjelp 01.01. - 31.12.</t>
  </si>
  <si>
    <t>SUM 1.-3. tertial 2020</t>
  </si>
  <si>
    <t>Gjennomsnitt pr. 31.12.2020</t>
  </si>
  <si>
    <t>Tabell 1-10-B Antall deltakere i Introduksjonsprogrammet og Jobbsjansen pr 31.12.</t>
  </si>
  <si>
    <t>SUM pr 31.12.20</t>
  </si>
  <si>
    <t>Tabell 1-11-C Tiltaksbruk i sosialtjenesten: Antall deltakere - utenom KVP - som er i tiltak pr. 31.12.</t>
  </si>
  <si>
    <t>Tabell 1-11-D-Aktivisering i KOMMUNALE tiltak av mottakere av økonomisk sosialhjelp som ikke er deltakere i KVP, Intro eller Jobbsjansen. Antall mottakere som pr 31.12. er aktivisert. 1)</t>
  </si>
  <si>
    <t>Tabell 1-11-F - Resultat for deltakere som avsluttet introduksjonsprogram i perioden 01.01.-31.12.</t>
  </si>
  <si>
    <t>-</t>
  </si>
  <si>
    <t>SUM 1. - 3. tertial 2020</t>
  </si>
  <si>
    <t>Tabell 1-11-H Resultat for mottakere av økonomisk sosialhjelp - som ikke er deltakere i KVP, Intro eller Jobbjansen -  som avsluttet kommunale tiltak i perioden 01.01.-31.12.</t>
  </si>
  <si>
    <t>Tabell 1-11-I - Antall personer som har eller har hatt et institusjonstilbud innen russektoren hittil i år, og pr. 31.12.</t>
  </si>
  <si>
    <t>Pr 31.12.2020</t>
  </si>
  <si>
    <t>SUM 1.-3.tertial 2020</t>
  </si>
  <si>
    <t>SUM 1.-2.tertial 2020</t>
  </si>
  <si>
    <t>SUM 1. KVARTAL 2020</t>
  </si>
  <si>
    <t>Tabell 4-1-B  Økonomisk sosialhjelp - brutto og netto utgift - regnskapsført for perioden 01.01.-31.12.2020.  Bydelene.</t>
  </si>
  <si>
    <t>SUM 1. -3 TERTIAL 2020</t>
  </si>
  <si>
    <t>SUM 1.-3. TERTIAL 2020</t>
  </si>
  <si>
    <t>SUM 1.- 2. TERTIAL 2020</t>
  </si>
  <si>
    <t>Tabell 4-1-C  Økonomisk sosialhjelp - brutto stønad (bidrag og lån) til klienter - regnskapsført for perioden 01.01.-31.12.2020</t>
  </si>
  <si>
    <t>SUM 1. -2 TERTIAL 2020</t>
  </si>
  <si>
    <t>SUM 3. tertial 2020</t>
  </si>
  <si>
    <t>Tabell 4-2 - A - Gjennomsnittlig antall aktive tjenestemottagere og brutto tilkjent stønad pr. mottager pr. mnd. i perioden  31.08.-31.12.</t>
  </si>
  <si>
    <t>Tabell 1 -1  Bydelenes endringer i sosialhjelpsrammen - i hele 1000 kroner, pr. 31.12.</t>
  </si>
  <si>
    <t xml:space="preserve">SUM bydeler 2019 3), 5) </t>
  </si>
  <si>
    <t xml:space="preserve">SUM bydeler 2020 </t>
  </si>
  <si>
    <t>Avventer svar fra NAV</t>
  </si>
  <si>
    <t>Tabell 4-1-A   Økonomisk sosialhjelp - brutto og netto utgift - regnskapsført for perioden 01.01.-31.12.2020.  Hele byen.</t>
  </si>
  <si>
    <t>2020: Har brukt kostnadsartene 14701-14709</t>
  </si>
  <si>
    <t>2020: Har brukt art. 17009, 17719 og 18169</t>
  </si>
  <si>
    <t>2020: Har brukt kostnadsartene 15201-15209</t>
  </si>
  <si>
    <t>2020: Kun brukt art. 19201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</si>
</sst>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.0_ ;_ * \-#,##0.0_ ;_ * &quot;-&quot;??_ ;_ @_ "/>
  </numFmts>
  <fonts count="10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u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name val="Verdana"/>
      <family val="2"/>
    </font>
    <font>
      <b/>
      <vertAlign val="superscript"/>
      <sz val="11"/>
      <color rgb="FF000000"/>
      <name val="Arial"/>
      <family val="2"/>
    </font>
    <font>
      <vertAlign val="superscript"/>
      <sz val="10"/>
      <name val="Arial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35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/>
      <top style="thick">
        <color auto="1"/>
      </top>
      <bottom/>
      <diagonal/>
    </border>
  </borders>
  <cellStyleXfs count="1157">
    <xf numFmtId="0" fontId="0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173" fontId="15" fillId="0" borderId="0" applyFont="0" applyFill="0" applyBorder="0" applyAlignment="0" applyProtection="0"/>
    <xf numFmtId="0" fontId="16" fillId="0" borderId="0" applyNumberFormat="0" applyBorder="0" applyProtection="0"/>
    <xf numFmtId="174" fontId="15" fillId="0" borderId="0" applyFont="0" applyFill="0" applyBorder="0" applyAlignment="0" applyProtection="0"/>
    <xf numFmtId="0" fontId="15" fillId="0" borderId="0"/>
    <xf numFmtId="0" fontId="14" fillId="0" borderId="0"/>
    <xf numFmtId="0" fontId="29" fillId="0" borderId="0"/>
    <xf numFmtId="0" fontId="13" fillId="0" borderId="0"/>
    <xf numFmtId="0" fontId="23" fillId="0" borderId="0"/>
    <xf numFmtId="0" fontId="12" fillId="0" borderId="0"/>
    <xf numFmtId="0" fontId="15" fillId="0" borderId="0" applyNumberFormat="0" applyFont="0" applyBorder="0" applyProtection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23" fillId="0" borderId="0"/>
    <xf numFmtId="9" fontId="23" fillId="0" borderId="0" applyFont="0" applyFill="0" applyBorder="0" applyAlignment="0" applyProtection="0"/>
    <xf numFmtId="0" fontId="35" fillId="0" borderId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9" fillId="0" borderId="0"/>
    <xf numFmtId="176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2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3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167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3" fillId="0" borderId="0"/>
    <xf numFmtId="9" fontId="23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0" fontId="15" fillId="0" borderId="0" applyNumberFormat="0" applyFont="0" applyBorder="0" applyProtection="0"/>
    <xf numFmtId="0" fontId="16" fillId="0" borderId="0" applyNumberFormat="0" applyBorder="0" applyProtection="0"/>
    <xf numFmtId="175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9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5" fillId="0" borderId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29" fillId="0" borderId="0" applyFont="0" applyFill="0" applyBorder="0" applyAlignment="0" applyProtection="0"/>
    <xf numFmtId="0" fontId="23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1" fillId="0" borderId="0"/>
  </cellStyleXfs>
  <cellXfs count="23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Fill="1" applyBorder="1" applyAlignment="1">
      <alignment wrapText="1"/>
    </xf>
    <xf numFmtId="0" fontId="17" fillId="0" borderId="0" xfId="0" applyFont="1"/>
    <xf numFmtId="0" fontId="17" fillId="0" borderId="29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30" xfId="0" applyFont="1" applyFill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horizontal="center" wrapText="1"/>
    </xf>
    <xf numFmtId="0" fontId="17" fillId="0" borderId="27" xfId="0" applyFont="1" applyBorder="1"/>
    <xf numFmtId="170" fontId="15" fillId="0" borderId="0" xfId="2" applyNumberFormat="1"/>
    <xf numFmtId="0" fontId="17" fillId="0" borderId="30" xfId="0" applyFont="1" applyBorder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/>
    <xf numFmtId="0" fontId="17" fillId="0" borderId="41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172" fontId="17" fillId="0" borderId="0" xfId="0" applyNumberFormat="1" applyFont="1" applyAlignment="1">
      <alignment horizontal="center" wrapText="1"/>
    </xf>
    <xf numFmtId="172" fontId="17" fillId="0" borderId="28" xfId="2" applyNumberFormat="1" applyFont="1" applyBorder="1"/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0" fillId="0" borderId="11" xfId="3" applyFont="1" applyFill="1" applyBorder="1" applyAlignment="1" applyProtection="1">
      <alignment wrapText="1"/>
    </xf>
    <xf numFmtId="0" fontId="0" fillId="0" borderId="16" xfId="3" applyFont="1" applyFill="1" applyBorder="1" applyAlignment="1" applyProtection="1">
      <alignment wrapText="1"/>
    </xf>
    <xf numFmtId="0" fontId="0" fillId="0" borderId="23" xfId="3" applyFont="1" applyFill="1" applyBorder="1" applyAlignment="1" applyProtection="1">
      <alignment wrapText="1"/>
    </xf>
    <xf numFmtId="0" fontId="17" fillId="0" borderId="54" xfId="0" applyFont="1" applyFill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0" fontId="17" fillId="0" borderId="61" xfId="0" applyFont="1" applyBorder="1" applyAlignment="1">
      <alignment horizontal="center" wrapText="1"/>
    </xf>
    <xf numFmtId="1" fontId="17" fillId="0" borderId="0" xfId="0" applyNumberFormat="1" applyFont="1"/>
    <xf numFmtId="0" fontId="17" fillId="0" borderId="31" xfId="0" applyFont="1" applyBorder="1" applyAlignment="1">
      <alignment horizontal="left" vertical="center"/>
    </xf>
    <xf numFmtId="0" fontId="17" fillId="0" borderId="36" xfId="0" applyFont="1" applyBorder="1" applyAlignment="1">
      <alignment horizontal="center"/>
    </xf>
    <xf numFmtId="0" fontId="23" fillId="0" borderId="39" xfId="3" applyFont="1" applyFill="1" applyBorder="1" applyAlignment="1" applyProtection="1">
      <alignment vertical="center"/>
    </xf>
    <xf numFmtId="0" fontId="23" fillId="0" borderId="29" xfId="3" applyFont="1" applyFill="1" applyBorder="1" applyAlignment="1" applyProtection="1">
      <alignment vertical="center"/>
    </xf>
    <xf numFmtId="0" fontId="20" fillId="0" borderId="0" xfId="3" applyFont="1" applyFill="1" applyAlignment="1" applyProtection="1">
      <alignment horizontal="left"/>
    </xf>
    <xf numFmtId="4" fontId="20" fillId="0" borderId="0" xfId="3" applyNumberFormat="1" applyFont="1" applyFill="1" applyAlignment="1" applyProtection="1"/>
    <xf numFmtId="173" fontId="20" fillId="0" borderId="0" xfId="4" applyFont="1"/>
    <xf numFmtId="0" fontId="24" fillId="0" borderId="0" xfId="7" applyFont="1" applyFill="1" applyAlignment="1">
      <alignment vertical="center"/>
    </xf>
    <xf numFmtId="0" fontId="25" fillId="0" borderId="0" xfId="7" applyFont="1" applyFill="1" applyAlignment="1">
      <alignment vertical="center"/>
    </xf>
    <xf numFmtId="0" fontId="20" fillId="0" borderId="0" xfId="7" applyFont="1" applyFill="1" applyAlignment="1">
      <alignment horizontal="left"/>
    </xf>
    <xf numFmtId="0" fontId="20" fillId="0" borderId="0" xfId="7" applyFont="1" applyFill="1" applyAlignment="1">
      <alignment horizontal="center"/>
    </xf>
    <xf numFmtId="0" fontId="24" fillId="0" borderId="0" xfId="7" applyFont="1" applyFill="1" applyAlignment="1">
      <alignment horizontal="center" wrapText="1"/>
    </xf>
    <xf numFmtId="0" fontId="25" fillId="0" borderId="0" xfId="7" applyFont="1" applyFill="1" applyAlignment="1">
      <alignment horizontal="center" wrapText="1"/>
    </xf>
    <xf numFmtId="0" fontId="23" fillId="0" borderId="0" xfId="7" applyFont="1" applyFill="1" applyAlignment="1">
      <alignment vertical="center"/>
    </xf>
    <xf numFmtId="0" fontId="20" fillId="0" borderId="0" xfId="7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wrapText="1"/>
    </xf>
    <xf numFmtId="0" fontId="17" fillId="0" borderId="32" xfId="0" applyFont="1" applyFill="1" applyBorder="1" applyAlignment="1">
      <alignment horizontal="center" wrapText="1"/>
    </xf>
    <xf numFmtId="0" fontId="17" fillId="0" borderId="33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7" fillId="0" borderId="115" xfId="3" applyFont="1" applyFill="1" applyBorder="1" applyAlignment="1" applyProtection="1">
      <alignment horizontal="center" wrapText="1"/>
    </xf>
    <xf numFmtId="0" fontId="17" fillId="0" borderId="116" xfId="3" applyFont="1" applyFill="1" applyBorder="1" applyAlignment="1" applyProtection="1">
      <alignment horizontal="center" wrapText="1"/>
    </xf>
    <xf numFmtId="0" fontId="17" fillId="0" borderId="64" xfId="3" applyFont="1" applyFill="1" applyBorder="1" applyAlignment="1" applyProtection="1">
      <alignment horizontal="center" wrapText="1"/>
    </xf>
    <xf numFmtId="0" fontId="17" fillId="0" borderId="122" xfId="3" applyFont="1" applyFill="1" applyBorder="1" applyAlignment="1" applyProtection="1">
      <alignment horizontal="center" wrapText="1"/>
    </xf>
    <xf numFmtId="0" fontId="17" fillId="0" borderId="123" xfId="3" applyFont="1" applyFill="1" applyBorder="1" applyAlignment="1" applyProtection="1">
      <alignment horizontal="center" wrapText="1"/>
    </xf>
    <xf numFmtId="0" fontId="17" fillId="0" borderId="124" xfId="3" applyFont="1" applyFill="1" applyBorder="1" applyAlignment="1" applyProtection="1">
      <alignment horizontal="center" wrapText="1"/>
    </xf>
    <xf numFmtId="0" fontId="17" fillId="0" borderId="47" xfId="0" applyFont="1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7" fillId="0" borderId="32" xfId="0" applyFont="1" applyBorder="1" applyAlignment="1">
      <alignment horizontal="center" wrapText="1"/>
    </xf>
    <xf numFmtId="0" fontId="0" fillId="2" borderId="0" xfId="0" applyFill="1"/>
    <xf numFmtId="0" fontId="24" fillId="0" borderId="2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23" fillId="0" borderId="0" xfId="0" applyFont="1"/>
    <xf numFmtId="0" fontId="20" fillId="0" borderId="0" xfId="7" applyFont="1" applyAlignment="1">
      <alignment horizontal="left"/>
    </xf>
    <xf numFmtId="0" fontId="20" fillId="0" borderId="0" xfId="7" applyFont="1"/>
    <xf numFmtId="0" fontId="25" fillId="0" borderId="0" xfId="7" applyFont="1"/>
    <xf numFmtId="0" fontId="17" fillId="0" borderId="143" xfId="0" applyFont="1" applyBorder="1" applyAlignment="1">
      <alignment horizontal="center" wrapText="1"/>
    </xf>
    <xf numFmtId="0" fontId="17" fillId="0" borderId="144" xfId="0" applyFont="1" applyBorder="1" applyAlignment="1">
      <alignment horizontal="center" wrapText="1"/>
    </xf>
    <xf numFmtId="0" fontId="17" fillId="0" borderId="145" xfId="0" applyFont="1" applyBorder="1" applyAlignment="1">
      <alignment horizontal="center" wrapText="1"/>
    </xf>
    <xf numFmtId="0" fontId="17" fillId="0" borderId="146" xfId="0" applyFont="1" applyBorder="1" applyAlignment="1">
      <alignment horizontal="center" wrapText="1"/>
    </xf>
    <xf numFmtId="0" fontId="17" fillId="0" borderId="48" xfId="0" applyFont="1" applyBorder="1" applyAlignment="1">
      <alignment horizontal="center" wrapText="1"/>
    </xf>
    <xf numFmtId="3" fontId="0" fillId="0" borderId="58" xfId="0" applyNumberFormat="1" applyFont="1" applyBorder="1"/>
    <xf numFmtId="3" fontId="0" fillId="0" borderId="78" xfId="0" applyNumberFormat="1" applyFont="1" applyBorder="1"/>
    <xf numFmtId="3" fontId="0" fillId="0" borderId="79" xfId="0" applyNumberFormat="1" applyFont="1" applyBorder="1"/>
    <xf numFmtId="3" fontId="0" fillId="0" borderId="109" xfId="0" applyNumberFormat="1" applyFont="1" applyBorder="1"/>
    <xf numFmtId="3" fontId="0" fillId="0" borderId="148" xfId="0" applyNumberFormat="1" applyFont="1" applyBorder="1"/>
    <xf numFmtId="3" fontId="0" fillId="0" borderId="149" xfId="0" applyNumberFormat="1" applyFont="1" applyBorder="1"/>
    <xf numFmtId="3" fontId="0" fillId="0" borderId="150" xfId="0" applyNumberFormat="1" applyFont="1" applyBorder="1"/>
    <xf numFmtId="0" fontId="17" fillId="0" borderId="15" xfId="0" applyFont="1" applyBorder="1" applyAlignment="1">
      <alignment horizontal="center"/>
    </xf>
    <xf numFmtId="0" fontId="17" fillId="0" borderId="134" xfId="0" applyFont="1" applyBorder="1"/>
    <xf numFmtId="0" fontId="0" fillId="0" borderId="151" xfId="0" applyFont="1" applyFill="1" applyBorder="1" applyAlignment="1">
      <alignment wrapText="1"/>
    </xf>
    <xf numFmtId="0" fontId="0" fillId="0" borderId="152" xfId="0" applyFont="1" applyFill="1" applyBorder="1" applyAlignment="1"/>
    <xf numFmtId="0" fontId="17" fillId="0" borderId="133" xfId="0" applyFont="1" applyBorder="1" applyAlignment="1">
      <alignment horizontal="center" wrapText="1"/>
    </xf>
    <xf numFmtId="0" fontId="17" fillId="0" borderId="134" xfId="0" applyFont="1" applyBorder="1" applyAlignment="1">
      <alignment horizontal="center" wrapText="1"/>
    </xf>
    <xf numFmtId="0" fontId="0" fillId="0" borderId="155" xfId="0" applyFont="1" applyBorder="1" applyAlignment="1">
      <alignment horizontal="center"/>
    </xf>
    <xf numFmtId="0" fontId="0" fillId="0" borderId="156" xfId="0" applyFont="1" applyBorder="1" applyAlignment="1">
      <alignment horizontal="center"/>
    </xf>
    <xf numFmtId="0" fontId="17" fillId="0" borderId="166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172" fontId="17" fillId="0" borderId="42" xfId="0" applyNumberFormat="1" applyFont="1" applyBorder="1" applyAlignment="1">
      <alignment horizontal="center" wrapText="1"/>
    </xf>
    <xf numFmtId="0" fontId="17" fillId="0" borderId="164" xfId="0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Font="1" applyFill="1" applyBorder="1" applyAlignment="1">
      <alignment wrapText="1"/>
    </xf>
    <xf numFmtId="172" fontId="17" fillId="0" borderId="166" xfId="0" applyNumberFormat="1" applyFont="1" applyBorder="1" applyAlignment="1">
      <alignment horizontal="center" wrapText="1"/>
    </xf>
    <xf numFmtId="169" fontId="0" fillId="0" borderId="15" xfId="0" applyNumberFormat="1" applyFont="1" applyBorder="1" applyAlignment="1"/>
    <xf numFmtId="169" fontId="0" fillId="0" borderId="19" xfId="0" applyNumberFormat="1" applyFont="1" applyBorder="1" applyAlignment="1"/>
    <xf numFmtId="169" fontId="0" fillId="0" borderId="17" xfId="0" applyNumberFormat="1" applyFont="1" applyBorder="1" applyAlignment="1"/>
    <xf numFmtId="169" fontId="0" fillId="0" borderId="36" xfId="0" applyNumberFormat="1" applyFont="1" applyBorder="1" applyAlignment="1"/>
    <xf numFmtId="169" fontId="0" fillId="0" borderId="38" xfId="0" applyNumberFormat="1" applyFont="1" applyBorder="1" applyAlignment="1"/>
    <xf numFmtId="169" fontId="0" fillId="0" borderId="40" xfId="0" applyNumberFormat="1" applyFont="1" applyBorder="1" applyAlignment="1"/>
    <xf numFmtId="169" fontId="0" fillId="0" borderId="26" xfId="0" applyNumberFormat="1" applyFont="1" applyBorder="1" applyAlignment="1"/>
    <xf numFmtId="169" fontId="0" fillId="0" borderId="27" xfId="0" applyNumberFormat="1" applyFont="1" applyBorder="1" applyAlignment="1"/>
    <xf numFmtId="169" fontId="0" fillId="0" borderId="28" xfId="0" applyNumberFormat="1" applyFont="1" applyBorder="1" applyAlignment="1"/>
    <xf numFmtId="0" fontId="17" fillId="0" borderId="61" xfId="0" applyFont="1" applyFill="1" applyBorder="1" applyAlignment="1">
      <alignment horizontal="center" wrapText="1"/>
    </xf>
    <xf numFmtId="0" fontId="17" fillId="0" borderId="0" xfId="0" applyFont="1" applyAlignment="1"/>
    <xf numFmtId="0" fontId="25" fillId="0" borderId="0" xfId="0" applyFont="1" applyFill="1"/>
    <xf numFmtId="0" fontId="17" fillId="0" borderId="0" xfId="0" applyFont="1" applyFill="1" applyAlignment="1">
      <alignment horizontal="left" vertical="center"/>
    </xf>
    <xf numFmtId="0" fontId="17" fillId="0" borderId="21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45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0" fontId="0" fillId="0" borderId="39" xfId="0" applyFont="1" applyFill="1" applyBorder="1"/>
    <xf numFmtId="0" fontId="0" fillId="0" borderId="46" xfId="0" applyFont="1" applyFill="1" applyBorder="1"/>
    <xf numFmtId="0" fontId="17" fillId="0" borderId="1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30" xfId="0" applyFont="1" applyFill="1" applyBorder="1"/>
    <xf numFmtId="0" fontId="17" fillId="0" borderId="42" xfId="0" applyFont="1" applyFill="1" applyBorder="1" applyAlignment="1">
      <alignment horizontal="center" wrapText="1"/>
    </xf>
    <xf numFmtId="0" fontId="0" fillId="0" borderId="19" xfId="0" applyFont="1" applyFill="1" applyBorder="1"/>
    <xf numFmtId="0" fontId="17" fillId="0" borderId="22" xfId="0" applyFont="1" applyFill="1" applyBorder="1" applyAlignment="1">
      <alignment horizontal="center" wrapText="1"/>
    </xf>
    <xf numFmtId="0" fontId="17" fillId="0" borderId="25" xfId="0" applyFont="1" applyFill="1" applyBorder="1" applyAlignment="1">
      <alignment horizontal="center" wrapText="1"/>
    </xf>
    <xf numFmtId="0" fontId="17" fillId="0" borderId="24" xfId="0" applyFont="1" applyFill="1" applyBorder="1" applyAlignment="1">
      <alignment horizontal="center" wrapText="1"/>
    </xf>
    <xf numFmtId="0" fontId="0" fillId="0" borderId="96" xfId="0" applyFont="1" applyFill="1" applyBorder="1" applyAlignment="1">
      <alignment wrapText="1"/>
    </xf>
    <xf numFmtId="3" fontId="0" fillId="0" borderId="21" xfId="0" applyNumberFormat="1" applyFont="1" applyBorder="1"/>
    <xf numFmtId="3" fontId="0" fillId="0" borderId="10" xfId="0" applyNumberFormat="1" applyFont="1" applyBorder="1"/>
    <xf numFmtId="0" fontId="0" fillId="0" borderId="0" xfId="0" applyFont="1" applyAlignment="1">
      <alignment horizontal="left" vertical="center"/>
    </xf>
    <xf numFmtId="0" fontId="0" fillId="0" borderId="13" xfId="0" applyFont="1" applyBorder="1"/>
    <xf numFmtId="0" fontId="0" fillId="0" borderId="21" xfId="0" applyFont="1" applyFill="1" applyBorder="1"/>
    <xf numFmtId="0" fontId="0" fillId="0" borderId="11" xfId="0" applyFont="1" applyFill="1" applyBorder="1"/>
    <xf numFmtId="0" fontId="0" fillId="0" borderId="8" xfId="0" applyFont="1" applyFill="1" applyBorder="1"/>
    <xf numFmtId="0" fontId="0" fillId="0" borderId="55" xfId="0" applyFont="1" applyFill="1" applyBorder="1"/>
    <xf numFmtId="0" fontId="17" fillId="0" borderId="21" xfId="0" applyFont="1" applyBorder="1" applyAlignment="1">
      <alignment horizontal="center"/>
    </xf>
    <xf numFmtId="3" fontId="0" fillId="0" borderId="11" xfId="0" applyNumberFormat="1" applyFont="1" applyBorder="1"/>
    <xf numFmtId="0" fontId="23" fillId="0" borderId="11" xfId="3" applyFont="1" applyFill="1" applyBorder="1" applyAlignment="1" applyProtection="1">
      <alignment vertical="center"/>
    </xf>
    <xf numFmtId="0" fontId="17" fillId="0" borderId="103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0" fontId="23" fillId="0" borderId="100" xfId="3" applyFont="1" applyFill="1" applyBorder="1" applyAlignment="1" applyProtection="1">
      <alignment vertical="center"/>
    </xf>
    <xf numFmtId="169" fontId="0" fillId="0" borderId="21" xfId="0" applyNumberFormat="1" applyFont="1" applyBorder="1" applyAlignment="1"/>
    <xf numFmtId="169" fontId="0" fillId="0" borderId="10" xfId="0" applyNumberFormat="1" applyFont="1" applyBorder="1" applyAlignment="1"/>
    <xf numFmtId="169" fontId="0" fillId="0" borderId="8" xfId="0" applyNumberFormat="1" applyFont="1" applyBorder="1" applyAlignment="1"/>
    <xf numFmtId="0" fontId="0" fillId="0" borderId="8" xfId="0" applyFont="1" applyFill="1" applyBorder="1" applyAlignment="1">
      <alignment wrapText="1"/>
    </xf>
    <xf numFmtId="169" fontId="0" fillId="0" borderId="74" xfId="0" applyNumberFormat="1" applyFont="1" applyBorder="1" applyAlignment="1"/>
    <xf numFmtId="0" fontId="0" fillId="0" borderId="100" xfId="0" applyFont="1" applyFill="1" applyBorder="1" applyAlignment="1">
      <alignment wrapText="1"/>
    </xf>
    <xf numFmtId="169" fontId="0" fillId="0" borderId="172" xfId="0" applyNumberFormat="1" applyFont="1" applyBorder="1" applyAlignment="1"/>
    <xf numFmtId="169" fontId="0" fillId="0" borderId="105" xfId="0" applyNumberFormat="1" applyFont="1" applyBorder="1" applyAlignment="1"/>
    <xf numFmtId="169" fontId="0" fillId="0" borderId="179" xfId="0" applyNumberFormat="1" applyFont="1" applyBorder="1" applyAlignment="1"/>
    <xf numFmtId="169" fontId="0" fillId="0" borderId="72" xfId="0" applyNumberFormat="1" applyFont="1" applyBorder="1" applyAlignment="1"/>
    <xf numFmtId="0" fontId="0" fillId="0" borderId="65" xfId="0" applyFont="1" applyBorder="1" applyAlignment="1">
      <alignment horizontal="center"/>
    </xf>
    <xf numFmtId="0" fontId="0" fillId="0" borderId="0" xfId="0"/>
    <xf numFmtId="1" fontId="23" fillId="0" borderId="0" xfId="3" applyNumberFormat="1" applyFont="1" applyFill="1" applyBorder="1" applyAlignment="1" applyProtection="1">
      <alignment vertical="center"/>
    </xf>
    <xf numFmtId="0" fontId="17" fillId="0" borderId="142" xfId="0" applyFont="1" applyBorder="1" applyAlignment="1">
      <alignment horizontal="center" wrapText="1"/>
    </xf>
    <xf numFmtId="0" fontId="17" fillId="0" borderId="170" xfId="0" applyFont="1" applyBorder="1" applyAlignment="1">
      <alignment horizontal="center" wrapText="1"/>
    </xf>
    <xf numFmtId="0" fontId="17" fillId="0" borderId="122" xfId="0" applyFont="1" applyBorder="1" applyAlignment="1">
      <alignment horizontal="center" wrapText="1"/>
    </xf>
    <xf numFmtId="0" fontId="0" fillId="0" borderId="95" xfId="3" applyFont="1" applyFill="1" applyBorder="1" applyAlignment="1" applyProtection="1">
      <alignment horizontal="center"/>
    </xf>
    <xf numFmtId="0" fontId="0" fillId="0" borderId="103" xfId="3" applyFont="1" applyFill="1" applyBorder="1" applyAlignment="1" applyProtection="1">
      <alignment horizontal="center"/>
    </xf>
    <xf numFmtId="0" fontId="0" fillId="0" borderId="183" xfId="3" applyFont="1" applyFill="1" applyBorder="1" applyAlignment="1" applyProtection="1">
      <alignment horizontal="center"/>
    </xf>
    <xf numFmtId="0" fontId="17" fillId="0" borderId="142" xfId="0" applyFont="1" applyFill="1" applyBorder="1" applyAlignment="1">
      <alignment horizontal="left" vertical="center"/>
    </xf>
    <xf numFmtId="0" fontId="17" fillId="0" borderId="171" xfId="0" applyFont="1" applyFill="1" applyBorder="1" applyAlignment="1">
      <alignment horizontal="center" wrapText="1"/>
    </xf>
    <xf numFmtId="0" fontId="17" fillId="0" borderId="192" xfId="0" applyFont="1" applyFill="1" applyBorder="1" applyAlignment="1">
      <alignment horizontal="center" wrapText="1"/>
    </xf>
    <xf numFmtId="0" fontId="17" fillId="0" borderId="193" xfId="0" applyFont="1" applyFill="1" applyBorder="1" applyAlignment="1">
      <alignment horizontal="center" wrapText="1"/>
    </xf>
    <xf numFmtId="3" fontId="0" fillId="0" borderId="202" xfId="0" applyNumberFormat="1" applyFont="1" applyBorder="1"/>
    <xf numFmtId="3" fontId="0" fillId="0" borderId="203" xfId="0" applyNumberFormat="1" applyFont="1" applyBorder="1"/>
    <xf numFmtId="3" fontId="0" fillId="0" borderId="204" xfId="0" applyNumberFormat="1" applyFont="1" applyBorder="1"/>
    <xf numFmtId="0" fontId="0" fillId="0" borderId="62" xfId="0" applyFont="1" applyBorder="1"/>
    <xf numFmtId="0" fontId="0" fillId="0" borderId="71" xfId="0" applyFont="1" applyBorder="1"/>
    <xf numFmtId="0" fontId="0" fillId="0" borderId="181" xfId="0" applyFont="1" applyBorder="1" applyAlignment="1">
      <alignment horizontal="center"/>
    </xf>
    <xf numFmtId="0" fontId="0" fillId="0" borderId="137" xfId="0" applyFont="1" applyBorder="1"/>
    <xf numFmtId="0" fontId="0" fillId="0" borderId="67" xfId="0" applyFont="1" applyBorder="1"/>
    <xf numFmtId="0" fontId="17" fillId="0" borderId="68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0" fillId="0" borderId="65" xfId="0" applyFont="1" applyBorder="1"/>
    <xf numFmtId="0" fontId="0" fillId="0" borderId="68" xfId="0" applyFont="1" applyBorder="1"/>
    <xf numFmtId="0" fontId="0" fillId="0" borderId="70" xfId="0" applyFont="1" applyBorder="1"/>
    <xf numFmtId="0" fontId="0" fillId="0" borderId="28" xfId="0" applyFont="1" applyFill="1" applyBorder="1"/>
    <xf numFmtId="0" fontId="0" fillId="0" borderId="1" xfId="0" applyFont="1" applyFill="1" applyBorder="1"/>
    <xf numFmtId="0" fontId="17" fillId="0" borderId="103" xfId="0" applyFont="1" applyFill="1" applyBorder="1" applyAlignment="1">
      <alignment horizontal="center"/>
    </xf>
    <xf numFmtId="0" fontId="0" fillId="0" borderId="195" xfId="0" applyFont="1" applyFill="1" applyBorder="1"/>
    <xf numFmtId="0" fontId="17" fillId="0" borderId="97" xfId="0" applyFont="1" applyFill="1" applyBorder="1" applyAlignment="1">
      <alignment horizontal="center"/>
    </xf>
    <xf numFmtId="0" fontId="0" fillId="0" borderId="172" xfId="0" applyFont="1" applyFill="1" applyBorder="1"/>
    <xf numFmtId="0" fontId="0" fillId="0" borderId="100" xfId="0" applyFont="1" applyFill="1" applyBorder="1"/>
    <xf numFmtId="0" fontId="0" fillId="0" borderId="212" xfId="0" applyFont="1" applyFill="1" applyBorder="1"/>
    <xf numFmtId="0" fontId="0" fillId="0" borderId="213" xfId="0" applyFont="1" applyFill="1" applyBorder="1"/>
    <xf numFmtId="0" fontId="0" fillId="0" borderId="95" xfId="0" applyFont="1" applyBorder="1" applyAlignment="1">
      <alignment horizontal="center"/>
    </xf>
    <xf numFmtId="0" fontId="0" fillId="0" borderId="11" xfId="0" applyFont="1" applyFill="1" applyBorder="1" applyAlignment="1"/>
    <xf numFmtId="169" fontId="0" fillId="0" borderId="96" xfId="0" applyNumberFormat="1" applyFont="1" applyBorder="1" applyAlignment="1"/>
    <xf numFmtId="0" fontId="0" fillId="0" borderId="218" xfId="0" applyFont="1" applyBorder="1" applyAlignment="1">
      <alignment horizontal="center"/>
    </xf>
    <xf numFmtId="0" fontId="0" fillId="0" borderId="175" xfId="0" applyFont="1" applyBorder="1" applyAlignment="1">
      <alignment horizontal="center"/>
    </xf>
    <xf numFmtId="0" fontId="0" fillId="0" borderId="219" xfId="0" applyFont="1" applyFill="1" applyBorder="1" applyAlignment="1">
      <alignment wrapText="1"/>
    </xf>
    <xf numFmtId="3" fontId="0" fillId="0" borderId="140" xfId="0" applyNumberFormat="1" applyFont="1" applyBorder="1"/>
    <xf numFmtId="3" fontId="0" fillId="0" borderId="220" xfId="0" applyNumberFormat="1" applyFont="1" applyBorder="1"/>
    <xf numFmtId="3" fontId="0" fillId="0" borderId="221" xfId="0" applyNumberFormat="1" applyFont="1" applyBorder="1"/>
    <xf numFmtId="3" fontId="0" fillId="0" borderId="222" xfId="0" applyNumberFormat="1" applyFont="1" applyBorder="1"/>
    <xf numFmtId="3" fontId="0" fillId="0" borderId="118" xfId="0" applyNumberFormat="1" applyFont="1" applyBorder="1"/>
    <xf numFmtId="0" fontId="0" fillId="0" borderId="108" xfId="0" applyFont="1" applyFill="1" applyBorder="1" applyAlignment="1">
      <alignment wrapText="1"/>
    </xf>
    <xf numFmtId="0" fontId="0" fillId="0" borderId="106" xfId="0" applyFont="1" applyFill="1" applyBorder="1" applyAlignment="1">
      <alignment wrapText="1"/>
    </xf>
    <xf numFmtId="0" fontId="23" fillId="0" borderId="107" xfId="3" applyFont="1" applyFill="1" applyBorder="1" applyAlignment="1" applyProtection="1">
      <alignment vertical="center" wrapText="1"/>
    </xf>
    <xf numFmtId="0" fontId="23" fillId="0" borderId="120" xfId="3" applyFont="1" applyFill="1" applyBorder="1" applyAlignment="1" applyProtection="1">
      <alignment vertical="center"/>
    </xf>
    <xf numFmtId="0" fontId="0" fillId="0" borderId="181" xfId="0" applyFont="1" applyBorder="1"/>
    <xf numFmtId="0" fontId="17" fillId="0" borderId="60" xfId="0" applyFont="1" applyBorder="1" applyAlignment="1">
      <alignment horizontal="center" wrapText="1"/>
    </xf>
    <xf numFmtId="0" fontId="0" fillId="0" borderId="120" xfId="0" applyFont="1" applyFill="1" applyBorder="1" applyAlignment="1">
      <alignment wrapText="1"/>
    </xf>
    <xf numFmtId="3" fontId="0" fillId="0" borderId="72" xfId="0" applyNumberFormat="1" applyFont="1" applyBorder="1"/>
    <xf numFmtId="1" fontId="0" fillId="0" borderId="120" xfId="0" applyNumberFormat="1" applyFont="1" applyBorder="1"/>
    <xf numFmtId="1" fontId="0" fillId="0" borderId="70" xfId="0" applyNumberFormat="1" applyFont="1" applyBorder="1"/>
    <xf numFmtId="0" fontId="17" fillId="0" borderId="70" xfId="3" applyFont="1" applyFill="1" applyBorder="1" applyAlignment="1" applyProtection="1">
      <alignment horizontal="center"/>
    </xf>
    <xf numFmtId="0" fontId="17" fillId="0" borderId="134" xfId="0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0" fontId="0" fillId="0" borderId="88" xfId="0" applyFont="1" applyFill="1" applyBorder="1" applyAlignment="1">
      <alignment wrapText="1"/>
    </xf>
    <xf numFmtId="0" fontId="0" fillId="0" borderId="91" xfId="0" applyFont="1" applyBorder="1"/>
    <xf numFmtId="0" fontId="0" fillId="0" borderId="92" xfId="0" applyFont="1" applyBorder="1"/>
    <xf numFmtId="0" fontId="0" fillId="0" borderId="95" xfId="0" applyFont="1" applyFill="1" applyBorder="1" applyAlignment="1">
      <alignment horizontal="center"/>
    </xf>
    <xf numFmtId="0" fontId="0" fillId="0" borderId="194" xfId="0" applyFont="1" applyFill="1" applyBorder="1"/>
    <xf numFmtId="0" fontId="0" fillId="0" borderId="62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wrapText="1"/>
    </xf>
    <xf numFmtId="0" fontId="0" fillId="0" borderId="72" xfId="0" applyFont="1" applyFill="1" applyBorder="1"/>
    <xf numFmtId="1" fontId="0" fillId="0" borderId="62" xfId="0" applyNumberFormat="1" applyFont="1" applyFill="1" applyBorder="1"/>
    <xf numFmtId="1" fontId="0" fillId="0" borderId="69" xfId="0" applyNumberFormat="1" applyFont="1" applyFill="1" applyBorder="1"/>
    <xf numFmtId="1" fontId="0" fillId="0" borderId="71" xfId="0" applyNumberFormat="1" applyFont="1" applyFill="1" applyBorder="1"/>
    <xf numFmtId="1" fontId="0" fillId="0" borderId="72" xfId="0" applyNumberFormat="1" applyFont="1" applyFill="1" applyBorder="1"/>
    <xf numFmtId="0" fontId="0" fillId="0" borderId="0" xfId="0" applyFont="1" applyAlignment="1"/>
    <xf numFmtId="0" fontId="17" fillId="9" borderId="0" xfId="0" applyFont="1" applyFill="1" applyAlignment="1"/>
    <xf numFmtId="0" fontId="0" fillId="9" borderId="0" xfId="0" applyFill="1"/>
    <xf numFmtId="3" fontId="0" fillId="0" borderId="69" xfId="0" applyNumberFormat="1" applyFont="1" applyBorder="1"/>
    <xf numFmtId="0" fontId="17" fillId="2" borderId="0" xfId="0" applyFont="1" applyFill="1" applyAlignment="1">
      <alignment horizontal="left" wrapText="1"/>
    </xf>
    <xf numFmtId="0" fontId="17" fillId="2" borderId="31" xfId="0" applyFont="1" applyFill="1" applyBorder="1" applyAlignment="1">
      <alignment horizontal="left" vertical="center"/>
    </xf>
    <xf numFmtId="0" fontId="17" fillId="2" borderId="59" xfId="0" applyFont="1" applyFill="1" applyBorder="1" applyAlignment="1">
      <alignment horizontal="center" wrapText="1"/>
    </xf>
    <xf numFmtId="0" fontId="17" fillId="2" borderId="47" xfId="0" applyFont="1" applyFill="1" applyBorder="1" applyAlignment="1">
      <alignment horizontal="center" wrapText="1"/>
    </xf>
    <xf numFmtId="0" fontId="17" fillId="2" borderId="29" xfId="0" applyFont="1" applyFill="1" applyBorder="1" applyAlignment="1">
      <alignment horizontal="center" wrapText="1"/>
    </xf>
    <xf numFmtId="0" fontId="17" fillId="2" borderId="172" xfId="0" applyFont="1" applyFill="1" applyBorder="1" applyAlignment="1">
      <alignment horizontal="center" wrapText="1"/>
    </xf>
    <xf numFmtId="0" fontId="17" fillId="2" borderId="105" xfId="0" applyFont="1" applyFill="1" applyBorder="1" applyAlignment="1">
      <alignment horizontal="center" wrapText="1"/>
    </xf>
    <xf numFmtId="0" fontId="17" fillId="2" borderId="100" xfId="0" applyFont="1" applyFill="1" applyBorder="1" applyAlignment="1">
      <alignment horizontal="center" wrapText="1"/>
    </xf>
    <xf numFmtId="0" fontId="17" fillId="2" borderId="212" xfId="0" applyFont="1" applyFill="1" applyBorder="1" applyAlignment="1">
      <alignment horizontal="center" wrapText="1"/>
    </xf>
    <xf numFmtId="0" fontId="31" fillId="0" borderId="0" xfId="0" applyFont="1" applyAlignment="1">
      <alignment horizontal="left"/>
    </xf>
    <xf numFmtId="177" fontId="15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wrapText="1"/>
    </xf>
    <xf numFmtId="1" fontId="0" fillId="2" borderId="15" xfId="0" applyNumberFormat="1" applyFont="1" applyFill="1" applyBorder="1"/>
    <xf numFmtId="1" fontId="0" fillId="2" borderId="19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0" fontId="17" fillId="2" borderId="36" xfId="0" applyFont="1" applyFill="1" applyBorder="1" applyAlignment="1">
      <alignment horizontal="center"/>
    </xf>
    <xf numFmtId="0" fontId="0" fillId="2" borderId="39" xfId="0" applyFont="1" applyFill="1" applyBorder="1" applyAlignment="1">
      <alignment wrapText="1"/>
    </xf>
    <xf numFmtId="1" fontId="0" fillId="2" borderId="36" xfId="0" applyNumberFormat="1" applyFont="1" applyFill="1" applyBorder="1"/>
    <xf numFmtId="1" fontId="0" fillId="2" borderId="38" xfId="0" applyNumberFormat="1" applyFont="1" applyFill="1" applyBorder="1"/>
    <xf numFmtId="1" fontId="0" fillId="2" borderId="39" xfId="0" applyNumberFormat="1" applyFont="1" applyFill="1" applyBorder="1"/>
    <xf numFmtId="1" fontId="0" fillId="2" borderId="40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19" xfId="0" applyNumberFormat="1" applyFont="1" applyBorder="1"/>
    <xf numFmtId="1" fontId="0" fillId="0" borderId="16" xfId="0" applyNumberFormat="1" applyFont="1" applyBorder="1"/>
    <xf numFmtId="1" fontId="0" fillId="0" borderId="17" xfId="0" applyNumberFormat="1" applyFont="1" applyBorder="1"/>
    <xf numFmtId="177" fontId="17" fillId="0" borderId="0" xfId="0" applyNumberFormat="1" applyFont="1" applyAlignment="1">
      <alignment horizontal="center"/>
    </xf>
    <xf numFmtId="1" fontId="0" fillId="0" borderId="38" xfId="0" applyNumberFormat="1" applyFont="1" applyBorder="1"/>
    <xf numFmtId="1" fontId="0" fillId="0" borderId="39" xfId="0" applyNumberFormat="1" applyFont="1" applyBorder="1"/>
    <xf numFmtId="1" fontId="0" fillId="0" borderId="40" xfId="0" applyNumberFormat="1" applyFont="1" applyBorder="1" applyAlignment="1">
      <alignment horizontal="center"/>
    </xf>
    <xf numFmtId="0" fontId="17" fillId="2" borderId="7" xfId="0" applyFont="1" applyFill="1" applyBorder="1" applyAlignment="1">
      <alignment wrapText="1"/>
    </xf>
    <xf numFmtId="177" fontId="17" fillId="0" borderId="0" xfId="2" applyNumberFormat="1" applyFont="1" applyAlignment="1">
      <alignment horizontal="center"/>
    </xf>
    <xf numFmtId="170" fontId="17" fillId="0" borderId="0" xfId="2" applyNumberFormat="1" applyFont="1"/>
    <xf numFmtId="0" fontId="0" fillId="0" borderId="69" xfId="0" applyFont="1" applyBorder="1"/>
    <xf numFmtId="0" fontId="17" fillId="0" borderId="24" xfId="0" applyFont="1" applyBorder="1" applyAlignment="1">
      <alignment horizontal="center" wrapText="1"/>
    </xf>
    <xf numFmtId="0" fontId="0" fillId="0" borderId="72" xfId="0" applyFont="1" applyBorder="1" applyAlignment="1"/>
    <xf numFmtId="0" fontId="35" fillId="0" borderId="0" xfId="0" applyFont="1" applyBorder="1" applyAlignment="1" applyProtection="1">
      <alignment horizontal="right"/>
    </xf>
    <xf numFmtId="1" fontId="17" fillId="2" borderId="21" xfId="0" applyNumberFormat="1" applyFont="1" applyFill="1" applyBorder="1"/>
    <xf numFmtId="1" fontId="17" fillId="2" borderId="10" xfId="0" applyNumberFormat="1" applyFont="1" applyFill="1" applyBorder="1"/>
    <xf numFmtId="1" fontId="17" fillId="2" borderId="11" xfId="0" applyNumberFormat="1" applyFont="1" applyFill="1" applyBorder="1"/>
    <xf numFmtId="1" fontId="17" fillId="2" borderId="8" xfId="0" applyNumberFormat="1" applyFont="1" applyFill="1" applyBorder="1"/>
    <xf numFmtId="1" fontId="0" fillId="2" borderId="93" xfId="0" applyNumberFormat="1" applyFont="1" applyFill="1" applyBorder="1"/>
    <xf numFmtId="1" fontId="0" fillId="2" borderId="94" xfId="0" applyNumberFormat="1" applyFont="1" applyFill="1" applyBorder="1"/>
    <xf numFmtId="1" fontId="0" fillId="2" borderId="73" xfId="0" applyNumberFormat="1" applyFont="1" applyFill="1" applyBorder="1"/>
    <xf numFmtId="1" fontId="0" fillId="2" borderId="103" xfId="0" applyNumberFormat="1" applyFont="1" applyFill="1" applyBorder="1"/>
    <xf numFmtId="1" fontId="0" fillId="2" borderId="74" xfId="0" applyNumberFormat="1" applyFont="1" applyFill="1" applyBorder="1"/>
    <xf numFmtId="1" fontId="0" fillId="2" borderId="104" xfId="0" applyNumberFormat="1" applyFont="1" applyFill="1" applyBorder="1"/>
    <xf numFmtId="1" fontId="0" fillId="2" borderId="105" xfId="0" applyNumberFormat="1" applyFont="1" applyFill="1" applyBorder="1"/>
    <xf numFmtId="1" fontId="0" fillId="2" borderId="179" xfId="0" applyNumberFormat="1" applyFont="1" applyFill="1" applyBorder="1"/>
    <xf numFmtId="1" fontId="0" fillId="0" borderId="65" xfId="0" applyNumberFormat="1" applyFont="1" applyFill="1" applyBorder="1"/>
    <xf numFmtId="1" fontId="0" fillId="0" borderId="67" xfId="0" applyNumberFormat="1" applyFont="1" applyFill="1" applyBorder="1"/>
    <xf numFmtId="1" fontId="0" fillId="0" borderId="68" xfId="0" applyNumberFormat="1" applyFont="1" applyFill="1" applyBorder="1"/>
    <xf numFmtId="1" fontId="0" fillId="0" borderId="70" xfId="0" applyNumberFormat="1" applyFont="1" applyFill="1" applyBorder="1"/>
    <xf numFmtId="1" fontId="0" fillId="0" borderId="66" xfId="0" applyNumberFormat="1" applyFont="1" applyFill="1" applyBorder="1"/>
    <xf numFmtId="0" fontId="0" fillId="0" borderId="251" xfId="0" applyFont="1" applyBorder="1" applyAlignment="1">
      <alignment horizontal="center"/>
    </xf>
    <xf numFmtId="3" fontId="0" fillId="0" borderId="214" xfId="0" applyNumberFormat="1" applyFont="1" applyBorder="1"/>
    <xf numFmtId="0" fontId="0" fillId="0" borderId="107" xfId="0" applyFont="1" applyFill="1" applyBorder="1" applyAlignment="1">
      <alignment wrapText="1"/>
    </xf>
    <xf numFmtId="170" fontId="15" fillId="2" borderId="0" xfId="2" applyNumberFormat="1" applyFill="1"/>
    <xf numFmtId="177" fontId="15" fillId="2" borderId="0" xfId="2" applyNumberFormat="1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24" fillId="0" borderId="0" xfId="7" applyFont="1" applyAlignment="1">
      <alignment horizontal="left" vertical="center"/>
    </xf>
    <xf numFmtId="0" fontId="23" fillId="0" borderId="0" xfId="7" applyFont="1"/>
    <xf numFmtId="0" fontId="23" fillId="0" borderId="11" xfId="7" applyFont="1" applyFill="1" applyBorder="1" applyAlignment="1">
      <alignment wrapText="1"/>
    </xf>
    <xf numFmtId="0" fontId="23" fillId="0" borderId="16" xfId="7" applyFont="1" applyFill="1" applyBorder="1" applyAlignment="1">
      <alignment wrapText="1"/>
    </xf>
    <xf numFmtId="0" fontId="23" fillId="0" borderId="23" xfId="7" applyFont="1" applyFill="1" applyBorder="1" applyAlignment="1">
      <alignment wrapText="1"/>
    </xf>
    <xf numFmtId="0" fontId="24" fillId="0" borderId="187" xfId="7" applyFont="1" applyBorder="1" applyAlignment="1">
      <alignment horizontal="center" wrapText="1"/>
    </xf>
    <xf numFmtId="0" fontId="23" fillId="0" borderId="95" xfId="7" applyFont="1" applyFill="1" applyBorder="1" applyAlignment="1">
      <alignment horizontal="center"/>
    </xf>
    <xf numFmtId="0" fontId="23" fillId="0" borderId="103" xfId="7" applyFont="1" applyFill="1" applyBorder="1" applyAlignment="1">
      <alignment horizontal="center"/>
    </xf>
    <xf numFmtId="0" fontId="23" fillId="0" borderId="183" xfId="7" applyFont="1" applyFill="1" applyBorder="1" applyAlignment="1">
      <alignment horizontal="center"/>
    </xf>
    <xf numFmtId="0" fontId="23" fillId="0" borderId="16" xfId="3" applyFont="1" applyFill="1" applyBorder="1" applyAlignment="1" applyProtection="1">
      <alignment vertical="center"/>
    </xf>
    <xf numFmtId="0" fontId="24" fillId="0" borderId="0" xfId="3" applyFont="1" applyFill="1" applyAlignment="1" applyProtection="1">
      <alignment horizontal="left" vertical="center"/>
    </xf>
    <xf numFmtId="0" fontId="24" fillId="0" borderId="0" xfId="3" applyFont="1" applyFill="1" applyAlignment="1" applyProtection="1">
      <alignment horizontal="center" wrapText="1"/>
    </xf>
    <xf numFmtId="0" fontId="23" fillId="0" borderId="60" xfId="3" applyFont="1" applyFill="1" applyBorder="1" applyAlignment="1" applyProtection="1"/>
    <xf numFmtId="0" fontId="23" fillId="0" borderId="0" xfId="3" applyFont="1" applyFill="1" applyAlignment="1" applyProtection="1"/>
    <xf numFmtId="0" fontId="23" fillId="0" borderId="16" xfId="3" applyFont="1" applyFill="1" applyBorder="1" applyAlignment="1" applyProtection="1">
      <alignment vertical="center" wrapText="1"/>
    </xf>
    <xf numFmtId="0" fontId="23" fillId="0" borderId="15" xfId="3" applyFont="1" applyFill="1" applyBorder="1" applyAlignment="1" applyProtection="1">
      <alignment horizontal="center" vertical="center"/>
    </xf>
    <xf numFmtId="0" fontId="17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center" wrapText="1"/>
    </xf>
    <xf numFmtId="0" fontId="34" fillId="0" borderId="7" xfId="3" applyFont="1" applyFill="1" applyBorder="1" applyAlignment="1" applyProtection="1">
      <alignment wrapText="1"/>
    </xf>
    <xf numFmtId="0" fontId="34" fillId="0" borderId="16" xfId="3" applyFont="1" applyFill="1" applyBorder="1" applyAlignment="1" applyProtection="1">
      <alignment wrapText="1"/>
    </xf>
    <xf numFmtId="0" fontId="34" fillId="0" borderId="23" xfId="3" applyFont="1" applyFill="1" applyBorder="1" applyAlignment="1" applyProtection="1">
      <alignment wrapText="1"/>
    </xf>
    <xf numFmtId="0" fontId="34" fillId="0" borderId="0" xfId="3" applyFont="1" applyFill="1" applyAlignment="1" applyProtection="1"/>
    <xf numFmtId="0" fontId="20" fillId="0" borderId="0" xfId="3" applyFont="1" applyFill="1" applyAlignment="1" applyProtection="1"/>
    <xf numFmtId="4" fontId="20" fillId="0" borderId="0" xfId="7" applyNumberFormat="1" applyFont="1"/>
    <xf numFmtId="0" fontId="20" fillId="0" borderId="0" xfId="7" applyFont="1" applyFill="1"/>
    <xf numFmtId="0" fontId="24" fillId="0" borderId="31" xfId="7" applyFont="1" applyFill="1" applyBorder="1" applyAlignment="1">
      <alignment horizontal="left" vertical="center"/>
    </xf>
    <xf numFmtId="0" fontId="24" fillId="0" borderId="54" xfId="7" applyFont="1" applyFill="1" applyBorder="1" applyAlignment="1">
      <alignment horizontal="center" wrapText="1"/>
    </xf>
    <xf numFmtId="0" fontId="28" fillId="0" borderId="0" xfId="3" applyFont="1" applyFill="1" applyAlignment="1" applyProtection="1"/>
    <xf numFmtId="0" fontId="24" fillId="0" borderId="47" xfId="7" applyFont="1" applyFill="1" applyBorder="1" applyAlignment="1">
      <alignment horizontal="center" wrapText="1"/>
    </xf>
    <xf numFmtId="0" fontId="24" fillId="0" borderId="48" xfId="7" applyFont="1" applyFill="1" applyBorder="1" applyAlignment="1">
      <alignment horizontal="center" wrapText="1"/>
    </xf>
    <xf numFmtId="0" fontId="24" fillId="0" borderId="2" xfId="7" applyFont="1" applyFill="1" applyBorder="1" applyAlignment="1">
      <alignment horizontal="center" wrapText="1"/>
    </xf>
    <xf numFmtId="0" fontId="24" fillId="0" borderId="32" xfId="7" applyFont="1" applyFill="1" applyBorder="1" applyAlignment="1">
      <alignment horizontal="center" wrapText="1"/>
    </xf>
    <xf numFmtId="0" fontId="24" fillId="0" borderId="33" xfId="7" applyFont="1" applyFill="1" applyBorder="1" applyAlignment="1">
      <alignment horizontal="center" wrapText="1"/>
    </xf>
    <xf numFmtId="0" fontId="23" fillId="0" borderId="21" xfId="7" applyFont="1" applyFill="1" applyBorder="1" applyAlignment="1">
      <alignment horizontal="center" vertical="center"/>
    </xf>
    <xf numFmtId="0" fontId="23" fillId="0" borderId="11" xfId="7" applyFont="1" applyFill="1" applyBorder="1" applyAlignment="1">
      <alignment vertical="center" wrapText="1"/>
    </xf>
    <xf numFmtId="0" fontId="23" fillId="0" borderId="15" xfId="7" applyFont="1" applyFill="1" applyBorder="1" applyAlignment="1">
      <alignment horizontal="center" vertical="center"/>
    </xf>
    <xf numFmtId="0" fontId="23" fillId="0" borderId="16" xfId="7" applyFont="1" applyFill="1" applyBorder="1" applyAlignment="1">
      <alignment vertical="center" wrapText="1"/>
    </xf>
    <xf numFmtId="0" fontId="23" fillId="0" borderId="22" xfId="7" applyFont="1" applyFill="1" applyBorder="1" applyAlignment="1">
      <alignment horizontal="center" vertical="center"/>
    </xf>
    <xf numFmtId="0" fontId="23" fillId="0" borderId="23" xfId="7" applyFont="1" applyFill="1" applyBorder="1" applyAlignment="1">
      <alignment vertical="center" wrapText="1"/>
    </xf>
    <xf numFmtId="0" fontId="23" fillId="0" borderId="0" xfId="7" applyFont="1" applyFill="1" applyAlignment="1">
      <alignment horizontal="left"/>
    </xf>
    <xf numFmtId="1" fontId="23" fillId="0" borderId="71" xfId="3" applyNumberFormat="1" applyFont="1" applyFill="1" applyBorder="1" applyAlignment="1" applyProtection="1">
      <alignment vertical="center"/>
    </xf>
    <xf numFmtId="1" fontId="23" fillId="0" borderId="72" xfId="3" applyNumberFormat="1" applyFont="1" applyFill="1" applyBorder="1" applyAlignment="1" applyProtection="1">
      <alignment vertical="center"/>
    </xf>
    <xf numFmtId="0" fontId="23" fillId="0" borderId="120" xfId="3" applyFont="1" applyFill="1" applyBorder="1" applyAlignment="1" applyProtection="1">
      <alignment vertical="center" wrapText="1"/>
    </xf>
    <xf numFmtId="1" fontId="23" fillId="0" borderId="207" xfId="3" applyNumberFormat="1" applyFont="1" applyFill="1" applyBorder="1" applyAlignment="1" applyProtection="1">
      <alignment vertical="center"/>
    </xf>
    <xf numFmtId="1" fontId="23" fillId="0" borderId="70" xfId="3" applyNumberFormat="1" applyFont="1" applyFill="1" applyBorder="1" applyAlignment="1" applyProtection="1">
      <alignment vertical="center"/>
    </xf>
    <xf numFmtId="0" fontId="0" fillId="0" borderId="68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0" fillId="0" borderId="62" xfId="0" applyFont="1" applyBorder="1" applyAlignment="1"/>
    <xf numFmtId="0" fontId="0" fillId="0" borderId="66" xfId="0" applyFont="1" applyBorder="1" applyAlignment="1"/>
    <xf numFmtId="0" fontId="0" fillId="0" borderId="11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35" xfId="0" applyFont="1" applyFill="1" applyBorder="1" applyAlignment="1"/>
    <xf numFmtId="0" fontId="0" fillId="0" borderId="17" xfId="0" applyFont="1" applyFill="1" applyBorder="1" applyAlignment="1"/>
    <xf numFmtId="0" fontId="0" fillId="0" borderId="39" xfId="0" applyFont="1" applyFill="1" applyBorder="1" applyAlignment="1"/>
    <xf numFmtId="0" fontId="24" fillId="0" borderId="47" xfId="0" applyFont="1" applyBorder="1" applyAlignment="1">
      <alignment horizontal="center" wrapText="1"/>
    </xf>
    <xf numFmtId="0" fontId="24" fillId="0" borderId="29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1" fontId="23" fillId="0" borderId="139" xfId="0" applyNumberFormat="1" applyFont="1" applyBorder="1"/>
    <xf numFmtId="1" fontId="23" fillId="0" borderId="120" xfId="0" applyNumberFormat="1" applyFont="1" applyBorder="1"/>
    <xf numFmtId="1" fontId="23" fillId="0" borderId="72" xfId="0" applyNumberFormat="1" applyFont="1" applyBorder="1"/>
    <xf numFmtId="1" fontId="0" fillId="0" borderId="158" xfId="0" applyNumberFormat="1" applyFont="1" applyFill="1" applyBorder="1"/>
    <xf numFmtId="173" fontId="0" fillId="0" borderId="0" xfId="2" applyFont="1"/>
    <xf numFmtId="0" fontId="0" fillId="0" borderId="117" xfId="0" applyFont="1" applyFill="1" applyBorder="1" applyAlignment="1">
      <alignment wrapText="1"/>
    </xf>
    <xf numFmtId="0" fontId="0" fillId="0" borderId="216" xfId="0" applyFont="1" applyBorder="1"/>
    <xf numFmtId="0" fontId="0" fillId="0" borderId="218" xfId="0" applyFont="1" applyBorder="1"/>
    <xf numFmtId="1" fontId="35" fillId="0" borderId="0" xfId="53" applyNumberFormat="1" applyFont="1" applyFill="1" applyBorder="1" applyAlignment="1" applyProtection="1">
      <alignment horizontal="right"/>
    </xf>
    <xf numFmtId="0" fontId="37" fillId="0" borderId="102" xfId="53" applyFont="1" applyBorder="1" applyAlignment="1" applyProtection="1">
      <alignment horizontal="right"/>
    </xf>
    <xf numFmtId="0" fontId="37" fillId="0" borderId="102" xfId="50" applyFont="1" applyBorder="1" applyAlignment="1" applyProtection="1">
      <alignment horizontal="right"/>
    </xf>
    <xf numFmtId="176" fontId="35" fillId="10" borderId="0" xfId="51" applyFont="1" applyFill="1" applyBorder="1" applyAlignment="1" applyProtection="1">
      <alignment horizontal="right"/>
    </xf>
    <xf numFmtId="0" fontId="0" fillId="0" borderId="89" xfId="0" applyFont="1" applyFill="1" applyBorder="1" applyAlignment="1">
      <alignment wrapText="1"/>
    </xf>
    <xf numFmtId="0" fontId="28" fillId="0" borderId="61" xfId="3" applyFont="1" applyFill="1" applyBorder="1" applyAlignment="1" applyProtection="1">
      <alignment horizontal="right" vertical="top" wrapText="1"/>
    </xf>
    <xf numFmtId="0" fontId="34" fillId="0" borderId="183" xfId="3" applyFont="1" applyFill="1" applyBorder="1" applyAlignment="1" applyProtection="1">
      <alignment horizontal="center"/>
    </xf>
    <xf numFmtId="0" fontId="34" fillId="0" borderId="182" xfId="3" applyFont="1" applyFill="1" applyBorder="1" applyAlignment="1" applyProtection="1">
      <alignment horizontal="center"/>
    </xf>
    <xf numFmtId="0" fontId="34" fillId="0" borderId="103" xfId="3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Fill="1"/>
    <xf numFmtId="1" fontId="0" fillId="0" borderId="0" xfId="0" applyNumberFormat="1" applyFont="1"/>
    <xf numFmtId="0" fontId="17" fillId="0" borderId="171" xfId="0" applyFont="1" applyBorder="1" applyAlignment="1">
      <alignment horizontal="center" wrapText="1"/>
    </xf>
    <xf numFmtId="0" fontId="0" fillId="0" borderId="196" xfId="0" applyFont="1" applyBorder="1"/>
    <xf numFmtId="0" fontId="0" fillId="0" borderId="127" xfId="0" applyFont="1" applyBorder="1"/>
    <xf numFmtId="0" fontId="0" fillId="0" borderId="198" xfId="0" applyFont="1" applyFill="1" applyBorder="1" applyAlignment="1">
      <alignment wrapText="1"/>
    </xf>
    <xf numFmtId="0" fontId="0" fillId="0" borderId="196" xfId="0" applyFont="1" applyBorder="1" applyAlignment="1">
      <alignment horizontal="center"/>
    </xf>
    <xf numFmtId="0" fontId="0" fillId="0" borderId="207" xfId="0" applyFont="1" applyFill="1" applyBorder="1"/>
    <xf numFmtId="1" fontId="35" fillId="0" borderId="0" xfId="78" applyNumberFormat="1" applyFont="1" applyFill="1" applyBorder="1" applyAlignment="1" applyProtection="1">
      <alignment horizontal="right"/>
    </xf>
    <xf numFmtId="0" fontId="0" fillId="0" borderId="70" xfId="0" applyFont="1" applyFill="1" applyBorder="1"/>
    <xf numFmtId="0" fontId="0" fillId="0" borderId="121" xfId="0" applyFont="1" applyBorder="1"/>
    <xf numFmtId="0" fontId="0" fillId="0" borderId="120" xfId="0" applyFont="1" applyBorder="1"/>
    <xf numFmtId="0" fontId="0" fillId="0" borderId="107" xfId="0" applyFont="1" applyBorder="1"/>
    <xf numFmtId="176" fontId="35" fillId="0" borderId="0" xfId="51" applyFont="1" applyFill="1" applyBorder="1" applyAlignment="1" applyProtection="1">
      <alignment horizontal="right"/>
    </xf>
    <xf numFmtId="3" fontId="35" fillId="0" borderId="0" xfId="78" applyNumberFormat="1" applyFont="1" applyFill="1" applyBorder="1" applyAlignment="1" applyProtection="1">
      <alignment horizontal="right"/>
    </xf>
    <xf numFmtId="172" fontId="17" fillId="0" borderId="267" xfId="0" applyNumberFormat="1" applyFont="1" applyBorder="1" applyAlignment="1">
      <alignment horizontal="center" wrapText="1"/>
    </xf>
    <xf numFmtId="0" fontId="17" fillId="0" borderId="142" xfId="0" applyFont="1" applyBorder="1" applyAlignment="1">
      <alignment horizontal="left" vertical="center"/>
    </xf>
    <xf numFmtId="0" fontId="17" fillId="0" borderId="184" xfId="0" applyFont="1" applyFill="1" applyBorder="1" applyAlignment="1">
      <alignment horizontal="center"/>
    </xf>
    <xf numFmtId="0" fontId="17" fillId="0" borderId="187" xfId="0" applyFont="1" applyBorder="1" applyAlignment="1">
      <alignment horizontal="center" wrapText="1"/>
    </xf>
    <xf numFmtId="172" fontId="17" fillId="0" borderId="186" xfId="0" applyNumberFormat="1" applyFont="1" applyBorder="1" applyAlignment="1">
      <alignment horizontal="center" wrapText="1"/>
    </xf>
    <xf numFmtId="1" fontId="37" fillId="0" borderId="0" xfId="231" applyNumberFormat="1" applyFont="1" applyBorder="1" applyAlignment="1" applyProtection="1">
      <alignment horizontal="right"/>
    </xf>
    <xf numFmtId="1" fontId="37" fillId="0" borderId="0" xfId="78" applyNumberFormat="1" applyFont="1" applyBorder="1" applyAlignment="1" applyProtection="1">
      <alignment horizontal="right"/>
    </xf>
    <xf numFmtId="1" fontId="35" fillId="0" borderId="0" xfId="231" applyNumberFormat="1" applyFont="1" applyBorder="1" applyAlignment="1" applyProtection="1">
      <alignment horizontal="right"/>
    </xf>
    <xf numFmtId="1" fontId="35" fillId="0" borderId="0" xfId="78" applyNumberFormat="1" applyFont="1" applyBorder="1" applyAlignment="1" applyProtection="1">
      <alignment horizontal="right"/>
    </xf>
    <xf numFmtId="0" fontId="35" fillId="0" borderId="0" xfId="231" applyFont="1" applyBorder="1" applyAlignment="1" applyProtection="1">
      <alignment horizontal="right"/>
    </xf>
    <xf numFmtId="0" fontId="35" fillId="0" borderId="0" xfId="78" applyFont="1" applyBorder="1" applyAlignment="1" applyProtection="1">
      <alignment horizontal="right"/>
    </xf>
    <xf numFmtId="0" fontId="24" fillId="0" borderId="0" xfId="3" applyFont="1" applyFill="1" applyAlignment="1" applyProtection="1">
      <alignment vertical="center" wrapText="1"/>
    </xf>
    <xf numFmtId="0" fontId="0" fillId="0" borderId="120" xfId="0" applyFont="1" applyFill="1" applyBorder="1" applyAlignment="1">
      <alignment horizontal="left"/>
    </xf>
    <xf numFmtId="0" fontId="35" fillId="0" borderId="0" xfId="92" applyFont="1" applyBorder="1" applyAlignment="1" applyProtection="1">
      <alignment horizontal="right"/>
    </xf>
    <xf numFmtId="0" fontId="0" fillId="0" borderId="62" xfId="0" applyFont="1" applyBorder="1" applyAlignment="1">
      <alignment horizontal="center"/>
    </xf>
    <xf numFmtId="169" fontId="0" fillId="0" borderId="62" xfId="0" applyNumberFormat="1" applyFont="1" applyBorder="1" applyAlignment="1"/>
    <xf numFmtId="0" fontId="23" fillId="0" borderId="16" xfId="0" applyFont="1" applyFill="1" applyBorder="1" applyAlignment="1">
      <alignment wrapText="1"/>
    </xf>
    <xf numFmtId="0" fontId="23" fillId="0" borderId="0" xfId="0" applyFont="1" applyAlignment="1"/>
    <xf numFmtId="0" fontId="0" fillId="0" borderId="89" xfId="0" applyFont="1" applyBorder="1" applyAlignment="1">
      <alignment horizontal="center"/>
    </xf>
    <xf numFmtId="0" fontId="0" fillId="0" borderId="89" xfId="0" applyFont="1" applyBorder="1" applyAlignment="1"/>
    <xf numFmtId="169" fontId="0" fillId="0" borderId="89" xfId="0" applyNumberFormat="1" applyFont="1" applyBorder="1" applyAlignment="1"/>
    <xf numFmtId="0" fontId="17" fillId="0" borderId="115" xfId="0" applyFont="1" applyBorder="1" applyAlignment="1">
      <alignment horizontal="center"/>
    </xf>
    <xf numFmtId="0" fontId="23" fillId="0" borderId="23" xfId="0" applyFont="1" applyFill="1" applyBorder="1" applyAlignment="1">
      <alignment wrapText="1"/>
    </xf>
    <xf numFmtId="0" fontId="0" fillId="0" borderId="216" xfId="0" applyFont="1" applyBorder="1" applyAlignment="1"/>
    <xf numFmtId="0" fontId="23" fillId="0" borderId="65" xfId="7" applyFont="1" applyFill="1" applyBorder="1" applyAlignment="1">
      <alignment horizontal="center" vertical="center"/>
    </xf>
    <xf numFmtId="0" fontId="23" fillId="0" borderId="254" xfId="3" applyFont="1" applyFill="1" applyBorder="1" applyAlignment="1" applyProtection="1">
      <alignment vertical="center" wrapText="1"/>
    </xf>
    <xf numFmtId="1" fontId="23" fillId="0" borderId="65" xfId="3" applyNumberFormat="1" applyFont="1" applyFill="1" applyBorder="1" applyAlignment="1" applyProtection="1">
      <alignment vertical="center"/>
    </xf>
    <xf numFmtId="1" fontId="23" fillId="0" borderId="66" xfId="3" applyNumberFormat="1" applyFont="1" applyFill="1" applyBorder="1" applyAlignment="1" applyProtection="1">
      <alignment vertical="center"/>
    </xf>
    <xf numFmtId="1" fontId="23" fillId="0" borderId="67" xfId="3" applyNumberFormat="1" applyFont="1" applyFill="1" applyBorder="1" applyAlignment="1" applyProtection="1">
      <alignment vertical="center"/>
    </xf>
    <xf numFmtId="1" fontId="23" fillId="0" borderId="128" xfId="3" applyNumberFormat="1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vertical="center" wrapText="1"/>
    </xf>
    <xf numFmtId="1" fontId="0" fillId="0" borderId="0" xfId="0" applyNumberFormat="1" applyFont="1" applyBorder="1"/>
    <xf numFmtId="1" fontId="23" fillId="0" borderId="0" xfId="0" applyNumberFormat="1" applyFont="1" applyBorder="1"/>
    <xf numFmtId="0" fontId="23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4" fillId="0" borderId="0" xfId="9" applyFont="1" applyAlignment="1"/>
    <xf numFmtId="1" fontId="44" fillId="5" borderId="102" xfId="9" applyNumberFormat="1" applyFont="1" applyFill="1" applyBorder="1" applyAlignment="1">
      <alignment horizontal="right" vertical="center"/>
    </xf>
    <xf numFmtId="1" fontId="44" fillId="0" borderId="102" xfId="9" applyNumberFormat="1" applyFont="1" applyBorder="1" applyAlignment="1">
      <alignment horizontal="right" vertical="center"/>
    </xf>
    <xf numFmtId="3" fontId="44" fillId="5" borderId="102" xfId="47" applyNumberFormat="1" applyFont="1" applyFill="1" applyBorder="1" applyAlignment="1">
      <alignment horizontal="right" vertical="center"/>
    </xf>
    <xf numFmtId="3" fontId="44" fillId="0" borderId="102" xfId="47" applyNumberFormat="1" applyFont="1" applyBorder="1" applyAlignment="1">
      <alignment horizontal="right" vertical="center"/>
    </xf>
    <xf numFmtId="3" fontId="44" fillId="5" borderId="0" xfId="47" applyNumberFormat="1" applyFont="1" applyFill="1" applyBorder="1" applyAlignment="1"/>
    <xf numFmtId="3" fontId="43" fillId="0" borderId="0" xfId="47" applyNumberFormat="1" applyFont="1" applyBorder="1" applyAlignment="1">
      <alignment horizontal="right"/>
    </xf>
    <xf numFmtId="3" fontId="44" fillId="5" borderId="101" xfId="47" applyNumberFormat="1" applyFont="1" applyFill="1" applyBorder="1" applyAlignment="1"/>
    <xf numFmtId="3" fontId="43" fillId="0" borderId="101" xfId="47" applyNumberFormat="1" applyFont="1" applyBorder="1" applyAlignment="1">
      <alignment horizontal="right"/>
    </xf>
    <xf numFmtId="0" fontId="30" fillId="0" borderId="0" xfId="0" applyFont="1" applyBorder="1"/>
    <xf numFmtId="3" fontId="23" fillId="0" borderId="0" xfId="0" applyNumberFormat="1" applyFont="1" applyFill="1"/>
    <xf numFmtId="3" fontId="23" fillId="0" borderId="0" xfId="0" applyNumberFormat="1" applyFont="1"/>
    <xf numFmtId="0" fontId="0" fillId="0" borderId="196" xfId="0" applyFont="1" applyFill="1" applyBorder="1" applyAlignment="1">
      <alignment horizontal="center"/>
    </xf>
    <xf numFmtId="0" fontId="23" fillId="0" borderId="0" xfId="0" applyFont="1" applyFill="1"/>
    <xf numFmtId="0" fontId="0" fillId="0" borderId="72" xfId="0" applyFont="1" applyBorder="1"/>
    <xf numFmtId="1" fontId="35" fillId="0" borderId="0" xfId="0" applyNumberFormat="1" applyFont="1" applyFill="1" applyBorder="1" applyAlignment="1" applyProtection="1">
      <alignment horizontal="right"/>
    </xf>
    <xf numFmtId="0" fontId="23" fillId="0" borderId="69" xfId="0" applyFont="1" applyFill="1" applyBorder="1"/>
    <xf numFmtId="0" fontId="23" fillId="0" borderId="68" xfId="0" applyFont="1" applyFill="1" applyBorder="1"/>
    <xf numFmtId="0" fontId="23" fillId="0" borderId="70" xfId="0" applyFont="1" applyFill="1" applyBorder="1"/>
    <xf numFmtId="0" fontId="23" fillId="0" borderId="72" xfId="0" applyFont="1" applyFill="1" applyBorder="1"/>
    <xf numFmtId="3" fontId="24" fillId="0" borderId="190" xfId="0" applyNumberFormat="1" applyFont="1" applyBorder="1"/>
    <xf numFmtId="3" fontId="24" fillId="0" borderId="20" xfId="0" applyNumberFormat="1" applyFont="1" applyBorder="1"/>
    <xf numFmtId="3" fontId="24" fillId="0" borderId="25" xfId="0" applyNumberFormat="1" applyFont="1" applyBorder="1"/>
    <xf numFmtId="169" fontId="0" fillId="0" borderId="70" xfId="0" applyNumberFormat="1" applyFont="1" applyBorder="1" applyAlignment="1"/>
    <xf numFmtId="169" fontId="0" fillId="0" borderId="71" xfId="0" applyNumberFormat="1" applyFont="1" applyBorder="1" applyAlignment="1"/>
    <xf numFmtId="0" fontId="23" fillId="0" borderId="104" xfId="3" applyFont="1" applyFill="1" applyBorder="1" applyAlignment="1" applyProtection="1">
      <alignment horizontal="center" vertical="center"/>
    </xf>
    <xf numFmtId="0" fontId="23" fillId="0" borderId="100" xfId="3" applyFont="1" applyFill="1" applyBorder="1" applyAlignment="1" applyProtection="1">
      <alignment vertical="center" wrapText="1"/>
    </xf>
    <xf numFmtId="1" fontId="23" fillId="0" borderId="273" xfId="7" applyNumberFormat="1" applyFont="1" applyBorder="1" applyAlignment="1">
      <alignment horizontal="right"/>
    </xf>
    <xf numFmtId="0" fontId="23" fillId="0" borderId="264" xfId="3" applyFont="1" applyFill="1" applyBorder="1" applyAlignment="1" applyProtection="1">
      <alignment vertical="center"/>
    </xf>
    <xf numFmtId="9" fontId="28" fillId="0" borderId="264" xfId="3" applyNumberFormat="1" applyFont="1" applyFill="1" applyBorder="1" applyAlignment="1" applyProtection="1">
      <alignment vertical="center"/>
    </xf>
    <xf numFmtId="9" fontId="28" fillId="0" borderId="213" xfId="3" applyNumberFormat="1" applyFont="1" applyFill="1" applyBorder="1" applyAlignment="1" applyProtection="1">
      <alignment vertical="center"/>
    </xf>
    <xf numFmtId="1" fontId="23" fillId="0" borderId="274" xfId="3" applyNumberFormat="1" applyFont="1" applyFill="1" applyBorder="1" applyAlignment="1" applyProtection="1"/>
    <xf numFmtId="1" fontId="23" fillId="0" borderId="275" xfId="3" applyNumberFormat="1" applyFont="1" applyFill="1" applyBorder="1" applyAlignment="1" applyProtection="1"/>
    <xf numFmtId="1" fontId="23" fillId="0" borderId="44" xfId="7" applyNumberFormat="1" applyFont="1" applyFill="1" applyBorder="1" applyAlignment="1">
      <alignment vertical="center"/>
    </xf>
    <xf numFmtId="1" fontId="23" fillId="0" borderId="45" xfId="7" applyNumberFormat="1" applyFont="1" applyFill="1" applyBorder="1" applyAlignment="1">
      <alignment vertical="center"/>
    </xf>
    <xf numFmtId="1" fontId="23" fillId="0" borderId="56" xfId="7" applyNumberFormat="1" applyFont="1" applyFill="1" applyBorder="1" applyAlignment="1">
      <alignment vertical="center"/>
    </xf>
    <xf numFmtId="1" fontId="23" fillId="0" borderId="65" xfId="0" applyNumberFormat="1" applyFont="1" applyBorder="1" applyAlignment="1" applyProtection="1">
      <alignment horizontal="right"/>
    </xf>
    <xf numFmtId="1" fontId="23" fillId="0" borderId="66" xfId="0" applyNumberFormat="1" applyFont="1" applyBorder="1" applyAlignment="1" applyProtection="1">
      <alignment horizontal="right"/>
    </xf>
    <xf numFmtId="1" fontId="23" fillId="0" borderId="67" xfId="0" applyNumberFormat="1" applyFont="1" applyBorder="1" applyAlignment="1" applyProtection="1">
      <alignment horizontal="right"/>
    </xf>
    <xf numFmtId="1" fontId="23" fillId="0" borderId="68" xfId="0" applyNumberFormat="1" applyFont="1" applyBorder="1" applyAlignment="1" applyProtection="1">
      <alignment horizontal="right"/>
    </xf>
    <xf numFmtId="1" fontId="23" fillId="0" borderId="62" xfId="0" applyNumberFormat="1" applyFont="1" applyBorder="1" applyAlignment="1" applyProtection="1">
      <alignment horizontal="right"/>
    </xf>
    <xf numFmtId="1" fontId="23" fillId="0" borderId="69" xfId="0" applyNumberFormat="1" applyFont="1" applyBorder="1" applyAlignment="1" applyProtection="1">
      <alignment horizontal="right"/>
    </xf>
    <xf numFmtId="1" fontId="23" fillId="0" borderId="181" xfId="0" applyNumberFormat="1" applyFont="1" applyBorder="1" applyAlignment="1" applyProtection="1">
      <alignment horizontal="right"/>
    </xf>
    <xf numFmtId="1" fontId="23" fillId="0" borderId="130" xfId="0" applyNumberFormat="1" applyFont="1" applyBorder="1" applyAlignment="1" applyProtection="1">
      <alignment horizontal="right"/>
    </xf>
    <xf numFmtId="1" fontId="23" fillId="0" borderId="137" xfId="0" applyNumberFormat="1" applyFont="1" applyBorder="1" applyAlignment="1" applyProtection="1">
      <alignment horizontal="right"/>
    </xf>
    <xf numFmtId="1" fontId="23" fillId="0" borderId="191" xfId="3" applyNumberFormat="1" applyFont="1" applyFill="1" applyBorder="1" applyAlignment="1" applyProtection="1"/>
    <xf numFmtId="1" fontId="23" fillId="0" borderId="194" xfId="3" applyNumberFormat="1" applyFont="1" applyFill="1" applyBorder="1" applyAlignment="1" applyProtection="1"/>
    <xf numFmtId="1" fontId="23" fillId="0" borderId="147" xfId="3" applyNumberFormat="1" applyFont="1" applyFill="1" applyBorder="1" applyAlignment="1" applyProtection="1"/>
    <xf numFmtId="0" fontId="28" fillId="0" borderId="63" xfId="3" applyFont="1" applyFill="1" applyBorder="1" applyAlignment="1" applyProtection="1">
      <alignment horizontal="right" vertical="top" wrapText="1"/>
    </xf>
    <xf numFmtId="1" fontId="23" fillId="0" borderId="16" xfId="202" applyNumberFormat="1" applyFont="1" applyBorder="1" applyAlignment="1">
      <alignment horizontal="right"/>
    </xf>
    <xf numFmtId="1" fontId="23" fillId="0" borderId="100" xfId="202" applyNumberFormat="1" applyFont="1" applyBorder="1" applyAlignment="1">
      <alignment horizontal="right"/>
    </xf>
    <xf numFmtId="1" fontId="23" fillId="0" borderId="66" xfId="49" applyNumberFormat="1" applyFont="1" applyBorder="1" applyAlignment="1">
      <alignment horizontal="right"/>
    </xf>
    <xf numFmtId="1" fontId="23" fillId="0" borderId="67" xfId="49" applyNumberFormat="1" applyFont="1" applyBorder="1" applyAlignment="1">
      <alignment horizontal="right"/>
    </xf>
    <xf numFmtId="1" fontId="23" fillId="0" borderId="62" xfId="49" applyNumberFormat="1" applyFont="1" applyBorder="1" applyAlignment="1">
      <alignment horizontal="right"/>
    </xf>
    <xf numFmtId="1" fontId="23" fillId="0" borderId="69" xfId="49" applyNumberFormat="1" applyFont="1" applyBorder="1" applyAlignment="1">
      <alignment horizontal="right"/>
    </xf>
    <xf numFmtId="1" fontId="23" fillId="0" borderId="71" xfId="49" applyNumberFormat="1" applyFont="1" applyBorder="1" applyAlignment="1">
      <alignment horizontal="right"/>
    </xf>
    <xf numFmtId="1" fontId="23" fillId="0" borderId="65" xfId="49" applyNumberFormat="1" applyFont="1" applyBorder="1" applyAlignment="1">
      <alignment horizontal="right"/>
    </xf>
    <xf numFmtId="1" fontId="23" fillId="0" borderId="68" xfId="49" applyNumberFormat="1" applyFont="1" applyBorder="1" applyAlignment="1">
      <alignment horizontal="right"/>
    </xf>
    <xf numFmtId="0" fontId="0" fillId="0" borderId="72" xfId="0" applyFont="1" applyFill="1" applyBorder="1" applyAlignment="1">
      <alignment wrapText="1"/>
    </xf>
    <xf numFmtId="0" fontId="28" fillId="0" borderId="0" xfId="3" applyFont="1" applyFill="1" applyBorder="1" applyAlignment="1" applyProtection="1">
      <alignment vertical="center"/>
    </xf>
    <xf numFmtId="3" fontId="17" fillId="0" borderId="26" xfId="0" applyNumberFormat="1" applyFont="1" applyFill="1" applyBorder="1"/>
    <xf numFmtId="3" fontId="17" fillId="0" borderId="27" xfId="0" applyNumberFormat="1" applyFont="1" applyFill="1" applyBorder="1"/>
    <xf numFmtId="3" fontId="17" fillId="0" borderId="30" xfId="0" applyNumberFormat="1" applyFont="1" applyFill="1" applyBorder="1"/>
    <xf numFmtId="172" fontId="17" fillId="0" borderId="28" xfId="2" applyNumberFormat="1" applyFont="1" applyFill="1" applyBorder="1"/>
    <xf numFmtId="3" fontId="17" fillId="0" borderId="3" xfId="0" applyNumberFormat="1" applyFont="1" applyFill="1" applyBorder="1"/>
    <xf numFmtId="3" fontId="17" fillId="0" borderId="29" xfId="0" applyNumberFormat="1" applyFont="1" applyFill="1" applyBorder="1"/>
    <xf numFmtId="3" fontId="17" fillId="0" borderId="0" xfId="0" applyNumberFormat="1" applyFont="1" applyFill="1"/>
    <xf numFmtId="9" fontId="24" fillId="0" borderId="0" xfId="0" applyNumberFormat="1" applyFont="1" applyFill="1"/>
    <xf numFmtId="0" fontId="24" fillId="0" borderId="0" xfId="0" applyFont="1" applyFill="1"/>
    <xf numFmtId="0" fontId="37" fillId="0" borderId="0" xfId="0" applyFont="1" applyFill="1" applyBorder="1" applyAlignment="1" applyProtection="1">
      <alignment horizontal="right"/>
    </xf>
    <xf numFmtId="1" fontId="17" fillId="0" borderId="0" xfId="0" applyNumberFormat="1" applyFont="1" applyFill="1"/>
    <xf numFmtId="0" fontId="17" fillId="0" borderId="106" xfId="0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218" xfId="0" applyFont="1" applyFill="1" applyBorder="1" applyAlignment="1">
      <alignment horizontal="center"/>
    </xf>
    <xf numFmtId="0" fontId="0" fillId="0" borderId="218" xfId="0" applyFont="1" applyFill="1" applyBorder="1"/>
    <xf numFmtId="0" fontId="0" fillId="0" borderId="216" xfId="0" applyFont="1" applyFill="1" applyBorder="1"/>
    <xf numFmtId="0" fontId="0" fillId="0" borderId="271" xfId="0" applyFont="1" applyFill="1" applyBorder="1"/>
    <xf numFmtId="0" fontId="23" fillId="0" borderId="127" xfId="0" applyFont="1" applyFill="1" applyBorder="1"/>
    <xf numFmtId="0" fontId="23" fillId="0" borderId="121" xfId="0" applyFont="1" applyFill="1" applyBorder="1"/>
    <xf numFmtId="0" fontId="0" fillId="0" borderId="121" xfId="0" applyFont="1" applyFill="1" applyBorder="1"/>
    <xf numFmtId="3" fontId="0" fillId="0" borderId="213" xfId="0" applyNumberFormat="1" applyFont="1" applyBorder="1"/>
    <xf numFmtId="0" fontId="0" fillId="0" borderId="207" xfId="0" applyFont="1" applyBorder="1" applyAlignment="1"/>
    <xf numFmtId="0" fontId="0" fillId="0" borderId="65" xfId="0" applyFont="1" applyBorder="1" applyAlignment="1"/>
    <xf numFmtId="0" fontId="0" fillId="0" borderId="70" xfId="0" applyFont="1" applyBorder="1" applyAlignment="1"/>
    <xf numFmtId="0" fontId="0" fillId="0" borderId="218" xfId="0" applyFont="1" applyBorder="1" applyAlignment="1"/>
    <xf numFmtId="0" fontId="0" fillId="0" borderId="196" xfId="0" applyFont="1" applyBorder="1" applyAlignment="1"/>
    <xf numFmtId="0" fontId="0" fillId="0" borderId="197" xfId="0" applyFont="1" applyBorder="1" applyAlignment="1"/>
    <xf numFmtId="9" fontId="23" fillId="0" borderId="0" xfId="0" applyNumberFormat="1" applyFont="1" applyFill="1"/>
    <xf numFmtId="3" fontId="0" fillId="0" borderId="0" xfId="0" applyNumberFormat="1" applyFont="1" applyFill="1"/>
    <xf numFmtId="0" fontId="23" fillId="0" borderId="70" xfId="3" applyFont="1" applyFill="1" applyBorder="1" applyAlignment="1" applyProtection="1">
      <alignment horizontal="center" vertical="center"/>
    </xf>
    <xf numFmtId="0" fontId="23" fillId="0" borderId="71" xfId="3" applyFont="1" applyFill="1" applyBorder="1" applyAlignment="1" applyProtection="1">
      <alignment vertical="center" wrapText="1"/>
    </xf>
    <xf numFmtId="1" fontId="23" fillId="0" borderId="71" xfId="7" applyNumberFormat="1" applyFont="1" applyBorder="1" applyAlignment="1">
      <alignment horizontal="right"/>
    </xf>
    <xf numFmtId="1" fontId="23" fillId="0" borderId="71" xfId="3" applyNumberFormat="1" applyFont="1" applyFill="1" applyBorder="1" applyAlignment="1" applyProtection="1"/>
    <xf numFmtId="0" fontId="23" fillId="0" borderId="273" xfId="3" applyFont="1" applyFill="1" applyBorder="1" applyAlignment="1" applyProtection="1">
      <alignment vertical="center"/>
    </xf>
    <xf numFmtId="0" fontId="28" fillId="0" borderId="75" xfId="3" applyFont="1" applyFill="1" applyBorder="1" applyAlignment="1" applyProtection="1">
      <alignment horizontal="right" vertical="top" wrapText="1"/>
    </xf>
    <xf numFmtId="0" fontId="23" fillId="0" borderId="6" xfId="3" applyFont="1" applyFill="1" applyBorder="1" applyAlignment="1" applyProtection="1">
      <alignment horizontal="center" vertical="center"/>
    </xf>
    <xf numFmtId="0" fontId="23" fillId="0" borderId="7" xfId="3" applyFont="1" applyFill="1" applyBorder="1" applyAlignment="1" applyProtection="1">
      <alignment vertical="center" wrapText="1"/>
    </xf>
    <xf numFmtId="1" fontId="23" fillId="0" borderId="7" xfId="202" applyNumberFormat="1" applyFont="1" applyBorder="1" applyAlignment="1">
      <alignment horizontal="right"/>
    </xf>
    <xf numFmtId="9" fontId="28" fillId="0" borderId="44" xfId="3" applyNumberFormat="1" applyFont="1" applyFill="1" applyBorder="1" applyAlignment="1" applyProtection="1"/>
    <xf numFmtId="9" fontId="28" fillId="0" borderId="45" xfId="3" applyNumberFormat="1" applyFont="1" applyFill="1" applyBorder="1" applyAlignment="1" applyProtection="1"/>
    <xf numFmtId="0" fontId="23" fillId="0" borderId="172" xfId="3" applyFont="1" applyFill="1" applyBorder="1" applyAlignment="1" applyProtection="1">
      <alignment horizontal="center" vertical="center"/>
    </xf>
    <xf numFmtId="9" fontId="28" fillId="0" borderId="282" xfId="3" applyNumberFormat="1" applyFont="1" applyFill="1" applyBorder="1" applyAlignment="1" applyProtection="1"/>
    <xf numFmtId="1" fontId="23" fillId="0" borderId="72" xfId="3" applyNumberFormat="1" applyFont="1" applyFill="1" applyBorder="1" applyAlignment="1" applyProtection="1"/>
    <xf numFmtId="0" fontId="17" fillId="0" borderId="6" xfId="3" applyFont="1" applyFill="1" applyBorder="1" applyAlignment="1" applyProtection="1">
      <alignment horizontal="center"/>
    </xf>
    <xf numFmtId="0" fontId="23" fillId="0" borderId="284" xfId="3" applyFont="1" applyFill="1" applyBorder="1" applyAlignment="1" applyProtection="1">
      <alignment horizontal="center" vertical="center"/>
    </xf>
    <xf numFmtId="0" fontId="23" fillId="0" borderId="285" xfId="3" applyFont="1" applyFill="1" applyBorder="1" applyAlignment="1" applyProtection="1">
      <alignment vertical="center" wrapText="1"/>
    </xf>
    <xf numFmtId="1" fontId="23" fillId="0" borderId="286" xfId="3" applyNumberFormat="1" applyFont="1" applyFill="1" applyBorder="1" applyAlignment="1" applyProtection="1">
      <alignment vertical="center"/>
    </xf>
    <xf numFmtId="1" fontId="23" fillId="0" borderId="287" xfId="3" applyNumberFormat="1" applyFont="1" applyFill="1" applyBorder="1" applyAlignment="1" applyProtection="1">
      <alignment vertical="center"/>
    </xf>
    <xf numFmtId="1" fontId="23" fillId="0" borderId="288" xfId="3" applyNumberFormat="1" applyFont="1" applyFill="1" applyBorder="1" applyAlignment="1" applyProtection="1">
      <alignment vertical="center"/>
    </xf>
    <xf numFmtId="0" fontId="24" fillId="0" borderId="289" xfId="3" applyFont="1" applyFill="1" applyBorder="1" applyAlignment="1" applyProtection="1">
      <alignment horizontal="center" vertical="center"/>
    </xf>
    <xf numFmtId="0" fontId="23" fillId="0" borderId="290" xfId="3" applyFont="1" applyFill="1" applyBorder="1" applyAlignment="1" applyProtection="1">
      <alignment vertical="center"/>
    </xf>
    <xf numFmtId="1" fontId="23" fillId="0" borderId="290" xfId="3" applyNumberFormat="1" applyFont="1" applyFill="1" applyBorder="1" applyAlignment="1" applyProtection="1">
      <alignment vertical="center"/>
    </xf>
    <xf numFmtId="1" fontId="23" fillId="0" borderId="291" xfId="3" applyNumberFormat="1" applyFont="1" applyFill="1" applyBorder="1" applyAlignment="1" applyProtection="1">
      <alignment vertical="center"/>
    </xf>
    <xf numFmtId="0" fontId="17" fillId="0" borderId="292" xfId="3" applyFont="1" applyFill="1" applyBorder="1" applyAlignment="1" applyProtection="1">
      <alignment horizontal="center"/>
    </xf>
    <xf numFmtId="0" fontId="34" fillId="0" borderId="293" xfId="3" applyFont="1" applyFill="1" applyBorder="1" applyAlignment="1" applyProtection="1"/>
    <xf numFmtId="0" fontId="17" fillId="0" borderId="131" xfId="3" applyFont="1" applyFill="1" applyBorder="1" applyAlignment="1" applyProtection="1">
      <alignment horizontal="center"/>
    </xf>
    <xf numFmtId="0" fontId="34" fillId="0" borderId="62" xfId="3" applyFont="1" applyFill="1" applyBorder="1" applyAlignment="1" applyProtection="1"/>
    <xf numFmtId="0" fontId="17" fillId="0" borderId="289" xfId="3" applyFont="1" applyFill="1" applyBorder="1" applyAlignment="1" applyProtection="1">
      <alignment horizontal="center"/>
    </xf>
    <xf numFmtId="0" fontId="24" fillId="0" borderId="254" xfId="3" applyFont="1" applyFill="1" applyBorder="1" applyAlignment="1" applyProtection="1">
      <alignment vertical="center" wrapText="1"/>
    </xf>
    <xf numFmtId="0" fontId="24" fillId="0" borderId="70" xfId="7" applyFont="1" applyFill="1" applyBorder="1" applyAlignment="1">
      <alignment horizontal="center" vertical="center"/>
    </xf>
    <xf numFmtId="1" fontId="0" fillId="0" borderId="0" xfId="0" applyNumberFormat="1" applyFont="1" applyFill="1"/>
    <xf numFmtId="0" fontId="23" fillId="0" borderId="117" xfId="3" applyFont="1" applyFill="1" applyBorder="1" applyAlignment="1" applyProtection="1">
      <alignment vertical="center" wrapText="1"/>
    </xf>
    <xf numFmtId="0" fontId="24" fillId="4" borderId="0" xfId="9" applyFont="1" applyFill="1" applyAlignment="1"/>
    <xf numFmtId="0" fontId="23" fillId="4" borderId="0" xfId="9" applyFont="1" applyFill="1" applyAlignment="1">
      <alignment horizontal="center"/>
    </xf>
    <xf numFmtId="0" fontId="43" fillId="0" borderId="0" xfId="1152" applyNumberFormat="1" applyFont="1" applyBorder="1"/>
    <xf numFmtId="3" fontId="43" fillId="0" borderId="0" xfId="1152" applyNumberFormat="1" applyFont="1" applyBorder="1"/>
    <xf numFmtId="0" fontId="24" fillId="0" borderId="0" xfId="0" applyFont="1"/>
    <xf numFmtId="1" fontId="44" fillId="0" borderId="129" xfId="1152" applyNumberFormat="1" applyFont="1" applyBorder="1" applyAlignment="1">
      <alignment vertical="center"/>
    </xf>
    <xf numFmtId="1" fontId="23" fillId="0" borderId="0" xfId="0" applyNumberFormat="1" applyFont="1"/>
    <xf numFmtId="0" fontId="44" fillId="0" borderId="101" xfId="1152" applyNumberFormat="1" applyFont="1" applyBorder="1" applyAlignment="1">
      <alignment vertical="center"/>
    </xf>
    <xf numFmtId="0" fontId="44" fillId="0" borderId="0" xfId="1153" applyNumberFormat="1" applyFont="1" applyBorder="1"/>
    <xf numFmtId="3" fontId="43" fillId="4" borderId="0" xfId="47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44" fillId="0" borderId="101" xfId="0" applyFont="1" applyBorder="1"/>
    <xf numFmtId="1" fontId="44" fillId="0" borderId="0" xfId="9" applyNumberFormat="1" applyFont="1" applyBorder="1" applyAlignment="1">
      <alignment horizontal="right" vertical="center"/>
    </xf>
    <xf numFmtId="0" fontId="44" fillId="0" borderId="101" xfId="1153" applyNumberFormat="1" applyFont="1" applyBorder="1"/>
    <xf numFmtId="3" fontId="42" fillId="0" borderId="101" xfId="47" applyNumberFormat="1" applyFont="1" applyBorder="1" applyAlignment="1">
      <alignment horizontal="right"/>
    </xf>
    <xf numFmtId="0" fontId="47" fillId="0" borderId="0" xfId="0" applyFont="1" applyBorder="1"/>
    <xf numFmtId="3" fontId="43" fillId="0" borderId="0" xfId="47" applyNumberFormat="1" applyFont="1" applyFill="1" applyBorder="1" applyAlignment="1">
      <alignment horizontal="right"/>
    </xf>
    <xf numFmtId="3" fontId="23" fillId="0" borderId="102" xfId="0" applyNumberFormat="1" applyFont="1" applyFill="1" applyBorder="1"/>
    <xf numFmtId="3" fontId="23" fillId="0" borderId="102" xfId="0" applyNumberFormat="1" applyFont="1" applyBorder="1"/>
    <xf numFmtId="3" fontId="43" fillId="0" borderId="102" xfId="47" applyNumberFormat="1" applyFont="1" applyFill="1" applyBorder="1" applyAlignment="1">
      <alignment horizontal="right"/>
    </xf>
    <xf numFmtId="0" fontId="0" fillId="0" borderId="271" xfId="0" applyFont="1" applyBorder="1" applyAlignment="1"/>
    <xf numFmtId="0" fontId="17" fillId="0" borderId="171" xfId="0" applyFont="1" applyBorder="1" applyAlignment="1">
      <alignment horizontal="center" vertical="center"/>
    </xf>
    <xf numFmtId="0" fontId="17" fillId="0" borderId="307" xfId="0" applyFont="1" applyBorder="1" applyAlignment="1">
      <alignment horizontal="center" wrapText="1"/>
    </xf>
    <xf numFmtId="0" fontId="23" fillId="0" borderId="103" xfId="0" applyFont="1" applyFill="1" applyBorder="1" applyAlignment="1">
      <alignment horizontal="center"/>
    </xf>
    <xf numFmtId="0" fontId="23" fillId="0" borderId="183" xfId="0" applyFont="1" applyFill="1" applyBorder="1" applyAlignment="1">
      <alignment horizontal="center"/>
    </xf>
    <xf numFmtId="0" fontId="17" fillId="0" borderId="184" xfId="0" applyFont="1" applyFill="1" applyBorder="1" applyAlignment="1">
      <alignment horizontal="center" vertical="center"/>
    </xf>
    <xf numFmtId="0" fontId="17" fillId="0" borderId="186" xfId="0" applyFont="1" applyFill="1" applyBorder="1" applyAlignment="1">
      <alignment horizontal="center" vertical="center"/>
    </xf>
    <xf numFmtId="0" fontId="17" fillId="0" borderId="192" xfId="0" applyFont="1" applyBorder="1" applyAlignment="1">
      <alignment horizontal="center" wrapText="1"/>
    </xf>
    <xf numFmtId="3" fontId="35" fillId="0" borderId="0" xfId="0" applyNumberFormat="1" applyFont="1" applyFill="1" applyBorder="1" applyAlignment="1" applyProtection="1">
      <alignment horizontal="right"/>
    </xf>
    <xf numFmtId="176" fontId="35" fillId="0" borderId="0" xfId="1150" applyFont="1" applyFill="1" applyBorder="1" applyAlignment="1" applyProtection="1">
      <alignment horizontal="right"/>
    </xf>
    <xf numFmtId="0" fontId="0" fillId="0" borderId="254" xfId="0" applyFont="1" applyFill="1" applyBorder="1" applyAlignment="1">
      <alignment wrapText="1"/>
    </xf>
    <xf numFmtId="0" fontId="0" fillId="0" borderId="241" xfId="0" applyFont="1" applyFill="1" applyBorder="1" applyAlignment="1">
      <alignment horizontal="center"/>
    </xf>
    <xf numFmtId="0" fontId="0" fillId="0" borderId="241" xfId="0" applyFont="1" applyBorder="1" applyAlignment="1">
      <alignment horizontal="center"/>
    </xf>
    <xf numFmtId="1" fontId="24" fillId="0" borderId="254" xfId="3" applyNumberFormat="1" applyFont="1" applyFill="1" applyBorder="1" applyAlignment="1" applyProtection="1"/>
    <xf numFmtId="9" fontId="27" fillId="0" borderId="146" xfId="3" applyNumberFormat="1" applyFont="1" applyFill="1" applyBorder="1" applyAlignment="1" applyProtection="1"/>
    <xf numFmtId="0" fontId="23" fillId="0" borderId="241" xfId="3" applyFont="1" applyFill="1" applyBorder="1" applyAlignment="1" applyProtection="1">
      <alignment horizontal="center" vertical="center"/>
    </xf>
    <xf numFmtId="0" fontId="23" fillId="0" borderId="124" xfId="3" applyFont="1" applyFill="1" applyBorder="1" applyAlignment="1" applyProtection="1">
      <alignment vertical="center" wrapText="1"/>
    </xf>
    <xf numFmtId="1" fontId="23" fillId="0" borderId="274" xfId="7" applyNumberFormat="1" applyFont="1" applyBorder="1" applyAlignment="1">
      <alignment horizontal="right"/>
    </xf>
    <xf numFmtId="1" fontId="23" fillId="0" borderId="124" xfId="3" applyNumberFormat="1" applyFont="1" applyFill="1" applyBorder="1" applyAlignment="1" applyProtection="1"/>
    <xf numFmtId="9" fontId="28" fillId="0" borderId="124" xfId="3" applyNumberFormat="1" applyFont="1" applyFill="1" applyBorder="1" applyAlignment="1" applyProtection="1"/>
    <xf numFmtId="1" fontId="23" fillId="0" borderId="254" xfId="3" applyNumberFormat="1" applyFont="1" applyFill="1" applyBorder="1" applyAlignment="1" applyProtection="1"/>
    <xf numFmtId="9" fontId="28" fillId="0" borderId="146" xfId="3" applyNumberFormat="1" applyFont="1" applyFill="1" applyBorder="1" applyAlignment="1" applyProtection="1"/>
    <xf numFmtId="0" fontId="23" fillId="0" borderId="241" xfId="7" applyFont="1" applyFill="1" applyBorder="1" applyAlignment="1">
      <alignment horizontal="center" vertical="center"/>
    </xf>
    <xf numFmtId="1" fontId="23" fillId="0" borderId="241" xfId="3" applyNumberFormat="1" applyFont="1" applyFill="1" applyBorder="1" applyAlignment="1" applyProtection="1">
      <alignment vertical="center"/>
    </xf>
    <xf numFmtId="1" fontId="23" fillId="0" borderId="274" xfId="3" applyNumberFormat="1" applyFont="1" applyFill="1" applyBorder="1" applyAlignment="1" applyProtection="1">
      <alignment vertical="center"/>
    </xf>
    <xf numFmtId="1" fontId="23" fillId="0" borderId="275" xfId="3" applyNumberFormat="1" applyFont="1" applyFill="1" applyBorder="1" applyAlignment="1" applyProtection="1">
      <alignment vertical="center"/>
    </xf>
    <xf numFmtId="1" fontId="23" fillId="0" borderId="146" xfId="3" applyNumberFormat="1" applyFont="1" applyFill="1" applyBorder="1" applyAlignment="1" applyProtection="1">
      <alignment vertical="center"/>
    </xf>
    <xf numFmtId="0" fontId="17" fillId="0" borderId="275" xfId="0" applyFont="1" applyFill="1" applyBorder="1" applyAlignment="1">
      <alignment wrapText="1"/>
    </xf>
    <xf numFmtId="1" fontId="17" fillId="0" borderId="241" xfId="0" applyNumberFormat="1" applyFont="1" applyFill="1" applyBorder="1"/>
    <xf numFmtId="1" fontId="17" fillId="0" borderId="274" xfId="0" applyNumberFormat="1" applyFont="1" applyFill="1" applyBorder="1"/>
    <xf numFmtId="1" fontId="17" fillId="0" borderId="275" xfId="0" applyNumberFormat="1" applyFont="1" applyFill="1" applyBorder="1"/>
    <xf numFmtId="0" fontId="0" fillId="0" borderId="275" xfId="0" applyFont="1" applyFill="1" applyBorder="1" applyAlignment="1">
      <alignment wrapText="1"/>
    </xf>
    <xf numFmtId="1" fontId="0" fillId="0" borderId="241" xfId="0" applyNumberFormat="1" applyFont="1" applyFill="1" applyBorder="1"/>
    <xf numFmtId="1" fontId="0" fillId="0" borderId="274" xfId="0" applyNumberFormat="1" applyFont="1" applyFill="1" applyBorder="1"/>
    <xf numFmtId="1" fontId="0" fillId="0" borderId="275" xfId="0" applyNumberFormat="1" applyFont="1" applyFill="1" applyBorder="1"/>
    <xf numFmtId="0" fontId="0" fillId="0" borderId="241" xfId="3" applyFont="1" applyFill="1" applyBorder="1" applyAlignment="1" applyProtection="1">
      <alignment horizontal="center"/>
    </xf>
    <xf numFmtId="0" fontId="17" fillId="0" borderId="42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7" fillId="0" borderId="173" xfId="0" applyFont="1" applyBorder="1" applyAlignment="1">
      <alignment horizontal="center" wrapText="1"/>
    </xf>
    <xf numFmtId="0" fontId="23" fillId="0" borderId="107" xfId="0" applyFont="1" applyFill="1" applyBorder="1"/>
    <xf numFmtId="0" fontId="23" fillId="0" borderId="120" xfId="0" applyFont="1" applyFill="1" applyBorder="1"/>
    <xf numFmtId="0" fontId="0" fillId="0" borderId="120" xfId="0" applyFont="1" applyFill="1" applyBorder="1"/>
    <xf numFmtId="0" fontId="0" fillId="0" borderId="117" xfId="0" applyFont="1" applyFill="1" applyBorder="1"/>
    <xf numFmtId="0" fontId="0" fillId="0" borderId="205" xfId="0" applyFont="1" applyFill="1" applyBorder="1"/>
    <xf numFmtId="0" fontId="0" fillId="0" borderId="250" xfId="0" applyFont="1" applyFill="1" applyBorder="1"/>
    <xf numFmtId="0" fontId="0" fillId="0" borderId="244" xfId="0" applyFont="1" applyFill="1" applyBorder="1"/>
    <xf numFmtId="0" fontId="0" fillId="0" borderId="158" xfId="0" applyFont="1" applyFill="1" applyBorder="1"/>
    <xf numFmtId="1" fontId="0" fillId="0" borderId="196" xfId="0" applyNumberFormat="1" applyFont="1" applyFill="1" applyBorder="1"/>
    <xf numFmtId="1" fontId="0" fillId="0" borderId="197" xfId="0" applyNumberFormat="1" applyFont="1" applyFill="1" applyBorder="1"/>
    <xf numFmtId="1" fontId="0" fillId="0" borderId="266" xfId="0" applyNumberFormat="1" applyFont="1" applyFill="1" applyBorder="1"/>
    <xf numFmtId="1" fontId="0" fillId="0" borderId="311" xfId="0" applyNumberFormat="1" applyFont="1" applyFill="1" applyBorder="1"/>
    <xf numFmtId="3" fontId="0" fillId="0" borderId="95" xfId="0" applyNumberFormat="1" applyFont="1" applyBorder="1"/>
    <xf numFmtId="3" fontId="0" fillId="0" borderId="312" xfId="0" applyNumberFormat="1" applyFont="1" applyBorder="1"/>
    <xf numFmtId="3" fontId="0" fillId="0" borderId="313" xfId="0" applyNumberFormat="1" applyFont="1" applyBorder="1"/>
    <xf numFmtId="3" fontId="0" fillId="0" borderId="273" xfId="0" applyNumberFormat="1" applyFont="1" applyBorder="1"/>
    <xf numFmtId="3" fontId="0" fillId="0" borderId="194" xfId="0" applyNumberFormat="1" applyFont="1" applyBorder="1"/>
    <xf numFmtId="0" fontId="24" fillId="0" borderId="145" xfId="0" applyFont="1" applyBorder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0" fillId="0" borderId="244" xfId="0" applyFont="1" applyBorder="1" applyAlignment="1"/>
    <xf numFmtId="0" fontId="0" fillId="0" borderId="126" xfId="0" applyFont="1" applyBorder="1" applyAlignment="1"/>
    <xf numFmtId="0" fontId="0" fillId="0" borderId="311" xfId="0" applyFont="1" applyBorder="1" applyAlignment="1"/>
    <xf numFmtId="0" fontId="0" fillId="0" borderId="117" xfId="0" applyFont="1" applyBorder="1" applyAlignment="1"/>
    <xf numFmtId="0" fontId="0" fillId="0" borderId="107" xfId="0" applyFont="1" applyBorder="1" applyAlignment="1"/>
    <xf numFmtId="0" fontId="0" fillId="0" borderId="198" xfId="0" applyFont="1" applyBorder="1" applyAlignment="1"/>
    <xf numFmtId="169" fontId="23" fillId="0" borderId="271" xfId="0" applyNumberFormat="1" applyFont="1" applyBorder="1" applyAlignment="1"/>
    <xf numFmtId="169" fontId="0" fillId="0" borderId="271" xfId="0" applyNumberFormat="1" applyFont="1" applyBorder="1" applyAlignment="1"/>
    <xf numFmtId="169" fontId="0" fillId="0" borderId="206" xfId="0" applyNumberFormat="1" applyFont="1" applyBorder="1" applyAlignment="1"/>
    <xf numFmtId="169" fontId="0" fillId="0" borderId="178" xfId="0" applyNumberFormat="1" applyFont="1" applyBorder="1" applyAlignment="1"/>
    <xf numFmtId="0" fontId="0" fillId="0" borderId="205" xfId="0" applyFont="1" applyBorder="1" applyAlignment="1"/>
    <xf numFmtId="0" fontId="0" fillId="0" borderId="127" xfId="0" applyFont="1" applyBorder="1" applyAlignment="1"/>
    <xf numFmtId="0" fontId="0" fillId="0" borderId="201" xfId="0" applyFont="1" applyBorder="1" applyAlignment="1"/>
    <xf numFmtId="0" fontId="0" fillId="0" borderId="2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7" fillId="0" borderId="188" xfId="0" applyFont="1" applyBorder="1" applyAlignment="1">
      <alignment horizontal="center" wrapText="1"/>
    </xf>
    <xf numFmtId="0" fontId="17" fillId="0" borderId="123" xfId="0" applyFont="1" applyBorder="1" applyAlignment="1">
      <alignment horizontal="center" wrapText="1"/>
    </xf>
    <xf numFmtId="1" fontId="0" fillId="0" borderId="65" xfId="0" applyNumberFormat="1" applyFont="1" applyBorder="1"/>
    <xf numFmtId="1" fontId="0" fillId="0" borderId="66" xfId="0" applyNumberFormat="1" applyFont="1" applyBorder="1"/>
    <xf numFmtId="1" fontId="0" fillId="0" borderId="67" xfId="0" applyNumberFormat="1" applyFont="1" applyBorder="1"/>
    <xf numFmtId="1" fontId="24" fillId="0" borderId="128" xfId="0" applyNumberFormat="1" applyFont="1" applyBorder="1"/>
    <xf numFmtId="1" fontId="24" fillId="0" borderId="118" xfId="0" applyNumberFormat="1" applyFont="1" applyBorder="1"/>
    <xf numFmtId="0" fontId="0" fillId="0" borderId="103" xfId="0" applyFont="1" applyFill="1" applyBorder="1" applyAlignment="1">
      <alignment horizontal="center"/>
    </xf>
    <xf numFmtId="1" fontId="0" fillId="0" borderId="68" xfId="0" applyNumberFormat="1" applyFont="1" applyBorder="1"/>
    <xf numFmtId="1" fontId="0" fillId="0" borderId="62" xfId="0" applyNumberFormat="1" applyFont="1" applyBorder="1"/>
    <xf numFmtId="1" fontId="0" fillId="0" borderId="69" xfId="0" applyNumberFormat="1" applyFont="1" applyBorder="1"/>
    <xf numFmtId="1" fontId="24" fillId="0" borderId="206" xfId="0" applyNumberFormat="1" applyFont="1" applyBorder="1"/>
    <xf numFmtId="1" fontId="24" fillId="0" borderId="127" xfId="0" applyNumberFormat="1" applyFont="1" applyBorder="1"/>
    <xf numFmtId="0" fontId="0" fillId="0" borderId="183" xfId="0" applyFont="1" applyFill="1" applyBorder="1" applyAlignment="1">
      <alignment horizontal="center"/>
    </xf>
    <xf numFmtId="1" fontId="0" fillId="0" borderId="71" xfId="0" applyNumberFormat="1" applyFont="1" applyBorder="1"/>
    <xf numFmtId="1" fontId="0" fillId="0" borderId="72" xfId="0" applyNumberFormat="1" applyFont="1" applyBorder="1"/>
    <xf numFmtId="1" fontId="24" fillId="0" borderId="209" xfId="0" applyNumberFormat="1" applyFont="1" applyBorder="1"/>
    <xf numFmtId="1" fontId="24" fillId="0" borderId="208" xfId="0" applyNumberFormat="1" applyFont="1" applyBorder="1"/>
    <xf numFmtId="1" fontId="0" fillId="0" borderId="241" xfId="0" applyNumberFormat="1" applyFont="1" applyBorder="1"/>
    <xf numFmtId="1" fontId="0" fillId="0" borderId="274" xfId="0" applyNumberFormat="1" applyFont="1" applyBorder="1"/>
    <xf numFmtId="1" fontId="0" fillId="0" borderId="275" xfId="0" applyNumberFormat="1" applyFont="1" applyBorder="1"/>
    <xf numFmtId="1" fontId="0" fillId="0" borderId="158" xfId="0" applyNumberFormat="1" applyFont="1" applyBorder="1"/>
    <xf numFmtId="0" fontId="17" fillId="0" borderId="255" xfId="0" applyFont="1" applyFill="1" applyBorder="1" applyAlignment="1">
      <alignment wrapText="1"/>
    </xf>
    <xf numFmtId="0" fontId="24" fillId="0" borderId="130" xfId="0" applyFont="1" applyBorder="1" applyAlignment="1">
      <alignment horizontal="center" wrapText="1"/>
    </xf>
    <xf numFmtId="0" fontId="24" fillId="0" borderId="192" xfId="0" applyFont="1" applyBorder="1" applyAlignment="1">
      <alignment horizontal="center" wrapText="1"/>
    </xf>
    <xf numFmtId="0" fontId="24" fillId="0" borderId="193" xfId="0" applyFont="1" applyBorder="1" applyAlignment="1">
      <alignment horizontal="center" wrapText="1"/>
    </xf>
    <xf numFmtId="0" fontId="24" fillId="0" borderId="147" xfId="0" applyFont="1" applyBorder="1" applyAlignment="1">
      <alignment horizontal="center" wrapText="1"/>
    </xf>
    <xf numFmtId="1" fontId="0" fillId="0" borderId="65" xfId="0" applyNumberFormat="1" applyFont="1" applyBorder="1" applyAlignment="1"/>
    <xf numFmtId="1" fontId="0" fillId="0" borderId="66" xfId="0" applyNumberFormat="1" applyFont="1" applyBorder="1" applyAlignment="1"/>
    <xf numFmtId="1" fontId="0" fillId="0" borderId="67" xfId="0" applyNumberFormat="1" applyFont="1" applyBorder="1" applyAlignment="1"/>
    <xf numFmtId="1" fontId="0" fillId="0" borderId="68" xfId="0" applyNumberFormat="1" applyFont="1" applyBorder="1" applyAlignment="1"/>
    <xf numFmtId="1" fontId="0" fillId="0" borderId="62" xfId="0" applyNumberFormat="1" applyFont="1" applyBorder="1" applyAlignment="1"/>
    <xf numFmtId="1" fontId="0" fillId="0" borderId="69" xfId="0" applyNumberFormat="1" applyFont="1" applyBorder="1" applyAlignment="1"/>
    <xf numFmtId="1" fontId="0" fillId="0" borderId="70" xfId="0" applyNumberFormat="1" applyFont="1" applyBorder="1" applyAlignment="1"/>
    <xf numFmtId="1" fontId="0" fillId="0" borderId="71" xfId="0" applyNumberFormat="1" applyFont="1" applyBorder="1" applyAlignment="1"/>
    <xf numFmtId="1" fontId="0" fillId="0" borderId="72" xfId="0" applyNumberFormat="1" applyFont="1" applyBorder="1" applyAlignment="1"/>
    <xf numFmtId="1" fontId="0" fillId="0" borderId="120" xfId="0" applyNumberFormat="1" applyFont="1" applyBorder="1" applyAlignment="1"/>
    <xf numFmtId="1" fontId="0" fillId="0" borderId="158" xfId="0" applyNumberFormat="1" applyFont="1" applyBorder="1" applyAlignment="1"/>
    <xf numFmtId="1" fontId="0" fillId="0" borderId="244" xfId="0" applyNumberFormat="1" applyFont="1" applyBorder="1" applyAlignment="1"/>
    <xf numFmtId="1" fontId="0" fillId="0" borderId="218" xfId="0" applyNumberFormat="1" applyFont="1" applyBorder="1" applyAlignment="1"/>
    <xf numFmtId="1" fontId="0" fillId="0" borderId="216" xfId="0" applyNumberFormat="1" applyFont="1" applyBorder="1" applyAlignment="1"/>
    <xf numFmtId="1" fontId="0" fillId="0" borderId="126" xfId="0" applyNumberFormat="1" applyFont="1" applyBorder="1" applyAlignment="1"/>
    <xf numFmtId="0" fontId="23" fillId="0" borderId="0" xfId="0" applyFont="1" applyAlignment="1">
      <alignment wrapText="1"/>
    </xf>
    <xf numFmtId="3" fontId="0" fillId="0" borderId="13" xfId="0" applyNumberFormat="1" applyFont="1" applyFill="1" applyBorder="1"/>
    <xf numFmtId="0" fontId="0" fillId="0" borderId="99" xfId="0" applyFont="1" applyFill="1" applyBorder="1" applyAlignment="1">
      <alignment horizontal="center"/>
    </xf>
    <xf numFmtId="0" fontId="0" fillId="0" borderId="74" xfId="0" applyFont="1" applyFill="1" applyBorder="1" applyAlignment="1">
      <alignment wrapText="1"/>
    </xf>
    <xf numFmtId="3" fontId="0" fillId="0" borderId="20" xfId="0" applyNumberFormat="1" applyFont="1" applyFill="1" applyBorder="1"/>
    <xf numFmtId="0" fontId="0" fillId="0" borderId="154" xfId="0" applyFont="1" applyFill="1" applyBorder="1" applyAlignment="1">
      <alignment horizontal="center"/>
    </xf>
    <xf numFmtId="3" fontId="0" fillId="0" borderId="25" xfId="0" applyNumberFormat="1" applyFont="1" applyFill="1" applyBorder="1"/>
    <xf numFmtId="0" fontId="0" fillId="0" borderId="182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0" fontId="17" fillId="0" borderId="59" xfId="0" applyFont="1" applyBorder="1" applyAlignment="1">
      <alignment horizontal="center" wrapText="1"/>
    </xf>
    <xf numFmtId="0" fontId="0" fillId="0" borderId="93" xfId="0" applyFont="1" applyFill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0" fontId="23" fillId="0" borderId="68" xfId="0" applyFont="1" applyBorder="1"/>
    <xf numFmtId="0" fontId="23" fillId="0" borderId="62" xfId="0" applyFont="1" applyBorder="1"/>
    <xf numFmtId="0" fontId="24" fillId="0" borderId="127" xfId="0" applyFont="1" applyBorder="1" applyAlignment="1" applyProtection="1">
      <alignment horizontal="right"/>
    </xf>
    <xf numFmtId="0" fontId="23" fillId="0" borderId="102" xfId="0" applyFont="1" applyBorder="1" applyAlignment="1" applyProtection="1">
      <alignment horizontal="right"/>
    </xf>
    <xf numFmtId="0" fontId="23" fillId="0" borderId="102" xfId="0" applyFont="1" applyFill="1" applyBorder="1" applyAlignment="1" applyProtection="1">
      <alignment horizontal="right"/>
    </xf>
    <xf numFmtId="0" fontId="0" fillId="0" borderId="104" xfId="0" applyFont="1" applyFill="1" applyBorder="1" applyAlignment="1">
      <alignment horizontal="center"/>
    </xf>
    <xf numFmtId="0" fontId="23" fillId="0" borderId="70" xfId="0" applyFont="1" applyBorder="1"/>
    <xf numFmtId="0" fontId="23" fillId="0" borderId="71" xfId="0" applyFont="1" applyBorder="1"/>
    <xf numFmtId="0" fontId="24" fillId="0" borderId="121" xfId="0" applyFont="1" applyBorder="1" applyAlignment="1" applyProtection="1">
      <alignment horizontal="right"/>
    </xf>
    <xf numFmtId="0" fontId="23" fillId="0" borderId="138" xfId="0" applyFont="1" applyBorder="1" applyAlignment="1" applyProtection="1">
      <alignment horizontal="right"/>
    </xf>
    <xf numFmtId="0" fontId="0" fillId="0" borderId="205" xfId="0" applyFont="1" applyBorder="1"/>
    <xf numFmtId="0" fontId="0" fillId="0" borderId="89" xfId="0" applyFont="1" applyBorder="1"/>
    <xf numFmtId="0" fontId="0" fillId="0" borderId="117" xfId="0" applyFont="1" applyBorder="1"/>
    <xf numFmtId="0" fontId="0" fillId="0" borderId="101" xfId="0" applyFont="1" applyBorder="1"/>
    <xf numFmtId="168" fontId="0" fillId="0" borderId="271" xfId="0" applyNumberFormat="1" applyFont="1" applyBorder="1"/>
    <xf numFmtId="0" fontId="0" fillId="0" borderId="138" xfId="0" applyFont="1" applyBorder="1"/>
    <xf numFmtId="168" fontId="0" fillId="0" borderId="207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9" borderId="0" xfId="0" applyFont="1" applyFill="1"/>
    <xf numFmtId="0" fontId="0" fillId="0" borderId="0" xfId="0" applyFont="1" applyFill="1" applyAlignment="1">
      <alignment horizontal="center"/>
    </xf>
    <xf numFmtId="0" fontId="17" fillId="7" borderId="0" xfId="0" applyFont="1" applyFill="1"/>
    <xf numFmtId="0" fontId="0" fillId="7" borderId="0" xfId="0" applyFont="1" applyFill="1"/>
    <xf numFmtId="1" fontId="17" fillId="0" borderId="13" xfId="0" applyNumberFormat="1" applyFont="1" applyFill="1" applyBorder="1"/>
    <xf numFmtId="1" fontId="17" fillId="0" borderId="20" xfId="0" applyNumberFormat="1" applyFont="1" applyFill="1" applyBorder="1"/>
    <xf numFmtId="0" fontId="17" fillId="0" borderId="185" xfId="0" applyFont="1" applyBorder="1" applyAlignment="1">
      <alignment horizontal="center" wrapText="1"/>
    </xf>
    <xf numFmtId="0" fontId="24" fillId="0" borderId="146" xfId="0" applyFont="1" applyBorder="1" applyAlignment="1">
      <alignment horizontal="center" wrapText="1"/>
    </xf>
    <xf numFmtId="1" fontId="0" fillId="0" borderId="121" xfId="0" applyNumberFormat="1" applyFont="1" applyBorder="1"/>
    <xf numFmtId="0" fontId="28" fillId="0" borderId="0" xfId="7" applyFont="1" applyAlignment="1">
      <alignment horizontal="left"/>
    </xf>
    <xf numFmtId="0" fontId="24" fillId="0" borderId="0" xfId="7" applyFont="1" applyAlignment="1">
      <alignment horizontal="center" wrapText="1"/>
    </xf>
    <xf numFmtId="0" fontId="24" fillId="0" borderId="0" xfId="7" applyFont="1"/>
    <xf numFmtId="0" fontId="24" fillId="0" borderId="4" xfId="7" applyFont="1" applyBorder="1" applyAlignment="1">
      <alignment horizontal="center" wrapText="1"/>
    </xf>
    <xf numFmtId="0" fontId="23" fillId="0" borderId="60" xfId="7" applyFont="1" applyBorder="1" applyAlignment="1">
      <alignment horizontal="center" wrapText="1"/>
    </xf>
    <xf numFmtId="0" fontId="23" fillId="0" borderId="33" xfId="7" applyFont="1" applyBorder="1" applyAlignment="1">
      <alignment horizontal="center" wrapText="1"/>
    </xf>
    <xf numFmtId="1" fontId="50" fillId="0" borderId="0" xfId="202" applyNumberFormat="1" applyFont="1" applyBorder="1" applyAlignment="1">
      <alignment horizontal="right"/>
    </xf>
    <xf numFmtId="0" fontId="23" fillId="0" borderId="241" xfId="3" applyFont="1" applyFill="1" applyBorder="1" applyAlignment="1" applyProtection="1">
      <alignment horizontal="center"/>
    </xf>
    <xf numFmtId="0" fontId="23" fillId="0" borderId="254" xfId="3" applyFont="1" applyFill="1" applyBorder="1" applyAlignment="1" applyProtection="1">
      <alignment wrapText="1"/>
    </xf>
    <xf numFmtId="3" fontId="23" fillId="0" borderId="241" xfId="3" applyNumberFormat="1" applyFont="1" applyFill="1" applyBorder="1" applyAlignment="1" applyProtection="1">
      <alignment wrapText="1"/>
    </xf>
    <xf numFmtId="3" fontId="23" fillId="0" borderId="274" xfId="3" applyNumberFormat="1" applyFont="1" applyFill="1" applyBorder="1" applyAlignment="1" applyProtection="1">
      <alignment wrapText="1"/>
    </xf>
    <xf numFmtId="3" fontId="23" fillId="0" borderId="254" xfId="3" applyNumberFormat="1" applyFont="1" applyFill="1" applyBorder="1" applyAlignment="1" applyProtection="1">
      <alignment wrapText="1"/>
    </xf>
    <xf numFmtId="0" fontId="23" fillId="0" borderId="70" xfId="3" applyFont="1" applyFill="1" applyBorder="1" applyAlignment="1" applyProtection="1">
      <alignment horizontal="center"/>
    </xf>
    <xf numFmtId="0" fontId="23" fillId="0" borderId="120" xfId="3" applyFont="1" applyFill="1" applyBorder="1" applyAlignment="1" applyProtection="1">
      <alignment wrapText="1"/>
    </xf>
    <xf numFmtId="3" fontId="23" fillId="0" borderId="70" xfId="3" applyNumberFormat="1" applyFont="1" applyFill="1" applyBorder="1" applyAlignment="1" applyProtection="1">
      <alignment wrapText="1"/>
    </xf>
    <xf numFmtId="3" fontId="23" fillId="0" borderId="71" xfId="3" applyNumberFormat="1" applyFont="1" applyFill="1" applyBorder="1" applyAlignment="1" applyProtection="1">
      <alignment wrapText="1"/>
    </xf>
    <xf numFmtId="3" fontId="23" fillId="0" borderId="120" xfId="3" applyNumberFormat="1" applyFont="1" applyFill="1" applyBorder="1" applyAlignment="1" applyProtection="1">
      <alignment wrapText="1"/>
    </xf>
    <xf numFmtId="0" fontId="23" fillId="0" borderId="65" xfId="3" applyFont="1" applyFill="1" applyBorder="1" applyAlignment="1" applyProtection="1">
      <alignment horizontal="center"/>
    </xf>
    <xf numFmtId="0" fontId="23" fillId="0" borderId="106" xfId="3" applyFont="1" applyFill="1" applyBorder="1" applyAlignment="1" applyProtection="1">
      <alignment wrapText="1"/>
    </xf>
    <xf numFmtId="3" fontId="23" fillId="0" borderId="65" xfId="3" applyNumberFormat="1" applyFont="1" applyFill="1" applyBorder="1" applyAlignment="1" applyProtection="1">
      <alignment wrapText="1"/>
    </xf>
    <xf numFmtId="3" fontId="23" fillId="0" borderId="66" xfId="3" applyNumberFormat="1" applyFont="1" applyFill="1" applyBorder="1" applyAlignment="1" applyProtection="1">
      <alignment wrapText="1"/>
    </xf>
    <xf numFmtId="3" fontId="23" fillId="0" borderId="106" xfId="3" applyNumberFormat="1" applyFont="1" applyFill="1" applyBorder="1" applyAlignment="1" applyProtection="1">
      <alignment wrapText="1"/>
    </xf>
    <xf numFmtId="3" fontId="23" fillId="0" borderId="91" xfId="3" applyNumberFormat="1" applyFont="1" applyFill="1" applyBorder="1" applyAlignment="1" applyProtection="1">
      <alignment wrapText="1"/>
    </xf>
    <xf numFmtId="3" fontId="23" fillId="0" borderId="87" xfId="3" applyNumberFormat="1" applyFont="1" applyFill="1" applyBorder="1" applyAlignment="1" applyProtection="1">
      <alignment wrapText="1"/>
    </xf>
    <xf numFmtId="3" fontId="23" fillId="0" borderId="88" xfId="3" applyNumberFormat="1" applyFont="1" applyFill="1" applyBorder="1" applyAlignment="1" applyProtection="1">
      <alignment wrapText="1"/>
    </xf>
    <xf numFmtId="3" fontId="23" fillId="0" borderId="92" xfId="3" applyNumberFormat="1" applyFont="1" applyFill="1" applyBorder="1" applyAlignment="1" applyProtection="1">
      <alignment wrapText="1"/>
    </xf>
    <xf numFmtId="3" fontId="23" fillId="0" borderId="296" xfId="3" applyNumberFormat="1" applyFont="1" applyFill="1" applyBorder="1" applyAlignment="1" applyProtection="1">
      <alignment wrapText="1"/>
    </xf>
    <xf numFmtId="0" fontId="23" fillId="0" borderId="93" xfId="3" applyFont="1" applyFill="1" applyBorder="1" applyAlignment="1" applyProtection="1">
      <alignment horizontal="center"/>
    </xf>
    <xf numFmtId="0" fontId="23" fillId="0" borderId="190" xfId="3" applyFont="1" applyFill="1" applyBorder="1" applyAlignment="1" applyProtection="1">
      <alignment wrapText="1"/>
    </xf>
    <xf numFmtId="3" fontId="23" fillId="0" borderId="297" xfId="3" applyNumberFormat="1" applyFont="1" applyFill="1" applyBorder="1" applyAlignment="1" applyProtection="1">
      <alignment wrapText="1"/>
    </xf>
    <xf numFmtId="3" fontId="23" fillId="0" borderId="298" xfId="3" applyNumberFormat="1" applyFont="1" applyFill="1" applyBorder="1" applyAlignment="1" applyProtection="1">
      <alignment wrapText="1"/>
    </xf>
    <xf numFmtId="3" fontId="23" fillId="0" borderId="299" xfId="3" applyNumberFormat="1" applyFont="1" applyFill="1" applyBorder="1" applyAlignment="1" applyProtection="1">
      <alignment wrapText="1"/>
    </xf>
    <xf numFmtId="3" fontId="23" fillId="0" borderId="300" xfId="3" applyNumberFormat="1" applyFont="1" applyFill="1" applyBorder="1" applyAlignment="1" applyProtection="1">
      <alignment wrapText="1"/>
    </xf>
    <xf numFmtId="3" fontId="23" fillId="6" borderId="190" xfId="3" applyNumberFormat="1" applyFont="1" applyFill="1" applyBorder="1" applyAlignment="1" applyProtection="1">
      <alignment wrapText="1"/>
    </xf>
    <xf numFmtId="3" fontId="23" fillId="0" borderId="190" xfId="3" applyNumberFormat="1" applyFont="1" applyFill="1" applyBorder="1" applyAlignment="1" applyProtection="1">
      <alignment wrapText="1"/>
    </xf>
    <xf numFmtId="3" fontId="23" fillId="6" borderId="301" xfId="3" applyNumberFormat="1" applyFont="1" applyFill="1" applyBorder="1" applyAlignment="1" applyProtection="1">
      <alignment wrapText="1"/>
    </xf>
    <xf numFmtId="3" fontId="23" fillId="0" borderId="302" xfId="3" applyNumberFormat="1" applyFont="1" applyFill="1" applyBorder="1" applyAlignment="1" applyProtection="1">
      <alignment wrapText="1"/>
    </xf>
    <xf numFmtId="3" fontId="23" fillId="6" borderId="191" xfId="3" applyNumberFormat="1" applyFont="1" applyFill="1" applyBorder="1" applyAlignment="1" applyProtection="1">
      <alignment wrapText="1"/>
    </xf>
    <xf numFmtId="0" fontId="23" fillId="0" borderId="192" xfId="3" applyFont="1" applyFill="1" applyBorder="1" applyAlignment="1" applyProtection="1">
      <alignment horizontal="center"/>
    </xf>
    <xf numFmtId="0" fontId="23" fillId="0" borderId="0" xfId="3" applyFont="1" applyFill="1" applyBorder="1" applyAlignment="1" applyProtection="1">
      <alignment wrapText="1"/>
    </xf>
    <xf numFmtId="3" fontId="23" fillId="6" borderId="0" xfId="3" applyNumberFormat="1" applyFont="1" applyFill="1" applyBorder="1" applyAlignment="1" applyProtection="1">
      <alignment wrapText="1"/>
    </xf>
    <xf numFmtId="3" fontId="23" fillId="0" borderId="0" xfId="3" applyNumberFormat="1" applyFont="1" applyFill="1" applyBorder="1" applyAlignment="1" applyProtection="1">
      <alignment wrapText="1"/>
    </xf>
    <xf numFmtId="3" fontId="23" fillId="6" borderId="303" xfId="3" applyNumberFormat="1" applyFont="1" applyFill="1" applyBorder="1" applyAlignment="1" applyProtection="1">
      <alignment wrapText="1"/>
    </xf>
    <xf numFmtId="3" fontId="24" fillId="6" borderId="147" xfId="3" applyNumberFormat="1" applyFont="1" applyFill="1" applyBorder="1" applyAlignment="1" applyProtection="1">
      <alignment wrapText="1"/>
    </xf>
    <xf numFmtId="0" fontId="24" fillId="0" borderId="70" xfId="3" applyFont="1" applyFill="1" applyBorder="1" applyAlignment="1" applyProtection="1">
      <alignment horizontal="center"/>
    </xf>
    <xf numFmtId="0" fontId="23" fillId="0" borderId="120" xfId="3" applyFont="1" applyFill="1" applyBorder="1" applyAlignment="1" applyProtection="1"/>
    <xf numFmtId="3" fontId="23" fillId="0" borderId="70" xfId="3" applyNumberFormat="1" applyFont="1" applyFill="1" applyBorder="1" applyAlignment="1" applyProtection="1"/>
    <xf numFmtId="3" fontId="23" fillId="0" borderId="71" xfId="3" applyNumberFormat="1" applyFont="1" applyFill="1" applyBorder="1" applyAlignment="1" applyProtection="1"/>
    <xf numFmtId="3" fontId="23" fillId="0" borderId="120" xfId="3" applyNumberFormat="1" applyFont="1" applyFill="1" applyBorder="1" applyAlignment="1" applyProtection="1"/>
    <xf numFmtId="3" fontId="23" fillId="0" borderId="72" xfId="3" applyNumberFormat="1" applyFont="1" applyFill="1" applyBorder="1" applyAlignment="1" applyProtection="1"/>
    <xf numFmtId="3" fontId="23" fillId="6" borderId="158" xfId="3" applyNumberFormat="1" applyFont="1" applyFill="1" applyBorder="1" applyAlignment="1" applyProtection="1"/>
    <xf numFmtId="3" fontId="24" fillId="6" borderId="257" xfId="3" applyNumberFormat="1" applyFont="1" applyFill="1" applyBorder="1" applyAlignment="1" applyProtection="1"/>
    <xf numFmtId="3" fontId="23" fillId="0" borderId="262" xfId="3" applyNumberFormat="1" applyFont="1" applyFill="1" applyBorder="1" applyAlignment="1" applyProtection="1"/>
    <xf numFmtId="3" fontId="24" fillId="6" borderId="207" xfId="3" applyNumberFormat="1" applyFont="1" applyFill="1" applyBorder="1" applyAlignment="1" applyProtection="1"/>
    <xf numFmtId="0" fontId="24" fillId="0" borderId="89" xfId="3" applyFont="1" applyFill="1" applyBorder="1" applyAlignment="1" applyProtection="1">
      <alignment horizontal="center"/>
    </xf>
    <xf numFmtId="0" fontId="23" fillId="0" borderId="117" xfId="3" applyFont="1" applyFill="1" applyBorder="1" applyAlignment="1" applyProtection="1"/>
    <xf numFmtId="3" fontId="23" fillId="0" borderId="218" xfId="3" applyNumberFormat="1" applyFont="1" applyFill="1" applyBorder="1" applyAlignment="1" applyProtection="1"/>
    <xf numFmtId="3" fontId="23" fillId="0" borderId="89" xfId="3" applyNumberFormat="1" applyFont="1" applyFill="1" applyBorder="1" applyAlignment="1" applyProtection="1"/>
    <xf numFmtId="3" fontId="23" fillId="0" borderId="216" xfId="3" applyNumberFormat="1" applyFont="1" applyFill="1" applyBorder="1" applyAlignment="1" applyProtection="1"/>
    <xf numFmtId="3" fontId="23" fillId="6" borderId="244" xfId="3" applyNumberFormat="1" applyFont="1" applyFill="1" applyBorder="1" applyAlignment="1" applyProtection="1"/>
    <xf numFmtId="3" fontId="23" fillId="0" borderId="117" xfId="3" applyNumberFormat="1" applyFont="1" applyFill="1" applyBorder="1" applyAlignment="1" applyProtection="1"/>
    <xf numFmtId="3" fontId="24" fillId="6" borderId="295" xfId="3" applyNumberFormat="1" applyFont="1" applyFill="1" applyBorder="1" applyAlignment="1" applyProtection="1"/>
    <xf numFmtId="3" fontId="23" fillId="0" borderId="304" xfId="3" applyNumberFormat="1" applyFont="1" applyFill="1" applyBorder="1" applyAlignment="1" applyProtection="1"/>
    <xf numFmtId="3" fontId="24" fillId="6" borderId="244" xfId="3" applyNumberFormat="1" applyFont="1" applyFill="1" applyBorder="1" applyAlignment="1" applyProtection="1"/>
    <xf numFmtId="0" fontId="24" fillId="0" borderId="62" xfId="3" applyFont="1" applyFill="1" applyBorder="1" applyAlignment="1" applyProtection="1">
      <alignment horizontal="center"/>
    </xf>
    <xf numFmtId="0" fontId="23" fillId="0" borderId="107" xfId="3" applyFont="1" applyFill="1" applyBorder="1" applyAlignment="1" applyProtection="1"/>
    <xf numFmtId="3" fontId="23" fillId="0" borderId="68" xfId="3" applyNumberFormat="1" applyFont="1" applyFill="1" applyBorder="1" applyAlignment="1" applyProtection="1"/>
    <xf numFmtId="3" fontId="23" fillId="0" borderId="62" xfId="3" applyNumberFormat="1" applyFont="1" applyFill="1" applyBorder="1" applyAlignment="1" applyProtection="1"/>
    <xf numFmtId="3" fontId="23" fillId="0" borderId="69" xfId="3" applyNumberFormat="1" applyFont="1" applyFill="1" applyBorder="1" applyAlignment="1" applyProtection="1"/>
    <xf numFmtId="3" fontId="23" fillId="6" borderId="126" xfId="3" applyNumberFormat="1" applyFont="1" applyFill="1" applyBorder="1" applyAlignment="1" applyProtection="1"/>
    <xf numFmtId="3" fontId="23" fillId="0" borderId="107" xfId="3" applyNumberFormat="1" applyFont="1" applyFill="1" applyBorder="1" applyAlignment="1" applyProtection="1"/>
    <xf numFmtId="3" fontId="24" fillId="6" borderId="256" xfId="3" applyNumberFormat="1" applyFont="1" applyFill="1" applyBorder="1" applyAlignment="1" applyProtection="1"/>
    <xf numFmtId="3" fontId="23" fillId="0" borderId="263" xfId="3" applyNumberFormat="1" applyFont="1" applyFill="1" applyBorder="1" applyAlignment="1" applyProtection="1"/>
    <xf numFmtId="3" fontId="24" fillId="6" borderId="126" xfId="3" applyNumberFormat="1" applyFont="1" applyFill="1" applyBorder="1" applyAlignment="1" applyProtection="1"/>
    <xf numFmtId="0" fontId="24" fillId="0" borderId="47" xfId="3" applyFont="1" applyFill="1" applyBorder="1" applyAlignment="1" applyProtection="1">
      <alignment horizontal="center"/>
    </xf>
    <xf numFmtId="0" fontId="23" fillId="0" borderId="29" xfId="3" applyFont="1" applyFill="1" applyBorder="1" applyAlignment="1" applyProtection="1"/>
    <xf numFmtId="3" fontId="23" fillId="0" borderId="196" xfId="3" applyNumberFormat="1" applyFont="1" applyFill="1" applyBorder="1" applyAlignment="1" applyProtection="1"/>
    <xf numFmtId="3" fontId="23" fillId="0" borderId="197" xfId="3" applyNumberFormat="1" applyFont="1" applyFill="1" applyBorder="1" applyAlignment="1" applyProtection="1"/>
    <xf numFmtId="3" fontId="23" fillId="0" borderId="266" xfId="3" applyNumberFormat="1" applyFont="1" applyFill="1" applyBorder="1" applyAlignment="1" applyProtection="1"/>
    <xf numFmtId="3" fontId="23" fillId="0" borderId="178" xfId="3" applyNumberFormat="1" applyFont="1" applyFill="1" applyBorder="1" applyAlignment="1" applyProtection="1"/>
    <xf numFmtId="3" fontId="23" fillId="6" borderId="114" xfId="3" applyNumberFormat="1" applyFont="1" applyFill="1" applyBorder="1" applyAlignment="1" applyProtection="1"/>
    <xf numFmtId="3" fontId="23" fillId="0" borderId="162" xfId="3" applyNumberFormat="1" applyFont="1" applyFill="1" applyBorder="1" applyAlignment="1" applyProtection="1"/>
    <xf numFmtId="3" fontId="24" fillId="6" borderId="305" xfId="3" applyNumberFormat="1" applyFont="1" applyFill="1" applyBorder="1" applyAlignment="1" applyProtection="1"/>
    <xf numFmtId="3" fontId="23" fillId="0" borderId="306" xfId="3" applyNumberFormat="1" applyFont="1" applyFill="1" applyBorder="1" applyAlignment="1" applyProtection="1"/>
    <xf numFmtId="3" fontId="24" fillId="6" borderId="4" xfId="3" applyNumberFormat="1" applyFont="1" applyFill="1" applyBorder="1" applyAlignment="1" applyProtection="1"/>
    <xf numFmtId="0" fontId="25" fillId="0" borderId="0" xfId="7" applyFont="1" applyFill="1"/>
    <xf numFmtId="0" fontId="25" fillId="0" borderId="0" xfId="7" applyFont="1" applyFill="1" applyAlignment="1">
      <alignment wrapText="1"/>
    </xf>
    <xf numFmtId="1" fontId="0" fillId="0" borderId="67" xfId="3" applyNumberFormat="1" applyFont="1" applyFill="1" applyBorder="1" applyAlignment="1" applyProtection="1"/>
    <xf numFmtId="1" fontId="0" fillId="0" borderId="62" xfId="3" applyNumberFormat="1" applyFont="1" applyFill="1" applyBorder="1" applyAlignment="1" applyProtection="1"/>
    <xf numFmtId="1" fontId="0" fillId="0" borderId="70" xfId="3" applyNumberFormat="1" applyFont="1" applyFill="1" applyBorder="1" applyAlignment="1" applyProtection="1"/>
    <xf numFmtId="1" fontId="0" fillId="0" borderId="71" xfId="3" applyNumberFormat="1" applyFont="1" applyFill="1" applyBorder="1" applyAlignment="1" applyProtection="1"/>
    <xf numFmtId="1" fontId="0" fillId="0" borderId="72" xfId="3" applyNumberFormat="1" applyFont="1" applyFill="1" applyBorder="1" applyAlignment="1" applyProtection="1"/>
    <xf numFmtId="0" fontId="0" fillId="0" borderId="254" xfId="3" applyFont="1" applyFill="1" applyBorder="1" applyAlignment="1" applyProtection="1">
      <alignment wrapText="1"/>
    </xf>
    <xf numFmtId="1" fontId="0" fillId="0" borderId="241" xfId="3" applyNumberFormat="1" applyFont="1" applyFill="1" applyBorder="1" applyAlignment="1" applyProtection="1"/>
    <xf numFmtId="1" fontId="0" fillId="0" borderId="274" xfId="3" applyNumberFormat="1" applyFont="1" applyFill="1" applyBorder="1" applyAlignment="1" applyProtection="1"/>
    <xf numFmtId="1" fontId="0" fillId="0" borderId="275" xfId="3" applyNumberFormat="1" applyFont="1" applyFill="1" applyBorder="1" applyAlignment="1" applyProtection="1"/>
    <xf numFmtId="1" fontId="0" fillId="0" borderId="146" xfId="3" applyNumberFormat="1" applyFont="1" applyFill="1" applyBorder="1" applyAlignment="1" applyProtection="1"/>
    <xf numFmtId="0" fontId="0" fillId="0" borderId="70" xfId="3" applyFont="1" applyFill="1" applyBorder="1" applyAlignment="1" applyProtection="1">
      <alignment horizontal="center"/>
    </xf>
    <xf numFmtId="0" fontId="0" fillId="0" borderId="120" xfId="3" applyFont="1" applyFill="1" applyBorder="1" applyAlignment="1" applyProtection="1">
      <alignment wrapText="1"/>
    </xf>
    <xf numFmtId="1" fontId="0" fillId="0" borderId="207" xfId="3" applyNumberFormat="1" applyFont="1" applyFill="1" applyBorder="1" applyAlignment="1" applyProtection="1"/>
    <xf numFmtId="0" fontId="52" fillId="0" borderId="0" xfId="3" applyFont="1" applyFill="1" applyAlignment="1" applyProtection="1">
      <alignment horizontal="left"/>
    </xf>
    <xf numFmtId="1" fontId="53" fillId="0" borderId="0" xfId="202" applyNumberFormat="1" applyFont="1" applyBorder="1" applyAlignment="1">
      <alignment horizontal="right"/>
    </xf>
    <xf numFmtId="1" fontId="50" fillId="0" borderId="0" xfId="202" applyNumberFormat="1" applyFont="1" applyBorder="1" applyAlignment="1">
      <alignment wrapText="1"/>
    </xf>
    <xf numFmtId="0" fontId="0" fillId="0" borderId="274" xfId="3" applyFont="1" applyFill="1" applyBorder="1" applyAlignment="1" applyProtection="1"/>
    <xf numFmtId="0" fontId="0" fillId="0" borderId="71" xfId="3" applyFont="1" applyFill="1" applyBorder="1" applyAlignment="1" applyProtection="1"/>
    <xf numFmtId="0" fontId="0" fillId="0" borderId="142" xfId="3" applyFont="1" applyFill="1" applyBorder="1" applyAlignment="1" applyProtection="1">
      <alignment horizontal="center"/>
    </xf>
    <xf numFmtId="0" fontId="0" fillId="0" borderId="173" xfId="3" applyFont="1" applyFill="1" applyBorder="1" applyAlignment="1" applyProtection="1"/>
    <xf numFmtId="0" fontId="0" fillId="0" borderId="104" xfId="3" applyFont="1" applyFill="1" applyBorder="1" applyAlignment="1" applyProtection="1">
      <alignment horizontal="center"/>
    </xf>
    <xf numFmtId="0" fontId="0" fillId="0" borderId="100" xfId="3" applyFont="1" applyFill="1" applyBorder="1" applyAlignment="1" applyProtection="1"/>
    <xf numFmtId="0" fontId="0" fillId="0" borderId="7" xfId="3" applyFont="1" applyFill="1" applyBorder="1" applyAlignment="1" applyProtection="1"/>
    <xf numFmtId="1" fontId="0" fillId="0" borderId="283" xfId="3" applyNumberFormat="1" applyFont="1" applyFill="1" applyBorder="1" applyAlignment="1" applyProtection="1"/>
    <xf numFmtId="1" fontId="0" fillId="0" borderId="281" xfId="3" applyNumberFormat="1" applyFont="1" applyFill="1" applyBorder="1" applyAlignment="1" applyProtection="1"/>
    <xf numFmtId="1" fontId="0" fillId="0" borderId="44" xfId="3" applyNumberFormat="1" applyFont="1" applyFill="1" applyBorder="1" applyAlignment="1" applyProtection="1"/>
    <xf numFmtId="1" fontId="0" fillId="0" borderId="293" xfId="3" applyNumberFormat="1" applyFont="1" applyFill="1" applyBorder="1" applyAlignment="1" applyProtection="1"/>
    <xf numFmtId="1" fontId="0" fillId="0" borderId="294" xfId="3" applyNumberFormat="1" applyFont="1" applyFill="1" applyBorder="1" applyAlignment="1" applyProtection="1"/>
    <xf numFmtId="1" fontId="0" fillId="0" borderId="125" xfId="3" applyNumberFormat="1" applyFont="1" applyFill="1" applyBorder="1" applyAlignment="1" applyProtection="1"/>
    <xf numFmtId="0" fontId="0" fillId="0" borderId="290" xfId="3" applyFont="1" applyFill="1" applyBorder="1" applyAlignment="1" applyProtection="1"/>
    <xf numFmtId="1" fontId="0" fillId="0" borderId="290" xfId="3" applyNumberFormat="1" applyFont="1" applyFill="1" applyBorder="1" applyAlignment="1" applyProtection="1"/>
    <xf numFmtId="1" fontId="0" fillId="0" borderId="291" xfId="3" applyNumberFormat="1" applyFont="1" applyFill="1" applyBorder="1" applyAlignment="1" applyProtection="1"/>
    <xf numFmtId="1" fontId="0" fillId="0" borderId="276" xfId="3" applyNumberFormat="1" applyFont="1" applyFill="1" applyBorder="1" applyAlignment="1" applyProtection="1"/>
    <xf numFmtId="1" fontId="0" fillId="0" borderId="158" xfId="3" applyNumberFormat="1" applyFont="1" applyFill="1" applyBorder="1" applyAlignment="1" applyProtection="1"/>
    <xf numFmtId="0" fontId="0" fillId="0" borderId="0" xfId="457" applyFont="1"/>
    <xf numFmtId="0" fontId="29" fillId="0" borderId="0" xfId="53" applyFont="1"/>
    <xf numFmtId="0" fontId="29" fillId="0" borderId="0" xfId="50" applyFont="1"/>
    <xf numFmtId="0" fontId="0" fillId="0" borderId="16" xfId="0" applyFont="1" applyFill="1" applyBorder="1" applyAlignment="1"/>
    <xf numFmtId="172" fontId="0" fillId="0" borderId="0" xfId="0" applyNumberFormat="1" applyFont="1"/>
    <xf numFmtId="9" fontId="0" fillId="0" borderId="118" xfId="2" applyNumberFormat="1" applyFont="1" applyBorder="1"/>
    <xf numFmtId="9" fontId="0" fillId="0" borderId="127" xfId="2" applyNumberFormat="1" applyFont="1" applyBorder="1"/>
    <xf numFmtId="9" fontId="0" fillId="0" borderId="121" xfId="2" applyNumberFormat="1" applyFont="1" applyBorder="1"/>
    <xf numFmtId="172" fontId="0" fillId="0" borderId="0" xfId="0" applyNumberFormat="1" applyFont="1" applyFill="1"/>
    <xf numFmtId="0" fontId="32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wrapText="1"/>
    </xf>
    <xf numFmtId="0" fontId="17" fillId="0" borderId="173" xfId="0" applyFont="1" applyFill="1" applyBorder="1" applyAlignment="1">
      <alignment horizontal="center" wrapText="1"/>
    </xf>
    <xf numFmtId="0" fontId="17" fillId="0" borderId="70" xfId="0" applyFont="1" applyFill="1" applyBorder="1" applyAlignment="1">
      <alignment horizontal="center" wrapText="1"/>
    </xf>
    <xf numFmtId="0" fontId="17" fillId="0" borderId="71" xfId="0" applyFont="1" applyFill="1" applyBorder="1" applyAlignment="1">
      <alignment horizontal="center" wrapText="1"/>
    </xf>
    <xf numFmtId="0" fontId="17" fillId="0" borderId="120" xfId="0" applyFont="1" applyFill="1" applyBorder="1" applyAlignment="1">
      <alignment horizontal="center" wrapText="1"/>
    </xf>
    <xf numFmtId="0" fontId="17" fillId="0" borderId="72" xfId="0" applyFont="1" applyFill="1" applyBorder="1" applyAlignment="1">
      <alignment horizontal="center" wrapText="1"/>
    </xf>
    <xf numFmtId="0" fontId="0" fillId="0" borderId="73" xfId="0" applyFont="1" applyFill="1" applyBorder="1" applyAlignment="1">
      <alignment wrapText="1"/>
    </xf>
    <xf numFmtId="0" fontId="23" fillId="0" borderId="272" xfId="0" applyFont="1" applyFill="1" applyBorder="1"/>
    <xf numFmtId="0" fontId="23" fillId="0" borderId="218" xfId="0" applyFont="1" applyFill="1" applyBorder="1"/>
    <xf numFmtId="0" fontId="23" fillId="0" borderId="216" xfId="0" applyFont="1" applyFill="1" applyBorder="1"/>
    <xf numFmtId="0" fontId="23" fillId="0" borderId="117" xfId="0" applyFont="1" applyFill="1" applyBorder="1"/>
    <xf numFmtId="0" fontId="23" fillId="0" borderId="244" xfId="0" applyFont="1" applyFill="1" applyBorder="1"/>
    <xf numFmtId="0" fontId="23" fillId="0" borderId="205" xfId="0" applyFont="1" applyFill="1" applyBorder="1"/>
    <xf numFmtId="0" fontId="23" fillId="0" borderId="249" xfId="0" applyFont="1" applyFill="1" applyBorder="1"/>
    <xf numFmtId="0" fontId="23" fillId="0" borderId="126" xfId="0" applyFont="1" applyFill="1" applyBorder="1"/>
    <xf numFmtId="0" fontId="0" fillId="0" borderId="179" xfId="0" applyFont="1" applyFill="1" applyBorder="1" applyAlignment="1">
      <alignment wrapText="1"/>
    </xf>
    <xf numFmtId="0" fontId="23" fillId="0" borderId="250" xfId="0" applyFont="1" applyFill="1" applyBorder="1"/>
    <xf numFmtId="0" fontId="23" fillId="0" borderId="158" xfId="0" applyFont="1" applyFill="1" applyBorder="1"/>
    <xf numFmtId="0" fontId="0" fillId="0" borderId="14" xfId="0" applyFont="1" applyFill="1" applyBorder="1"/>
    <xf numFmtId="0" fontId="0" fillId="0" borderId="9" xfId="0" applyFont="1" applyFill="1" applyBorder="1"/>
    <xf numFmtId="0" fontId="0" fillId="0" borderId="154" xfId="0" applyFont="1" applyFill="1" applyBorder="1"/>
    <xf numFmtId="0" fontId="0" fillId="0" borderId="234" xfId="0" applyFont="1" applyFill="1" applyBorder="1"/>
    <xf numFmtId="0" fontId="0" fillId="0" borderId="13" xfId="0" applyFont="1" applyFill="1" applyBorder="1"/>
    <xf numFmtId="0" fontId="0" fillId="0" borderId="202" xfId="0" applyFont="1" applyFill="1" applyBorder="1"/>
    <xf numFmtId="0" fontId="0" fillId="0" borderId="18" xfId="0" applyFont="1" applyFill="1" applyBorder="1"/>
    <xf numFmtId="0" fontId="0" fillId="3" borderId="99" xfId="0" applyFont="1" applyFill="1" applyBorder="1"/>
    <xf numFmtId="0" fontId="0" fillId="0" borderId="235" xfId="0" applyFont="1" applyFill="1" applyBorder="1"/>
    <xf numFmtId="0" fontId="0" fillId="0" borderId="20" xfId="0" applyFont="1" applyFill="1" applyBorder="1"/>
    <xf numFmtId="0" fontId="0" fillId="0" borderId="211" xfId="0" applyFont="1" applyFill="1" applyBorder="1"/>
    <xf numFmtId="0" fontId="0" fillId="3" borderId="45" xfId="0" applyFont="1" applyFill="1" applyBorder="1"/>
    <xf numFmtId="0" fontId="17" fillId="0" borderId="47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37" xfId="0" applyFont="1" applyFill="1" applyBorder="1"/>
    <xf numFmtId="0" fontId="0" fillId="3" borderId="155" xfId="0" applyFont="1" applyFill="1" applyBorder="1"/>
    <xf numFmtId="0" fontId="0" fillId="0" borderId="236" xfId="0" applyFont="1" applyFill="1" applyBorder="1"/>
    <xf numFmtId="0" fontId="0" fillId="0" borderId="58" xfId="0" applyFont="1" applyFill="1" applyBorder="1"/>
    <xf numFmtId="0" fontId="0" fillId="0" borderId="203" xfId="0" applyFont="1" applyFill="1" applyBorder="1"/>
    <xf numFmtId="0" fontId="0" fillId="3" borderId="46" xfId="0" applyFont="1" applyFill="1" applyBorder="1"/>
    <xf numFmtId="0" fontId="17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7" xfId="0" applyFont="1" applyFill="1" applyBorder="1"/>
    <xf numFmtId="0" fontId="0" fillId="3" borderId="153" xfId="0" applyFont="1" applyFill="1" applyBorder="1"/>
    <xf numFmtId="0" fontId="0" fillId="0" borderId="237" xfId="0" applyFont="1" applyFill="1" applyBorder="1"/>
    <xf numFmtId="0" fontId="0" fillId="0" borderId="57" xfId="0" applyFont="1" applyFill="1" applyBorder="1"/>
    <xf numFmtId="0" fontId="0" fillId="0" borderId="210" xfId="0" applyFont="1" applyFill="1" applyBorder="1"/>
    <xf numFmtId="0" fontId="0" fillId="3" borderId="44" xfId="0" applyFont="1" applyFill="1" applyBorder="1"/>
    <xf numFmtId="0" fontId="0" fillId="3" borderId="238" xfId="0" applyFont="1" applyFill="1" applyBorder="1"/>
    <xf numFmtId="0" fontId="0" fillId="0" borderId="214" xfId="0" applyFont="1" applyFill="1" applyBorder="1"/>
    <xf numFmtId="0" fontId="20" fillId="0" borderId="0" xfId="0" applyFont="1" applyFill="1" applyAlignment="1">
      <alignment horizontal="left"/>
    </xf>
    <xf numFmtId="0" fontId="0" fillId="0" borderId="162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0" borderId="44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4" xfId="0" applyFont="1" applyBorder="1"/>
    <xf numFmtId="0" fontId="0" fillId="0" borderId="0" xfId="0" applyFont="1" applyAlignment="1">
      <alignment horizontal="center" wrapText="1"/>
    </xf>
    <xf numFmtId="0" fontId="17" fillId="0" borderId="4" xfId="0" applyFont="1" applyBorder="1"/>
    <xf numFmtId="0" fontId="23" fillId="0" borderId="11" xfId="3" applyFont="1" applyFill="1" applyBorder="1" applyAlignment="1" applyProtection="1">
      <alignment vertical="center" wrapText="1"/>
    </xf>
    <xf numFmtId="0" fontId="0" fillId="0" borderId="234" xfId="0" applyFont="1" applyBorder="1"/>
    <xf numFmtId="0" fontId="0" fillId="0" borderId="9" xfId="0" applyFont="1" applyBorder="1"/>
    <xf numFmtId="0" fontId="0" fillId="0" borderId="49" xfId="0" applyFont="1" applyBorder="1"/>
    <xf numFmtId="168" fontId="0" fillId="0" borderId="14" xfId="0" applyNumberFormat="1" applyFont="1" applyBorder="1"/>
    <xf numFmtId="0" fontId="0" fillId="0" borderId="20" xfId="0" applyFont="1" applyBorder="1"/>
    <xf numFmtId="0" fontId="0" fillId="0" borderId="235" xfId="0" applyFont="1" applyBorder="1"/>
    <xf numFmtId="0" fontId="0" fillId="0" borderId="18" xfId="0" applyFont="1" applyBorder="1"/>
    <xf numFmtId="0" fontId="0" fillId="0" borderId="51" xfId="0" applyFont="1" applyBorder="1"/>
    <xf numFmtId="0" fontId="0" fillId="0" borderId="50" xfId="0" applyFont="1" applyBorder="1"/>
    <xf numFmtId="0" fontId="0" fillId="0" borderId="58" xfId="0" applyFont="1" applyBorder="1"/>
    <xf numFmtId="0" fontId="0" fillId="0" borderId="236" xfId="0" applyFont="1" applyBorder="1"/>
    <xf numFmtId="0" fontId="0" fillId="0" borderId="37" xfId="0" applyFont="1" applyBorder="1"/>
    <xf numFmtId="0" fontId="0" fillId="0" borderId="112" xfId="0" applyFont="1" applyBorder="1"/>
    <xf numFmtId="0" fontId="0" fillId="0" borderId="52" xfId="0" applyFont="1" applyBorder="1"/>
    <xf numFmtId="0" fontId="0" fillId="0" borderId="6" xfId="0" applyFont="1" applyBorder="1" applyAlignment="1">
      <alignment horizontal="center"/>
    </xf>
    <xf numFmtId="0" fontId="23" fillId="0" borderId="7" xfId="3" applyFont="1" applyFill="1" applyBorder="1" applyAlignment="1" applyProtection="1">
      <alignment vertical="center"/>
    </xf>
    <xf numFmtId="0" fontId="0" fillId="0" borderId="95" xfId="0" applyFont="1" applyBorder="1"/>
    <xf numFmtId="0" fontId="0" fillId="0" borderId="202" xfId="0" applyFont="1" applyBorder="1"/>
    <xf numFmtId="0" fontId="0" fillId="0" borderId="57" xfId="0" applyFont="1" applyBorder="1"/>
    <xf numFmtId="0" fontId="0" fillId="0" borderId="237" xfId="0" applyFont="1" applyBorder="1"/>
    <xf numFmtId="0" fontId="0" fillId="0" borderId="34" xfId="0" applyFont="1" applyBorder="1"/>
    <xf numFmtId="0" fontId="0" fillId="0" borderId="111" xfId="0" applyFont="1" applyBorder="1"/>
    <xf numFmtId="0" fontId="0" fillId="0" borderId="168" xfId="0" applyFont="1" applyBorder="1"/>
    <xf numFmtId="0" fontId="0" fillId="0" borderId="103" xfId="0" applyFont="1" applyBorder="1"/>
    <xf numFmtId="0" fontId="0" fillId="0" borderId="211" xfId="0" applyFont="1" applyBorder="1"/>
    <xf numFmtId="0" fontId="0" fillId="0" borderId="169" xfId="0" applyFont="1" applyBorder="1"/>
    <xf numFmtId="0" fontId="0" fillId="0" borderId="110" xfId="0" applyFont="1" applyBorder="1"/>
    <xf numFmtId="0" fontId="0" fillId="0" borderId="203" xfId="0" applyFont="1" applyBorder="1"/>
    <xf numFmtId="0" fontId="0" fillId="0" borderId="167" xfId="0" applyFont="1" applyBorder="1"/>
    <xf numFmtId="170" fontId="0" fillId="0" borderId="0" xfId="2" applyNumberFormat="1" applyFont="1"/>
    <xf numFmtId="171" fontId="0" fillId="0" borderId="0" xfId="1" applyNumberFormat="1" applyFont="1"/>
    <xf numFmtId="171" fontId="17" fillId="0" borderId="0" xfId="1" applyNumberFormat="1" applyFont="1" applyFill="1" applyAlignment="1">
      <alignment vertical="center"/>
    </xf>
    <xf numFmtId="0" fontId="17" fillId="0" borderId="59" xfId="0" applyFont="1" applyBorder="1" applyAlignment="1">
      <alignment horizontal="center" vertical="center"/>
    </xf>
    <xf numFmtId="0" fontId="0" fillId="0" borderId="23" xfId="0" applyFont="1" applyFill="1" applyBorder="1" applyAlignment="1"/>
    <xf numFmtId="9" fontId="28" fillId="0" borderId="71" xfId="2" applyNumberFormat="1" applyFont="1" applyFill="1" applyBorder="1" applyAlignment="1" applyProtection="1">
      <alignment horizontal="right"/>
    </xf>
    <xf numFmtId="9" fontId="28" fillId="0" borderId="72" xfId="2" applyNumberFormat="1" applyFont="1" applyFill="1" applyBorder="1" applyAlignment="1" applyProtection="1">
      <alignment horizontal="right"/>
    </xf>
    <xf numFmtId="1" fontId="23" fillId="0" borderId="72" xfId="0" applyNumberFormat="1" applyFont="1" applyBorder="1" applyAlignment="1" applyProtection="1">
      <alignment horizontal="right"/>
    </xf>
    <xf numFmtId="1" fontId="23" fillId="0" borderId="158" xfId="0" applyNumberFormat="1" applyFont="1" applyBorder="1" applyAlignment="1" applyProtection="1">
      <alignment horizontal="right"/>
    </xf>
    <xf numFmtId="1" fontId="0" fillId="0" borderId="117" xfId="0" applyNumberFormat="1" applyFont="1" applyBorder="1" applyAlignment="1"/>
    <xf numFmtId="1" fontId="0" fillId="0" borderId="107" xfId="0" applyNumberFormat="1" applyFont="1" applyBorder="1" applyAlignment="1"/>
    <xf numFmtId="1" fontId="32" fillId="0" borderId="89" xfId="0" applyNumberFormat="1" applyFont="1" applyBorder="1" applyAlignment="1"/>
    <xf numFmtId="9" fontId="28" fillId="0" borderId="117" xfId="2" applyNumberFormat="1" applyFont="1" applyFill="1" applyBorder="1" applyAlignment="1" applyProtection="1">
      <alignment horizontal="right"/>
    </xf>
    <xf numFmtId="1" fontId="23" fillId="0" borderId="218" xfId="0" applyNumberFormat="1" applyFont="1" applyBorder="1" applyAlignment="1" applyProtection="1">
      <alignment horizontal="right"/>
    </xf>
    <xf numFmtId="1" fontId="23" fillId="0" borderId="216" xfId="0" applyNumberFormat="1" applyFont="1" applyBorder="1" applyAlignment="1" applyProtection="1">
      <alignment horizontal="right"/>
    </xf>
    <xf numFmtId="1" fontId="23" fillId="0" borderId="244" xfId="0" applyNumberFormat="1" applyFont="1" applyBorder="1" applyAlignment="1" applyProtection="1">
      <alignment horizontal="right"/>
    </xf>
    <xf numFmtId="1" fontId="28" fillId="0" borderId="117" xfId="0" applyNumberFormat="1" applyFont="1" applyBorder="1" applyAlignment="1" applyProtection="1">
      <alignment horizontal="right"/>
    </xf>
    <xf numFmtId="9" fontId="28" fillId="0" borderId="216" xfId="2" applyNumberFormat="1" applyFont="1" applyFill="1" applyBorder="1" applyAlignment="1" applyProtection="1">
      <alignment horizontal="right"/>
    </xf>
    <xf numFmtId="1" fontId="32" fillId="0" borderId="62" xfId="0" applyNumberFormat="1" applyFont="1" applyBorder="1" applyAlignment="1"/>
    <xf numFmtId="9" fontId="28" fillId="0" borderId="69" xfId="2" applyNumberFormat="1" applyFont="1" applyFill="1" applyBorder="1" applyAlignment="1" applyProtection="1">
      <alignment horizontal="right"/>
    </xf>
    <xf numFmtId="1" fontId="28" fillId="0" borderId="120" xfId="0" applyNumberFormat="1" applyFont="1" applyBorder="1" applyAlignment="1" applyProtection="1">
      <alignment horizontal="right"/>
    </xf>
    <xf numFmtId="1" fontId="0" fillId="0" borderId="258" xfId="0" applyNumberFormat="1" applyFont="1" applyBorder="1" applyAlignment="1"/>
    <xf numFmtId="1" fontId="0" fillId="0" borderId="242" xfId="0" applyNumberFormat="1" applyFont="1" applyBorder="1" applyAlignment="1"/>
    <xf numFmtId="9" fontId="28" fillId="0" borderId="243" xfId="2" applyNumberFormat="1" applyFont="1" applyFill="1" applyBorder="1" applyAlignment="1" applyProtection="1">
      <alignment horizontal="right"/>
    </xf>
    <xf numFmtId="1" fontId="0" fillId="0" borderId="245" xfId="0" applyNumberFormat="1" applyFont="1" applyBorder="1" applyAlignment="1"/>
    <xf numFmtId="1" fontId="0" fillId="0" borderId="180" xfId="0" applyNumberFormat="1" applyFont="1" applyBorder="1" applyAlignment="1"/>
    <xf numFmtId="1" fontId="23" fillId="0" borderId="117" xfId="0" applyNumberFormat="1" applyFont="1" applyBorder="1" applyAlignment="1" applyProtection="1">
      <alignment horizontal="right"/>
    </xf>
    <xf numFmtId="1" fontId="23" fillId="0" borderId="242" xfId="0" applyNumberFormat="1" applyFont="1" applyBorder="1" applyAlignment="1" applyProtection="1">
      <alignment horizontal="right"/>
    </xf>
    <xf numFmtId="1" fontId="0" fillId="0" borderId="224" xfId="0" applyNumberFormat="1" applyFont="1" applyBorder="1" applyAlignment="1"/>
    <xf numFmtId="1" fontId="0" fillId="0" borderId="131" xfId="0" applyNumberFormat="1" applyFont="1" applyBorder="1" applyAlignment="1"/>
    <xf numFmtId="9" fontId="28" fillId="0" borderId="125" xfId="2" applyNumberFormat="1" applyFont="1" applyFill="1" applyBorder="1" applyAlignment="1" applyProtection="1">
      <alignment horizontal="right"/>
    </xf>
    <xf numFmtId="1" fontId="0" fillId="0" borderId="135" xfId="0" applyNumberFormat="1" applyFont="1" applyBorder="1" applyAlignment="1">
      <alignment horizontal="right"/>
    </xf>
    <xf numFmtId="1" fontId="32" fillId="0" borderId="107" xfId="0" applyNumberFormat="1" applyFont="1" applyBorder="1" applyAlignment="1"/>
    <xf numFmtId="0" fontId="0" fillId="0" borderId="141" xfId="0" applyFont="1" applyBorder="1" applyAlignment="1"/>
    <xf numFmtId="0" fontId="0" fillId="0" borderId="227" xfId="0" applyFont="1" applyBorder="1" applyAlignment="1"/>
    <xf numFmtId="0" fontId="32" fillId="0" borderId="71" xfId="0" applyFont="1" applyBorder="1" applyAlignment="1"/>
    <xf numFmtId="9" fontId="32" fillId="0" borderId="228" xfId="2" applyNumberFormat="1" applyFont="1" applyBorder="1" applyAlignment="1"/>
    <xf numFmtId="171" fontId="0" fillId="0" borderId="158" xfId="1" applyNumberFormat="1" applyFont="1" applyBorder="1" applyAlignment="1"/>
    <xf numFmtId="171" fontId="0" fillId="0" borderId="229" xfId="1" applyNumberFormat="1" applyFont="1" applyBorder="1" applyAlignment="1">
      <alignment horizontal="right"/>
    </xf>
    <xf numFmtId="9" fontId="32" fillId="0" borderId="228" xfId="2" applyNumberFormat="1" applyFont="1" applyFill="1" applyBorder="1" applyAlignment="1"/>
    <xf numFmtId="0" fontId="0" fillId="0" borderId="158" xfId="0" applyFont="1" applyBorder="1" applyAlignment="1"/>
    <xf numFmtId="0" fontId="0" fillId="0" borderId="120" xfId="0" applyFont="1" applyBorder="1" applyAlignment="1"/>
    <xf numFmtId="0" fontId="32" fillId="0" borderId="120" xfId="0" applyFont="1" applyBorder="1" applyAlignment="1"/>
    <xf numFmtId="9" fontId="32" fillId="0" borderId="72" xfId="2" applyNumberFormat="1" applyFont="1" applyFill="1" applyBorder="1" applyAlignment="1"/>
    <xf numFmtId="0" fontId="0" fillId="0" borderId="217" xfId="0" applyFont="1" applyBorder="1" applyAlignment="1"/>
    <xf numFmtId="0" fontId="0" fillId="0" borderId="76" xfId="0" applyFont="1" applyBorder="1" applyAlignment="1"/>
    <xf numFmtId="0" fontId="32" fillId="0" borderId="77" xfId="0" applyFont="1" applyBorder="1" applyAlignment="1"/>
    <xf numFmtId="9" fontId="32" fillId="0" borderId="90" xfId="2" applyNumberFormat="1" applyFont="1" applyBorder="1" applyAlignment="1"/>
    <xf numFmtId="171" fontId="0" fillId="0" borderId="159" xfId="1" applyNumberFormat="1" applyFont="1" applyBorder="1" applyAlignment="1"/>
    <xf numFmtId="171" fontId="0" fillId="0" borderId="230" xfId="1" applyNumberFormat="1" applyFont="1" applyBorder="1" applyAlignment="1">
      <alignment horizontal="right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0" borderId="21" xfId="0" applyFont="1" applyBorder="1" applyAlignment="1"/>
    <xf numFmtId="0" fontId="32" fillId="0" borderId="13" xfId="0" applyFont="1" applyBorder="1" applyAlignment="1"/>
    <xf numFmtId="9" fontId="32" fillId="0" borderId="174" xfId="2" applyNumberFormat="1" applyFont="1" applyBorder="1" applyAlignment="1"/>
    <xf numFmtId="0" fontId="0" fillId="0" borderId="136" xfId="0" applyFont="1" applyBorder="1" applyAlignment="1"/>
    <xf numFmtId="0" fontId="0" fillId="0" borderId="81" xfId="0" applyFont="1" applyBorder="1" applyAlignment="1"/>
    <xf numFmtId="0" fontId="32" fillId="0" borderId="82" xfId="0" applyFont="1" applyBorder="1" applyAlignment="1"/>
    <xf numFmtId="9" fontId="32" fillId="0" borderId="83" xfId="2" applyNumberFormat="1" applyFont="1" applyBorder="1" applyAlignment="1"/>
    <xf numFmtId="171" fontId="0" fillId="0" borderId="113" xfId="1" applyNumberFormat="1" applyFont="1" applyBorder="1" applyAlignment="1"/>
    <xf numFmtId="171" fontId="0" fillId="0" borderId="231" xfId="1" applyNumberFormat="1" applyFont="1" applyBorder="1" applyAlignment="1">
      <alignment horizontal="right"/>
    </xf>
    <xf numFmtId="0" fontId="0" fillId="0" borderId="20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/>
    <xf numFmtId="0" fontId="32" fillId="0" borderId="20" xfId="0" applyFont="1" applyBorder="1" applyAlignment="1"/>
    <xf numFmtId="9" fontId="32" fillId="0" borderId="259" xfId="2" applyNumberFormat="1" applyFont="1" applyBorder="1" applyAlignment="1"/>
    <xf numFmtId="0" fontId="0" fillId="0" borderId="225" xfId="0" applyFont="1" applyBorder="1" applyAlignment="1"/>
    <xf numFmtId="0" fontId="0" fillId="0" borderId="78" xfId="0" applyFont="1" applyBorder="1" applyAlignment="1"/>
    <xf numFmtId="0" fontId="32" fillId="0" borderId="79" xfId="0" applyFont="1" applyBorder="1" applyAlignment="1"/>
    <xf numFmtId="9" fontId="32" fillId="0" borderId="80" xfId="2" applyNumberFormat="1" applyFont="1" applyBorder="1" applyAlignment="1"/>
    <xf numFmtId="171" fontId="0" fillId="0" borderId="160" xfId="1" applyNumberFormat="1" applyFont="1" applyBorder="1" applyAlignment="1"/>
    <xf numFmtId="171" fontId="0" fillId="0" borderId="232" xfId="1" applyNumberFormat="1" applyFont="1" applyBorder="1" applyAlignment="1">
      <alignment horizontal="right"/>
    </xf>
    <xf numFmtId="0" fontId="0" fillId="0" borderId="58" xfId="0" applyFont="1" applyBorder="1" applyAlignment="1"/>
    <xf numFmtId="0" fontId="0" fillId="0" borderId="39" xfId="0" applyFont="1" applyBorder="1" applyAlignment="1"/>
    <xf numFmtId="0" fontId="0" fillId="0" borderId="36" xfId="0" applyFont="1" applyBorder="1" applyAlignment="1"/>
    <xf numFmtId="0" fontId="32" fillId="0" borderId="58" xfId="0" applyFont="1" applyBorder="1" applyAlignment="1"/>
    <xf numFmtId="9" fontId="32" fillId="0" borderId="260" xfId="2" applyNumberFormat="1" applyFont="1" applyBorder="1" applyAlignment="1"/>
    <xf numFmtId="0" fontId="0" fillId="0" borderId="223" xfId="0" applyFont="1" applyBorder="1" applyAlignment="1"/>
    <xf numFmtId="0" fontId="0" fillId="0" borderId="84" xfId="0" applyFont="1" applyBorder="1" applyAlignment="1"/>
    <xf numFmtId="0" fontId="0" fillId="0" borderId="85" xfId="0" applyFont="1" applyBorder="1" applyAlignment="1"/>
    <xf numFmtId="9" fontId="0" fillId="0" borderId="86" xfId="2" applyNumberFormat="1" applyFont="1" applyBorder="1" applyAlignment="1"/>
    <xf numFmtId="171" fontId="0" fillId="0" borderId="161" xfId="1" applyNumberFormat="1" applyFont="1" applyBorder="1" applyAlignment="1"/>
    <xf numFmtId="171" fontId="0" fillId="0" borderId="233" xfId="1" applyNumberFormat="1" applyFont="1" applyBorder="1" applyAlignment="1">
      <alignment horizontal="right"/>
    </xf>
    <xf numFmtId="0" fontId="32" fillId="0" borderId="85" xfId="0" applyFont="1" applyBorder="1" applyAlignment="1"/>
    <xf numFmtId="9" fontId="32" fillId="0" borderId="86" xfId="2" applyNumberFormat="1" applyFont="1" applyBorder="1" applyAlignment="1"/>
    <xf numFmtId="0" fontId="0" fillId="0" borderId="226" xfId="0" applyFont="1" applyBorder="1" applyAlignment="1"/>
    <xf numFmtId="0" fontId="0" fillId="0" borderId="30" xfId="0" applyFont="1" applyBorder="1" applyAlignment="1"/>
    <xf numFmtId="0" fontId="0" fillId="0" borderId="26" xfId="0" applyFont="1" applyBorder="1" applyAlignment="1"/>
    <xf numFmtId="0" fontId="32" fillId="0" borderId="226" xfId="0" applyFont="1" applyBorder="1" applyAlignment="1"/>
    <xf numFmtId="9" fontId="32" fillId="0" borderId="261" xfId="2" applyNumberFormat="1" applyFont="1" applyBorder="1" applyAlignment="1"/>
    <xf numFmtId="0" fontId="0" fillId="0" borderId="7" xfId="0" applyFont="1" applyFill="1" applyBorder="1" applyAlignment="1"/>
    <xf numFmtId="0" fontId="0" fillId="0" borderId="8" xfId="0" applyFont="1" applyBorder="1"/>
    <xf numFmtId="0" fontId="0" fillId="0" borderId="17" xfId="0" applyFont="1" applyBorder="1"/>
    <xf numFmtId="0" fontId="0" fillId="0" borderId="36" xfId="0" applyFont="1" applyBorder="1"/>
    <xf numFmtId="0" fontId="0" fillId="0" borderId="40" xfId="0" applyFont="1" applyBorder="1"/>
    <xf numFmtId="0" fontId="0" fillId="0" borderId="26" xfId="0" applyFont="1" applyBorder="1"/>
    <xf numFmtId="0" fontId="0" fillId="0" borderId="28" xfId="0" applyFont="1" applyBorder="1"/>
    <xf numFmtId="0" fontId="0" fillId="0" borderId="271" xfId="0" applyFont="1" applyFill="1" applyBorder="1" applyAlignment="1">
      <alignment wrapText="1"/>
    </xf>
    <xf numFmtId="0" fontId="0" fillId="0" borderId="178" xfId="0" applyFont="1" applyFill="1" applyBorder="1" applyAlignment="1">
      <alignment wrapText="1"/>
    </xf>
    <xf numFmtId="0" fontId="23" fillId="0" borderId="218" xfId="0" applyFont="1" applyBorder="1"/>
    <xf numFmtId="0" fontId="23" fillId="0" borderId="89" xfId="0" applyFont="1" applyBorder="1"/>
    <xf numFmtId="0" fontId="24" fillId="0" borderId="205" xfId="0" applyFont="1" applyBorder="1" applyAlignment="1" applyProtection="1">
      <alignment horizontal="right"/>
    </xf>
    <xf numFmtId="0" fontId="23" fillId="0" borderId="101" xfId="0" applyFont="1" applyBorder="1" applyAlignment="1" applyProtection="1">
      <alignment horizontal="right"/>
    </xf>
    <xf numFmtId="0" fontId="23" fillId="0" borderId="117" xfId="0" applyFont="1" applyBorder="1"/>
    <xf numFmtId="0" fontId="23" fillId="0" borderId="107" xfId="0" applyFont="1" applyBorder="1"/>
    <xf numFmtId="0" fontId="23" fillId="0" borderId="120" xfId="0" applyFont="1" applyBorder="1"/>
    <xf numFmtId="0" fontId="0" fillId="0" borderId="146" xfId="3" applyFont="1" applyFill="1" applyBorder="1" applyAlignment="1" applyProtection="1"/>
    <xf numFmtId="0" fontId="0" fillId="0" borderId="207" xfId="3" applyFont="1" applyFill="1" applyBorder="1" applyAlignment="1" applyProtection="1"/>
    <xf numFmtId="0" fontId="0" fillId="0" borderId="128" xfId="3" applyFont="1" applyFill="1" applyBorder="1" applyAlignment="1" applyProtection="1"/>
    <xf numFmtId="0" fontId="24" fillId="0" borderId="71" xfId="0" applyFont="1" applyBorder="1" applyAlignment="1">
      <alignment horizontal="center" wrapText="1"/>
    </xf>
    <xf numFmtId="0" fontId="24" fillId="0" borderId="158" xfId="0" applyFont="1" applyBorder="1" applyAlignment="1">
      <alignment horizontal="center" wrapText="1"/>
    </xf>
    <xf numFmtId="1" fontId="17" fillId="0" borderId="276" xfId="0" applyNumberFormat="1" applyFont="1" applyFill="1" applyBorder="1"/>
    <xf numFmtId="1" fontId="0" fillId="0" borderId="276" xfId="0" applyNumberFormat="1" applyFont="1" applyFill="1" applyBorder="1"/>
    <xf numFmtId="1" fontId="23" fillId="0" borderId="158" xfId="0" applyNumberFormat="1" applyFont="1" applyBorder="1"/>
    <xf numFmtId="0" fontId="17" fillId="4" borderId="118" xfId="0" applyFont="1" applyFill="1" applyBorder="1" applyAlignment="1">
      <alignment wrapText="1"/>
    </xf>
    <xf numFmtId="0" fontId="24" fillId="4" borderId="121" xfId="0" applyFont="1" applyFill="1" applyBorder="1" applyAlignment="1">
      <alignment horizontal="center" wrapText="1"/>
    </xf>
    <xf numFmtId="0" fontId="24" fillId="0" borderId="145" xfId="3" applyFont="1" applyFill="1" applyBorder="1" applyAlignment="1" applyProtection="1">
      <alignment horizontal="right" vertical="center"/>
    </xf>
    <xf numFmtId="0" fontId="23" fillId="0" borderId="145" xfId="3" applyFont="1" applyFill="1" applyBorder="1" applyAlignment="1" applyProtection="1">
      <alignment horizontal="right" vertical="center"/>
    </xf>
    <xf numFmtId="0" fontId="23" fillId="0" borderId="121" xfId="3" applyFont="1" applyFill="1" applyBorder="1" applyAlignment="1" applyProtection="1">
      <alignment horizontal="right" vertical="center"/>
    </xf>
    <xf numFmtId="0" fontId="23" fillId="0" borderId="121" xfId="0" applyFont="1" applyFill="1" applyBorder="1" applyAlignment="1">
      <alignment horizontal="right" wrapText="1"/>
    </xf>
    <xf numFmtId="1" fontId="32" fillId="0" borderId="158" xfId="0" applyNumberFormat="1" applyFont="1" applyBorder="1" applyAlignment="1"/>
    <xf numFmtId="1" fontId="32" fillId="0" borderId="244" xfId="0" applyNumberFormat="1" applyFont="1" applyBorder="1" applyAlignment="1"/>
    <xf numFmtId="1" fontId="0" fillId="0" borderId="207" xfId="0" applyNumberFormat="1" applyFont="1" applyBorder="1" applyAlignment="1"/>
    <xf numFmtId="1" fontId="0" fillId="0" borderId="271" xfId="0" applyNumberFormat="1" applyFont="1" applyBorder="1" applyAlignment="1"/>
    <xf numFmtId="9" fontId="28" fillId="0" borderId="89" xfId="2" applyNumberFormat="1" applyFont="1" applyFill="1" applyBorder="1" applyAlignment="1" applyProtection="1">
      <alignment horizontal="right"/>
    </xf>
    <xf numFmtId="1" fontId="0" fillId="0" borderId="114" xfId="0" applyNumberFormat="1" applyFont="1" applyFill="1" applyBorder="1"/>
    <xf numFmtId="1" fontId="0" fillId="0" borderId="198" xfId="0" applyNumberFormat="1" applyFont="1" applyFill="1" applyBorder="1"/>
    <xf numFmtId="1" fontId="0" fillId="0" borderId="310" xfId="0" applyNumberFormat="1" applyFont="1" applyFill="1" applyBorder="1"/>
    <xf numFmtId="1" fontId="0" fillId="0" borderId="127" xfId="0" applyNumberFormat="1" applyFont="1" applyFill="1" applyBorder="1"/>
    <xf numFmtId="1" fontId="0" fillId="0" borderId="124" xfId="0" applyNumberFormat="1" applyFont="1" applyBorder="1"/>
    <xf numFmtId="1" fontId="0" fillId="0" borderId="138" xfId="0" applyNumberFormat="1" applyFont="1" applyBorder="1"/>
    <xf numFmtId="1" fontId="0" fillId="0" borderId="250" xfId="0" applyNumberFormat="1" applyFont="1" applyBorder="1"/>
    <xf numFmtId="1" fontId="0" fillId="0" borderId="207" xfId="0" applyNumberFormat="1" applyFont="1" applyBorder="1"/>
    <xf numFmtId="3" fontId="23" fillId="4" borderId="145" xfId="3" applyNumberFormat="1" applyFont="1" applyFill="1" applyBorder="1" applyAlignment="1" applyProtection="1">
      <alignment wrapText="1"/>
    </xf>
    <xf numFmtId="3" fontId="23" fillId="4" borderId="121" xfId="3" applyNumberFormat="1" applyFont="1" applyFill="1" applyBorder="1" applyAlignment="1" applyProtection="1">
      <alignment wrapText="1"/>
    </xf>
    <xf numFmtId="3" fontId="23" fillId="4" borderId="118" xfId="3" applyNumberFormat="1" applyFont="1" applyFill="1" applyBorder="1" applyAlignment="1" applyProtection="1">
      <alignment wrapText="1"/>
    </xf>
    <xf numFmtId="0" fontId="24" fillId="0" borderId="0" xfId="7" applyFont="1" applyBorder="1" applyAlignment="1">
      <alignment horizontal="center" wrapText="1"/>
    </xf>
    <xf numFmtId="0" fontId="23" fillId="0" borderId="192" xfId="7" applyFont="1" applyBorder="1" applyAlignment="1">
      <alignment horizontal="center" wrapText="1"/>
    </xf>
    <xf numFmtId="0" fontId="24" fillId="0" borderId="267" xfId="7" applyFont="1" applyBorder="1" applyAlignment="1">
      <alignment horizontal="center" wrapText="1"/>
    </xf>
    <xf numFmtId="3" fontId="24" fillId="0" borderId="118" xfId="7" applyNumberFormat="1" applyFont="1" applyFill="1" applyBorder="1"/>
    <xf numFmtId="3" fontId="24" fillId="0" borderId="127" xfId="7" applyNumberFormat="1" applyFont="1" applyFill="1" applyBorder="1"/>
    <xf numFmtId="3" fontId="24" fillId="0" borderId="208" xfId="7" applyNumberFormat="1" applyFont="1" applyFill="1" applyBorder="1"/>
    <xf numFmtId="3" fontId="23" fillId="0" borderId="124" xfId="3" applyNumberFormat="1" applyFont="1" applyFill="1" applyBorder="1" applyAlignment="1" applyProtection="1">
      <alignment wrapText="1"/>
    </xf>
    <xf numFmtId="3" fontId="23" fillId="0" borderId="138" xfId="3" applyNumberFormat="1" applyFont="1" applyFill="1" applyBorder="1" applyAlignment="1" applyProtection="1">
      <alignment wrapText="1"/>
    </xf>
    <xf numFmtId="3" fontId="23" fillId="0" borderId="140" xfId="3" applyNumberFormat="1" applyFont="1" applyFill="1" applyBorder="1" applyAlignment="1" applyProtection="1">
      <alignment wrapText="1"/>
    </xf>
    <xf numFmtId="0" fontId="24" fillId="0" borderId="248" xfId="7" applyFont="1" applyBorder="1" applyAlignment="1">
      <alignment horizontal="center"/>
    </xf>
    <xf numFmtId="0" fontId="24" fillId="0" borderId="119" xfId="7" applyFont="1" applyBorder="1" applyAlignment="1">
      <alignment horizontal="center" wrapText="1"/>
    </xf>
    <xf numFmtId="0" fontId="24" fillId="0" borderId="142" xfId="7" applyFont="1" applyBorder="1" applyAlignment="1">
      <alignment horizontal="left" vertical="center"/>
    </xf>
    <xf numFmtId="0" fontId="24" fillId="0" borderId="171" xfId="7" applyFont="1" applyBorder="1" applyAlignment="1">
      <alignment horizontal="center" wrapText="1"/>
    </xf>
    <xf numFmtId="0" fontId="56" fillId="0" borderId="190" xfId="7" applyFont="1" applyFill="1" applyBorder="1" applyAlignment="1">
      <alignment horizontal="center" wrapText="1"/>
    </xf>
    <xf numFmtId="1" fontId="0" fillId="4" borderId="121" xfId="0" applyNumberFormat="1" applyFont="1" applyFill="1" applyBorder="1"/>
    <xf numFmtId="1" fontId="0" fillId="4" borderId="127" xfId="0" applyNumberFormat="1" applyFont="1" applyFill="1" applyBorder="1"/>
    <xf numFmtId="1" fontId="17" fillId="0" borderId="140" xfId="0" applyNumberFormat="1" applyFont="1" applyBorder="1"/>
    <xf numFmtId="1" fontId="17" fillId="0" borderId="102" xfId="0" applyNumberFormat="1" applyFont="1" applyBorder="1"/>
    <xf numFmtId="1" fontId="17" fillId="0" borderId="129" xfId="0" applyNumberFormat="1" applyFont="1" applyBorder="1"/>
    <xf numFmtId="1" fontId="17" fillId="0" borderId="124" xfId="0" applyNumberFormat="1" applyFont="1" applyBorder="1"/>
    <xf numFmtId="1" fontId="0" fillId="4" borderId="146" xfId="0" applyNumberFormat="1" applyFont="1" applyFill="1" applyBorder="1"/>
    <xf numFmtId="1" fontId="0" fillId="4" borderId="207" xfId="0" applyNumberFormat="1" applyFont="1" applyFill="1" applyBorder="1"/>
    <xf numFmtId="1" fontId="17" fillId="4" borderId="241" xfId="0" applyNumberFormat="1" applyFont="1" applyFill="1" applyBorder="1"/>
    <xf numFmtId="1" fontId="0" fillId="4" borderId="241" xfId="0" applyNumberFormat="1" applyFont="1" applyFill="1" applyBorder="1"/>
    <xf numFmtId="1" fontId="0" fillId="0" borderId="146" xfId="0" applyNumberFormat="1" applyFont="1" applyBorder="1"/>
    <xf numFmtId="1" fontId="0" fillId="4" borderId="70" xfId="0" applyNumberFormat="1" applyFont="1" applyFill="1" applyBorder="1"/>
    <xf numFmtId="1" fontId="0" fillId="4" borderId="68" xfId="0" applyNumberFormat="1" applyFont="1" applyFill="1" applyBorder="1"/>
    <xf numFmtId="1" fontId="0" fillId="4" borderId="118" xfId="0" applyNumberFormat="1" applyFont="1" applyFill="1" applyBorder="1"/>
    <xf numFmtId="1" fontId="0" fillId="0" borderId="206" xfId="0" applyNumberFormat="1" applyFont="1" applyFill="1" applyBorder="1"/>
    <xf numFmtId="1" fontId="0" fillId="4" borderId="196" xfId="0" applyNumberFormat="1" applyFont="1" applyFill="1" applyBorder="1"/>
    <xf numFmtId="0" fontId="17" fillId="0" borderId="188" xfId="0" applyFont="1" applyFill="1" applyBorder="1" applyAlignment="1">
      <alignment horizontal="center" wrapText="1"/>
    </xf>
    <xf numFmtId="0" fontId="17" fillId="0" borderId="170" xfId="0" applyFont="1" applyFill="1" applyBorder="1" applyAlignment="1">
      <alignment horizontal="center" wrapText="1"/>
    </xf>
    <xf numFmtId="0" fontId="17" fillId="0" borderId="122" xfId="0" applyFont="1" applyFill="1" applyBorder="1" applyAlignment="1">
      <alignment horizontal="center" wrapText="1"/>
    </xf>
    <xf numFmtId="0" fontId="17" fillId="0" borderId="123" xfId="0" applyFont="1" applyFill="1" applyBorder="1" applyAlignment="1">
      <alignment horizontal="center" wrapText="1"/>
    </xf>
    <xf numFmtId="0" fontId="17" fillId="0" borderId="316" xfId="0" applyFont="1" applyFill="1" applyBorder="1" applyAlignment="1">
      <alignment horizontal="center" wrapText="1"/>
    </xf>
    <xf numFmtId="0" fontId="17" fillId="0" borderId="199" xfId="0" applyFont="1" applyFill="1" applyBorder="1" applyAlignment="1">
      <alignment horizontal="center" wrapText="1"/>
    </xf>
    <xf numFmtId="0" fontId="17" fillId="0" borderId="200" xfId="0" applyFont="1" applyFill="1" applyBorder="1" applyAlignment="1">
      <alignment horizontal="center" wrapText="1"/>
    </xf>
    <xf numFmtId="0" fontId="24" fillId="0" borderId="314" xfId="0" applyFont="1" applyFill="1" applyBorder="1" applyAlignment="1">
      <alignment horizontal="center" wrapText="1"/>
    </xf>
    <xf numFmtId="1" fontId="24" fillId="0" borderId="194" xfId="0" applyNumberFormat="1" applyFont="1" applyFill="1" applyBorder="1"/>
    <xf numFmtId="1" fontId="24" fillId="0" borderId="147" xfId="0" applyNumberFormat="1" applyFont="1" applyFill="1" applyBorder="1"/>
    <xf numFmtId="1" fontId="0" fillId="4" borderId="201" xfId="0" applyNumberFormat="1" applyFont="1" applyFill="1" applyBorder="1"/>
    <xf numFmtId="1" fontId="0" fillId="4" borderId="158" xfId="0" applyNumberFormat="1" applyFont="1" applyFill="1" applyBorder="1"/>
    <xf numFmtId="1" fontId="0" fillId="0" borderId="106" xfId="0" applyNumberFormat="1" applyFont="1" applyBorder="1"/>
    <xf numFmtId="1" fontId="0" fillId="4" borderId="157" xfId="0" applyNumberFormat="1" applyFont="1" applyFill="1" applyBorder="1"/>
    <xf numFmtId="1" fontId="0" fillId="0" borderId="118" xfId="0" applyNumberFormat="1" applyFont="1" applyBorder="1"/>
    <xf numFmtId="0" fontId="17" fillId="0" borderId="97" xfId="0" applyFont="1" applyBorder="1" applyAlignment="1">
      <alignment horizontal="center"/>
    </xf>
    <xf numFmtId="169" fontId="0" fillId="0" borderId="317" xfId="0" applyNumberFormat="1" applyFont="1" applyBorder="1" applyAlignment="1"/>
    <xf numFmtId="169" fontId="0" fillId="0" borderId="318" xfId="0" applyNumberFormat="1" applyFont="1" applyBorder="1" applyAlignment="1"/>
    <xf numFmtId="169" fontId="0" fillId="0" borderId="319" xfId="0" applyNumberFormat="1" applyFont="1" applyBorder="1" applyAlignment="1"/>
    <xf numFmtId="0" fontId="23" fillId="0" borderId="97" xfId="3" applyFont="1" applyFill="1" applyBorder="1" applyAlignment="1" applyProtection="1">
      <alignment horizontal="center" vertical="center"/>
    </xf>
    <xf numFmtId="0" fontId="23" fillId="0" borderId="162" xfId="3" applyFont="1" applyFill="1" applyBorder="1" applyAlignment="1" applyProtection="1">
      <alignment vertical="center" wrapText="1"/>
    </xf>
    <xf numFmtId="1" fontId="23" fillId="0" borderId="198" xfId="7" applyNumberFormat="1" applyFont="1" applyBorder="1" applyAlignment="1">
      <alignment horizontal="right"/>
    </xf>
    <xf numFmtId="0" fontId="23" fillId="0" borderId="114" xfId="3" applyFont="1" applyFill="1" applyBorder="1" applyAlignment="1" applyProtection="1">
      <alignment vertical="center"/>
    </xf>
    <xf numFmtId="9" fontId="28" fillId="0" borderId="114" xfId="3" applyNumberFormat="1" applyFont="1" applyFill="1" applyBorder="1" applyAlignment="1" applyProtection="1">
      <alignment vertical="center"/>
    </xf>
    <xf numFmtId="0" fontId="23" fillId="0" borderId="162" xfId="3" applyFont="1" applyFill="1" applyBorder="1" applyAlignment="1" applyProtection="1">
      <alignment vertical="center"/>
    </xf>
    <xf numFmtId="9" fontId="28" fillId="0" borderId="178" xfId="3" applyNumberFormat="1" applyFont="1" applyFill="1" applyBorder="1" applyAlignment="1" applyProtection="1">
      <alignment vertical="center"/>
    </xf>
    <xf numFmtId="0" fontId="23" fillId="0" borderId="142" xfId="3" applyFont="1" applyFill="1" applyBorder="1" applyAlignment="1" applyProtection="1">
      <alignment horizontal="center" vertical="center"/>
    </xf>
    <xf numFmtId="0" fontId="23" fillId="0" borderId="173" xfId="3" applyFont="1" applyFill="1" applyBorder="1" applyAlignment="1" applyProtection="1">
      <alignment vertical="center" wrapText="1"/>
    </xf>
    <xf numFmtId="1" fontId="23" fillId="0" borderId="254" xfId="7" applyNumberFormat="1" applyFont="1" applyBorder="1" applyAlignment="1">
      <alignment horizontal="right"/>
    </xf>
    <xf numFmtId="9" fontId="28" fillId="0" borderId="124" xfId="3" applyNumberFormat="1" applyFont="1" applyFill="1" applyBorder="1" applyAlignment="1" applyProtection="1">
      <alignment vertical="center"/>
    </xf>
    <xf numFmtId="0" fontId="23" fillId="0" borderId="173" xfId="3" applyFont="1" applyFill="1" applyBorder="1" applyAlignment="1" applyProtection="1">
      <alignment vertical="center"/>
    </xf>
    <xf numFmtId="9" fontId="28" fillId="0" borderId="146" xfId="3" applyNumberFormat="1" applyFont="1" applyFill="1" applyBorder="1" applyAlignment="1" applyProtection="1">
      <alignment vertical="center"/>
    </xf>
    <xf numFmtId="0" fontId="0" fillId="0" borderId="196" xfId="3" applyFont="1" applyFill="1" applyBorder="1" applyAlignment="1" applyProtection="1">
      <alignment horizontal="center"/>
    </xf>
    <xf numFmtId="0" fontId="0" fillId="0" borderId="178" xfId="3" applyFont="1" applyFill="1" applyBorder="1" applyAlignment="1" applyProtection="1"/>
    <xf numFmtId="1" fontId="0" fillId="0" borderId="311" xfId="3" applyNumberFormat="1" applyFont="1" applyFill="1" applyBorder="1" applyAlignment="1" applyProtection="1"/>
    <xf numFmtId="1" fontId="0" fillId="0" borderId="266" xfId="3" applyNumberFormat="1" applyFont="1" applyFill="1" applyBorder="1" applyAlignment="1" applyProtection="1"/>
    <xf numFmtId="0" fontId="0" fillId="0" borderId="65" xfId="3" applyFont="1" applyFill="1" applyBorder="1" applyAlignment="1" applyProtection="1">
      <alignment horizontal="center"/>
    </xf>
    <xf numFmtId="1" fontId="0" fillId="0" borderId="157" xfId="3" applyNumberFormat="1" applyFont="1" applyFill="1" applyBorder="1" applyAlignment="1" applyProtection="1"/>
    <xf numFmtId="0" fontId="0" fillId="0" borderId="97" xfId="3" applyFont="1" applyFill="1" applyBorder="1" applyAlignment="1" applyProtection="1">
      <alignment horizontal="center"/>
    </xf>
    <xf numFmtId="0" fontId="0" fillId="0" borderId="162" xfId="3" applyFont="1" applyFill="1" applyBorder="1" applyAlignment="1" applyProtection="1"/>
    <xf numFmtId="1" fontId="0" fillId="0" borderId="320" xfId="3" applyNumberFormat="1" applyFont="1" applyFill="1" applyBorder="1" applyAlignment="1" applyProtection="1"/>
    <xf numFmtId="1" fontId="0" fillId="0" borderId="318" xfId="3" applyNumberFormat="1" applyFont="1" applyFill="1" applyBorder="1" applyAlignment="1" applyProtection="1"/>
    <xf numFmtId="1" fontId="0" fillId="0" borderId="178" xfId="3" applyNumberFormat="1" applyFont="1" applyFill="1" applyBorder="1" applyAlignment="1" applyProtection="1"/>
    <xf numFmtId="1" fontId="23" fillId="0" borderId="277" xfId="3" applyNumberFormat="1" applyFont="1" applyFill="1" applyBorder="1" applyAlignment="1" applyProtection="1"/>
    <xf numFmtId="1" fontId="23" fillId="0" borderId="105" xfId="3" applyNumberFormat="1" applyFont="1" applyFill="1" applyBorder="1" applyAlignment="1" applyProtection="1"/>
    <xf numFmtId="1" fontId="23" fillId="0" borderId="213" xfId="3" applyNumberFormat="1" applyFont="1" applyFill="1" applyBorder="1" applyAlignment="1" applyProtection="1"/>
    <xf numFmtId="0" fontId="0" fillId="0" borderId="47" xfId="3" applyFont="1" applyFill="1" applyBorder="1" applyAlignment="1" applyProtection="1">
      <alignment horizontal="center"/>
    </xf>
    <xf numFmtId="0" fontId="0" fillId="0" borderId="29" xfId="3" applyFont="1" applyFill="1" applyBorder="1" applyAlignment="1" applyProtection="1"/>
    <xf numFmtId="1" fontId="0" fillId="0" borderId="321" xfId="3" applyNumberFormat="1" applyFont="1" applyFill="1" applyBorder="1" applyAlignment="1" applyProtection="1"/>
    <xf numFmtId="1" fontId="0" fillId="0" borderId="3" xfId="3" applyNumberFormat="1" applyFont="1" applyFill="1" applyBorder="1" applyAlignment="1" applyProtection="1"/>
    <xf numFmtId="1" fontId="0" fillId="0" borderId="4" xfId="3" applyNumberFormat="1" applyFont="1" applyFill="1" applyBorder="1" applyAlignment="1" applyProtection="1"/>
    <xf numFmtId="0" fontId="23" fillId="0" borderId="196" xfId="7" applyFont="1" applyFill="1" applyBorder="1" applyAlignment="1">
      <alignment horizontal="center" vertical="center"/>
    </xf>
    <xf numFmtId="0" fontId="23" fillId="0" borderId="198" xfId="3" applyFont="1" applyFill="1" applyBorder="1" applyAlignment="1" applyProtection="1">
      <alignment vertical="center" wrapText="1"/>
    </xf>
    <xf numFmtId="1" fontId="23" fillId="0" borderId="196" xfId="3" applyNumberFormat="1" applyFont="1" applyFill="1" applyBorder="1" applyAlignment="1" applyProtection="1">
      <alignment vertical="center"/>
    </xf>
    <xf numFmtId="1" fontId="23" fillId="0" borderId="197" xfId="3" applyNumberFormat="1" applyFont="1" applyFill="1" applyBorder="1" applyAlignment="1" applyProtection="1">
      <alignment vertical="center"/>
    </xf>
    <xf numFmtId="1" fontId="23" fillId="0" borderId="266" xfId="3" applyNumberFormat="1" applyFont="1" applyFill="1" applyBorder="1" applyAlignment="1" applyProtection="1">
      <alignment vertical="center"/>
    </xf>
    <xf numFmtId="1" fontId="23" fillId="0" borderId="178" xfId="3" applyNumberFormat="1" applyFont="1" applyFill="1" applyBorder="1" applyAlignment="1" applyProtection="1">
      <alignment vertical="center"/>
    </xf>
    <xf numFmtId="0" fontId="24" fillId="0" borderId="196" xfId="7" applyFont="1" applyFill="1" applyBorder="1" applyAlignment="1">
      <alignment horizontal="center" vertical="center"/>
    </xf>
    <xf numFmtId="0" fontId="17" fillId="0" borderId="196" xfId="0" applyFont="1" applyFill="1" applyBorder="1" applyAlignment="1">
      <alignment horizontal="center"/>
    </xf>
    <xf numFmtId="0" fontId="17" fillId="0" borderId="196" xfId="3" applyFont="1" applyFill="1" applyBorder="1" applyAlignment="1" applyProtection="1">
      <alignment horizontal="center"/>
    </xf>
    <xf numFmtId="0" fontId="0" fillId="0" borderId="198" xfId="3" applyFont="1" applyFill="1" applyBorder="1" applyAlignment="1" applyProtection="1"/>
    <xf numFmtId="1" fontId="0" fillId="0" borderId="196" xfId="3" applyNumberFormat="1" applyFont="1" applyFill="1" applyBorder="1" applyAlignment="1" applyProtection="1"/>
    <xf numFmtId="1" fontId="0" fillId="0" borderId="197" xfId="3" applyNumberFormat="1" applyFont="1" applyFill="1" applyBorder="1" applyAlignment="1" applyProtection="1"/>
    <xf numFmtId="0" fontId="23" fillId="0" borderId="196" xfId="3" applyFont="1" applyFill="1" applyBorder="1" applyAlignment="1" applyProtection="1">
      <alignment horizontal="center"/>
    </xf>
    <xf numFmtId="0" fontId="23" fillId="0" borderId="198" xfId="3" applyFont="1" applyFill="1" applyBorder="1" applyAlignment="1" applyProtection="1">
      <alignment wrapText="1"/>
    </xf>
    <xf numFmtId="3" fontId="23" fillId="0" borderId="196" xfId="3" applyNumberFormat="1" applyFont="1" applyFill="1" applyBorder="1" applyAlignment="1" applyProtection="1">
      <alignment wrapText="1"/>
    </xf>
    <xf numFmtId="3" fontId="23" fillId="0" borderId="197" xfId="3" applyNumberFormat="1" applyFont="1" applyFill="1" applyBorder="1" applyAlignment="1" applyProtection="1">
      <alignment wrapText="1"/>
    </xf>
    <xf numFmtId="3" fontId="23" fillId="0" borderId="198" xfId="3" applyNumberFormat="1" applyFont="1" applyFill="1" applyBorder="1" applyAlignment="1" applyProtection="1">
      <alignment wrapText="1"/>
    </xf>
    <xf numFmtId="3" fontId="23" fillId="4" borderId="196" xfId="3" applyNumberFormat="1" applyFont="1" applyFill="1" applyBorder="1" applyAlignment="1" applyProtection="1">
      <alignment wrapText="1"/>
    </xf>
    <xf numFmtId="3" fontId="23" fillId="4" borderId="201" xfId="3" applyNumberFormat="1" applyFont="1" applyFill="1" applyBorder="1" applyAlignment="1" applyProtection="1">
      <alignment wrapText="1"/>
    </xf>
    <xf numFmtId="3" fontId="23" fillId="0" borderId="114" xfId="3" applyNumberFormat="1" applyFont="1" applyFill="1" applyBorder="1" applyAlignment="1" applyProtection="1">
      <alignment wrapText="1"/>
    </xf>
    <xf numFmtId="0" fontId="0" fillId="0" borderId="66" xfId="0" applyFont="1" applyFill="1" applyBorder="1" applyAlignment="1">
      <alignment wrapText="1"/>
    </xf>
    <xf numFmtId="0" fontId="0" fillId="0" borderId="319" xfId="0" applyFont="1" applyFill="1" applyBorder="1" applyAlignment="1">
      <alignment wrapText="1"/>
    </xf>
    <xf numFmtId="0" fontId="23" fillId="0" borderId="106" xfId="3" applyFont="1" applyFill="1" applyBorder="1" applyAlignment="1" applyProtection="1">
      <alignment vertical="center" wrapText="1"/>
    </xf>
    <xf numFmtId="171" fontId="0" fillId="0" borderId="218" xfId="1" applyNumberFormat="1" applyFont="1" applyBorder="1" applyAlignment="1"/>
    <xf numFmtId="171" fontId="0" fillId="0" borderId="216" xfId="1" applyNumberFormat="1" applyFont="1" applyBorder="1" applyAlignment="1"/>
    <xf numFmtId="171" fontId="0" fillId="0" borderId="271" xfId="1" applyNumberFormat="1" applyFont="1" applyBorder="1" applyAlignment="1"/>
    <xf numFmtId="171" fontId="0" fillId="0" borderId="196" xfId="1" applyNumberFormat="1" applyFont="1" applyBorder="1" applyAlignment="1"/>
    <xf numFmtId="171" fontId="0" fillId="0" borderId="266" xfId="1" applyNumberFormat="1" applyFont="1" applyBorder="1" applyAlignment="1"/>
    <xf numFmtId="171" fontId="0" fillId="0" borderId="178" xfId="1" applyNumberFormat="1" applyFont="1" applyBorder="1" applyAlignment="1"/>
    <xf numFmtId="0" fontId="17" fillId="0" borderId="218" xfId="0" applyFont="1" applyBorder="1" applyAlignment="1">
      <alignment horizontal="center"/>
    </xf>
    <xf numFmtId="0" fontId="0" fillId="0" borderId="197" xfId="0" applyFont="1" applyBorder="1"/>
    <xf numFmtId="0" fontId="0" fillId="0" borderId="198" xfId="0" applyFont="1" applyBorder="1"/>
    <xf numFmtId="0" fontId="0" fillId="0" borderId="201" xfId="0" applyFont="1" applyBorder="1"/>
    <xf numFmtId="0" fontId="17" fillId="0" borderId="218" xfId="0" applyFont="1" applyFill="1" applyBorder="1" applyAlignment="1">
      <alignment horizontal="center"/>
    </xf>
    <xf numFmtId="0" fontId="0" fillId="0" borderId="117" xfId="0" applyFont="1" applyFill="1" applyBorder="1" applyAlignment="1"/>
    <xf numFmtId="0" fontId="0" fillId="0" borderId="272" xfId="0" applyFont="1" applyFill="1" applyBorder="1"/>
    <xf numFmtId="0" fontId="0" fillId="0" borderId="162" xfId="0" applyFont="1" applyFill="1" applyBorder="1" applyAlignment="1"/>
    <xf numFmtId="1" fontId="23" fillId="0" borderId="0" xfId="7" applyNumberFormat="1" applyFont="1" applyFill="1" applyAlignment="1">
      <alignment vertical="center"/>
    </xf>
    <xf numFmtId="1" fontId="0" fillId="0" borderId="121" xfId="0" applyNumberFormat="1" applyFont="1" applyFill="1" applyBorder="1"/>
    <xf numFmtId="1" fontId="0" fillId="0" borderId="207" xfId="0" applyNumberFormat="1" applyFont="1" applyFill="1" applyBorder="1"/>
    <xf numFmtId="1" fontId="0" fillId="0" borderId="196" xfId="0" applyNumberFormat="1" applyFont="1" applyBorder="1"/>
    <xf numFmtId="1" fontId="0" fillId="0" borderId="197" xfId="0" applyNumberFormat="1" applyFont="1" applyBorder="1"/>
    <xf numFmtId="1" fontId="0" fillId="0" borderId="198" xfId="0" applyNumberFormat="1" applyFont="1" applyBorder="1"/>
    <xf numFmtId="1" fontId="0" fillId="0" borderId="201" xfId="0" applyNumberFormat="1" applyFont="1" applyBorder="1"/>
    <xf numFmtId="1" fontId="0" fillId="4" borderId="311" xfId="0" applyNumberFormat="1" applyFont="1" applyFill="1" applyBorder="1"/>
    <xf numFmtId="1" fontId="20" fillId="0" borderId="0" xfId="3" applyNumberFormat="1" applyFont="1" applyFill="1" applyAlignment="1" applyProtection="1"/>
    <xf numFmtId="1" fontId="23" fillId="0" borderId="70" xfId="49" applyNumberFormat="1" applyFont="1" applyBorder="1" applyAlignment="1">
      <alignment horizontal="right"/>
    </xf>
    <xf numFmtId="1" fontId="23" fillId="0" borderId="72" xfId="49" applyNumberFormat="1" applyFont="1" applyBorder="1" applyAlignment="1">
      <alignment horizontal="right"/>
    </xf>
    <xf numFmtId="1" fontId="23" fillId="0" borderId="118" xfId="49" applyNumberFormat="1" applyFont="1" applyBorder="1" applyAlignment="1">
      <alignment horizontal="right"/>
    </xf>
    <xf numFmtId="1" fontId="23" fillId="0" borderId="127" xfId="49" applyNumberFormat="1" applyFont="1" applyBorder="1" applyAlignment="1">
      <alignment horizontal="right"/>
    </xf>
    <xf numFmtId="1" fontId="23" fillId="0" borderId="121" xfId="49" applyNumberFormat="1" applyFont="1" applyBorder="1" applyAlignment="1">
      <alignment horizontal="right"/>
    </xf>
    <xf numFmtId="3" fontId="20" fillId="0" borderId="0" xfId="7" applyNumberFormat="1" applyFont="1"/>
    <xf numFmtId="1" fontId="23" fillId="0" borderId="320" xfId="3" applyNumberFormat="1" applyFont="1" applyFill="1" applyBorder="1" applyAlignment="1" applyProtection="1"/>
    <xf numFmtId="1" fontId="23" fillId="0" borderId="318" xfId="3" applyNumberFormat="1" applyFont="1" applyFill="1" applyBorder="1" applyAlignment="1" applyProtection="1"/>
    <xf numFmtId="1" fontId="23" fillId="0" borderId="178" xfId="3" applyNumberFormat="1" applyFont="1" applyFill="1" applyBorder="1" applyAlignment="1" applyProtection="1"/>
    <xf numFmtId="0" fontId="23" fillId="0" borderId="266" xfId="3" applyFont="1" applyFill="1" applyBorder="1" applyAlignment="1" applyProtection="1">
      <alignment vertical="center" wrapText="1"/>
    </xf>
    <xf numFmtId="3" fontId="24" fillId="4" borderId="201" xfId="3" applyNumberFormat="1" applyFont="1" applyFill="1" applyBorder="1" applyAlignment="1" applyProtection="1">
      <alignment wrapText="1"/>
    </xf>
    <xf numFmtId="3" fontId="23" fillId="0" borderId="194" xfId="0" applyNumberFormat="1" applyFont="1" applyBorder="1"/>
    <xf numFmtId="3" fontId="23" fillId="0" borderId="178" xfId="0" applyNumberFormat="1" applyFont="1" applyBorder="1"/>
    <xf numFmtId="0" fontId="17" fillId="0" borderId="181" xfId="0" applyFont="1" applyBorder="1" applyAlignment="1">
      <alignment horizontal="center" wrapText="1"/>
    </xf>
    <xf numFmtId="0" fontId="17" fillId="0" borderId="130" xfId="0" applyFont="1" applyBorder="1" applyAlignment="1">
      <alignment horizontal="center" wrapText="1"/>
    </xf>
    <xf numFmtId="169" fontId="0" fillId="0" borderId="65" xfId="0" applyNumberFormat="1" applyFont="1" applyBorder="1" applyAlignment="1"/>
    <xf numFmtId="169" fontId="0" fillId="0" borderId="66" xfId="0" applyNumberFormat="1" applyFont="1" applyBorder="1" applyAlignment="1"/>
    <xf numFmtId="169" fontId="0" fillId="0" borderId="67" xfId="0" applyNumberFormat="1" applyFont="1" applyBorder="1" applyAlignment="1"/>
    <xf numFmtId="169" fontId="0" fillId="0" borderId="68" xfId="0" applyNumberFormat="1" applyFont="1" applyBorder="1" applyAlignment="1"/>
    <xf numFmtId="169" fontId="0" fillId="0" borderId="69" xfId="0" applyNumberFormat="1" applyFont="1" applyBorder="1" applyAlignment="1"/>
    <xf numFmtId="0" fontId="24" fillId="0" borderId="124" xfId="3" applyFont="1" applyFill="1" applyBorder="1" applyAlignment="1" applyProtection="1">
      <alignment vertical="center" wrapText="1"/>
    </xf>
    <xf numFmtId="1" fontId="24" fillId="0" borderId="124" xfId="3" applyNumberFormat="1" applyFont="1" applyFill="1" applyBorder="1" applyAlignment="1" applyProtection="1"/>
    <xf numFmtId="0" fontId="15" fillId="0" borderId="0" xfId="3" applyFont="1" applyFill="1" applyAlignment="1" applyProtection="1"/>
    <xf numFmtId="1" fontId="17" fillId="0" borderId="146" xfId="0" applyNumberFormat="1" applyFont="1" applyBorder="1"/>
    <xf numFmtId="173" fontId="15" fillId="0" borderId="0" xfId="2" applyFont="1"/>
    <xf numFmtId="1" fontId="17" fillId="0" borderId="87" xfId="0" applyNumberFormat="1" applyFont="1" applyBorder="1"/>
    <xf numFmtId="1" fontId="17" fillId="4" borderId="118" xfId="0" applyNumberFormat="1" applyFont="1" applyFill="1" applyBorder="1"/>
    <xf numFmtId="0" fontId="24" fillId="0" borderId="108" xfId="0" applyFont="1" applyBorder="1" applyAlignment="1">
      <alignment horizontal="center" wrapText="1"/>
    </xf>
    <xf numFmtId="0" fontId="45" fillId="0" borderId="130" xfId="0" applyFont="1" applyBorder="1" applyAlignment="1">
      <alignment horizontal="center" wrapText="1"/>
    </xf>
    <xf numFmtId="170" fontId="45" fillId="0" borderId="130" xfId="2" applyNumberFormat="1" applyFont="1" applyBorder="1" applyAlignment="1">
      <alignment horizontal="center" wrapText="1"/>
    </xf>
    <xf numFmtId="171" fontId="17" fillId="0" borderId="130" xfId="1" applyNumberFormat="1" applyFont="1" applyBorder="1" applyAlignment="1">
      <alignment horizontal="center" wrapText="1"/>
    </xf>
    <xf numFmtId="171" fontId="17" fillId="0" borderId="108" xfId="1" applyNumberFormat="1" applyFont="1" applyBorder="1" applyAlignment="1">
      <alignment horizontal="center" wrapText="1"/>
    </xf>
    <xf numFmtId="0" fontId="45" fillId="0" borderId="137" xfId="0" applyFont="1" applyBorder="1" applyAlignment="1">
      <alignment horizontal="center" wrapText="1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70" fontId="58" fillId="0" borderId="0" xfId="2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0" fontId="60" fillId="0" borderId="93" xfId="0" applyFont="1" applyFill="1" applyBorder="1" applyAlignment="1">
      <alignment horizontal="center"/>
    </xf>
    <xf numFmtId="0" fontId="60" fillId="0" borderId="98" xfId="0" applyFont="1" applyFill="1" applyBorder="1" applyAlignment="1"/>
    <xf numFmtId="0" fontId="60" fillId="0" borderId="103" xfId="0" applyFont="1" applyFill="1" applyBorder="1" applyAlignment="1">
      <alignment horizontal="center"/>
    </xf>
    <xf numFmtId="0" fontId="60" fillId="0" borderId="16" xfId="0" applyFont="1" applyFill="1" applyBorder="1" applyAlignment="1"/>
    <xf numFmtId="1" fontId="60" fillId="0" borderId="68" xfId="0" applyNumberFormat="1" applyFont="1" applyBorder="1" applyAlignment="1"/>
    <xf numFmtId="1" fontId="60" fillId="0" borderId="107" xfId="0" applyNumberFormat="1" applyFont="1" applyBorder="1" applyAlignment="1"/>
    <xf numFmtId="1" fontId="60" fillId="0" borderId="62" xfId="0" applyNumberFormat="1" applyFont="1" applyBorder="1" applyAlignment="1"/>
    <xf numFmtId="0" fontId="60" fillId="0" borderId="183" xfId="0" applyFont="1" applyFill="1" applyBorder="1" applyAlignment="1">
      <alignment horizontal="center"/>
    </xf>
    <xf numFmtId="0" fontId="60" fillId="0" borderId="23" xfId="0" applyFont="1" applyFill="1" applyBorder="1" applyAlignment="1"/>
    <xf numFmtId="1" fontId="60" fillId="0" borderId="70" xfId="0" applyNumberFormat="1" applyFont="1" applyBorder="1" applyAlignment="1"/>
    <xf numFmtId="1" fontId="60" fillId="0" borderId="120" xfId="0" applyNumberFormat="1" applyFont="1" applyBorder="1" applyAlignment="1"/>
    <xf numFmtId="1" fontId="60" fillId="0" borderId="71" xfId="0" applyNumberFormat="1" applyFont="1" applyBorder="1" applyAlignment="1"/>
    <xf numFmtId="1" fontId="60" fillId="0" borderId="72" xfId="0" applyNumberFormat="1" applyFont="1" applyBorder="1" applyAlignment="1"/>
    <xf numFmtId="1" fontId="60" fillId="0" borderId="69" xfId="0" applyNumberFormat="1" applyFont="1" applyBorder="1" applyAlignment="1"/>
    <xf numFmtId="0" fontId="58" fillId="0" borderId="0" xfId="0" applyFont="1" applyFill="1" applyAlignment="1">
      <alignment horizontal="left" vertical="center"/>
    </xf>
    <xf numFmtId="0" fontId="17" fillId="0" borderId="196" xfId="0" applyFont="1" applyBorder="1" applyAlignment="1">
      <alignment horizontal="center" wrapText="1"/>
    </xf>
    <xf numFmtId="0" fontId="17" fillId="0" borderId="197" xfId="0" applyFont="1" applyBorder="1" applyAlignment="1">
      <alignment horizontal="center" wrapText="1"/>
    </xf>
    <xf numFmtId="0" fontId="17" fillId="0" borderId="266" xfId="0" applyFont="1" applyBorder="1" applyAlignment="1">
      <alignment horizontal="center" wrapText="1"/>
    </xf>
    <xf numFmtId="0" fontId="17" fillId="0" borderId="311" xfId="0" applyFont="1" applyBorder="1" applyAlignment="1">
      <alignment horizontal="center" wrapText="1"/>
    </xf>
    <xf numFmtId="171" fontId="24" fillId="0" borderId="190" xfId="1" applyNumberFormat="1" applyFont="1" applyBorder="1"/>
    <xf numFmtId="171" fontId="24" fillId="0" borderId="20" xfId="1" applyNumberFormat="1" applyFont="1" applyBorder="1"/>
    <xf numFmtId="171" fontId="24" fillId="0" borderId="25" xfId="1" applyNumberFormat="1" applyFont="1" applyBorder="1"/>
    <xf numFmtId="0" fontId="23" fillId="0" borderId="101" xfId="0" applyFont="1" applyBorder="1"/>
    <xf numFmtId="173" fontId="60" fillId="0" borderId="127" xfId="2" applyFont="1" applyBorder="1" applyAlignment="1"/>
    <xf numFmtId="173" fontId="60" fillId="0" borderId="121" xfId="2" applyFont="1" applyBorder="1" applyAlignment="1"/>
    <xf numFmtId="171" fontId="15" fillId="0" borderId="70" xfId="1" applyNumberFormat="1" applyFont="1" applyFill="1" applyBorder="1"/>
    <xf numFmtId="171" fontId="15" fillId="0" borderId="71" xfId="1" applyNumberFormat="1" applyFont="1" applyFill="1" applyBorder="1"/>
    <xf numFmtId="171" fontId="15" fillId="0" borderId="72" xfId="1" applyNumberFormat="1" applyFont="1" applyFill="1" applyBorder="1"/>
    <xf numFmtId="0" fontId="20" fillId="0" borderId="0" xfId="0" applyFont="1" applyAlignment="1">
      <alignment horizontal="left" vertical="top"/>
    </xf>
    <xf numFmtId="0" fontId="15" fillId="0" borderId="0" xfId="212" applyFont="1" applyAlignment="1">
      <alignment horizontal="left"/>
    </xf>
    <xf numFmtId="0" fontId="15" fillId="0" borderId="0" xfId="212"/>
    <xf numFmtId="0" fontId="17" fillId="0" borderId="0" xfId="212" applyFont="1" applyAlignment="1">
      <alignment horizontal="left" vertical="center"/>
    </xf>
    <xf numFmtId="0" fontId="17" fillId="0" borderId="0" xfId="212" applyFont="1" applyAlignment="1">
      <alignment horizontal="center" wrapText="1"/>
    </xf>
    <xf numFmtId="0" fontId="17" fillId="0" borderId="0" xfId="212" applyFont="1"/>
    <xf numFmtId="0" fontId="17" fillId="0" borderId="133" xfId="212" applyFont="1" applyBorder="1" applyAlignment="1">
      <alignment horizontal="left" vertical="center"/>
    </xf>
    <xf numFmtId="0" fontId="17" fillId="0" borderId="171" xfId="212" applyFont="1" applyBorder="1" applyAlignment="1">
      <alignment horizontal="center" wrapText="1"/>
    </xf>
    <xf numFmtId="0" fontId="62" fillId="0" borderId="0" xfId="212" applyFont="1"/>
    <xf numFmtId="0" fontId="61" fillId="0" borderId="4" xfId="212" applyFont="1" applyBorder="1" applyAlignment="1">
      <alignment horizontal="center" wrapText="1"/>
    </xf>
    <xf numFmtId="0" fontId="55" fillId="0" borderId="22" xfId="0" applyFont="1" applyFill="1" applyBorder="1" applyAlignment="1">
      <alignment horizontal="center" wrapText="1"/>
    </xf>
    <xf numFmtId="0" fontId="55" fillId="0" borderId="323" xfId="0" applyFont="1" applyFill="1" applyBorder="1" applyAlignment="1">
      <alignment horizontal="center" wrapText="1"/>
    </xf>
    <xf numFmtId="0" fontId="55" fillId="0" borderId="279" xfId="0" applyFont="1" applyFill="1" applyBorder="1" applyAlignment="1">
      <alignment horizontal="center" wrapText="1"/>
    </xf>
    <xf numFmtId="0" fontId="55" fillId="0" borderId="324" xfId="0" applyFont="1" applyFill="1" applyBorder="1" applyAlignment="1">
      <alignment horizontal="center" wrapText="1"/>
    </xf>
    <xf numFmtId="180" fontId="55" fillId="0" borderId="325" xfId="0" applyNumberFormat="1" applyFont="1" applyFill="1" applyBorder="1" applyAlignment="1">
      <alignment horizontal="center" wrapText="1"/>
    </xf>
    <xf numFmtId="0" fontId="55" fillId="0" borderId="326" xfId="0" applyFont="1" applyBorder="1" applyAlignment="1">
      <alignment horizontal="center" wrapText="1"/>
    </xf>
    <xf numFmtId="0" fontId="55" fillId="0" borderId="325" xfId="0" applyFont="1" applyFill="1" applyBorder="1" applyAlignment="1">
      <alignment horizontal="center" wrapText="1"/>
    </xf>
    <xf numFmtId="0" fontId="55" fillId="0" borderId="326" xfId="0" applyFont="1" applyFill="1" applyBorder="1" applyAlignment="1">
      <alignment horizontal="center" wrapText="1"/>
    </xf>
    <xf numFmtId="0" fontId="63" fillId="0" borderId="183" xfId="212" applyFont="1" applyBorder="1" applyAlignment="1">
      <alignment horizontal="center" wrapText="1"/>
    </xf>
    <xf numFmtId="0" fontId="63" fillId="0" borderId="24" xfId="214" applyFont="1" applyFill="1" applyBorder="1" applyAlignment="1" applyProtection="1"/>
    <xf numFmtId="181" fontId="51" fillId="0" borderId="329" xfId="0" applyNumberFormat="1" applyFont="1" applyFill="1" applyBorder="1" applyAlignment="1">
      <alignment horizontal="right"/>
    </xf>
    <xf numFmtId="181" fontId="51" fillId="0" borderId="323" xfId="0" applyNumberFormat="1" applyFont="1" applyFill="1" applyBorder="1" applyAlignment="1">
      <alignment horizontal="right"/>
    </xf>
    <xf numFmtId="181" fontId="51" fillId="0" borderId="309" xfId="0" applyNumberFormat="1" applyFont="1" applyFill="1" applyBorder="1" applyAlignment="1">
      <alignment horizontal="right"/>
    </xf>
    <xf numFmtId="181" fontId="51" fillId="0" borderId="278" xfId="0" applyNumberFormat="1" applyFont="1" applyFill="1" applyBorder="1" applyAlignment="1">
      <alignment horizontal="right"/>
    </xf>
    <xf numFmtId="0" fontId="63" fillId="0" borderId="95" xfId="212" applyFont="1" applyBorder="1" applyAlignment="1">
      <alignment horizontal="center" wrapText="1"/>
    </xf>
    <xf numFmtId="0" fontId="64" fillId="0" borderId="8" xfId="214" applyFont="1" applyFill="1" applyBorder="1" applyAlignment="1" applyProtection="1"/>
    <xf numFmtId="181" fontId="65" fillId="0" borderId="154" xfId="0" applyNumberFormat="1" applyFont="1" applyFill="1" applyBorder="1" applyAlignment="1">
      <alignment horizontal="right"/>
    </xf>
    <xf numFmtId="181" fontId="65" fillId="0" borderId="10" xfId="0" applyNumberFormat="1" applyFont="1" applyFill="1" applyBorder="1" applyAlignment="1">
      <alignment horizontal="right"/>
    </xf>
    <xf numFmtId="181" fontId="65" fillId="0" borderId="194" xfId="0" applyNumberFormat="1" applyFont="1" applyFill="1" applyBorder="1" applyAlignment="1">
      <alignment horizontal="right"/>
    </xf>
    <xf numFmtId="0" fontId="63" fillId="0" borderId="187" xfId="212" applyFont="1" applyBorder="1" applyAlignment="1">
      <alignment horizontal="center" wrapText="1"/>
    </xf>
    <xf numFmtId="0" fontId="64" fillId="0" borderId="48" xfId="214" applyFont="1" applyFill="1" applyBorder="1" applyAlignment="1" applyProtection="1"/>
    <xf numFmtId="181" fontId="65" fillId="0" borderId="330" xfId="0" applyNumberFormat="1" applyFont="1" applyFill="1" applyBorder="1" applyAlignment="1">
      <alignment horizontal="right"/>
    </xf>
    <xf numFmtId="181" fontId="65" fillId="0" borderId="3" xfId="0" applyNumberFormat="1" applyFont="1" applyFill="1" applyBorder="1" applyAlignment="1">
      <alignment horizontal="right"/>
    </xf>
    <xf numFmtId="181" fontId="65" fillId="0" borderId="308" xfId="0" applyNumberFormat="1" applyFont="1" applyFill="1" applyBorder="1" applyAlignment="1">
      <alignment horizontal="right"/>
    </xf>
    <xf numFmtId="0" fontId="64" fillId="0" borderId="322" xfId="212" applyFont="1" applyBorder="1" applyAlignment="1">
      <alignment horizontal="center" wrapText="1"/>
    </xf>
    <xf numFmtId="0" fontId="63" fillId="0" borderId="54" xfId="214" applyFont="1" applyFill="1" applyBorder="1" applyAlignment="1" applyProtection="1"/>
    <xf numFmtId="181" fontId="51" fillId="0" borderId="315" xfId="0" applyNumberFormat="1" applyFont="1" applyFill="1" applyBorder="1" applyAlignment="1">
      <alignment horizontal="right"/>
    </xf>
    <xf numFmtId="181" fontId="51" fillId="0" borderId="53" xfId="0" applyNumberFormat="1" applyFont="1" applyFill="1" applyBorder="1" applyAlignment="1">
      <alignment horizontal="right"/>
    </xf>
    <xf numFmtId="181" fontId="51" fillId="0" borderId="327" xfId="0" applyNumberFormat="1" applyFont="1" applyFill="1" applyBorder="1" applyAlignment="1">
      <alignment horizontal="right"/>
    </xf>
    <xf numFmtId="181" fontId="51" fillId="0" borderId="328" xfId="0" applyNumberFormat="1" applyFont="1" applyFill="1" applyBorder="1" applyAlignment="1">
      <alignment horizontal="right"/>
    </xf>
    <xf numFmtId="0" fontId="64" fillId="0" borderId="95" xfId="212" applyFont="1" applyBorder="1" applyAlignment="1">
      <alignment horizontal="center" wrapText="1"/>
    </xf>
    <xf numFmtId="181" fontId="65" fillId="0" borderId="13" xfId="0" applyNumberFormat="1" applyFont="1" applyFill="1" applyBorder="1" applyAlignment="1">
      <alignment horizontal="right"/>
    </xf>
    <xf numFmtId="0" fontId="15" fillId="0" borderId="0" xfId="212" applyFont="1"/>
    <xf numFmtId="181" fontId="51" fillId="0" borderId="60" xfId="0" applyNumberFormat="1" applyFont="1" applyFill="1" applyBorder="1" applyAlignment="1">
      <alignment horizontal="right"/>
    </xf>
    <xf numFmtId="181" fontId="51" fillId="0" borderId="32" xfId="0" applyNumberFormat="1" applyFont="1" applyFill="1" applyBorder="1" applyAlignment="1">
      <alignment horizontal="right"/>
    </xf>
    <xf numFmtId="181" fontId="51" fillId="0" borderId="147" xfId="0" applyNumberFormat="1" applyFont="1" applyFill="1" applyBorder="1" applyAlignment="1">
      <alignment horizontal="right"/>
    </xf>
    <xf numFmtId="181" fontId="51" fillId="0" borderId="134" xfId="0" applyNumberFormat="1" applyFont="1" applyFill="1" applyBorder="1" applyAlignment="1">
      <alignment horizontal="right"/>
    </xf>
    <xf numFmtId="0" fontId="61" fillId="0" borderId="2" xfId="212" applyFont="1" applyBorder="1" applyAlignment="1">
      <alignment horizontal="center" wrapText="1"/>
    </xf>
    <xf numFmtId="0" fontId="63" fillId="0" borderId="33" xfId="214" applyFont="1" applyFill="1" applyBorder="1" applyAlignment="1" applyProtection="1"/>
    <xf numFmtId="173" fontId="15" fillId="0" borderId="0" xfId="213"/>
    <xf numFmtId="0" fontId="61" fillId="0" borderId="21" xfId="212" applyFont="1" applyBorder="1" applyAlignment="1">
      <alignment horizontal="center" wrapText="1"/>
    </xf>
    <xf numFmtId="0" fontId="15" fillId="0" borderId="0" xfId="212" applyBorder="1"/>
    <xf numFmtId="173" fontId="15" fillId="0" borderId="0" xfId="213" applyBorder="1"/>
    <xf numFmtId="181" fontId="65" fillId="0" borderId="49" xfId="0" applyNumberFormat="1" applyFont="1" applyFill="1" applyBorder="1" applyAlignment="1">
      <alignment horizontal="right"/>
    </xf>
    <xf numFmtId="0" fontId="32" fillId="0" borderId="0" xfId="212" applyFont="1" applyBorder="1"/>
    <xf numFmtId="173" fontId="32" fillId="0" borderId="0" xfId="213" applyFont="1" applyBorder="1"/>
    <xf numFmtId="0" fontId="66" fillId="0" borderId="2" xfId="214" applyFont="1" applyFill="1" applyBorder="1" applyAlignment="1" applyProtection="1">
      <alignment horizontal="center"/>
    </xf>
    <xf numFmtId="0" fontId="66" fillId="0" borderId="61" xfId="214" applyFont="1" applyFill="1" applyBorder="1" applyAlignment="1" applyProtection="1">
      <alignment wrapText="1"/>
    </xf>
    <xf numFmtId="181" fontId="51" fillId="0" borderId="87" xfId="0" applyNumberFormat="1" applyFont="1" applyFill="1" applyBorder="1" applyAlignment="1">
      <alignment horizontal="right"/>
    </xf>
    <xf numFmtId="0" fontId="66" fillId="0" borderId="47" xfId="214" applyFont="1" applyFill="1" applyBorder="1" applyAlignment="1" applyProtection="1">
      <alignment horizontal="center"/>
    </xf>
    <xf numFmtId="0" fontId="67" fillId="0" borderId="29" xfId="214" applyFont="1" applyFill="1" applyBorder="1" applyAlignment="1" applyProtection="1">
      <alignment wrapText="1"/>
    </xf>
    <xf numFmtId="181" fontId="65" fillId="0" borderId="331" xfId="0" applyNumberFormat="1" applyFont="1" applyFill="1" applyBorder="1" applyAlignment="1">
      <alignment horizontal="right"/>
    </xf>
    <xf numFmtId="0" fontId="61" fillId="0" borderId="2" xfId="214" applyFont="1" applyFill="1" applyBorder="1" applyAlignment="1" applyProtection="1">
      <alignment horizontal="center"/>
    </xf>
    <xf numFmtId="0" fontId="63" fillId="0" borderId="61" xfId="214" applyFont="1" applyFill="1" applyBorder="1" applyAlignment="1" applyProtection="1"/>
    <xf numFmtId="181" fontId="51" fillId="0" borderId="134" xfId="0" applyNumberFormat="1" applyFont="1" applyBorder="1" applyAlignment="1">
      <alignment horizontal="right"/>
    </xf>
    <xf numFmtId="181" fontId="51" fillId="0" borderId="87" xfId="0" applyNumberFormat="1" applyFont="1" applyBorder="1" applyAlignment="1">
      <alignment horizontal="right"/>
    </xf>
    <xf numFmtId="181" fontId="51" fillId="0" borderId="147" xfId="0" applyNumberFormat="1" applyFont="1" applyBorder="1" applyAlignment="1">
      <alignment horizontal="right"/>
    </xf>
    <xf numFmtId="181" fontId="51" fillId="0" borderId="0" xfId="0" applyNumberFormat="1" applyFont="1" applyAlignment="1">
      <alignment horizontal="right"/>
    </xf>
    <xf numFmtId="0" fontId="63" fillId="0" borderId="21" xfId="214" applyFont="1" applyFill="1" applyBorder="1" applyAlignment="1" applyProtection="1">
      <alignment horizontal="center"/>
    </xf>
    <xf numFmtId="0" fontId="64" fillId="0" borderId="11" xfId="214" applyFont="1" applyFill="1" applyBorder="1" applyAlignment="1" applyProtection="1"/>
    <xf numFmtId="181" fontId="65" fillId="0" borderId="134" xfId="0" applyNumberFormat="1" applyFont="1" applyBorder="1" applyAlignment="1">
      <alignment horizontal="right"/>
    </xf>
    <xf numFmtId="181" fontId="65" fillId="0" borderId="87" xfId="0" applyNumberFormat="1" applyFont="1" applyBorder="1" applyAlignment="1">
      <alignment horizontal="right"/>
    </xf>
    <xf numFmtId="181" fontId="65" fillId="0" borderId="147" xfId="0" applyNumberFormat="1" applyFont="1" applyBorder="1" applyAlignment="1">
      <alignment horizontal="right"/>
    </xf>
    <xf numFmtId="181" fontId="65" fillId="0" borderId="0" xfId="0" applyNumberFormat="1" applyFont="1" applyAlignment="1">
      <alignment horizontal="right"/>
    </xf>
    <xf numFmtId="0" fontId="61" fillId="0" borderId="22" xfId="214" applyFont="1" applyFill="1" applyBorder="1" applyAlignment="1" applyProtection="1">
      <alignment horizontal="center"/>
    </xf>
    <xf numFmtId="0" fontId="63" fillId="0" borderId="23" xfId="214" applyFont="1" applyFill="1" applyBorder="1" applyAlignment="1" applyProtection="1"/>
    <xf numFmtId="181" fontId="51" fillId="0" borderId="280" xfId="0" applyNumberFormat="1" applyFont="1" applyBorder="1" applyAlignment="1">
      <alignment horizontal="right"/>
    </xf>
    <xf numFmtId="181" fontId="51" fillId="0" borderId="130" xfId="0" applyNumberFormat="1" applyFont="1" applyBorder="1" applyAlignment="1">
      <alignment horizontal="right"/>
    </xf>
    <xf numFmtId="181" fontId="51" fillId="0" borderId="209" xfId="0" applyNumberFormat="1" applyFont="1" applyBorder="1" applyAlignment="1">
      <alignment horizontal="right"/>
    </xf>
    <xf numFmtId="181" fontId="51" fillId="0" borderId="129" xfId="0" applyNumberFormat="1" applyFont="1" applyBorder="1" applyAlignment="1">
      <alignment horizontal="right"/>
    </xf>
    <xf numFmtId="0" fontId="63" fillId="0" borderId="2" xfId="214" applyFont="1" applyFill="1" applyBorder="1" applyAlignment="1" applyProtection="1">
      <alignment horizontal="center"/>
    </xf>
    <xf numFmtId="0" fontId="64" fillId="0" borderId="61" xfId="214" applyFont="1" applyFill="1" applyBorder="1" applyAlignment="1" applyProtection="1"/>
    <xf numFmtId="181" fontId="65" fillId="0" borderId="272" xfId="0" applyNumberFormat="1" applyFont="1" applyBorder="1" applyAlignment="1">
      <alignment horizontal="right"/>
    </xf>
    <xf numFmtId="181" fontId="65" fillId="0" borderId="89" xfId="0" applyNumberFormat="1" applyFont="1" applyBorder="1" applyAlignment="1">
      <alignment horizontal="right"/>
    </xf>
    <xf numFmtId="181" fontId="65" fillId="0" borderId="271" xfId="0" applyNumberFormat="1" applyFont="1" applyBorder="1" applyAlignment="1">
      <alignment horizontal="right"/>
    </xf>
    <xf numFmtId="181" fontId="65" fillId="0" borderId="101" xfId="0" applyNumberFormat="1" applyFont="1" applyBorder="1" applyAlignment="1">
      <alignment horizontal="right"/>
    </xf>
    <xf numFmtId="0" fontId="63" fillId="0" borderId="47" xfId="214" applyFont="1" applyFill="1" applyBorder="1" applyAlignment="1" applyProtection="1">
      <alignment horizontal="center"/>
    </xf>
    <xf numFmtId="0" fontId="64" fillId="0" borderId="29" xfId="214" applyFont="1" applyFill="1" applyBorder="1" applyAlignment="1" applyProtection="1"/>
    <xf numFmtId="0" fontId="51" fillId="0" borderId="61" xfId="214" applyFont="1" applyFill="1" applyBorder="1" applyAlignment="1" applyProtection="1"/>
    <xf numFmtId="181" fontId="51" fillId="0" borderId="133" xfId="0" applyNumberFormat="1" applyFont="1" applyBorder="1" applyAlignment="1">
      <alignment horizontal="right"/>
    </xf>
    <xf numFmtId="181" fontId="51" fillId="0" borderId="274" xfId="0" applyNumberFormat="1" applyFont="1" applyBorder="1" applyAlignment="1">
      <alignment horizontal="right"/>
    </xf>
    <xf numFmtId="181" fontId="51" fillId="0" borderId="146" xfId="0" applyNumberFormat="1" applyFont="1" applyBorder="1" applyAlignment="1">
      <alignment horizontal="right"/>
    </xf>
    <xf numFmtId="181" fontId="51" fillId="0" borderId="124" xfId="0" applyNumberFormat="1" applyFont="1" applyBorder="1" applyAlignment="1">
      <alignment horizontal="right"/>
    </xf>
    <xf numFmtId="0" fontId="64" fillId="0" borderId="5" xfId="212" applyFont="1" applyBorder="1"/>
    <xf numFmtId="181" fontId="65" fillId="0" borderId="310" xfId="0" applyNumberFormat="1" applyFont="1" applyBorder="1" applyAlignment="1">
      <alignment horizontal="right"/>
    </xf>
    <xf numFmtId="181" fontId="65" fillId="0" borderId="197" xfId="0" applyNumberFormat="1" applyFont="1" applyBorder="1" applyAlignment="1">
      <alignment horizontal="right"/>
    </xf>
    <xf numFmtId="181" fontId="65" fillId="0" borderId="178" xfId="0" applyNumberFormat="1" applyFont="1" applyBorder="1" applyAlignment="1">
      <alignment horizontal="right"/>
    </xf>
    <xf numFmtId="181" fontId="65" fillId="0" borderId="114" xfId="0" applyNumberFormat="1" applyFont="1" applyBorder="1" applyAlignment="1">
      <alignment horizontal="right"/>
    </xf>
    <xf numFmtId="0" fontId="67" fillId="0" borderId="0" xfId="214" applyFont="1" applyFill="1" applyAlignment="1" applyProtection="1"/>
    <xf numFmtId="0" fontId="63" fillId="0" borderId="0" xfId="214" applyFont="1" applyFill="1" applyBorder="1" applyAlignment="1" applyProtection="1"/>
    <xf numFmtId="3" fontId="63" fillId="0" borderId="0" xfId="214" applyNumberFormat="1" applyFont="1" applyFill="1" applyBorder="1" applyAlignment="1" applyProtection="1"/>
    <xf numFmtId="0" fontId="68" fillId="0" borderId="0" xfId="212" applyFont="1"/>
    <xf numFmtId="0" fontId="69" fillId="0" borderId="0" xfId="212" applyFont="1"/>
    <xf numFmtId="0" fontId="70" fillId="0" borderId="0" xfId="212" applyFont="1" applyFill="1"/>
    <xf numFmtId="0" fontId="71" fillId="0" borderId="0" xfId="212" applyFont="1" applyFill="1" applyAlignment="1">
      <alignment wrapText="1"/>
    </xf>
    <xf numFmtId="0" fontId="63" fillId="0" borderId="0" xfId="212" applyFont="1"/>
    <xf numFmtId="0" fontId="17" fillId="0" borderId="31" xfId="212" applyFont="1" applyBorder="1" applyAlignment="1">
      <alignment horizontal="left" vertical="center"/>
    </xf>
    <xf numFmtId="0" fontId="17" fillId="0" borderId="54" xfId="212" applyFont="1" applyBorder="1" applyAlignment="1">
      <alignment horizontal="center" wrapText="1"/>
    </xf>
    <xf numFmtId="0" fontId="61" fillId="0" borderId="47" xfId="212" applyFont="1" applyBorder="1" applyAlignment="1">
      <alignment horizontal="center" wrapText="1"/>
    </xf>
    <xf numFmtId="0" fontId="63" fillId="0" borderId="2" xfId="212" applyFont="1" applyFill="1" applyBorder="1" applyAlignment="1">
      <alignment horizontal="center"/>
    </xf>
    <xf numFmtId="0" fontId="63" fillId="0" borderId="61" xfId="212" applyFont="1" applyFill="1" applyBorder="1" applyAlignment="1">
      <alignment wrapText="1"/>
    </xf>
    <xf numFmtId="181" fontId="51" fillId="0" borderId="280" xfId="0" applyNumberFormat="1" applyFont="1" applyFill="1" applyBorder="1" applyAlignment="1">
      <alignment horizontal="right"/>
    </xf>
    <xf numFmtId="181" fontId="51" fillId="0" borderId="129" xfId="0" applyNumberFormat="1" applyFont="1" applyFill="1" applyBorder="1" applyAlignment="1">
      <alignment horizontal="right"/>
    </xf>
    <xf numFmtId="181" fontId="51" fillId="0" borderId="209" xfId="0" applyNumberFormat="1" applyFont="1" applyFill="1" applyBorder="1" applyAlignment="1">
      <alignment horizontal="right"/>
    </xf>
    <xf numFmtId="0" fontId="63" fillId="0" borderId="21" xfId="212" applyFont="1" applyFill="1" applyBorder="1" applyAlignment="1">
      <alignment horizontal="center"/>
    </xf>
    <xf numFmtId="0" fontId="64" fillId="0" borderId="11" xfId="212" applyFont="1" applyFill="1" applyBorder="1" applyAlignment="1">
      <alignment wrapText="1"/>
    </xf>
    <xf numFmtId="0" fontId="72" fillId="0" borderId="0" xfId="212" applyFont="1" applyBorder="1"/>
    <xf numFmtId="0" fontId="63" fillId="0" borderId="23" xfId="212" applyFont="1" applyFill="1" applyBorder="1" applyAlignment="1">
      <alignment wrapText="1"/>
    </xf>
    <xf numFmtId="181" fontId="32" fillId="0" borderId="0" xfId="212" applyNumberFormat="1" applyFont="1" applyBorder="1"/>
    <xf numFmtId="3" fontId="73" fillId="0" borderId="0" xfId="13" applyNumberFormat="1" applyFont="1" applyFill="1" applyBorder="1" applyAlignment="1" applyProtection="1">
      <alignment wrapText="1"/>
    </xf>
    <xf numFmtId="3" fontId="32" fillId="0" borderId="0" xfId="212" applyNumberFormat="1" applyFont="1" applyBorder="1"/>
    <xf numFmtId="0" fontId="64" fillId="0" borderId="61" xfId="212" applyFont="1" applyFill="1" applyBorder="1" applyAlignment="1">
      <alignment wrapText="1"/>
    </xf>
    <xf numFmtId="181" fontId="65" fillId="0" borderId="0" xfId="0" applyNumberFormat="1" applyFont="1" applyFill="1" applyBorder="1" applyAlignment="1">
      <alignment horizontal="right"/>
    </xf>
    <xf numFmtId="182" fontId="32" fillId="0" borderId="0" xfId="212" applyNumberFormat="1" applyFont="1" applyBorder="1"/>
    <xf numFmtId="3" fontId="15" fillId="0" borderId="0" xfId="212" applyNumberFormat="1"/>
    <xf numFmtId="0" fontId="15" fillId="0" borderId="0" xfId="212" applyAlignment="1">
      <alignment horizontal="left"/>
    </xf>
    <xf numFmtId="0" fontId="63" fillId="0" borderId="11" xfId="212" applyFont="1" applyFill="1" applyBorder="1" applyAlignment="1">
      <alignment wrapText="1"/>
    </xf>
    <xf numFmtId="3" fontId="77" fillId="0" borderId="248" xfId="212" applyNumberFormat="1" applyFont="1" applyFill="1" applyBorder="1"/>
    <xf numFmtId="3" fontId="77" fillId="0" borderId="211" xfId="212" applyNumberFormat="1" applyFont="1" applyFill="1" applyBorder="1"/>
    <xf numFmtId="0" fontId="63" fillId="0" borderId="15" xfId="212" applyFont="1" applyFill="1" applyBorder="1" applyAlignment="1">
      <alignment horizontal="center"/>
    </xf>
    <xf numFmtId="0" fontId="63" fillId="0" borderId="16" xfId="212" applyFont="1" applyFill="1" applyBorder="1" applyAlignment="1">
      <alignment wrapText="1"/>
    </xf>
    <xf numFmtId="0" fontId="63" fillId="0" borderId="22" xfId="212" applyFont="1" applyFill="1" applyBorder="1" applyAlignment="1">
      <alignment horizontal="center"/>
    </xf>
    <xf numFmtId="0" fontId="66" fillId="0" borderId="103" xfId="13" applyFont="1" applyFill="1" applyBorder="1" applyAlignment="1" applyProtection="1">
      <alignment horizontal="center" vertical="center"/>
    </xf>
    <xf numFmtId="0" fontId="66" fillId="0" borderId="16" xfId="13" applyFont="1" applyFill="1" applyBorder="1" applyAlignment="1" applyProtection="1">
      <alignment vertical="center" wrapText="1"/>
    </xf>
    <xf numFmtId="3" fontId="78" fillId="0" borderId="15" xfId="13" applyNumberFormat="1" applyFont="1" applyFill="1" applyBorder="1" applyAlignment="1" applyProtection="1">
      <alignment vertical="center" wrapText="1"/>
    </xf>
    <xf numFmtId="3" fontId="78" fillId="0" borderId="20" xfId="13" applyNumberFormat="1" applyFont="1" applyFill="1" applyBorder="1" applyAlignment="1" applyProtection="1">
      <alignment vertical="center" wrapText="1"/>
    </xf>
    <xf numFmtId="3" fontId="78" fillId="0" borderId="16" xfId="13" applyNumberFormat="1" applyFont="1" applyFill="1" applyBorder="1" applyAlignment="1" applyProtection="1">
      <alignment vertical="center" wrapText="1"/>
    </xf>
    <xf numFmtId="3" fontId="79" fillId="0" borderId="99" xfId="13" applyNumberFormat="1" applyFont="1" applyFill="1" applyBorder="1" applyAlignment="1" applyProtection="1">
      <alignment vertical="center" wrapText="1"/>
    </xf>
    <xf numFmtId="3" fontId="79" fillId="0" borderId="211" xfId="13" applyNumberFormat="1" applyFont="1" applyFill="1" applyBorder="1" applyAlignment="1" applyProtection="1">
      <alignment vertical="center" wrapText="1"/>
    </xf>
    <xf numFmtId="173" fontId="15" fillId="0" borderId="0" xfId="213" applyFont="1"/>
    <xf numFmtId="0" fontId="66" fillId="0" borderId="104" xfId="13" applyFont="1" applyFill="1" applyBorder="1" applyAlignment="1" applyProtection="1">
      <alignment horizontal="center" vertical="center"/>
    </xf>
    <xf numFmtId="0" fontId="66" fillId="0" borderId="100" xfId="13" applyFont="1" applyFill="1" applyBorder="1" applyAlignment="1" applyProtection="1">
      <alignment vertical="center" wrapText="1"/>
    </xf>
    <xf numFmtId="3" fontId="78" fillId="0" borderId="172" xfId="13" applyNumberFormat="1" applyFont="1" applyFill="1" applyBorder="1" applyAlignment="1" applyProtection="1">
      <alignment vertical="center" wrapText="1"/>
    </xf>
    <xf numFmtId="3" fontId="78" fillId="0" borderId="264" xfId="13" applyNumberFormat="1" applyFont="1" applyFill="1" applyBorder="1" applyAlignment="1" applyProtection="1">
      <alignment vertical="center" wrapText="1"/>
    </xf>
    <xf numFmtId="3" fontId="78" fillId="0" borderId="100" xfId="13" applyNumberFormat="1" applyFont="1" applyFill="1" applyBorder="1" applyAlignment="1" applyProtection="1">
      <alignment vertical="center" wrapText="1"/>
    </xf>
    <xf numFmtId="3" fontId="79" fillId="0" borderId="238" xfId="13" applyNumberFormat="1" applyFont="1" applyFill="1" applyBorder="1" applyAlignment="1" applyProtection="1">
      <alignment vertical="center" wrapText="1"/>
    </xf>
    <xf numFmtId="3" fontId="79" fillId="0" borderId="214" xfId="13" applyNumberFormat="1" applyFont="1" applyFill="1" applyBorder="1" applyAlignment="1" applyProtection="1">
      <alignment vertical="center" wrapText="1"/>
    </xf>
    <xf numFmtId="0" fontId="66" fillId="0" borderId="142" xfId="13" applyFont="1" applyFill="1" applyBorder="1" applyAlignment="1" applyProtection="1">
      <alignment horizontal="center" vertical="center"/>
    </xf>
    <xf numFmtId="0" fontId="66" fillId="0" borderId="173" xfId="13" applyFont="1" applyFill="1" applyBorder="1" applyAlignment="1" applyProtection="1">
      <alignment vertical="center" wrapText="1"/>
    </xf>
    <xf numFmtId="3" fontId="78" fillId="0" borderId="122" xfId="13" applyNumberFormat="1" applyFont="1" applyFill="1" applyBorder="1" applyAlignment="1" applyProtection="1">
      <alignment vertical="center" wrapText="1"/>
    </xf>
    <xf numFmtId="3" fontId="78" fillId="0" borderId="124" xfId="13" applyNumberFormat="1" applyFont="1" applyFill="1" applyBorder="1" applyAlignment="1" applyProtection="1">
      <alignment vertical="center" wrapText="1"/>
    </xf>
    <xf numFmtId="3" fontId="78" fillId="0" borderId="173" xfId="13" applyNumberFormat="1" applyFont="1" applyFill="1" applyBorder="1" applyAlignment="1" applyProtection="1">
      <alignment vertical="center" wrapText="1"/>
    </xf>
    <xf numFmtId="3" fontId="79" fillId="0" borderId="133" xfId="13" applyNumberFormat="1" applyFont="1" applyFill="1" applyBorder="1" applyAlignment="1" applyProtection="1">
      <alignment vertical="center" wrapText="1"/>
    </xf>
    <xf numFmtId="3" fontId="79" fillId="0" borderId="145" xfId="13" applyNumberFormat="1" applyFont="1" applyFill="1" applyBorder="1" applyAlignment="1" applyProtection="1">
      <alignment vertical="center" wrapText="1"/>
    </xf>
    <xf numFmtId="0" fontId="66" fillId="0" borderId="21" xfId="13" applyFont="1" applyFill="1" applyBorder="1" applyAlignment="1" applyProtection="1">
      <alignment horizontal="center" vertical="center"/>
    </xf>
    <xf numFmtId="0" fontId="66" fillId="0" borderId="11" xfId="13" applyFont="1" applyFill="1" applyBorder="1" applyAlignment="1" applyProtection="1">
      <alignment vertical="center" wrapText="1"/>
    </xf>
    <xf numFmtId="3" fontId="78" fillId="0" borderId="21" xfId="13" applyNumberFormat="1" applyFont="1" applyFill="1" applyBorder="1" applyAlignment="1" applyProtection="1">
      <alignment vertical="center" wrapText="1"/>
    </xf>
    <xf numFmtId="3" fontId="78" fillId="0" borderId="13" xfId="13" applyNumberFormat="1" applyFont="1" applyFill="1" applyBorder="1" applyAlignment="1" applyProtection="1">
      <alignment vertical="center" wrapText="1"/>
    </xf>
    <xf numFmtId="3" fontId="78" fillId="0" borderId="11" xfId="13" applyNumberFormat="1" applyFont="1" applyFill="1" applyBorder="1" applyAlignment="1" applyProtection="1">
      <alignment vertical="center" wrapText="1"/>
    </xf>
    <xf numFmtId="3" fontId="79" fillId="0" borderId="154" xfId="13" applyNumberFormat="1" applyFont="1" applyFill="1" applyBorder="1" applyAlignment="1" applyProtection="1">
      <alignment vertical="center" wrapText="1"/>
    </xf>
    <xf numFmtId="3" fontId="79" fillId="0" borderId="202" xfId="13" applyNumberFormat="1" applyFont="1" applyFill="1" applyBorder="1" applyAlignment="1" applyProtection="1">
      <alignment vertical="center" wrapText="1"/>
    </xf>
    <xf numFmtId="0" fontId="66" fillId="0" borderId="15" xfId="13" applyFont="1" applyFill="1" applyBorder="1" applyAlignment="1" applyProtection="1">
      <alignment horizontal="center" vertical="center"/>
    </xf>
    <xf numFmtId="0" fontId="66" fillId="0" borderId="36" xfId="13" applyFont="1" applyFill="1" applyBorder="1" applyAlignment="1" applyProtection="1">
      <alignment horizontal="center" vertical="center"/>
    </xf>
    <xf numFmtId="0" fontId="66" fillId="0" borderId="39" xfId="13" applyFont="1" applyFill="1" applyBorder="1" applyAlignment="1" applyProtection="1">
      <alignment vertical="center" wrapText="1"/>
    </xf>
    <xf numFmtId="3" fontId="78" fillId="0" borderId="36" xfId="13" applyNumberFormat="1" applyFont="1" applyFill="1" applyBorder="1" applyAlignment="1" applyProtection="1">
      <alignment vertical="center" wrapText="1"/>
    </xf>
    <xf numFmtId="3" fontId="78" fillId="0" borderId="58" xfId="13" applyNumberFormat="1" applyFont="1" applyFill="1" applyBorder="1" applyAlignment="1" applyProtection="1">
      <alignment vertical="center" wrapText="1"/>
    </xf>
    <xf numFmtId="3" fontId="78" fillId="0" borderId="39" xfId="13" applyNumberFormat="1" applyFont="1" applyFill="1" applyBorder="1" applyAlignment="1" applyProtection="1">
      <alignment vertical="center" wrapText="1"/>
    </xf>
    <xf numFmtId="3" fontId="79" fillId="0" borderId="155" xfId="13" applyNumberFormat="1" applyFont="1" applyFill="1" applyBorder="1" applyAlignment="1" applyProtection="1">
      <alignment vertical="center" wrapText="1"/>
    </xf>
    <xf numFmtId="3" fontId="79" fillId="0" borderId="203" xfId="13" applyNumberFormat="1" applyFont="1" applyFill="1" applyBorder="1" applyAlignment="1" applyProtection="1">
      <alignment vertical="center" wrapText="1"/>
    </xf>
    <xf numFmtId="0" fontId="66" fillId="0" borderId="6" xfId="13" applyFont="1" applyFill="1" applyBorder="1" applyAlignment="1" applyProtection="1">
      <alignment horizontal="center" vertical="center"/>
    </xf>
    <xf numFmtId="0" fontId="66" fillId="0" borderId="59" xfId="13" applyFont="1" applyFill="1" applyBorder="1" applyAlignment="1" applyProtection="1">
      <alignment vertical="center" wrapText="1"/>
    </xf>
    <xf numFmtId="3" fontId="78" fillId="0" borderId="31" xfId="13" applyNumberFormat="1" applyFont="1" applyFill="1" applyBorder="1" applyAlignment="1" applyProtection="1">
      <alignment vertical="center" wrapText="1"/>
    </xf>
    <xf numFmtId="3" fontId="78" fillId="0" borderId="315" xfId="13" applyNumberFormat="1" applyFont="1" applyFill="1" applyBorder="1" applyAlignment="1" applyProtection="1">
      <alignment vertical="center" wrapText="1"/>
    </xf>
    <xf numFmtId="3" fontId="78" fillId="0" borderId="59" xfId="13" applyNumberFormat="1" applyFont="1" applyFill="1" applyBorder="1" applyAlignment="1" applyProtection="1">
      <alignment vertical="center" wrapText="1"/>
    </xf>
    <xf numFmtId="3" fontId="79" fillId="0" borderId="328" xfId="13" applyNumberFormat="1" applyFont="1" applyFill="1" applyBorder="1" applyAlignment="1" applyProtection="1">
      <alignment vertical="center" wrapText="1"/>
    </xf>
    <xf numFmtId="3" fontId="79" fillId="0" borderId="336" xfId="13" applyNumberFormat="1" applyFont="1" applyFill="1" applyBorder="1" applyAlignment="1" applyProtection="1">
      <alignment vertical="center" wrapText="1"/>
    </xf>
    <xf numFmtId="0" fontId="61" fillId="0" borderId="21" xfId="13" applyFont="1" applyFill="1" applyBorder="1" applyAlignment="1" applyProtection="1">
      <alignment horizontal="center" vertical="center"/>
    </xf>
    <xf numFmtId="0" fontId="63" fillId="0" borderId="11" xfId="13" applyFont="1" applyFill="1" applyBorder="1" applyAlignment="1" applyProtection="1">
      <alignment vertical="center"/>
    </xf>
    <xf numFmtId="3" fontId="80" fillId="0" borderId="21" xfId="13" applyNumberFormat="1" applyFont="1" applyFill="1" applyBorder="1" applyAlignment="1" applyProtection="1">
      <alignment vertical="center"/>
    </xf>
    <xf numFmtId="3" fontId="80" fillId="0" borderId="13" xfId="13" applyNumberFormat="1" applyFont="1" applyFill="1" applyBorder="1" applyAlignment="1" applyProtection="1">
      <alignment vertical="center"/>
    </xf>
    <xf numFmtId="3" fontId="80" fillId="0" borderId="11" xfId="13" applyNumberFormat="1" applyFont="1" applyFill="1" applyBorder="1" applyAlignment="1" applyProtection="1">
      <alignment vertical="center"/>
    </xf>
    <xf numFmtId="3" fontId="81" fillId="0" borderId="154" xfId="13" applyNumberFormat="1" applyFont="1" applyFill="1" applyBorder="1" applyAlignment="1" applyProtection="1">
      <alignment vertical="center"/>
    </xf>
    <xf numFmtId="3" fontId="81" fillId="0" borderId="202" xfId="13" applyNumberFormat="1" applyFont="1" applyFill="1" applyBorder="1" applyAlignment="1" applyProtection="1">
      <alignment vertical="center"/>
    </xf>
    <xf numFmtId="0" fontId="61" fillId="0" borderId="15" xfId="13" applyFont="1" applyFill="1" applyBorder="1" applyAlignment="1" applyProtection="1">
      <alignment horizontal="center" vertical="center"/>
    </xf>
    <xf numFmtId="0" fontId="63" fillId="0" borderId="16" xfId="13" applyFont="1" applyFill="1" applyBorder="1" applyAlignment="1" applyProtection="1">
      <alignment vertical="center"/>
    </xf>
    <xf numFmtId="3" fontId="80" fillId="0" borderId="15" xfId="13" applyNumberFormat="1" applyFont="1" applyFill="1" applyBorder="1" applyAlignment="1" applyProtection="1">
      <alignment vertical="center"/>
    </xf>
    <xf numFmtId="3" fontId="80" fillId="0" borderId="20" xfId="13" applyNumberFormat="1" applyFont="1" applyFill="1" applyBorder="1" applyAlignment="1" applyProtection="1">
      <alignment vertical="center"/>
    </xf>
    <xf numFmtId="3" fontId="80" fillId="0" borderId="16" xfId="13" applyNumberFormat="1" applyFont="1" applyFill="1" applyBorder="1" applyAlignment="1" applyProtection="1">
      <alignment vertical="center"/>
    </xf>
    <xf numFmtId="3" fontId="81" fillId="0" borderId="99" xfId="13" applyNumberFormat="1" applyFont="1" applyFill="1" applyBorder="1" applyAlignment="1" applyProtection="1">
      <alignment vertical="center"/>
    </xf>
    <xf numFmtId="3" fontId="81" fillId="0" borderId="211" xfId="13" applyNumberFormat="1" applyFont="1" applyFill="1" applyBorder="1" applyAlignment="1" applyProtection="1">
      <alignment vertical="center"/>
    </xf>
    <xf numFmtId="0" fontId="61" fillId="0" borderId="36" xfId="13" applyFont="1" applyFill="1" applyBorder="1" applyAlignment="1" applyProtection="1">
      <alignment horizontal="center" vertical="center"/>
    </xf>
    <xf numFmtId="0" fontId="63" fillId="0" borderId="39" xfId="13" applyFont="1" applyFill="1" applyBorder="1" applyAlignment="1" applyProtection="1">
      <alignment vertical="center"/>
    </xf>
    <xf numFmtId="3" fontId="80" fillId="0" borderId="36" xfId="13" applyNumberFormat="1" applyFont="1" applyFill="1" applyBorder="1" applyAlignment="1" applyProtection="1">
      <alignment vertical="center"/>
    </xf>
    <xf numFmtId="3" fontId="80" fillId="0" borderId="58" xfId="13" applyNumberFormat="1" applyFont="1" applyFill="1" applyBorder="1" applyAlignment="1" applyProtection="1">
      <alignment vertical="center"/>
    </xf>
    <xf numFmtId="3" fontId="80" fillId="0" borderId="39" xfId="13" applyNumberFormat="1" applyFont="1" applyFill="1" applyBorder="1" applyAlignment="1" applyProtection="1">
      <alignment vertical="center"/>
    </xf>
    <xf numFmtId="3" fontId="81" fillId="0" borderId="155" xfId="13" applyNumberFormat="1" applyFont="1" applyFill="1" applyBorder="1" applyAlignment="1" applyProtection="1">
      <alignment vertical="center"/>
    </xf>
    <xf numFmtId="3" fontId="81" fillId="0" borderId="203" xfId="13" applyNumberFormat="1" applyFont="1" applyFill="1" applyBorder="1" applyAlignment="1" applyProtection="1">
      <alignment vertical="center"/>
    </xf>
    <xf numFmtId="0" fontId="61" fillId="0" borderId="47" xfId="13" applyFont="1" applyFill="1" applyBorder="1" applyAlignment="1" applyProtection="1">
      <alignment horizontal="center" vertical="center"/>
    </xf>
    <xf numFmtId="0" fontId="63" fillId="0" borderId="29" xfId="13" applyFont="1" applyFill="1" applyBorder="1" applyAlignment="1" applyProtection="1">
      <alignment vertical="center"/>
    </xf>
    <xf numFmtId="3" fontId="80" fillId="0" borderId="47" xfId="13" applyNumberFormat="1" applyFont="1" applyFill="1" applyBorder="1" applyAlignment="1" applyProtection="1">
      <alignment vertical="center"/>
    </xf>
    <xf numFmtId="3" fontId="80" fillId="0" borderId="5" xfId="13" applyNumberFormat="1" applyFont="1" applyFill="1" applyBorder="1" applyAlignment="1" applyProtection="1">
      <alignment vertical="center"/>
    </xf>
    <xf numFmtId="3" fontId="80" fillId="0" borderId="29" xfId="13" applyNumberFormat="1" applyFont="1" applyFill="1" applyBorder="1" applyAlignment="1" applyProtection="1">
      <alignment vertical="center"/>
    </xf>
    <xf numFmtId="3" fontId="81" fillId="0" borderId="330" xfId="13" applyNumberFormat="1" applyFont="1" applyFill="1" applyBorder="1" applyAlignment="1" applyProtection="1">
      <alignment vertical="center"/>
    </xf>
    <xf numFmtId="3" fontId="81" fillId="0" borderId="337" xfId="13" applyNumberFormat="1" applyFont="1" applyFill="1" applyBorder="1" applyAlignment="1" applyProtection="1">
      <alignment vertical="center"/>
    </xf>
    <xf numFmtId="0" fontId="67" fillId="0" borderId="0" xfId="13" applyFont="1" applyFill="1" applyAlignment="1" applyProtection="1"/>
    <xf numFmtId="0" fontId="25" fillId="0" borderId="0" xfId="212" applyFont="1" applyFill="1"/>
    <xf numFmtId="0" fontId="82" fillId="0" borderId="0" xfId="212" applyFont="1" applyFill="1" applyAlignment="1">
      <alignment wrapText="1"/>
    </xf>
    <xf numFmtId="3" fontId="83" fillId="0" borderId="0" xfId="212" applyNumberFormat="1" applyFont="1" applyAlignment="1">
      <alignment horizontal="left"/>
    </xf>
    <xf numFmtId="0" fontId="83" fillId="0" borderId="0" xfId="212" applyFont="1"/>
    <xf numFmtId="171" fontId="83" fillId="0" borderId="0" xfId="216" applyNumberFormat="1" applyFont="1"/>
    <xf numFmtId="3" fontId="83" fillId="0" borderId="0" xfId="212" applyNumberFormat="1" applyFont="1" applyAlignment="1">
      <alignment horizontal="center"/>
    </xf>
    <xf numFmtId="0" fontId="83" fillId="0" borderId="0" xfId="212" applyFont="1" applyAlignment="1">
      <alignment horizontal="left"/>
    </xf>
    <xf numFmtId="0" fontId="84" fillId="0" borderId="0" xfId="212" applyFont="1" applyAlignment="1">
      <alignment horizontal="left" vertical="center"/>
    </xf>
    <xf numFmtId="0" fontId="84" fillId="0" borderId="0" xfId="212" applyFont="1" applyAlignment="1">
      <alignment horizontal="center" wrapText="1"/>
    </xf>
    <xf numFmtId="171" fontId="84" fillId="0" borderId="0" xfId="216" applyNumberFormat="1" applyFont="1" applyAlignment="1">
      <alignment horizontal="center" wrapText="1"/>
    </xf>
    <xf numFmtId="0" fontId="57" fillId="0" borderId="0" xfId="212" applyFont="1" applyFill="1" applyAlignment="1">
      <alignment horizontal="left" vertical="center"/>
    </xf>
    <xf numFmtId="0" fontId="84" fillId="0" borderId="0" xfId="212" applyFont="1" applyFill="1" applyAlignment="1">
      <alignment horizontal="center" wrapText="1"/>
    </xf>
    <xf numFmtId="171" fontId="84" fillId="0" borderId="0" xfId="216" applyNumberFormat="1" applyFont="1" applyFill="1" applyAlignment="1">
      <alignment horizontal="center" wrapText="1"/>
    </xf>
    <xf numFmtId="0" fontId="17" fillId="0" borderId="133" xfId="212" applyFont="1" applyFill="1" applyBorder="1" applyAlignment="1">
      <alignment horizontal="left" vertical="center"/>
    </xf>
    <xf numFmtId="0" fontId="17" fillId="0" borderId="171" xfId="212" applyFont="1" applyFill="1" applyBorder="1" applyAlignment="1">
      <alignment horizontal="center" wrapText="1"/>
    </xf>
    <xf numFmtId="0" fontId="17" fillId="0" borderId="186" xfId="212" applyFont="1" applyFill="1" applyBorder="1" applyAlignment="1">
      <alignment horizontal="center" wrapText="1"/>
    </xf>
    <xf numFmtId="171" fontId="17" fillId="0" borderId="185" xfId="216" applyNumberFormat="1" applyFont="1" applyFill="1" applyBorder="1" applyAlignment="1">
      <alignment horizontal="center" wrapText="1"/>
    </xf>
    <xf numFmtId="171" fontId="17" fillId="0" borderId="124" xfId="216" applyNumberFormat="1" applyFont="1" applyFill="1" applyBorder="1" applyAlignment="1">
      <alignment horizontal="center"/>
    </xf>
    <xf numFmtId="179" fontId="17" fillId="0" borderId="146" xfId="216" applyNumberFormat="1" applyFont="1" applyFill="1" applyBorder="1" applyAlignment="1">
      <alignment horizontal="center" wrapText="1"/>
    </xf>
    <xf numFmtId="0" fontId="17" fillId="0" borderId="97" xfId="212" applyFont="1" applyFill="1" applyBorder="1" applyAlignment="1">
      <alignment horizontal="center" wrapText="1"/>
    </xf>
    <xf numFmtId="0" fontId="17" fillId="0" borderId="162" xfId="212" applyFont="1" applyFill="1" applyBorder="1" applyAlignment="1">
      <alignment horizontal="center" wrapText="1"/>
    </xf>
    <xf numFmtId="0" fontId="17" fillId="0" borderId="172" xfId="212" applyFont="1" applyFill="1" applyBorder="1" applyAlignment="1">
      <alignment horizontal="center" wrapText="1"/>
    </xf>
    <xf numFmtId="179" fontId="17" fillId="0" borderId="179" xfId="216" applyNumberFormat="1" applyFont="1" applyFill="1" applyBorder="1" applyAlignment="1">
      <alignment horizontal="center" wrapText="1"/>
    </xf>
    <xf numFmtId="0" fontId="15" fillId="0" borderId="95" xfId="212" applyFont="1" applyFill="1" applyBorder="1" applyAlignment="1">
      <alignment vertical="center"/>
    </xf>
    <xf numFmtId="0" fontId="15" fillId="0" borderId="11" xfId="212" applyFont="1" applyFill="1" applyBorder="1" applyAlignment="1">
      <alignment vertical="center" wrapText="1"/>
    </xf>
    <xf numFmtId="3" fontId="85" fillId="0" borderId="157" xfId="216" applyNumberFormat="1" applyFont="1" applyFill="1" applyBorder="1"/>
    <xf numFmtId="3" fontId="85" fillId="0" borderId="66" xfId="216" applyNumberFormat="1" applyFont="1" applyFill="1" applyBorder="1"/>
    <xf numFmtId="183" fontId="85" fillId="0" borderId="271" xfId="1" applyNumberFormat="1" applyFont="1" applyFill="1" applyBorder="1" applyAlignment="1">
      <alignment vertical="center"/>
    </xf>
    <xf numFmtId="0" fontId="83" fillId="0" borderId="0" xfId="212" applyFont="1" applyFill="1"/>
    <xf numFmtId="0" fontId="15" fillId="0" borderId="103" xfId="212" applyFont="1" applyFill="1" applyBorder="1" applyAlignment="1">
      <alignment vertical="center"/>
    </xf>
    <xf numFmtId="0" fontId="15" fillId="0" borderId="16" xfId="212" applyFont="1" applyFill="1" applyBorder="1" applyAlignment="1">
      <alignment vertical="center" wrapText="1"/>
    </xf>
    <xf numFmtId="3" fontId="85" fillId="0" borderId="126" xfId="216" applyNumberFormat="1" applyFont="1" applyFill="1" applyBorder="1"/>
    <xf numFmtId="3" fontId="85" fillId="0" borderId="62" xfId="216" applyNumberFormat="1" applyFont="1" applyFill="1" applyBorder="1"/>
    <xf numFmtId="183" fontId="85" fillId="0" borderId="206" xfId="1" applyNumberFormat="1" applyFont="1" applyFill="1" applyBorder="1" applyAlignment="1">
      <alignment vertical="center"/>
    </xf>
    <xf numFmtId="3" fontId="86" fillId="0" borderId="0" xfId="231" applyNumberFormat="1" applyFont="1" applyFill="1" applyBorder="1" applyAlignment="1" applyProtection="1">
      <alignment horizontal="left"/>
    </xf>
    <xf numFmtId="0" fontId="84" fillId="0" borderId="0" xfId="212" applyFont="1" applyFill="1"/>
    <xf numFmtId="2" fontId="0" fillId="0" borderId="0" xfId="0" applyNumberFormat="1" applyFill="1" applyAlignment="1">
      <alignment horizontal="left"/>
    </xf>
    <xf numFmtId="0" fontId="35" fillId="0" borderId="0" xfId="231" applyFont="1" applyFill="1" applyBorder="1" applyAlignment="1" applyProtection="1">
      <alignment horizontal="right"/>
    </xf>
    <xf numFmtId="182" fontId="87" fillId="0" borderId="0" xfId="2" applyNumberFormat="1" applyFont="1" applyFill="1"/>
    <xf numFmtId="2" fontId="0" fillId="0" borderId="0" xfId="0" applyNumberFormat="1" applyFill="1"/>
    <xf numFmtId="183" fontId="88" fillId="0" borderId="206" xfId="1" applyNumberFormat="1" applyFont="1" applyFill="1" applyBorder="1" applyAlignment="1">
      <alignment vertical="center"/>
    </xf>
    <xf numFmtId="2" fontId="83" fillId="0" borderId="0" xfId="212" applyNumberFormat="1" applyFont="1" applyFill="1"/>
    <xf numFmtId="0" fontId="15" fillId="0" borderId="183" xfId="212" applyFont="1" applyFill="1" applyBorder="1" applyAlignment="1">
      <alignment vertical="center"/>
    </xf>
    <xf numFmtId="0" fontId="15" fillId="0" borderId="23" xfId="212" applyFont="1" applyFill="1" applyBorder="1" applyAlignment="1">
      <alignment vertical="center" wrapText="1"/>
    </xf>
    <xf numFmtId="3" fontId="85" fillId="0" borderId="70" xfId="216" applyNumberFormat="1" applyFont="1" applyFill="1" applyBorder="1"/>
    <xf numFmtId="3" fontId="85" fillId="0" borderId="158" xfId="216" applyNumberFormat="1" applyFont="1" applyFill="1" applyBorder="1"/>
    <xf numFmtId="3" fontId="85" fillId="0" borderId="250" xfId="216" applyNumberFormat="1" applyFont="1" applyFill="1" applyBorder="1" applyAlignment="1">
      <alignment vertical="center"/>
    </xf>
    <xf numFmtId="3" fontId="85" fillId="0" borderId="71" xfId="216" applyNumberFormat="1" applyFont="1" applyFill="1" applyBorder="1"/>
    <xf numFmtId="183" fontId="85" fillId="0" borderId="207" xfId="1" applyNumberFormat="1" applyFont="1" applyFill="1" applyBorder="1" applyAlignment="1">
      <alignment vertical="center"/>
    </xf>
    <xf numFmtId="3" fontId="84" fillId="0" borderId="0" xfId="212" applyNumberFormat="1" applyFont="1" applyFill="1"/>
    <xf numFmtId="0" fontId="15" fillId="0" borderId="68" xfId="212" applyFont="1" applyFill="1" applyBorder="1" applyAlignment="1">
      <alignment horizontal="center"/>
    </xf>
    <xf numFmtId="3" fontId="85" fillId="0" borderId="127" xfId="212" applyNumberFormat="1" applyFont="1" applyFill="1" applyBorder="1"/>
    <xf numFmtId="3" fontId="85" fillId="0" borderId="107" xfId="216" applyNumberFormat="1" applyFont="1" applyFill="1" applyBorder="1"/>
    <xf numFmtId="3" fontId="85" fillId="0" borderId="249" xfId="212" applyNumberFormat="1" applyFont="1" applyFill="1" applyBorder="1"/>
    <xf numFmtId="183" fontId="85" fillId="0" borderId="69" xfId="1" applyNumberFormat="1" applyFont="1" applyFill="1" applyBorder="1"/>
    <xf numFmtId="3" fontId="83" fillId="0" borderId="0" xfId="212" applyNumberFormat="1" applyFont="1" applyFill="1"/>
    <xf numFmtId="0" fontId="15" fillId="0" borderId="70" xfId="212" applyFont="1" applyFill="1" applyBorder="1" applyAlignment="1">
      <alignment horizontal="center"/>
    </xf>
    <xf numFmtId="3" fontId="85" fillId="0" borderId="121" xfId="212" applyNumberFormat="1" applyFont="1" applyFill="1" applyBorder="1"/>
    <xf numFmtId="3" fontId="85" fillId="0" borderId="120" xfId="216" applyNumberFormat="1" applyFont="1" applyFill="1" applyBorder="1"/>
    <xf numFmtId="3" fontId="85" fillId="0" borderId="250" xfId="212" applyNumberFormat="1" applyFont="1" applyFill="1" applyBorder="1"/>
    <xf numFmtId="183" fontId="85" fillId="0" borderId="72" xfId="1" applyNumberFormat="1" applyFont="1" applyFill="1" applyBorder="1"/>
    <xf numFmtId="0" fontId="15" fillId="0" borderId="241" xfId="212" applyFont="1" applyFill="1" applyBorder="1" applyAlignment="1">
      <alignment horizontal="center"/>
    </xf>
    <xf numFmtId="3" fontId="85" fillId="0" borderId="145" xfId="212" applyNumberFormat="1" applyFont="1" applyFill="1" applyBorder="1"/>
    <xf numFmtId="3" fontId="85" fillId="0" borderId="276" xfId="216" applyNumberFormat="1" applyFont="1" applyFill="1" applyBorder="1"/>
    <xf numFmtId="3" fontId="85" fillId="0" borderId="274" xfId="216" applyNumberFormat="1" applyFont="1" applyFill="1" applyBorder="1"/>
    <xf numFmtId="3" fontId="85" fillId="0" borderId="254" xfId="216" applyNumberFormat="1" applyFont="1" applyFill="1" applyBorder="1"/>
    <xf numFmtId="3" fontId="85" fillId="0" borderId="133" xfId="212" applyNumberFormat="1" applyFont="1" applyFill="1" applyBorder="1"/>
    <xf numFmtId="3" fontId="85" fillId="0" borderId="66" xfId="212" applyNumberFormat="1" applyFont="1" applyFill="1" applyBorder="1"/>
    <xf numFmtId="183" fontId="85" fillId="0" borderId="275" xfId="1" applyNumberFormat="1" applyFont="1" applyFill="1" applyBorder="1"/>
    <xf numFmtId="0" fontId="15" fillId="0" borderId="65" xfId="212" applyFont="1" applyFill="1" applyBorder="1" applyAlignment="1">
      <alignment horizontal="center"/>
    </xf>
    <xf numFmtId="3" fontId="85" fillId="0" borderId="118" xfId="212" applyNumberFormat="1" applyFont="1" applyFill="1" applyBorder="1"/>
    <xf numFmtId="3" fontId="85" fillId="0" borderId="106" xfId="216" applyNumberFormat="1" applyFont="1" applyFill="1" applyBorder="1"/>
    <xf numFmtId="3" fontId="85" fillId="0" borderId="175" xfId="212" applyNumberFormat="1" applyFont="1" applyFill="1" applyBorder="1"/>
    <xf numFmtId="183" fontId="85" fillId="0" borderId="67" xfId="1" applyNumberFormat="1" applyFont="1" applyFill="1" applyBorder="1"/>
    <xf numFmtId="0" fontId="83" fillId="0" borderId="0" xfId="212" applyFont="1" applyFill="1" applyBorder="1"/>
    <xf numFmtId="0" fontId="83" fillId="0" borderId="0" xfId="212" applyFont="1" applyBorder="1"/>
    <xf numFmtId="0" fontId="0" fillId="0" borderId="0" xfId="0" applyFill="1"/>
    <xf numFmtId="3" fontId="85" fillId="0" borderId="0" xfId="216" applyNumberFormat="1" applyFont="1" applyFill="1" applyBorder="1"/>
    <xf numFmtId="179" fontId="85" fillId="0" borderId="0" xfId="216" applyNumberFormat="1" applyFont="1" applyFill="1" applyBorder="1"/>
    <xf numFmtId="0" fontId="15" fillId="0" borderId="0" xfId="212" applyFont="1" applyFill="1" applyAlignment="1">
      <alignment horizontal="left"/>
    </xf>
    <xf numFmtId="0" fontId="15" fillId="0" borderId="0" xfId="212" applyFont="1" applyFill="1"/>
    <xf numFmtId="171" fontId="83" fillId="0" borderId="0" xfId="216" applyNumberFormat="1" applyFont="1" applyFill="1"/>
    <xf numFmtId="0" fontId="83" fillId="0" borderId="0" xfId="212" applyFont="1" applyFill="1" applyAlignment="1">
      <alignment horizontal="center"/>
    </xf>
    <xf numFmtId="0" fontId="83" fillId="0" borderId="0" xfId="212" applyFont="1" applyAlignment="1">
      <alignment horizontal="center"/>
    </xf>
    <xf numFmtId="3" fontId="85" fillId="0" borderId="72" xfId="216" applyNumberFormat="1" applyFont="1" applyFill="1" applyBorder="1"/>
    <xf numFmtId="0" fontId="0" fillId="9" borderId="0" xfId="0" applyFill="1" applyAlignmen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17" fillId="0" borderId="115" xfId="0" applyFont="1" applyBorder="1" applyAlignment="1">
      <alignment horizontal="center" wrapText="1"/>
    </xf>
    <xf numFmtId="0" fontId="17" fillId="0" borderId="116" xfId="0" applyFont="1" applyBorder="1" applyAlignment="1">
      <alignment horizontal="center" wrapText="1"/>
    </xf>
    <xf numFmtId="0" fontId="17" fillId="0" borderId="339" xfId="0" applyFont="1" applyFill="1" applyBorder="1" applyAlignment="1">
      <alignment horizontal="center" wrapText="1"/>
    </xf>
    <xf numFmtId="0" fontId="17" fillId="0" borderId="240" xfId="0" applyFont="1" applyFill="1" applyBorder="1" applyAlignment="1">
      <alignment horizontal="center" wrapText="1"/>
    </xf>
    <xf numFmtId="0" fontId="17" fillId="0" borderId="115" xfId="0" applyFont="1" applyFill="1" applyBorder="1" applyAlignment="1">
      <alignment horizontal="center" wrapText="1"/>
    </xf>
    <xf numFmtId="0" fontId="0" fillId="0" borderId="95" xfId="0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103" xfId="0" applyFill="1" applyBorder="1" applyAlignment="1">
      <alignment horizontal="center"/>
    </xf>
    <xf numFmtId="0" fontId="0" fillId="0" borderId="16" xfId="0" applyFill="1" applyBorder="1" applyAlignment="1">
      <alignment wrapText="1"/>
    </xf>
    <xf numFmtId="3" fontId="92" fillId="0" borderId="68" xfId="0" applyNumberFormat="1" applyFont="1" applyFill="1" applyBorder="1"/>
    <xf numFmtId="3" fontId="92" fillId="0" borderId="62" xfId="0" applyNumberFormat="1" applyFont="1" applyFill="1" applyBorder="1"/>
    <xf numFmtId="3" fontId="17" fillId="0" borderId="116" xfId="0" applyNumberFormat="1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23" fillId="0" borderId="0" xfId="7" applyFont="1" applyFill="1"/>
    <xf numFmtId="9" fontId="28" fillId="0" borderId="57" xfId="3" applyNumberFormat="1" applyFont="1" applyFill="1" applyBorder="1" applyAlignment="1" applyProtection="1"/>
    <xf numFmtId="0" fontId="23" fillId="0" borderId="42" xfId="1154" applyFont="1" applyBorder="1" applyAlignment="1">
      <alignment horizontal="center"/>
    </xf>
    <xf numFmtId="1" fontId="51" fillId="0" borderId="68" xfId="1155" applyNumberFormat="1" applyFont="1" applyBorder="1" applyAlignment="1">
      <alignment horizontal="right"/>
    </xf>
    <xf numFmtId="1" fontId="51" fillId="0" borderId="62" xfId="1155" applyNumberFormat="1" applyFont="1" applyBorder="1" applyAlignment="1">
      <alignment horizontal="right"/>
    </xf>
    <xf numFmtId="1" fontId="51" fillId="0" borderId="69" xfId="1155" applyNumberFormat="1" applyFont="1" applyBorder="1" applyAlignment="1">
      <alignment horizontal="right"/>
    </xf>
    <xf numFmtId="1" fontId="94" fillId="0" borderId="0" xfId="0" applyNumberFormat="1" applyFont="1" applyBorder="1" applyAlignment="1">
      <alignment horizontal="right"/>
    </xf>
    <xf numFmtId="1" fontId="20" fillId="0" borderId="0" xfId="7" applyNumberFormat="1" applyFont="1" applyFill="1"/>
    <xf numFmtId="49" fontId="23" fillId="0" borderId="32" xfId="1154" applyNumberFormat="1" applyFont="1" applyFill="1" applyBorder="1" applyAlignment="1">
      <alignment horizontal="center" wrapText="1"/>
    </xf>
    <xf numFmtId="3" fontId="23" fillId="4" borderId="133" xfId="3" applyNumberFormat="1" applyFont="1" applyFill="1" applyBorder="1" applyAlignment="1" applyProtection="1">
      <alignment wrapText="1"/>
    </xf>
    <xf numFmtId="3" fontId="23" fillId="0" borderId="275" xfId="3" applyNumberFormat="1" applyFont="1" applyFill="1" applyBorder="1" applyAlignment="1" applyProtection="1">
      <alignment wrapText="1"/>
    </xf>
    <xf numFmtId="3" fontId="23" fillId="4" borderId="250" xfId="3" applyNumberFormat="1" applyFont="1" applyFill="1" applyBorder="1" applyAlignment="1" applyProtection="1">
      <alignment wrapText="1"/>
    </xf>
    <xf numFmtId="3" fontId="23" fillId="0" borderId="72" xfId="3" applyNumberFormat="1" applyFont="1" applyFill="1" applyBorder="1" applyAlignment="1" applyProtection="1">
      <alignment wrapText="1"/>
    </xf>
    <xf numFmtId="3" fontId="23" fillId="4" borderId="175" xfId="3" applyNumberFormat="1" applyFont="1" applyFill="1" applyBorder="1" applyAlignment="1" applyProtection="1">
      <alignment wrapText="1"/>
    </xf>
    <xf numFmtId="3" fontId="23" fillId="0" borderId="67" xfId="3" applyNumberFormat="1" applyFont="1" applyFill="1" applyBorder="1" applyAlignment="1" applyProtection="1">
      <alignment wrapText="1"/>
    </xf>
    <xf numFmtId="3" fontId="23" fillId="4" borderId="310" xfId="3" applyNumberFormat="1" applyFont="1" applyFill="1" applyBorder="1" applyAlignment="1" applyProtection="1">
      <alignment wrapText="1"/>
    </xf>
    <xf numFmtId="3" fontId="23" fillId="0" borderId="266" xfId="3" applyNumberFormat="1" applyFont="1" applyFill="1" applyBorder="1" applyAlignment="1" applyProtection="1">
      <alignment wrapText="1"/>
    </xf>
    <xf numFmtId="49" fontId="23" fillId="0" borderId="2" xfId="1154" applyNumberFormat="1" applyFont="1" applyFill="1" applyBorder="1" applyAlignment="1">
      <alignment horizontal="center" wrapText="1"/>
    </xf>
    <xf numFmtId="49" fontId="23" fillId="0" borderId="63" xfId="1154" applyNumberFormat="1" applyFont="1" applyFill="1" applyBorder="1" applyAlignment="1">
      <alignment horizontal="center" wrapText="1"/>
    </xf>
    <xf numFmtId="3" fontId="23" fillId="0" borderId="145" xfId="3" applyNumberFormat="1" applyFont="1" applyFill="1" applyBorder="1" applyAlignment="1" applyProtection="1">
      <alignment wrapText="1"/>
    </xf>
    <xf numFmtId="3" fontId="23" fillId="0" borderId="121" xfId="3" applyNumberFormat="1" applyFont="1" applyFill="1" applyBorder="1" applyAlignment="1" applyProtection="1">
      <alignment wrapText="1"/>
    </xf>
    <xf numFmtId="3" fontId="23" fillId="0" borderId="118" xfId="3" applyNumberFormat="1" applyFont="1" applyFill="1" applyBorder="1" applyAlignment="1" applyProtection="1">
      <alignment wrapText="1"/>
    </xf>
    <xf numFmtId="3" fontId="23" fillId="0" borderId="201" xfId="3" applyNumberFormat="1" applyFont="1" applyFill="1" applyBorder="1" applyAlignment="1" applyProtection="1">
      <alignment wrapText="1"/>
    </xf>
    <xf numFmtId="0" fontId="51" fillId="0" borderId="0" xfId="212" applyFont="1" applyFill="1"/>
    <xf numFmtId="0" fontId="69" fillId="0" borderId="0" xfId="212" applyFont="1" applyFill="1"/>
    <xf numFmtId="0" fontId="23" fillId="0" borderId="0" xfId="212" applyFont="1" applyFill="1"/>
    <xf numFmtId="181" fontId="65" fillId="0" borderId="134" xfId="0" applyNumberFormat="1" applyFont="1" applyFill="1" applyBorder="1" applyAlignment="1">
      <alignment horizontal="right"/>
    </xf>
    <xf numFmtId="0" fontId="69" fillId="0" borderId="0" xfId="212" applyFont="1" applyFill="1" applyBorder="1"/>
    <xf numFmtId="0" fontId="72" fillId="0" borderId="0" xfId="212" applyFont="1" applyFill="1" applyBorder="1"/>
    <xf numFmtId="0" fontId="17" fillId="0" borderId="193" xfId="0" applyFont="1" applyBorder="1" applyAlignment="1">
      <alignment horizontal="center" wrapText="1"/>
    </xf>
    <xf numFmtId="0" fontId="0" fillId="0" borderId="340" xfId="0" applyFont="1" applyFill="1" applyBorder="1" applyAlignment="1">
      <alignment horizontal="center"/>
    </xf>
    <xf numFmtId="0" fontId="0" fillId="0" borderId="266" xfId="0" applyFont="1" applyFill="1" applyBorder="1" applyAlignment="1">
      <alignment wrapText="1"/>
    </xf>
    <xf numFmtId="171" fontId="17" fillId="0" borderId="128" xfId="1" applyNumberFormat="1" applyFont="1" applyBorder="1" applyAlignment="1"/>
    <xf numFmtId="0" fontId="17" fillId="0" borderId="128" xfId="0" applyFont="1" applyFill="1" applyBorder="1" applyAlignment="1">
      <alignment wrapText="1"/>
    </xf>
    <xf numFmtId="0" fontId="17" fillId="0" borderId="244" xfId="0" applyFont="1" applyBorder="1" applyAlignment="1"/>
    <xf numFmtId="0" fontId="17" fillId="0" borderId="89" xfId="0" applyFont="1" applyBorder="1" applyAlignment="1"/>
    <xf numFmtId="0" fontId="17" fillId="0" borderId="117" xfId="0" applyFont="1" applyBorder="1" applyAlignment="1"/>
    <xf numFmtId="0" fontId="17" fillId="0" borderId="205" xfId="0" applyFont="1" applyBorder="1" applyAlignment="1"/>
    <xf numFmtId="169" fontId="24" fillId="0" borderId="271" xfId="0" applyNumberFormat="1" applyFont="1" applyBorder="1" applyAlignment="1"/>
    <xf numFmtId="0" fontId="0" fillId="0" borderId="67" xfId="0" applyFont="1" applyBorder="1" applyAlignment="1"/>
    <xf numFmtId="0" fontId="0" fillId="0" borderId="266" xfId="0" applyFont="1" applyBorder="1" applyAlignment="1"/>
    <xf numFmtId="0" fontId="17" fillId="0" borderId="267" xfId="0" applyFont="1" applyBorder="1" applyAlignment="1">
      <alignment horizontal="center" wrapText="1"/>
    </xf>
    <xf numFmtId="169" fontId="0" fillId="0" borderId="248" xfId="0" applyNumberFormat="1" applyFont="1" applyBorder="1" applyAlignment="1"/>
    <xf numFmtId="169" fontId="0" fillId="0" borderId="211" xfId="0" applyNumberFormat="1" applyFont="1" applyBorder="1" applyAlignment="1"/>
    <xf numFmtId="169" fontId="23" fillId="0" borderId="211" xfId="0" applyNumberFormat="1" applyFont="1" applyBorder="1" applyAlignment="1"/>
    <xf numFmtId="169" fontId="23" fillId="0" borderId="214" xfId="0" applyNumberFormat="1" applyFont="1" applyBorder="1" applyAlignment="1"/>
    <xf numFmtId="0" fontId="17" fillId="0" borderId="65" xfId="0" applyFont="1" applyFill="1" applyBorder="1" applyAlignment="1">
      <alignment horizontal="center"/>
    </xf>
    <xf numFmtId="0" fontId="17" fillId="0" borderId="166" xfId="0" applyFont="1" applyFill="1" applyBorder="1" applyAlignment="1">
      <alignment horizontal="center" wrapText="1"/>
    </xf>
    <xf numFmtId="0" fontId="24" fillId="0" borderId="191" xfId="0" applyFont="1" applyFill="1" applyBorder="1"/>
    <xf numFmtId="0" fontId="24" fillId="0" borderId="194" xfId="0" applyFont="1" applyFill="1" applyBorder="1"/>
    <xf numFmtId="0" fontId="17" fillId="0" borderId="98" xfId="0" applyFont="1" applyFill="1" applyBorder="1" applyAlignment="1">
      <alignment wrapText="1"/>
    </xf>
    <xf numFmtId="0" fontId="25" fillId="0" borderId="0" xfId="3" applyFont="1" applyFill="1" applyAlignment="1" applyProtection="1"/>
    <xf numFmtId="1" fontId="17" fillId="0" borderId="25" xfId="0" applyNumberFormat="1" applyFont="1" applyFill="1" applyBorder="1"/>
    <xf numFmtId="1" fontId="17" fillId="0" borderId="118" xfId="0" applyNumberFormat="1" applyFont="1" applyFill="1" applyBorder="1"/>
    <xf numFmtId="1" fontId="17" fillId="4" borderId="65" xfId="0" applyNumberFormat="1" applyFont="1" applyFill="1" applyBorder="1"/>
    <xf numFmtId="1" fontId="17" fillId="0" borderId="128" xfId="0" applyNumberFormat="1" applyFont="1" applyFill="1" applyBorder="1"/>
    <xf numFmtId="1" fontId="0" fillId="0" borderId="311" xfId="0" applyNumberFormat="1" applyFont="1" applyBorder="1" applyAlignment="1"/>
    <xf numFmtId="1" fontId="0" fillId="0" borderId="197" xfId="0" applyNumberFormat="1" applyFont="1" applyBorder="1" applyAlignment="1"/>
    <xf numFmtId="1" fontId="23" fillId="0" borderId="198" xfId="0" applyNumberFormat="1" applyFont="1" applyBorder="1" applyAlignment="1"/>
    <xf numFmtId="1" fontId="0" fillId="0" borderId="196" xfId="0" applyNumberFormat="1" applyFont="1" applyBorder="1" applyAlignment="1"/>
    <xf numFmtId="1" fontId="0" fillId="0" borderId="266" xfId="0" applyNumberFormat="1" applyFont="1" applyBorder="1" applyAlignment="1"/>
    <xf numFmtId="1" fontId="0" fillId="8" borderId="311" xfId="0" applyNumberFormat="1" applyFont="1" applyFill="1" applyBorder="1" applyAlignment="1"/>
    <xf numFmtId="1" fontId="0" fillId="8" borderId="197" xfId="0" applyNumberFormat="1" applyFont="1" applyFill="1" applyBorder="1" applyAlignment="1"/>
    <xf numFmtId="1" fontId="0" fillId="8" borderId="266" xfId="0" applyNumberFormat="1" applyFont="1" applyFill="1" applyBorder="1" applyAlignment="1"/>
    <xf numFmtId="1" fontId="0" fillId="0" borderId="89" xfId="0" applyNumberFormat="1" applyFont="1" applyBorder="1" applyAlignment="1"/>
    <xf numFmtId="183" fontId="85" fillId="0" borderId="209" xfId="1" applyNumberFormat="1" applyFont="1" applyFill="1" applyBorder="1" applyAlignment="1">
      <alignment vertical="center"/>
    </xf>
    <xf numFmtId="0" fontId="15" fillId="0" borderId="104" xfId="212" applyFont="1" applyFill="1" applyBorder="1" applyAlignment="1">
      <alignment vertical="center"/>
    </xf>
    <xf numFmtId="0" fontId="15" fillId="0" borderId="100" xfId="212" applyFont="1" applyFill="1" applyBorder="1" applyAlignment="1">
      <alignment vertical="center" wrapText="1"/>
    </xf>
    <xf numFmtId="0" fontId="20" fillId="0" borderId="103" xfId="0" applyFont="1" applyFill="1" applyBorder="1" applyAlignment="1">
      <alignment horizontal="center"/>
    </xf>
    <xf numFmtId="0" fontId="0" fillId="0" borderId="0" xfId="0"/>
    <xf numFmtId="0" fontId="0" fillId="0" borderId="97" xfId="0" applyFont="1" applyFill="1" applyBorder="1" applyAlignment="1">
      <alignment horizontal="center"/>
    </xf>
    <xf numFmtId="169" fontId="0" fillId="0" borderId="196" xfId="0" applyNumberFormat="1" applyFont="1" applyBorder="1" applyAlignment="1"/>
    <xf numFmtId="169" fontId="0" fillId="0" borderId="197" xfId="0" applyNumberFormat="1" applyFont="1" applyBorder="1" applyAlignment="1"/>
    <xf numFmtId="169" fontId="0" fillId="0" borderId="266" xfId="0" applyNumberFormat="1" applyFont="1" applyBorder="1" applyAlignment="1"/>
    <xf numFmtId="171" fontId="92" fillId="0" borderId="57" xfId="1" applyNumberFormat="1" applyFont="1" applyFill="1" applyBorder="1"/>
    <xf numFmtId="9" fontId="92" fillId="0" borderId="218" xfId="213" applyNumberFormat="1" applyFont="1" applyFill="1" applyBorder="1"/>
    <xf numFmtId="9" fontId="92" fillId="0" borderId="216" xfId="213" applyNumberFormat="1" applyFont="1" applyFill="1" applyBorder="1"/>
    <xf numFmtId="171" fontId="92" fillId="0" borderId="20" xfId="1" applyNumberFormat="1" applyFont="1" applyFill="1" applyBorder="1"/>
    <xf numFmtId="9" fontId="92" fillId="0" borderId="68" xfId="213" applyNumberFormat="1" applyFont="1" applyFill="1" applyBorder="1"/>
    <xf numFmtId="9" fontId="92" fillId="0" borderId="69" xfId="213" applyNumberFormat="1" applyFont="1" applyFill="1" applyBorder="1"/>
    <xf numFmtId="171" fontId="93" fillId="0" borderId="115" xfId="1" applyNumberFormat="1" applyFont="1" applyFill="1" applyBorder="1"/>
    <xf numFmtId="9" fontId="93" fillId="0" borderId="115" xfId="213" applyNumberFormat="1" applyFont="1" applyFill="1" applyBorder="1"/>
    <xf numFmtId="9" fontId="93" fillId="0" borderId="339" xfId="213" applyNumberFormat="1" applyFont="1" applyFill="1" applyBorder="1"/>
    <xf numFmtId="173" fontId="17" fillId="0" borderId="0" xfId="2" applyFont="1"/>
    <xf numFmtId="171" fontId="17" fillId="0" borderId="0" xfId="0" applyNumberFormat="1" applyFont="1"/>
    <xf numFmtId="3" fontId="87" fillId="0" borderId="65" xfId="0" applyNumberFormat="1" applyFont="1" applyFill="1" applyBorder="1" applyAlignment="1">
      <alignment horizontal="right"/>
    </xf>
    <xf numFmtId="3" fontId="87" fillId="0" borderId="66" xfId="0" applyNumberFormat="1" applyFont="1" applyFill="1" applyBorder="1" applyAlignment="1">
      <alignment horizontal="right"/>
    </xf>
    <xf numFmtId="3" fontId="87" fillId="0" borderId="106" xfId="0" applyNumberFormat="1" applyFont="1" applyFill="1" applyBorder="1" applyAlignment="1">
      <alignment horizontal="right"/>
    </xf>
    <xf numFmtId="3" fontId="87" fillId="0" borderId="118" xfId="0" applyNumberFormat="1" applyFont="1" applyFill="1" applyBorder="1" applyAlignment="1">
      <alignment horizontal="right"/>
    </xf>
    <xf numFmtId="3" fontId="87" fillId="0" borderId="157" xfId="0" applyNumberFormat="1" applyFont="1" applyFill="1" applyBorder="1" applyAlignment="1">
      <alignment horizontal="right"/>
    </xf>
    <xf numFmtId="3" fontId="87" fillId="0" borderId="67" xfId="0" applyNumberFormat="1" applyFont="1" applyFill="1" applyBorder="1" applyAlignment="1">
      <alignment horizontal="right"/>
    </xf>
    <xf numFmtId="3" fontId="87" fillId="0" borderId="68" xfId="0" applyNumberFormat="1" applyFont="1" applyFill="1" applyBorder="1" applyAlignment="1">
      <alignment horizontal="right"/>
    </xf>
    <xf numFmtId="3" fontId="87" fillId="0" borderId="62" xfId="0" applyNumberFormat="1" applyFont="1" applyFill="1" applyBorder="1" applyAlignment="1">
      <alignment horizontal="right"/>
    </xf>
    <xf numFmtId="3" fontId="87" fillId="0" borderId="107" xfId="0" applyNumberFormat="1" applyFont="1" applyFill="1" applyBorder="1" applyAlignment="1">
      <alignment horizontal="right"/>
    </xf>
    <xf numFmtId="3" fontId="87" fillId="0" borderId="127" xfId="0" applyNumberFormat="1" applyFont="1" applyFill="1" applyBorder="1" applyAlignment="1">
      <alignment horizontal="right"/>
    </xf>
    <xf numFmtId="3" fontId="87" fillId="0" borderId="126" xfId="0" applyNumberFormat="1" applyFont="1" applyFill="1" applyBorder="1" applyAlignment="1">
      <alignment horizontal="right"/>
    </xf>
    <xf numFmtId="3" fontId="87" fillId="0" borderId="69" xfId="0" applyNumberFormat="1" applyFont="1" applyFill="1" applyBorder="1" applyAlignment="1">
      <alignment horizontal="right"/>
    </xf>
    <xf numFmtId="3" fontId="92" fillId="0" borderId="107" xfId="0" applyNumberFormat="1" applyFont="1" applyFill="1" applyBorder="1"/>
    <xf numFmtId="3" fontId="92" fillId="0" borderId="211" xfId="216" applyNumberFormat="1" applyFont="1" applyFill="1" applyBorder="1"/>
    <xf numFmtId="9" fontId="92" fillId="0" borderId="126" xfId="213" applyNumberFormat="1" applyFont="1" applyFill="1" applyBorder="1"/>
    <xf numFmtId="0" fontId="17" fillId="0" borderId="0" xfId="0" applyFont="1" applyAlignment="1">
      <alignment horizontal="left"/>
    </xf>
    <xf numFmtId="1" fontId="23" fillId="0" borderId="68" xfId="0" applyNumberFormat="1" applyFont="1" applyFill="1" applyBorder="1" applyAlignment="1" applyProtection="1">
      <alignment horizontal="right"/>
    </xf>
    <xf numFmtId="1" fontId="23" fillId="0" borderId="62" xfId="0" applyNumberFormat="1" applyFont="1" applyFill="1" applyBorder="1" applyAlignment="1" applyProtection="1">
      <alignment horizontal="right"/>
    </xf>
    <xf numFmtId="0" fontId="20" fillId="0" borderId="0" xfId="0" applyFont="1" applyFill="1"/>
    <xf numFmtId="0" fontId="23" fillId="0" borderId="102" xfId="0" applyFont="1" applyBorder="1" applyAlignment="1">
      <alignment wrapText="1"/>
    </xf>
    <xf numFmtId="1" fontId="35" fillId="0" borderId="0" xfId="0" applyNumberFormat="1" applyFont="1" applyBorder="1" applyAlignment="1" applyProtection="1">
      <alignment horizontal="right"/>
    </xf>
    <xf numFmtId="0" fontId="0" fillId="0" borderId="274" xfId="0" applyFont="1" applyFill="1" applyBorder="1" applyAlignment="1">
      <alignment wrapText="1"/>
    </xf>
    <xf numFmtId="171" fontId="17" fillId="0" borderId="218" xfId="1" applyNumberFormat="1" applyFont="1" applyBorder="1" applyAlignment="1"/>
    <xf numFmtId="171" fontId="17" fillId="0" borderId="216" xfId="1" applyNumberFormat="1" applyFont="1" applyBorder="1" applyAlignment="1"/>
    <xf numFmtId="171" fontId="15" fillId="0" borderId="218" xfId="1" applyNumberFormat="1" applyFont="1" applyBorder="1" applyAlignment="1"/>
    <xf numFmtId="171" fontId="15" fillId="0" borderId="216" xfId="1" applyNumberFormat="1" applyFont="1" applyBorder="1" applyAlignment="1"/>
    <xf numFmtId="171" fontId="15" fillId="0" borderId="271" xfId="1" applyNumberFormat="1" applyFont="1" applyBorder="1" applyAlignment="1"/>
    <xf numFmtId="171" fontId="23" fillId="0" borderId="191" xfId="1" applyNumberFormat="1" applyFont="1" applyBorder="1" applyAlignment="1"/>
    <xf numFmtId="171" fontId="23" fillId="0" borderId="194" xfId="1" applyNumberFormat="1" applyFont="1" applyBorder="1" applyAlignment="1"/>
    <xf numFmtId="171" fontId="23" fillId="0" borderId="147" xfId="1" applyNumberFormat="1" applyFont="1" applyBorder="1" applyAlignment="1"/>
    <xf numFmtId="1" fontId="17" fillId="0" borderId="88" xfId="0" applyNumberFormat="1" applyFont="1" applyBorder="1"/>
    <xf numFmtId="0" fontId="0" fillId="0" borderId="253" xfId="0" applyFont="1" applyBorder="1" applyAlignment="1">
      <alignment horizontal="center"/>
    </xf>
    <xf numFmtId="1" fontId="0" fillId="0" borderId="252" xfId="0" applyNumberFormat="1" applyFont="1" applyBorder="1"/>
    <xf numFmtId="1" fontId="0" fillId="0" borderId="255" xfId="0" applyNumberFormat="1" applyFont="1" applyBorder="1"/>
    <xf numFmtId="169" fontId="0" fillId="0" borderId="218" xfId="0" applyNumberFormat="1" applyFont="1" applyBorder="1" applyAlignment="1"/>
    <xf numFmtId="169" fontId="0" fillId="0" borderId="216" xfId="0" applyNumberFormat="1" applyFont="1" applyBorder="1" applyAlignment="1"/>
    <xf numFmtId="3" fontId="30" fillId="0" borderId="0" xfId="3" applyNumberFormat="1" applyFont="1" applyBorder="1" applyAlignment="1">
      <alignment horizontal="right"/>
    </xf>
    <xf numFmtId="0" fontId="17" fillId="0" borderId="65" xfId="3" applyFont="1" applyFill="1" applyBorder="1" applyAlignment="1" applyProtection="1">
      <alignment horizontal="center"/>
    </xf>
    <xf numFmtId="0" fontId="15" fillId="0" borderId="66" xfId="3" applyFont="1" applyFill="1" applyBorder="1" applyAlignment="1" applyProtection="1"/>
    <xf numFmtId="1" fontId="23" fillId="0" borderId="66" xfId="3" applyNumberFormat="1" applyFont="1" applyFill="1" applyBorder="1" applyAlignment="1" applyProtection="1"/>
    <xf numFmtId="1" fontId="23" fillId="0" borderId="67" xfId="3" applyNumberFormat="1" applyFont="1" applyFill="1" applyBorder="1" applyAlignment="1" applyProtection="1"/>
    <xf numFmtId="0" fontId="0" fillId="0" borderId="115" xfId="3" applyFont="1" applyFill="1" applyBorder="1" applyAlignment="1" applyProtection="1">
      <alignment horizontal="center"/>
    </xf>
    <xf numFmtId="0" fontId="0" fillId="0" borderId="116" xfId="3" applyFont="1" applyFill="1" applyBorder="1" applyAlignment="1" applyProtection="1"/>
    <xf numFmtId="1" fontId="23" fillId="0" borderId="341" xfId="3" applyNumberFormat="1" applyFont="1" applyFill="1" applyBorder="1" applyAlignment="1" applyProtection="1"/>
    <xf numFmtId="1" fontId="23" fillId="0" borderId="239" xfId="3" applyNumberFormat="1" applyFont="1" applyFill="1" applyBorder="1" applyAlignment="1" applyProtection="1"/>
    <xf numFmtId="1" fontId="23" fillId="0" borderId="247" xfId="3" applyNumberFormat="1" applyFont="1" applyFill="1" applyBorder="1" applyAlignment="1" applyProtection="1"/>
    <xf numFmtId="0" fontId="24" fillId="0" borderId="91" xfId="7" applyFont="1" applyFill="1" applyBorder="1" applyAlignment="1">
      <alignment horizontal="center" vertical="center"/>
    </xf>
    <xf numFmtId="0" fontId="23" fillId="0" borderId="69" xfId="3" applyFont="1" applyFill="1" applyBorder="1" applyAlignment="1" applyProtection="1">
      <alignment vertical="center" wrapText="1"/>
    </xf>
    <xf numFmtId="1" fontId="23" fillId="0" borderId="91" xfId="3" applyNumberFormat="1" applyFont="1" applyFill="1" applyBorder="1" applyAlignment="1" applyProtection="1">
      <alignment vertical="center"/>
    </xf>
    <xf numFmtId="1" fontId="23" fillId="0" borderId="87" xfId="3" applyNumberFormat="1" applyFont="1" applyFill="1" applyBorder="1" applyAlignment="1" applyProtection="1">
      <alignment vertical="center"/>
    </xf>
    <xf numFmtId="1" fontId="23" fillId="0" borderId="92" xfId="3" applyNumberFormat="1" applyFont="1" applyFill="1" applyBorder="1" applyAlignment="1" applyProtection="1">
      <alignment vertical="center"/>
    </xf>
    <xf numFmtId="1" fontId="23" fillId="0" borderId="147" xfId="3" applyNumberFormat="1" applyFont="1" applyFill="1" applyBorder="1" applyAlignment="1" applyProtection="1">
      <alignment vertical="center"/>
    </xf>
    <xf numFmtId="0" fontId="23" fillId="0" borderId="70" xfId="7" applyFont="1" applyFill="1" applyBorder="1" applyAlignment="1">
      <alignment horizontal="center" vertical="center"/>
    </xf>
    <xf numFmtId="0" fontId="23" fillId="0" borderId="253" xfId="7" applyFont="1" applyFill="1" applyBorder="1" applyAlignment="1">
      <alignment horizontal="center" vertical="center"/>
    </xf>
    <xf numFmtId="0" fontId="23" fillId="0" borderId="255" xfId="3" applyFont="1" applyFill="1" applyBorder="1" applyAlignment="1" applyProtection="1">
      <alignment vertical="center" wrapText="1"/>
    </xf>
    <xf numFmtId="1" fontId="23" fillId="0" borderId="253" xfId="3" applyNumberFormat="1" applyFont="1" applyFill="1" applyBorder="1" applyAlignment="1" applyProtection="1">
      <alignment vertical="center"/>
    </xf>
    <xf numFmtId="1" fontId="23" fillId="0" borderId="252" xfId="3" applyNumberFormat="1" applyFont="1" applyFill="1" applyBorder="1" applyAlignment="1" applyProtection="1">
      <alignment vertical="center"/>
    </xf>
    <xf numFmtId="1" fontId="23" fillId="0" borderId="265" xfId="3" applyNumberFormat="1" applyFont="1" applyFill="1" applyBorder="1" applyAlignment="1" applyProtection="1">
      <alignment vertical="center"/>
    </xf>
    <xf numFmtId="1" fontId="23" fillId="0" borderId="247" xfId="3" applyNumberFormat="1" applyFont="1" applyFill="1" applyBorder="1" applyAlignment="1" applyProtection="1">
      <alignment vertical="center"/>
    </xf>
    <xf numFmtId="1" fontId="23" fillId="0" borderId="127" xfId="1155" applyNumberFormat="1" applyFont="1" applyBorder="1" applyAlignment="1">
      <alignment horizontal="right"/>
    </xf>
    <xf numFmtId="0" fontId="23" fillId="0" borderId="253" xfId="3" applyFont="1" applyFill="1" applyBorder="1" applyAlignment="1" applyProtection="1">
      <alignment horizontal="center"/>
    </xf>
    <xf numFmtId="0" fontId="23" fillId="0" borderId="255" xfId="3" applyFont="1" applyFill="1" applyBorder="1" applyAlignment="1" applyProtection="1">
      <alignment wrapText="1"/>
    </xf>
    <xf numFmtId="3" fontId="23" fillId="0" borderId="253" xfId="3" applyNumberFormat="1" applyFont="1" applyFill="1" applyBorder="1" applyAlignment="1" applyProtection="1">
      <alignment wrapText="1"/>
    </xf>
    <xf numFmtId="3" fontId="23" fillId="0" borderId="252" xfId="3" applyNumberFormat="1" applyFont="1" applyFill="1" applyBorder="1" applyAlignment="1" applyProtection="1">
      <alignment wrapText="1"/>
    </xf>
    <xf numFmtId="3" fontId="23" fillId="0" borderId="255" xfId="3" applyNumberFormat="1" applyFont="1" applyFill="1" applyBorder="1" applyAlignment="1" applyProtection="1">
      <alignment wrapText="1"/>
    </xf>
    <xf numFmtId="3" fontId="23" fillId="0" borderId="64" xfId="3" applyNumberFormat="1" applyFont="1" applyFill="1" applyBorder="1" applyAlignment="1" applyProtection="1">
      <alignment wrapText="1"/>
    </xf>
    <xf numFmtId="3" fontId="23" fillId="4" borderId="246" xfId="3" applyNumberFormat="1" applyFont="1" applyFill="1" applyBorder="1" applyAlignment="1" applyProtection="1">
      <alignment wrapText="1"/>
    </xf>
    <xf numFmtId="3" fontId="23" fillId="0" borderId="265" xfId="3" applyNumberFormat="1" applyFont="1" applyFill="1" applyBorder="1" applyAlignment="1" applyProtection="1">
      <alignment wrapText="1"/>
    </xf>
    <xf numFmtId="3" fontId="23" fillId="4" borderId="64" xfId="3" applyNumberFormat="1" applyFont="1" applyFill="1" applyBorder="1" applyAlignment="1" applyProtection="1">
      <alignment wrapText="1"/>
    </xf>
    <xf numFmtId="3" fontId="23" fillId="0" borderId="240" xfId="3" applyNumberFormat="1" applyFont="1" applyFill="1" applyBorder="1" applyAlignment="1" applyProtection="1">
      <alignment wrapText="1"/>
    </xf>
    <xf numFmtId="1" fontId="17" fillId="4" borderId="205" xfId="0" applyNumberFormat="1" applyFont="1" applyFill="1" applyBorder="1"/>
    <xf numFmtId="1" fontId="0" fillId="0" borderId="218" xfId="0" applyNumberFormat="1" applyFont="1" applyFill="1" applyBorder="1"/>
    <xf numFmtId="1" fontId="0" fillId="0" borderId="89" xfId="0" applyNumberFormat="1" applyFont="1" applyFill="1" applyBorder="1"/>
    <xf numFmtId="1" fontId="0" fillId="0" borderId="216" xfId="0" applyNumberFormat="1" applyFont="1" applyFill="1" applyBorder="1"/>
    <xf numFmtId="1" fontId="0" fillId="0" borderId="205" xfId="0" applyNumberFormat="1" applyFont="1" applyFill="1" applyBorder="1"/>
    <xf numFmtId="1" fontId="0" fillId="4" borderId="218" xfId="0" applyNumberFormat="1" applyFont="1" applyFill="1" applyBorder="1"/>
    <xf numFmtId="1" fontId="0" fillId="0" borderId="271" xfId="0" applyNumberFormat="1" applyFont="1" applyFill="1" applyBorder="1"/>
    <xf numFmtId="0" fontId="17" fillId="0" borderId="274" xfId="0" applyFont="1" applyFill="1" applyBorder="1" applyAlignment="1">
      <alignment wrapText="1"/>
    </xf>
    <xf numFmtId="1" fontId="17" fillId="0" borderId="145" xfId="0" applyNumberFormat="1" applyFont="1" applyBorder="1"/>
    <xf numFmtId="1" fontId="17" fillId="4" borderId="276" xfId="0" applyNumberFormat="1" applyFont="1" applyFill="1" applyBorder="1"/>
    <xf numFmtId="1" fontId="17" fillId="0" borderId="254" xfId="0" applyNumberFormat="1" applyFont="1" applyBorder="1"/>
    <xf numFmtId="1" fontId="17" fillId="4" borderId="145" xfId="0" applyNumberFormat="1" applyFont="1" applyFill="1" applyBorder="1"/>
    <xf numFmtId="1" fontId="0" fillId="0" borderId="254" xfId="0" applyNumberFormat="1" applyFont="1" applyBorder="1"/>
    <xf numFmtId="1" fontId="0" fillId="0" borderId="145" xfId="0" applyNumberFormat="1" applyFont="1" applyBorder="1"/>
    <xf numFmtId="1" fontId="0" fillId="4" borderId="276" xfId="0" applyNumberFormat="1" applyFont="1" applyFill="1" applyBorder="1"/>
    <xf numFmtId="1" fontId="0" fillId="4" borderId="145" xfId="0" applyNumberFormat="1" applyFont="1" applyFill="1" applyBorder="1"/>
    <xf numFmtId="1" fontId="17" fillId="0" borderId="65" xfId="0" applyNumberFormat="1" applyFont="1" applyBorder="1" applyAlignment="1"/>
    <xf numFmtId="1" fontId="17" fillId="0" borderId="66" xfId="0" applyNumberFormat="1" applyFont="1" applyBorder="1" applyAlignment="1"/>
    <xf numFmtId="1" fontId="17" fillId="0" borderId="67" xfId="0" applyNumberFormat="1" applyFont="1" applyBorder="1" applyAlignment="1"/>
    <xf numFmtId="1" fontId="17" fillId="0" borderId="218" xfId="0" applyNumberFormat="1" applyFont="1" applyBorder="1" applyAlignment="1"/>
    <xf numFmtId="1" fontId="17" fillId="0" borderId="89" xfId="0" applyNumberFormat="1" applyFont="1" applyBorder="1" applyAlignment="1"/>
    <xf numFmtId="1" fontId="17" fillId="0" borderId="216" xfId="0" applyNumberFormat="1" applyFont="1" applyBorder="1" applyAlignment="1"/>
    <xf numFmtId="0" fontId="15" fillId="0" borderId="142" xfId="212" applyFont="1" applyFill="1" applyBorder="1" applyAlignment="1">
      <alignment vertical="center"/>
    </xf>
    <xf numFmtId="0" fontId="17" fillId="0" borderId="173" xfId="212" applyFont="1" applyFill="1" applyBorder="1" applyAlignment="1">
      <alignment vertical="center" wrapText="1"/>
    </xf>
    <xf numFmtId="3" fontId="57" fillId="0" borderId="133" xfId="216" applyNumberFormat="1" applyFont="1" applyFill="1" applyBorder="1" applyAlignment="1">
      <alignment vertical="center"/>
    </xf>
    <xf numFmtId="183" fontId="57" fillId="0" borderId="146" xfId="1" applyNumberFormat="1" applyFont="1" applyFill="1" applyBorder="1" applyAlignment="1">
      <alignment vertical="center"/>
    </xf>
    <xf numFmtId="0" fontId="15" fillId="0" borderId="173" xfId="212" applyFont="1" applyFill="1" applyBorder="1" applyAlignment="1">
      <alignment vertical="center" wrapText="1"/>
    </xf>
    <xf numFmtId="3" fontId="85" fillId="0" borderId="241" xfId="216" applyNumberFormat="1" applyFont="1" applyFill="1" applyBorder="1"/>
    <xf numFmtId="3" fontId="85" fillId="0" borderId="275" xfId="216" applyNumberFormat="1" applyFont="1" applyFill="1" applyBorder="1"/>
    <xf numFmtId="3" fontId="85" fillId="0" borderId="133" xfId="216" applyNumberFormat="1" applyFont="1" applyFill="1" applyBorder="1" applyAlignment="1">
      <alignment vertical="center"/>
    </xf>
    <xf numFmtId="183" fontId="85" fillId="0" borderId="146" xfId="1" applyNumberFormat="1" applyFont="1" applyFill="1" applyBorder="1" applyAlignment="1">
      <alignment vertical="center"/>
    </xf>
    <xf numFmtId="3" fontId="85" fillId="0" borderId="101" xfId="216" applyNumberFormat="1" applyFont="1" applyFill="1" applyBorder="1" applyAlignment="1">
      <alignment vertical="center"/>
    </xf>
    <xf numFmtId="3" fontId="85" fillId="0" borderId="102" xfId="216" applyNumberFormat="1" applyFont="1" applyFill="1" applyBorder="1" applyAlignment="1">
      <alignment vertical="center"/>
    </xf>
    <xf numFmtId="3" fontId="85" fillId="0" borderId="129" xfId="216" applyNumberFormat="1" applyFont="1" applyFill="1" applyBorder="1" applyAlignment="1">
      <alignment vertical="center"/>
    </xf>
    <xf numFmtId="0" fontId="17" fillId="0" borderId="166" xfId="212" applyFont="1" applyFill="1" applyBorder="1" applyAlignment="1">
      <alignment horizontal="center" wrapText="1"/>
    </xf>
    <xf numFmtId="0" fontId="17" fillId="0" borderId="22" xfId="212" applyFont="1" applyFill="1" applyBorder="1" applyAlignment="1">
      <alignment horizontal="center" wrapText="1"/>
    </xf>
    <xf numFmtId="0" fontId="17" fillId="0" borderId="323" xfId="212" applyFont="1" applyFill="1" applyBorder="1" applyAlignment="1">
      <alignment horizontal="center" wrapText="1"/>
    </xf>
    <xf numFmtId="0" fontId="17" fillId="0" borderId="23" xfId="212" applyFont="1" applyFill="1" applyBorder="1" applyAlignment="1">
      <alignment horizontal="center" wrapText="1"/>
    </xf>
    <xf numFmtId="9" fontId="92" fillId="11" borderId="69" xfId="213" applyNumberFormat="1" applyFont="1" applyFill="1" applyBorder="1"/>
    <xf numFmtId="175" fontId="15" fillId="0" borderId="0" xfId="1"/>
    <xf numFmtId="0" fontId="0" fillId="0" borderId="0" xfId="212" applyFont="1"/>
    <xf numFmtId="3" fontId="77" fillId="0" borderId="191" xfId="212" applyNumberFormat="1" applyFont="1" applyFill="1" applyBorder="1"/>
    <xf numFmtId="3" fontId="77" fillId="0" borderId="195" xfId="212" applyNumberFormat="1" applyFont="1" applyFill="1" applyBorder="1"/>
    <xf numFmtId="0" fontId="75" fillId="0" borderId="342" xfId="0" applyFont="1" applyBorder="1" applyAlignment="1">
      <alignment horizontal="center" wrapText="1"/>
    </xf>
    <xf numFmtId="0" fontId="75" fillId="0" borderId="332" xfId="0" applyFont="1" applyBorder="1" applyAlignment="1">
      <alignment horizontal="center" wrapText="1"/>
    </xf>
    <xf numFmtId="0" fontId="75" fillId="0" borderId="343" xfId="0" applyFont="1" applyBorder="1" applyAlignment="1">
      <alignment horizontal="center" wrapText="1"/>
    </xf>
    <xf numFmtId="3" fontId="77" fillId="0" borderId="62" xfId="212" applyNumberFormat="1" applyFont="1" applyFill="1" applyBorder="1"/>
    <xf numFmtId="3" fontId="77" fillId="0" borderId="65" xfId="212" applyNumberFormat="1" applyFont="1" applyFill="1" applyBorder="1"/>
    <xf numFmtId="3" fontId="77" fillId="0" borderId="66" xfId="212" applyNumberFormat="1" applyFont="1" applyFill="1" applyBorder="1"/>
    <xf numFmtId="3" fontId="77" fillId="0" borderId="67" xfId="212" applyNumberFormat="1" applyFont="1" applyFill="1" applyBorder="1"/>
    <xf numFmtId="3" fontId="77" fillId="0" borderId="68" xfId="212" applyNumberFormat="1" applyFont="1" applyFill="1" applyBorder="1"/>
    <xf numFmtId="3" fontId="77" fillId="0" borderId="69" xfId="212" applyNumberFormat="1" applyFont="1" applyFill="1" applyBorder="1"/>
    <xf numFmtId="175" fontId="32" fillId="0" borderId="0" xfId="1" applyFont="1" applyBorder="1"/>
    <xf numFmtId="175" fontId="68" fillId="0" borderId="0" xfId="1" applyFont="1"/>
    <xf numFmtId="175" fontId="63" fillId="0" borderId="0" xfId="1" applyFont="1"/>
    <xf numFmtId="0" fontId="55" fillId="0" borderId="344" xfId="0" applyFont="1" applyFill="1" applyBorder="1" applyAlignment="1">
      <alignment horizontal="center" wrapText="1"/>
    </xf>
    <xf numFmtId="181" fontId="51" fillId="0" borderId="133" xfId="0" applyNumberFormat="1" applyFont="1" applyFill="1" applyBorder="1" applyAlignment="1">
      <alignment horizontal="right"/>
    </xf>
    <xf numFmtId="181" fontId="51" fillId="0" borderId="132" xfId="0" applyNumberFormat="1" applyFont="1" applyFill="1" applyBorder="1" applyAlignment="1">
      <alignment horizontal="right"/>
    </xf>
    <xf numFmtId="181" fontId="51" fillId="0" borderId="146" xfId="0" applyNumberFormat="1" applyFont="1" applyFill="1" applyBorder="1" applyAlignment="1">
      <alignment horizontal="right"/>
    </xf>
    <xf numFmtId="181" fontId="65" fillId="0" borderId="310" xfId="0" applyNumberFormat="1" applyFont="1" applyFill="1" applyBorder="1" applyAlignment="1">
      <alignment horizontal="right"/>
    </xf>
    <xf numFmtId="181" fontId="65" fillId="0" borderId="318" xfId="0" applyNumberFormat="1" applyFont="1" applyFill="1" applyBorder="1" applyAlignment="1">
      <alignment horizontal="right"/>
    </xf>
    <xf numFmtId="0" fontId="56" fillId="0" borderId="0" xfId="0" applyNumberFormat="1" applyFont="1" applyAlignment="1">
      <alignment horizontal="right"/>
    </xf>
    <xf numFmtId="3" fontId="56" fillId="0" borderId="0" xfId="3" applyNumberFormat="1" applyFont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23" fillId="0" borderId="254" xfId="3" applyFont="1" applyFill="1" applyBorder="1" applyAlignment="1" applyProtection="1">
      <alignment vertical="center"/>
    </xf>
    <xf numFmtId="0" fontId="15" fillId="0" borderId="241" xfId="3" applyFont="1" applyFill="1" applyBorder="1" applyAlignment="1" applyProtection="1">
      <alignment horizontal="center"/>
    </xf>
    <xf numFmtId="0" fontId="24" fillId="0" borderId="254" xfId="3" applyFont="1" applyFill="1" applyBorder="1" applyAlignment="1" applyProtection="1">
      <alignment wrapText="1"/>
    </xf>
    <xf numFmtId="3" fontId="24" fillId="0" borderId="145" xfId="3" applyNumberFormat="1" applyFont="1" applyFill="1" applyBorder="1" applyAlignment="1" applyProtection="1">
      <alignment wrapText="1"/>
    </xf>
    <xf numFmtId="3" fontId="24" fillId="4" borderId="133" xfId="3" applyNumberFormat="1" applyFont="1" applyFill="1" applyBorder="1" applyAlignment="1" applyProtection="1">
      <alignment wrapText="1"/>
    </xf>
    <xf numFmtId="3" fontId="24" fillId="0" borderId="275" xfId="3" applyNumberFormat="1" applyFont="1" applyFill="1" applyBorder="1" applyAlignment="1" applyProtection="1">
      <alignment wrapText="1"/>
    </xf>
    <xf numFmtId="3" fontId="24" fillId="4" borderId="145" xfId="3" applyNumberFormat="1" applyFont="1" applyFill="1" applyBorder="1" applyAlignment="1" applyProtection="1">
      <alignment wrapText="1"/>
    </xf>
    <xf numFmtId="3" fontId="24" fillId="0" borderId="124" xfId="3" applyNumberFormat="1" applyFont="1" applyFill="1" applyBorder="1" applyAlignment="1" applyProtection="1">
      <alignment wrapText="1"/>
    </xf>
    <xf numFmtId="3" fontId="23" fillId="0" borderId="202" xfId="0" applyNumberFormat="1" applyFont="1" applyBorder="1"/>
    <xf numFmtId="3" fontId="23" fillId="0" borderId="201" xfId="0" applyNumberFormat="1" applyFont="1" applyBorder="1"/>
    <xf numFmtId="0" fontId="0" fillId="0" borderId="278" xfId="0" applyFont="1" applyFill="1" applyBorder="1" applyAlignment="1">
      <alignment horizontal="center"/>
    </xf>
    <xf numFmtId="0" fontId="0" fillId="0" borderId="279" xfId="0" applyFont="1" applyFill="1" applyBorder="1" applyAlignment="1">
      <alignment wrapText="1"/>
    </xf>
    <xf numFmtId="0" fontId="17" fillId="0" borderId="340" xfId="0" applyFont="1" applyFill="1" applyBorder="1" applyAlignment="1">
      <alignment horizontal="center"/>
    </xf>
    <xf numFmtId="0" fontId="17" fillId="0" borderId="73" xfId="0" applyFont="1" applyFill="1" applyBorder="1" applyAlignment="1">
      <alignment wrapText="1"/>
    </xf>
    <xf numFmtId="3" fontId="17" fillId="0" borderId="190" xfId="0" applyNumberFormat="1" applyFont="1" applyFill="1" applyBorder="1"/>
    <xf numFmtId="3" fontId="24" fillId="0" borderId="248" xfId="0" applyNumberFormat="1" applyFont="1" applyBorder="1"/>
    <xf numFmtId="3" fontId="24" fillId="0" borderId="191" xfId="0" applyNumberFormat="1" applyFont="1" applyBorder="1"/>
    <xf numFmtId="3" fontId="17" fillId="0" borderId="67" xfId="0" applyNumberFormat="1" applyFont="1" applyBorder="1"/>
    <xf numFmtId="0" fontId="0" fillId="0" borderId="310" xfId="0" applyFont="1" applyFill="1" applyBorder="1" applyAlignment="1">
      <alignment horizontal="center"/>
    </xf>
    <xf numFmtId="3" fontId="0" fillId="0" borderId="114" xfId="0" applyNumberFormat="1" applyFont="1" applyFill="1" applyBorder="1"/>
    <xf numFmtId="0" fontId="60" fillId="0" borderId="104" xfId="0" applyFont="1" applyFill="1" applyBorder="1" applyAlignment="1">
      <alignment horizontal="center"/>
    </xf>
    <xf numFmtId="0" fontId="60" fillId="0" borderId="100" xfId="0" applyFont="1" applyFill="1" applyBorder="1" applyAlignment="1"/>
    <xf numFmtId="0" fontId="24" fillId="0" borderId="147" xfId="0" applyFont="1" applyFill="1" applyBorder="1"/>
    <xf numFmtId="0" fontId="0" fillId="0" borderId="62" xfId="0" applyFont="1" applyFill="1" applyBorder="1"/>
    <xf numFmtId="0" fontId="0" fillId="0" borderId="69" xfId="0" applyFont="1" applyFill="1" applyBorder="1"/>
    <xf numFmtId="0" fontId="0" fillId="0" borderId="71" xfId="0" applyFont="1" applyFill="1" applyBorder="1"/>
    <xf numFmtId="0" fontId="0" fillId="0" borderId="68" xfId="0" applyFont="1" applyFill="1" applyBorder="1"/>
    <xf numFmtId="171" fontId="15" fillId="0" borderId="62" xfId="1" applyNumberFormat="1" applyFont="1" applyFill="1" applyBorder="1"/>
    <xf numFmtId="171" fontId="15" fillId="0" borderId="68" xfId="1" applyNumberFormat="1" applyFont="1" applyFill="1" applyBorder="1"/>
    <xf numFmtId="171" fontId="15" fillId="0" borderId="69" xfId="1" applyNumberFormat="1" applyFont="1" applyFill="1" applyBorder="1"/>
    <xf numFmtId="9" fontId="0" fillId="0" borderId="208" xfId="2" applyNumberFormat="1" applyFont="1" applyBorder="1"/>
    <xf numFmtId="3" fontId="0" fillId="0" borderId="196" xfId="0" applyNumberFormat="1" applyFont="1" applyBorder="1"/>
    <xf numFmtId="3" fontId="0" fillId="0" borderId="197" xfId="0" applyNumberFormat="1" applyFont="1" applyBorder="1"/>
    <xf numFmtId="3" fontId="0" fillId="0" borderId="266" xfId="0" applyNumberFormat="1" applyFont="1" applyBorder="1"/>
    <xf numFmtId="3" fontId="0" fillId="0" borderId="114" xfId="0" applyNumberFormat="1" applyFont="1" applyBorder="1"/>
    <xf numFmtId="9" fontId="0" fillId="0" borderId="201" xfId="2" applyNumberFormat="1" applyFont="1" applyBorder="1"/>
    <xf numFmtId="171" fontId="24" fillId="0" borderId="264" xfId="1" applyNumberFormat="1" applyFont="1" applyBorder="1"/>
    <xf numFmtId="9" fontId="0" fillId="0" borderId="178" xfId="2" applyNumberFormat="1" applyFont="1" applyBorder="1"/>
    <xf numFmtId="3" fontId="24" fillId="0" borderId="264" xfId="0" applyNumberFormat="1" applyFont="1" applyBorder="1"/>
    <xf numFmtId="0" fontId="0" fillId="0" borderId="93" xfId="3" applyFont="1" applyFill="1" applyBorder="1" applyAlignment="1" applyProtection="1">
      <alignment horizontal="center"/>
    </xf>
    <xf numFmtId="0" fontId="0" fillId="0" borderId="98" xfId="3" applyFont="1" applyFill="1" applyBorder="1" applyAlignment="1" applyProtection="1">
      <alignment wrapText="1"/>
    </xf>
    <xf numFmtId="0" fontId="0" fillId="0" borderId="100" xfId="3" applyFont="1" applyFill="1" applyBorder="1" applyAlignment="1" applyProtection="1">
      <alignment wrapText="1"/>
    </xf>
    <xf numFmtId="1" fontId="15" fillId="0" borderId="0" xfId="3" applyNumberFormat="1" applyFont="1" applyFill="1" applyAlignment="1" applyProtection="1"/>
    <xf numFmtId="0" fontId="15" fillId="0" borderId="146" xfId="3" applyFont="1" applyFill="1" applyBorder="1" applyAlignment="1" applyProtection="1"/>
    <xf numFmtId="1" fontId="15" fillId="0" borderId="276" xfId="3" applyNumberFormat="1" applyFont="1" applyFill="1" applyBorder="1" applyAlignment="1" applyProtection="1"/>
    <xf numFmtId="1" fontId="15" fillId="0" borderId="275" xfId="3" applyNumberFormat="1" applyFont="1" applyFill="1" applyBorder="1" applyAlignment="1" applyProtection="1"/>
    <xf numFmtId="3" fontId="24" fillId="0" borderId="91" xfId="3" applyNumberFormat="1" applyFont="1" applyFill="1" applyBorder="1" applyAlignment="1" applyProtection="1">
      <alignment wrapText="1"/>
    </xf>
    <xf numFmtId="0" fontId="0" fillId="0" borderId="252" xfId="0" applyFont="1" applyFill="1" applyBorder="1" applyAlignment="1">
      <alignment wrapText="1"/>
    </xf>
    <xf numFmtId="1" fontId="0" fillId="0" borderId="64" xfId="0" applyNumberFormat="1" applyFont="1" applyBorder="1"/>
    <xf numFmtId="1" fontId="0" fillId="4" borderId="345" xfId="0" applyNumberFormat="1" applyFont="1" applyFill="1" applyBorder="1"/>
    <xf numFmtId="1" fontId="0" fillId="4" borderId="64" xfId="0" applyNumberFormat="1" applyFont="1" applyFill="1" applyBorder="1"/>
    <xf numFmtId="1" fontId="24" fillId="0" borderId="146" xfId="3" applyNumberFormat="1" applyFont="1" applyFill="1" applyBorder="1" applyAlignment="1" applyProtection="1">
      <alignment vertical="center"/>
    </xf>
    <xf numFmtId="1" fontId="0" fillId="4" borderId="205" xfId="0" applyNumberFormat="1" applyFont="1" applyFill="1" applyBorder="1"/>
    <xf numFmtId="1" fontId="23" fillId="0" borderId="57" xfId="202" applyNumberFormat="1" applyFont="1" applyBorder="1" applyAlignment="1">
      <alignment horizontal="right"/>
    </xf>
    <xf numFmtId="1" fontId="23" fillId="0" borderId="20" xfId="202" applyNumberFormat="1" applyFont="1" applyBorder="1" applyAlignment="1">
      <alignment horizontal="right"/>
    </xf>
    <xf numFmtId="1" fontId="23" fillId="0" borderId="264" xfId="202" applyNumberFormat="1" applyFont="1" applyBorder="1" applyAlignment="1">
      <alignment horizontal="right"/>
    </xf>
    <xf numFmtId="1" fontId="23" fillId="0" borderId="118" xfId="202" applyNumberFormat="1" applyFont="1" applyBorder="1" applyAlignment="1">
      <alignment horizontal="right"/>
    </xf>
    <xf numFmtId="1" fontId="23" fillId="0" borderId="127" xfId="202" applyNumberFormat="1" applyFont="1" applyBorder="1" applyAlignment="1">
      <alignment horizontal="right"/>
    </xf>
    <xf numFmtId="1" fontId="23" fillId="0" borderId="121" xfId="202" applyNumberFormat="1" applyFont="1" applyBorder="1" applyAlignment="1">
      <alignment horizontal="right"/>
    </xf>
    <xf numFmtId="3" fontId="24" fillId="0" borderId="128" xfId="7" applyNumberFormat="1" applyFont="1" applyFill="1" applyBorder="1"/>
    <xf numFmtId="3" fontId="24" fillId="0" borderId="206" xfId="7" applyNumberFormat="1" applyFont="1" applyFill="1" applyBorder="1"/>
    <xf numFmtId="3" fontId="24" fillId="0" borderId="209" xfId="7" applyNumberFormat="1" applyFont="1" applyFill="1" applyBorder="1"/>
    <xf numFmtId="173" fontId="20" fillId="0" borderId="0" xfId="2" applyFont="1"/>
    <xf numFmtId="3" fontId="77" fillId="0" borderId="181" xfId="212" applyNumberFormat="1" applyFont="1" applyFill="1" applyBorder="1"/>
    <xf numFmtId="3" fontId="77" fillId="0" borderId="130" xfId="212" applyNumberFormat="1" applyFont="1" applyFill="1" applyBorder="1"/>
    <xf numFmtId="3" fontId="77" fillId="0" borderId="137" xfId="212" applyNumberFormat="1" applyFont="1" applyFill="1" applyBorder="1"/>
    <xf numFmtId="3" fontId="77" fillId="0" borderId="309" xfId="212" applyNumberFormat="1" applyFont="1" applyFill="1" applyBorder="1"/>
    <xf numFmtId="3" fontId="77" fillId="0" borderId="346" xfId="212" applyNumberFormat="1" applyFont="1" applyFill="1" applyBorder="1"/>
    <xf numFmtId="0" fontId="61" fillId="0" borderId="75" xfId="212" applyFont="1" applyBorder="1" applyAlignment="1">
      <alignment horizontal="center" wrapText="1"/>
    </xf>
    <xf numFmtId="0" fontId="61" fillId="0" borderId="192" xfId="212" applyFont="1" applyBorder="1" applyAlignment="1">
      <alignment horizontal="center" wrapText="1"/>
    </xf>
    <xf numFmtId="0" fontId="64" fillId="0" borderId="192" xfId="212" applyFont="1" applyBorder="1" applyAlignment="1">
      <alignment horizontal="center" wrapText="1"/>
    </xf>
    <xf numFmtId="0" fontId="64" fillId="0" borderId="142" xfId="212" applyFont="1" applyBorder="1" applyAlignment="1">
      <alignment horizontal="center" wrapText="1"/>
    </xf>
    <xf numFmtId="0" fontId="63" fillId="0" borderId="171" xfId="214" applyFont="1" applyFill="1" applyBorder="1" applyAlignment="1" applyProtection="1"/>
    <xf numFmtId="181" fontId="51" fillId="0" borderId="185" xfId="0" applyNumberFormat="1" applyFont="1" applyFill="1" applyBorder="1" applyAlignment="1">
      <alignment horizontal="right"/>
    </xf>
    <xf numFmtId="173" fontId="0" fillId="0" borderId="0" xfId="213" applyFont="1"/>
    <xf numFmtId="3" fontId="79" fillId="0" borderId="0" xfId="13" applyNumberFormat="1" applyFont="1" applyFill="1" applyBorder="1" applyAlignment="1" applyProtection="1">
      <alignment vertical="center" wrapText="1"/>
    </xf>
    <xf numFmtId="3" fontId="0" fillId="0" borderId="0" xfId="0" applyNumberFormat="1"/>
    <xf numFmtId="181" fontId="51" fillId="0" borderId="333" xfId="0" applyNumberFormat="1" applyFont="1" applyFill="1" applyBorder="1" applyAlignment="1">
      <alignment horizontal="right"/>
    </xf>
    <xf numFmtId="0" fontId="17" fillId="0" borderId="252" xfId="0" applyFont="1" applyFill="1" applyBorder="1" applyAlignment="1">
      <alignment wrapText="1"/>
    </xf>
    <xf numFmtId="0" fontId="17" fillId="0" borderId="252" xfId="0" applyFont="1" applyBorder="1"/>
    <xf numFmtId="0" fontId="60" fillId="0" borderId="95" xfId="0" applyFont="1" applyFill="1" applyBorder="1" applyAlignment="1">
      <alignment horizontal="center"/>
    </xf>
    <xf numFmtId="0" fontId="60" fillId="0" borderId="11" xfId="0" applyFont="1" applyFill="1" applyBorder="1" applyAlignment="1"/>
    <xf numFmtId="1" fontId="60" fillId="0" borderId="218" xfId="0" applyNumberFormat="1" applyFont="1" applyBorder="1" applyAlignment="1"/>
    <xf numFmtId="1" fontId="60" fillId="0" borderId="89" xfId="0" applyNumberFormat="1" applyFont="1" applyBorder="1" applyAlignment="1"/>
    <xf numFmtId="1" fontId="60" fillId="0" borderId="216" xfId="0" applyNumberFormat="1" applyFont="1" applyBorder="1" applyAlignment="1"/>
    <xf numFmtId="173" fontId="60" fillId="0" borderId="205" xfId="2" applyFont="1" applyBorder="1" applyAlignment="1"/>
    <xf numFmtId="1" fontId="60" fillId="0" borderId="117" xfId="0" applyNumberFormat="1" applyFont="1" applyBorder="1" applyAlignment="1"/>
    <xf numFmtId="0" fontId="60" fillId="0" borderId="115" xfId="0" applyFont="1" applyFill="1" applyBorder="1" applyAlignment="1">
      <alignment horizontal="center"/>
    </xf>
    <xf numFmtId="0" fontId="58" fillId="0" borderId="116" xfId="0" applyFont="1" applyFill="1" applyBorder="1" applyAlignment="1"/>
    <xf numFmtId="173" fontId="58" fillId="0" borderId="64" xfId="2" applyFont="1" applyBorder="1" applyAlignment="1"/>
    <xf numFmtId="0" fontId="24" fillId="0" borderId="255" xfId="3" applyFont="1" applyFill="1" applyBorder="1" applyAlignment="1" applyProtection="1">
      <alignment vertical="center" wrapText="1"/>
    </xf>
    <xf numFmtId="0" fontId="17" fillId="0" borderId="253" xfId="0" applyFont="1" applyBorder="1"/>
    <xf numFmtId="0" fontId="17" fillId="0" borderId="255" xfId="0" applyFont="1" applyBorder="1"/>
    <xf numFmtId="0" fontId="17" fillId="0" borderId="64" xfId="0" applyFont="1" applyBorder="1"/>
    <xf numFmtId="0" fontId="17" fillId="0" borderId="345" xfId="0" applyFont="1" applyBorder="1"/>
    <xf numFmtId="0" fontId="17" fillId="0" borderId="247" xfId="0" applyFont="1" applyBorder="1"/>
    <xf numFmtId="0" fontId="0" fillId="0" borderId="253" xfId="0" applyFont="1" applyFill="1" applyBorder="1" applyAlignment="1">
      <alignment horizontal="center"/>
    </xf>
    <xf numFmtId="0" fontId="17" fillId="0" borderId="253" xfId="0" applyFont="1" applyFill="1" applyBorder="1"/>
    <xf numFmtId="0" fontId="17" fillId="0" borderId="252" xfId="0" applyFont="1" applyFill="1" applyBorder="1"/>
    <xf numFmtId="0" fontId="17" fillId="0" borderId="265" xfId="0" applyFont="1" applyFill="1" applyBorder="1"/>
    <xf numFmtId="0" fontId="17" fillId="0" borderId="255" xfId="0" applyFont="1" applyFill="1" applyBorder="1" applyAlignment="1"/>
    <xf numFmtId="0" fontId="17" fillId="0" borderId="246" xfId="0" applyFont="1" applyFill="1" applyBorder="1"/>
    <xf numFmtId="0" fontId="17" fillId="0" borderId="247" xfId="0" applyFont="1" applyFill="1" applyBorder="1"/>
    <xf numFmtId="0" fontId="17" fillId="0" borderId="64" xfId="0" applyFont="1" applyFill="1" applyBorder="1"/>
    <xf numFmtId="0" fontId="17" fillId="0" borderId="255" xfId="0" applyFont="1" applyFill="1" applyBorder="1"/>
    <xf numFmtId="0" fontId="17" fillId="0" borderId="345" xfId="0" applyFont="1" applyFill="1" applyBorder="1"/>
    <xf numFmtId="171" fontId="15" fillId="0" borderId="218" xfId="1" applyNumberFormat="1" applyFont="1" applyFill="1" applyBorder="1"/>
    <xf numFmtId="171" fontId="15" fillId="0" borderId="89" xfId="1" applyNumberFormat="1" applyFont="1" applyFill="1" applyBorder="1"/>
    <xf numFmtId="171" fontId="15" fillId="0" borderId="216" xfId="1" applyNumberFormat="1" applyFont="1" applyFill="1" applyBorder="1"/>
    <xf numFmtId="171" fontId="24" fillId="0" borderId="13" xfId="1" applyNumberFormat="1" applyFont="1" applyBorder="1"/>
    <xf numFmtId="9" fontId="0" fillId="0" borderId="205" xfId="2" applyNumberFormat="1" applyFont="1" applyBorder="1"/>
    <xf numFmtId="0" fontId="0" fillId="0" borderId="115" xfId="0" applyFont="1" applyFill="1" applyBorder="1" applyAlignment="1">
      <alignment horizontal="center"/>
    </xf>
    <xf numFmtId="0" fontId="17" fillId="0" borderId="116" xfId="0" applyFont="1" applyFill="1" applyBorder="1" applyAlignment="1">
      <alignment wrapText="1"/>
    </xf>
    <xf numFmtId="171" fontId="24" fillId="0" borderId="240" xfId="1" applyNumberFormat="1" applyFont="1" applyBorder="1"/>
    <xf numFmtId="9" fontId="17" fillId="0" borderId="64" xfId="2" applyNumberFormat="1" applyFont="1" applyBorder="1"/>
    <xf numFmtId="3" fontId="24" fillId="0" borderId="240" xfId="0" applyNumberFormat="1" applyFont="1" applyBorder="1"/>
    <xf numFmtId="0" fontId="20" fillId="0" borderId="0" xfId="0" applyFont="1"/>
    <xf numFmtId="3" fontId="0" fillId="0" borderId="216" xfId="0" applyNumberFormat="1" applyFont="1" applyBorder="1"/>
    <xf numFmtId="0" fontId="0" fillId="0" borderId="87" xfId="0" applyFont="1" applyBorder="1"/>
    <xf numFmtId="0" fontId="60" fillId="0" borderId="192" xfId="0" applyFont="1" applyFill="1" applyBorder="1" applyAlignment="1">
      <alignment horizontal="center"/>
    </xf>
    <xf numFmtId="0" fontId="60" fillId="0" borderId="61" xfId="0" applyFont="1" applyFill="1" applyBorder="1" applyAlignment="1"/>
    <xf numFmtId="1" fontId="60" fillId="0" borderId="91" xfId="0" applyNumberFormat="1" applyFont="1" applyBorder="1" applyAlignment="1"/>
    <xf numFmtId="1" fontId="60" fillId="0" borderId="87" xfId="0" applyNumberFormat="1" applyFont="1" applyBorder="1" applyAlignment="1"/>
    <xf numFmtId="1" fontId="60" fillId="0" borderId="92" xfId="0" applyNumberFormat="1" applyFont="1" applyBorder="1" applyAlignment="1"/>
    <xf numFmtId="173" fontId="60" fillId="0" borderId="119" xfId="2" applyFont="1" applyBorder="1" applyAlignment="1"/>
    <xf numFmtId="1" fontId="60" fillId="0" borderId="88" xfId="0" applyNumberFormat="1" applyFont="1" applyBorder="1" applyAlignment="1"/>
    <xf numFmtId="0" fontId="37" fillId="0" borderId="118" xfId="0" applyFont="1" applyBorder="1" applyAlignment="1" applyProtection="1">
      <alignment horizontal="right"/>
    </xf>
    <xf numFmtId="0" fontId="37" fillId="0" borderId="127" xfId="0" applyFont="1" applyBorder="1" applyAlignment="1" applyProtection="1">
      <alignment horizontal="right"/>
    </xf>
    <xf numFmtId="0" fontId="37" fillId="0" borderId="121" xfId="0" applyFont="1" applyBorder="1" applyAlignment="1" applyProtection="1">
      <alignment horizontal="right"/>
    </xf>
    <xf numFmtId="0" fontId="17" fillId="0" borderId="197" xfId="0" applyFont="1" applyFill="1" applyBorder="1"/>
    <xf numFmtId="0" fontId="0" fillId="0" borderId="192" xfId="0" applyFont="1" applyFill="1" applyBorder="1" applyAlignment="1">
      <alignment horizontal="center"/>
    </xf>
    <xf numFmtId="0" fontId="0" fillId="0" borderId="61" xfId="0" applyFont="1" applyFill="1" applyBorder="1" applyAlignment="1">
      <alignment wrapText="1"/>
    </xf>
    <xf numFmtId="9" fontId="15" fillId="0" borderId="119" xfId="2" applyNumberFormat="1" applyFont="1" applyBorder="1"/>
    <xf numFmtId="0" fontId="66" fillId="0" borderId="93" xfId="13" applyFont="1" applyFill="1" applyBorder="1" applyAlignment="1" applyProtection="1">
      <alignment horizontal="center" vertical="center"/>
    </xf>
    <xf numFmtId="0" fontId="66" fillId="0" borderId="98" xfId="13" applyFont="1" applyFill="1" applyBorder="1" applyAlignment="1" applyProtection="1">
      <alignment vertical="center" wrapText="1"/>
    </xf>
    <xf numFmtId="3" fontId="78" fillId="0" borderId="347" xfId="13" applyNumberFormat="1" applyFont="1" applyFill="1" applyBorder="1" applyAlignment="1" applyProtection="1">
      <alignment vertical="center" wrapText="1"/>
    </xf>
    <xf numFmtId="3" fontId="78" fillId="0" borderId="190" xfId="13" applyNumberFormat="1" applyFont="1" applyFill="1" applyBorder="1" applyAlignment="1" applyProtection="1">
      <alignment vertical="center" wrapText="1"/>
    </xf>
    <xf numFmtId="3" fontId="78" fillId="0" borderId="98" xfId="13" applyNumberFormat="1" applyFont="1" applyFill="1" applyBorder="1" applyAlignment="1" applyProtection="1">
      <alignment vertical="center" wrapText="1"/>
    </xf>
    <xf numFmtId="3" fontId="79" fillId="0" borderId="340" xfId="13" applyNumberFormat="1" applyFont="1" applyFill="1" applyBorder="1" applyAlignment="1" applyProtection="1">
      <alignment vertical="center" wrapText="1"/>
    </xf>
    <xf numFmtId="3" fontId="79" fillId="0" borderId="248" xfId="13" applyNumberFormat="1" applyFont="1" applyFill="1" applyBorder="1" applyAlignment="1" applyProtection="1">
      <alignment vertical="center" wrapText="1"/>
    </xf>
    <xf numFmtId="1" fontId="24" fillId="0" borderId="274" xfId="7" applyNumberFormat="1" applyFont="1" applyBorder="1" applyAlignment="1">
      <alignment horizontal="right"/>
    </xf>
    <xf numFmtId="0" fontId="37" fillId="0" borderId="0" xfId="0" applyFont="1" applyFill="1" applyBorder="1" applyAlignment="1"/>
    <xf numFmtId="1" fontId="17" fillId="0" borderId="92" xfId="3" applyNumberFormat="1" applyFont="1" applyFill="1" applyBorder="1" applyAlignment="1" applyProtection="1"/>
    <xf numFmtId="1" fontId="35" fillId="0" borderId="118" xfId="0" applyNumberFormat="1" applyFont="1" applyBorder="1" applyAlignment="1" applyProtection="1">
      <alignment horizontal="right"/>
    </xf>
    <xf numFmtId="1" fontId="35" fillId="0" borderId="127" xfId="0" applyNumberFormat="1" applyFont="1" applyBorder="1" applyAlignment="1" applyProtection="1">
      <alignment horizontal="right"/>
    </xf>
    <xf numFmtId="1" fontId="35" fillId="0" borderId="121" xfId="0" applyNumberFormat="1" applyFont="1" applyBorder="1" applyAlignment="1" applyProtection="1">
      <alignment horizontal="right"/>
    </xf>
    <xf numFmtId="0" fontId="17" fillId="0" borderId="241" xfId="3" applyFont="1" applyFill="1" applyBorder="1" applyAlignment="1" applyProtection="1">
      <alignment horizontal="center"/>
    </xf>
    <xf numFmtId="0" fontId="17" fillId="0" borderId="146" xfId="3" applyFont="1" applyFill="1" applyBorder="1" applyAlignment="1" applyProtection="1"/>
    <xf numFmtId="1" fontId="17" fillId="0" borderId="276" xfId="3" applyNumberFormat="1" applyFont="1" applyFill="1" applyBorder="1" applyAlignment="1" applyProtection="1"/>
    <xf numFmtId="1" fontId="17" fillId="0" borderId="275" xfId="3" applyNumberFormat="1" applyFont="1" applyFill="1" applyBorder="1" applyAlignment="1" applyProtection="1"/>
    <xf numFmtId="1" fontId="24" fillId="0" borderId="241" xfId="3" applyNumberFormat="1" applyFont="1" applyFill="1" applyBorder="1" applyAlignment="1" applyProtection="1">
      <alignment vertical="center"/>
    </xf>
    <xf numFmtId="1" fontId="24" fillId="0" borderId="274" xfId="3" applyNumberFormat="1" applyFont="1" applyFill="1" applyBorder="1" applyAlignment="1" applyProtection="1">
      <alignment vertical="center"/>
    </xf>
    <xf numFmtId="1" fontId="24" fillId="0" borderId="275" xfId="3" applyNumberFormat="1" applyFont="1" applyFill="1" applyBorder="1" applyAlignment="1" applyProtection="1">
      <alignment vertical="center"/>
    </xf>
    <xf numFmtId="0" fontId="17" fillId="0" borderId="254" xfId="3" applyFont="1" applyFill="1" applyBorder="1" applyAlignment="1" applyProtection="1">
      <alignment wrapText="1"/>
    </xf>
    <xf numFmtId="1" fontId="17" fillId="0" borderId="91" xfId="3" applyNumberFormat="1" applyFont="1" applyFill="1" applyBorder="1" applyAlignment="1" applyProtection="1"/>
    <xf numFmtId="1" fontId="17" fillId="0" borderId="87" xfId="3" applyNumberFormat="1" applyFont="1" applyFill="1" applyBorder="1" applyAlignment="1" applyProtection="1"/>
    <xf numFmtId="1" fontId="17" fillId="0" borderId="146" xfId="3" applyNumberFormat="1" applyFont="1" applyFill="1" applyBorder="1" applyAlignment="1" applyProtection="1"/>
    <xf numFmtId="1" fontId="0" fillId="0" borderId="65" xfId="3" applyNumberFormat="1" applyFont="1" applyFill="1" applyBorder="1" applyAlignment="1" applyProtection="1"/>
    <xf numFmtId="1" fontId="0" fillId="0" borderId="66" xfId="3" applyNumberFormat="1" applyFont="1" applyFill="1" applyBorder="1" applyAlignment="1" applyProtection="1"/>
    <xf numFmtId="1" fontId="0" fillId="0" borderId="68" xfId="3" applyNumberFormat="1" applyFont="1" applyFill="1" applyBorder="1" applyAlignment="1" applyProtection="1"/>
    <xf numFmtId="1" fontId="0" fillId="0" borderId="69" xfId="3" applyNumberFormat="1" applyFont="1" applyFill="1" applyBorder="1" applyAlignment="1" applyProtection="1"/>
    <xf numFmtId="3" fontId="24" fillId="0" borderId="274" xfId="3" applyNumberFormat="1" applyFont="1" applyFill="1" applyBorder="1" applyAlignment="1" applyProtection="1">
      <alignment wrapText="1"/>
    </xf>
    <xf numFmtId="3" fontId="24" fillId="0" borderId="254" xfId="3" applyNumberFormat="1" applyFont="1" applyFill="1" applyBorder="1" applyAlignment="1" applyProtection="1">
      <alignment wrapText="1"/>
    </xf>
    <xf numFmtId="0" fontId="17" fillId="0" borderId="254" xfId="0" applyFont="1" applyFill="1" applyBorder="1" applyAlignment="1">
      <alignment wrapText="1"/>
    </xf>
    <xf numFmtId="1" fontId="17" fillId="0" borderId="91" xfId="0" applyNumberFormat="1" applyFont="1" applyBorder="1"/>
    <xf numFmtId="1" fontId="17" fillId="0" borderId="92" xfId="0" applyNumberFormat="1" applyFont="1" applyBorder="1"/>
    <xf numFmtId="1" fontId="17" fillId="0" borderId="218" xfId="0" applyNumberFormat="1" applyFont="1" applyFill="1" applyBorder="1"/>
    <xf numFmtId="1" fontId="17" fillId="0" borderId="89" xfId="0" applyNumberFormat="1" applyFont="1" applyFill="1" applyBorder="1"/>
    <xf numFmtId="1" fontId="17" fillId="0" borderId="216" xfId="0" applyNumberFormat="1" applyFont="1" applyFill="1" applyBorder="1"/>
    <xf numFmtId="0" fontId="20" fillId="4" borderId="147" xfId="0" applyFont="1" applyFill="1" applyBorder="1" applyAlignment="1" applyProtection="1">
      <alignment horizontal="right"/>
    </xf>
    <xf numFmtId="1" fontId="17" fillId="0" borderId="91" xfId="0" applyNumberFormat="1" applyFont="1" applyFill="1" applyBorder="1"/>
    <xf numFmtId="1" fontId="17" fillId="0" borderId="87" xfId="0" applyNumberFormat="1" applyFont="1" applyFill="1" applyBorder="1"/>
    <xf numFmtId="1" fontId="17" fillId="0" borderId="92" xfId="0" applyNumberFormat="1" applyFont="1" applyFill="1" applyBorder="1"/>
    <xf numFmtId="181" fontId="99" fillId="0" borderId="10" xfId="0" applyNumberFormat="1" applyFont="1" applyFill="1" applyBorder="1" applyAlignment="1">
      <alignment horizontal="right"/>
    </xf>
    <xf numFmtId="181" fontId="99" fillId="0" borderId="318" xfId="0" applyNumberFormat="1" applyFont="1" applyFill="1" applyBorder="1" applyAlignment="1">
      <alignment horizontal="right"/>
    </xf>
    <xf numFmtId="0" fontId="0" fillId="0" borderId="0" xfId="0"/>
    <xf numFmtId="173" fontId="23" fillId="0" borderId="0" xfId="2" applyFont="1"/>
    <xf numFmtId="0" fontId="17" fillId="0" borderId="132" xfId="0" applyFont="1" applyFill="1" applyBorder="1" applyAlignment="1">
      <alignment horizontal="center" wrapText="1"/>
    </xf>
    <xf numFmtId="0" fontId="17" fillId="0" borderId="143" xfId="0" applyFont="1" applyFill="1" applyBorder="1" applyAlignment="1">
      <alignment horizontal="center" wrapText="1"/>
    </xf>
    <xf numFmtId="171" fontId="93" fillId="0" borderId="97" xfId="1" applyNumberFormat="1" applyFont="1" applyFill="1" applyBorder="1"/>
    <xf numFmtId="3" fontId="23" fillId="0" borderId="62" xfId="0" applyNumberFormat="1" applyFont="1" applyFill="1" applyBorder="1"/>
    <xf numFmtId="1" fontId="44" fillId="0" borderId="62" xfId="9" applyNumberFormat="1" applyFont="1" applyBorder="1" applyAlignment="1">
      <alignment horizontal="right" vertical="center"/>
    </xf>
    <xf numFmtId="3" fontId="24" fillId="0" borderId="62" xfId="0" applyNumberFormat="1" applyFont="1" applyFill="1" applyBorder="1"/>
    <xf numFmtId="3" fontId="23" fillId="0" borderId="62" xfId="0" applyNumberFormat="1" applyFont="1" applyBorder="1" applyAlignment="1"/>
    <xf numFmtId="0" fontId="44" fillId="0" borderId="0" xfId="1153" applyNumberFormat="1" applyFont="1" applyFill="1" applyBorder="1"/>
    <xf numFmtId="3" fontId="24" fillId="4" borderId="62" xfId="0" applyNumberFormat="1" applyFont="1" applyFill="1" applyBorder="1"/>
    <xf numFmtId="3" fontId="24" fillId="4" borderId="62" xfId="0" applyNumberFormat="1" applyFont="1" applyFill="1" applyBorder="1" applyAlignment="1"/>
    <xf numFmtId="0" fontId="17" fillId="0" borderId="247" xfId="3" applyFont="1" applyFill="1" applyBorder="1" applyAlignment="1" applyProtection="1">
      <alignment horizontal="center" wrapText="1"/>
    </xf>
    <xf numFmtId="0" fontId="17" fillId="0" borderId="253" xfId="0" applyFont="1" applyBorder="1" applyAlignment="1">
      <alignment horizontal="center" wrapText="1"/>
    </xf>
    <xf numFmtId="0" fontId="17" fillId="0" borderId="252" xfId="0" applyFont="1" applyBorder="1" applyAlignment="1">
      <alignment horizontal="center" wrapText="1"/>
    </xf>
    <xf numFmtId="0" fontId="24" fillId="0" borderId="252" xfId="0" applyFont="1" applyBorder="1" applyAlignment="1">
      <alignment horizontal="center" wrapText="1"/>
    </xf>
    <xf numFmtId="0" fontId="17" fillId="0" borderId="265" xfId="0" applyFont="1" applyBorder="1" applyAlignment="1">
      <alignment horizontal="center" wrapText="1"/>
    </xf>
    <xf numFmtId="0" fontId="17" fillId="0" borderId="197" xfId="0" applyFont="1" applyBorder="1"/>
    <xf numFmtId="0" fontId="17" fillId="0" borderId="266" xfId="0" applyFont="1" applyBorder="1"/>
    <xf numFmtId="173" fontId="60" fillId="0" borderId="128" xfId="2" applyFont="1" applyBorder="1" applyAlignment="1"/>
    <xf numFmtId="173" fontId="60" fillId="0" borderId="206" xfId="2" applyFont="1" applyBorder="1" applyAlignment="1"/>
    <xf numFmtId="173" fontId="60" fillId="0" borderId="207" xfId="2" applyFont="1" applyBorder="1" applyAlignment="1"/>
    <xf numFmtId="1" fontId="58" fillId="0" borderId="196" xfId="0" applyNumberFormat="1" applyFont="1" applyBorder="1" applyAlignment="1"/>
    <xf numFmtId="1" fontId="58" fillId="0" borderId="197" xfId="0" applyNumberFormat="1" applyFont="1" applyBorder="1" applyAlignment="1"/>
    <xf numFmtId="1" fontId="58" fillId="0" borderId="266" xfId="0" applyNumberFormat="1" applyFont="1" applyBorder="1" applyAlignment="1"/>
    <xf numFmtId="173" fontId="58" fillId="0" borderId="201" xfId="2" applyFont="1" applyBorder="1" applyAlignment="1"/>
    <xf numFmtId="1" fontId="58" fillId="0" borderId="198" xfId="0" applyNumberFormat="1" applyFont="1" applyBorder="1" applyAlignment="1"/>
    <xf numFmtId="173" fontId="60" fillId="0" borderId="62" xfId="2" applyFont="1" applyBorder="1" applyAlignment="1"/>
    <xf numFmtId="3" fontId="100" fillId="0" borderId="65" xfId="0" applyNumberFormat="1" applyFont="1" applyFill="1" applyBorder="1" applyAlignment="1" applyProtection="1">
      <alignment horizontal="right"/>
    </xf>
    <xf numFmtId="173" fontId="60" fillId="0" borderId="66" xfId="2" applyFont="1" applyBorder="1" applyAlignment="1"/>
    <xf numFmtId="3" fontId="100" fillId="0" borderId="67" xfId="0" applyNumberFormat="1" applyFont="1" applyFill="1" applyBorder="1" applyAlignment="1" applyProtection="1">
      <alignment horizontal="right"/>
    </xf>
    <xf numFmtId="3" fontId="100" fillId="0" borderId="68" xfId="0" applyNumberFormat="1" applyFont="1" applyFill="1" applyBorder="1" applyAlignment="1" applyProtection="1">
      <alignment horizontal="right"/>
    </xf>
    <xf numFmtId="3" fontId="100" fillId="0" borderId="69" xfId="0" applyNumberFormat="1" applyFont="1" applyFill="1" applyBorder="1" applyAlignment="1" applyProtection="1">
      <alignment horizontal="right"/>
    </xf>
    <xf numFmtId="3" fontId="100" fillId="0" borderId="70" xfId="0" applyNumberFormat="1" applyFont="1" applyFill="1" applyBorder="1" applyAlignment="1" applyProtection="1">
      <alignment horizontal="right"/>
    </xf>
    <xf numFmtId="173" fontId="60" fillId="0" borderId="71" xfId="2" applyFont="1" applyBorder="1" applyAlignment="1"/>
    <xf numFmtId="3" fontId="100" fillId="0" borderId="72" xfId="0" applyNumberFormat="1" applyFont="1" applyFill="1" applyBorder="1" applyAlignment="1" applyProtection="1">
      <alignment horizontal="right"/>
    </xf>
    <xf numFmtId="3" fontId="100" fillId="0" borderId="157" xfId="0" applyNumberFormat="1" applyFont="1" applyFill="1" applyBorder="1" applyAlignment="1" applyProtection="1">
      <alignment horizontal="right"/>
    </xf>
    <xf numFmtId="3" fontId="100" fillId="0" borderId="126" xfId="0" applyNumberFormat="1" applyFont="1" applyFill="1" applyBorder="1" applyAlignment="1" applyProtection="1">
      <alignment horizontal="right"/>
    </xf>
    <xf numFmtId="3" fontId="100" fillId="0" borderId="158" xfId="0" applyNumberFormat="1" applyFont="1" applyFill="1" applyBorder="1" applyAlignment="1" applyProtection="1">
      <alignment horizontal="right"/>
    </xf>
    <xf numFmtId="171" fontId="17" fillId="0" borderId="196" xfId="1" applyNumberFormat="1" applyFont="1" applyFill="1" applyBorder="1"/>
    <xf numFmtId="171" fontId="17" fillId="0" borderId="197" xfId="1" applyNumberFormat="1" applyFont="1" applyFill="1" applyBorder="1"/>
    <xf numFmtId="171" fontId="17" fillId="0" borderId="266" xfId="1" applyNumberFormat="1" applyFont="1" applyFill="1" applyBorder="1"/>
    <xf numFmtId="3" fontId="57" fillId="0" borderId="91" xfId="216" applyNumberFormat="1" applyFont="1" applyFill="1" applyBorder="1"/>
    <xf numFmtId="3" fontId="57" fillId="0" borderId="87" xfId="216" applyNumberFormat="1" applyFont="1" applyFill="1" applyBorder="1"/>
    <xf numFmtId="3" fontId="57" fillId="0" borderId="92" xfId="216" applyNumberFormat="1" applyFont="1" applyFill="1" applyBorder="1"/>
    <xf numFmtId="0" fontId="0" fillId="0" borderId="0" xfId="0"/>
    <xf numFmtId="3" fontId="23" fillId="0" borderId="248" xfId="0" applyNumberFormat="1" applyFont="1" applyBorder="1"/>
    <xf numFmtId="3" fontId="23" fillId="0" borderId="191" xfId="0" applyNumberFormat="1" applyFont="1" applyBorder="1"/>
    <xf numFmtId="173" fontId="60" fillId="0" borderId="140" xfId="2" applyFont="1" applyBorder="1" applyAlignment="1"/>
    <xf numFmtId="173" fontId="60" fillId="0" borderId="102" xfId="2" applyFont="1" applyBorder="1" applyAlignment="1"/>
    <xf numFmtId="173" fontId="60" fillId="0" borderId="138" xfId="2" applyFont="1" applyBorder="1" applyAlignment="1"/>
    <xf numFmtId="3" fontId="100" fillId="0" borderId="128" xfId="0" applyNumberFormat="1" applyFont="1" applyFill="1" applyBorder="1" applyAlignment="1" applyProtection="1">
      <alignment horizontal="right"/>
    </xf>
    <xf numFmtId="3" fontId="100" fillId="0" borderId="206" xfId="0" applyNumberFormat="1" applyFont="1" applyFill="1" applyBorder="1" applyAlignment="1" applyProtection="1">
      <alignment horizontal="right"/>
    </xf>
    <xf numFmtId="3" fontId="100" fillId="0" borderId="207" xfId="0" applyNumberFormat="1" applyFont="1" applyFill="1" applyBorder="1" applyAlignment="1" applyProtection="1">
      <alignment horizontal="right"/>
    </xf>
    <xf numFmtId="171" fontId="23" fillId="0" borderId="248" xfId="1" applyNumberFormat="1" applyFont="1" applyBorder="1" applyAlignment="1"/>
    <xf numFmtId="171" fontId="23" fillId="0" borderId="202" xfId="1" applyNumberFormat="1" applyFont="1" applyBorder="1" applyAlignment="1"/>
    <xf numFmtId="171" fontId="23" fillId="0" borderId="201" xfId="1" applyNumberFormat="1" applyFont="1" applyBorder="1" applyAlignment="1"/>
    <xf numFmtId="171" fontId="23" fillId="0" borderId="178" xfId="1" applyNumberFormat="1" applyFont="1" applyBorder="1" applyAlignment="1"/>
    <xf numFmtId="0" fontId="0" fillId="0" borderId="134" xfId="0" applyFont="1" applyBorder="1" applyAlignment="1">
      <alignment horizontal="center"/>
    </xf>
    <xf numFmtId="0" fontId="0" fillId="0" borderId="88" xfId="0" applyFont="1" applyBorder="1"/>
    <xf numFmtId="0" fontId="0" fillId="0" borderId="119" xfId="0" applyFont="1" applyBorder="1"/>
    <xf numFmtId="0" fontId="0" fillId="0" borderId="348" xfId="0" applyFont="1" applyBorder="1"/>
    <xf numFmtId="0" fontId="0" fillId="0" borderId="147" xfId="0" applyFont="1" applyBorder="1"/>
    <xf numFmtId="0" fontId="0" fillId="0" borderId="91" xfId="0" applyFont="1" applyFill="1" applyBorder="1" applyAlignment="1">
      <alignment horizontal="center"/>
    </xf>
    <xf numFmtId="0" fontId="0" fillId="0" borderId="91" xfId="0" applyFont="1" applyFill="1" applyBorder="1"/>
    <xf numFmtId="0" fontId="0" fillId="0" borderId="87" xfId="0" applyFont="1" applyFill="1" applyBorder="1"/>
    <xf numFmtId="0" fontId="0" fillId="0" borderId="92" xfId="0" applyFont="1" applyFill="1" applyBorder="1"/>
    <xf numFmtId="0" fontId="23" fillId="0" borderId="128" xfId="0" applyFont="1" applyFill="1" applyBorder="1"/>
    <xf numFmtId="0" fontId="23" fillId="0" borderId="206" xfId="0" applyFont="1" applyFill="1" applyBorder="1"/>
    <xf numFmtId="0" fontId="23" fillId="0" borderId="209" xfId="0" applyFont="1" applyFill="1" applyBorder="1"/>
    <xf numFmtId="0" fontId="23" fillId="0" borderId="65" xfId="0" applyFont="1" applyFill="1" applyBorder="1"/>
    <xf numFmtId="0" fontId="23" fillId="0" borderId="67" xfId="0" applyFont="1" applyFill="1" applyBorder="1"/>
    <xf numFmtId="0" fontId="23" fillId="0" borderId="140" xfId="0" applyFont="1" applyFill="1" applyBorder="1"/>
    <xf numFmtId="0" fontId="23" fillId="0" borderId="102" xfId="0" applyFont="1" applyFill="1" applyBorder="1"/>
    <xf numFmtId="0" fontId="23" fillId="0" borderId="129" xfId="0" applyFont="1" applyFill="1" applyBorder="1"/>
    <xf numFmtId="0" fontId="0" fillId="0" borderId="134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134" xfId="0" applyFont="1" applyFill="1" applyBorder="1"/>
    <xf numFmtId="0" fontId="0" fillId="0" borderId="88" xfId="0" applyFont="1" applyFill="1" applyBorder="1"/>
    <xf numFmtId="0" fontId="0" fillId="0" borderId="348" xfId="0" applyFont="1" applyFill="1" applyBorder="1"/>
    <xf numFmtId="0" fontId="0" fillId="0" borderId="147" xfId="0" applyFont="1" applyFill="1" applyBorder="1"/>
    <xf numFmtId="0" fontId="0" fillId="0" borderId="119" xfId="0" applyFont="1" applyFill="1" applyBorder="1"/>
    <xf numFmtId="171" fontId="15" fillId="0" borderId="91" xfId="1" applyNumberFormat="1" applyFont="1" applyFill="1" applyBorder="1"/>
    <xf numFmtId="171" fontId="15" fillId="0" borderId="87" xfId="1" applyNumberFormat="1" applyFont="1" applyFill="1" applyBorder="1"/>
    <xf numFmtId="171" fontId="15" fillId="0" borderId="92" xfId="1" applyNumberFormat="1" applyFont="1" applyFill="1" applyBorder="1"/>
    <xf numFmtId="171" fontId="23" fillId="0" borderId="0" xfId="1" applyNumberFormat="1" applyFont="1" applyBorder="1"/>
    <xf numFmtId="171" fontId="15" fillId="0" borderId="65" xfId="1" applyNumberFormat="1" applyFont="1" applyFill="1" applyBorder="1"/>
    <xf numFmtId="171" fontId="15" fillId="0" borderId="66" xfId="1" applyNumberFormat="1" applyFont="1" applyFill="1" applyBorder="1"/>
    <xf numFmtId="171" fontId="15" fillId="0" borderId="67" xfId="1" applyNumberFormat="1" applyFont="1" applyFill="1" applyBorder="1"/>
    <xf numFmtId="0" fontId="0" fillId="0" borderId="66" xfId="0" applyFont="1" applyBorder="1"/>
    <xf numFmtId="0" fontId="17" fillId="0" borderId="196" xfId="0" applyFont="1" applyBorder="1"/>
    <xf numFmtId="0" fontId="35" fillId="0" borderId="70" xfId="0" applyFont="1" applyBorder="1" applyAlignment="1" applyProtection="1">
      <alignment horizontal="right"/>
    </xf>
    <xf numFmtId="0" fontId="35" fillId="0" borderId="71" xfId="0" applyFont="1" applyBorder="1" applyAlignment="1" applyProtection="1">
      <alignment horizontal="right"/>
    </xf>
    <xf numFmtId="0" fontId="35" fillId="0" borderId="72" xfId="0" applyFont="1" applyBorder="1" applyAlignment="1" applyProtection="1">
      <alignment horizontal="right"/>
    </xf>
    <xf numFmtId="169" fontId="17" fillId="0" borderId="218" xfId="0" applyNumberFormat="1" applyFont="1" applyBorder="1" applyAlignment="1"/>
    <xf numFmtId="169" fontId="17" fillId="0" borderId="89" xfId="0" applyNumberFormat="1" applyFont="1" applyBorder="1" applyAlignment="1"/>
    <xf numFmtId="169" fontId="17" fillId="0" borderId="216" xfId="0" applyNumberFormat="1" applyFont="1" applyBorder="1" applyAlignment="1"/>
    <xf numFmtId="0" fontId="15" fillId="0" borderId="91" xfId="3" applyFont="1" applyFill="1" applyBorder="1" applyAlignment="1" applyProtection="1">
      <alignment horizontal="center"/>
    </xf>
    <xf numFmtId="0" fontId="15" fillId="0" borderId="87" xfId="3" applyFont="1" applyFill="1" applyBorder="1" applyAlignment="1" applyProtection="1"/>
    <xf numFmtId="1" fontId="23" fillId="0" borderId="87" xfId="3" applyNumberFormat="1" applyFont="1" applyFill="1" applyBorder="1" applyAlignment="1" applyProtection="1"/>
    <xf numFmtId="1" fontId="23" fillId="0" borderId="92" xfId="3" applyNumberFormat="1" applyFont="1" applyFill="1" applyBorder="1" applyAlignment="1" applyProtection="1"/>
    <xf numFmtId="1" fontId="23" fillId="12" borderId="68" xfId="0" applyNumberFormat="1" applyFont="1" applyFill="1" applyBorder="1"/>
    <xf numFmtId="1" fontId="23" fillId="0" borderId="70" xfId="0" applyNumberFormat="1" applyFont="1" applyBorder="1" applyAlignment="1" applyProtection="1">
      <alignment horizontal="right"/>
    </xf>
    <xf numFmtId="1" fontId="23" fillId="0" borderId="71" xfId="0" applyNumberFormat="1" applyFont="1" applyBorder="1" applyAlignment="1" applyProtection="1">
      <alignment horizontal="right"/>
    </xf>
    <xf numFmtId="0" fontId="27" fillId="0" borderId="147" xfId="0" applyFont="1" applyBorder="1" applyAlignment="1">
      <alignment horizontal="center" wrapText="1"/>
    </xf>
    <xf numFmtId="1" fontId="0" fillId="0" borderId="118" xfId="0" applyNumberFormat="1" applyFont="1" applyBorder="1" applyAlignment="1"/>
    <xf numFmtId="1" fontId="0" fillId="0" borderId="127" xfId="0" applyNumberFormat="1" applyFont="1" applyBorder="1" applyAlignment="1"/>
    <xf numFmtId="1" fontId="0" fillId="0" borderId="121" xfId="0" applyNumberFormat="1" applyFont="1" applyBorder="1" applyAlignment="1"/>
    <xf numFmtId="0" fontId="24" fillId="0" borderId="142" xfId="0" applyFont="1" applyBorder="1" applyAlignment="1">
      <alignment horizontal="center" wrapText="1"/>
    </xf>
    <xf numFmtId="0" fontId="24" fillId="0" borderId="123" xfId="0" applyFont="1" applyBorder="1" applyAlignment="1">
      <alignment horizontal="center" wrapText="1"/>
    </xf>
    <xf numFmtId="0" fontId="24" fillId="0" borderId="124" xfId="0" applyFont="1" applyBorder="1" applyAlignment="1">
      <alignment horizontal="center" wrapText="1"/>
    </xf>
    <xf numFmtId="0" fontId="24" fillId="0" borderId="143" xfId="0" applyFont="1" applyBorder="1" applyAlignment="1">
      <alignment horizontal="center" wrapText="1"/>
    </xf>
    <xf numFmtId="181" fontId="98" fillId="0" borderId="32" xfId="0" applyNumberFormat="1" applyFont="1" applyFill="1" applyBorder="1" applyAlignment="1">
      <alignment horizontal="right"/>
    </xf>
    <xf numFmtId="0" fontId="15" fillId="0" borderId="108" xfId="212" applyFont="1" applyBorder="1"/>
    <xf numFmtId="0" fontId="15" fillId="0" borderId="117" xfId="212" applyFont="1" applyBorder="1"/>
    <xf numFmtId="181" fontId="65" fillId="0" borderId="319" xfId="0" applyNumberFormat="1" applyFont="1" applyFill="1" applyBorder="1" applyAlignment="1">
      <alignment horizontal="right"/>
    </xf>
    <xf numFmtId="181" fontId="51" fillId="0" borderId="193" xfId="0" applyNumberFormat="1" applyFont="1" applyFill="1" applyBorder="1" applyAlignment="1">
      <alignment horizontal="right"/>
    </xf>
    <xf numFmtId="3" fontId="85" fillId="0" borderId="91" xfId="216" applyNumberFormat="1" applyFont="1" applyFill="1" applyBorder="1"/>
    <xf numFmtId="3" fontId="85" fillId="0" borderId="87" xfId="216" applyNumberFormat="1" applyFont="1" applyFill="1" applyBorder="1"/>
    <xf numFmtId="3" fontId="85" fillId="0" borderId="92" xfId="216" applyNumberFormat="1" applyFont="1" applyFill="1" applyBorder="1"/>
    <xf numFmtId="0" fontId="15" fillId="0" borderId="192" xfId="212" applyFont="1" applyFill="1" applyBorder="1" applyAlignment="1">
      <alignment vertical="center"/>
    </xf>
    <xf numFmtId="0" fontId="15" fillId="0" borderId="61" xfId="212" applyFont="1" applyFill="1" applyBorder="1" applyAlignment="1">
      <alignment vertical="center" wrapText="1"/>
    </xf>
    <xf numFmtId="3" fontId="85" fillId="0" borderId="134" xfId="216" applyNumberFormat="1" applyFont="1" applyFill="1" applyBorder="1" applyAlignment="1">
      <alignment vertical="center"/>
    </xf>
    <xf numFmtId="183" fontId="85" fillId="0" borderId="147" xfId="1" applyNumberFormat="1" applyFont="1" applyFill="1" applyBorder="1" applyAlignment="1">
      <alignment vertical="center"/>
    </xf>
    <xf numFmtId="0" fontId="88" fillId="0" borderId="62" xfId="0" applyFont="1" applyBorder="1" applyAlignment="1" applyProtection="1">
      <alignment horizontal="right"/>
    </xf>
    <xf numFmtId="0" fontId="88" fillId="0" borderId="65" xfId="0" applyFont="1" applyBorder="1" applyAlignment="1" applyProtection="1">
      <alignment horizontal="right"/>
    </xf>
    <xf numFmtId="0" fontId="88" fillId="0" borderId="66" xfId="0" applyFont="1" applyBorder="1" applyAlignment="1" applyProtection="1">
      <alignment horizontal="right"/>
    </xf>
    <xf numFmtId="0" fontId="88" fillId="0" borderId="67" xfId="0" applyFont="1" applyBorder="1" applyAlignment="1" applyProtection="1">
      <alignment horizontal="right"/>
    </xf>
    <xf numFmtId="0" fontId="88" fillId="0" borderId="68" xfId="0" applyFont="1" applyBorder="1" applyAlignment="1" applyProtection="1">
      <alignment horizontal="right"/>
    </xf>
    <xf numFmtId="0" fontId="88" fillId="0" borderId="69" xfId="0" applyFont="1" applyBorder="1" applyAlignment="1" applyProtection="1">
      <alignment horizontal="right"/>
    </xf>
    <xf numFmtId="0" fontId="88" fillId="0" borderId="70" xfId="0" applyFont="1" applyBorder="1" applyAlignment="1" applyProtection="1">
      <alignment horizontal="right"/>
    </xf>
    <xf numFmtId="0" fontId="88" fillId="0" borderId="71" xfId="0" applyFont="1" applyBorder="1" applyAlignment="1" applyProtection="1">
      <alignment horizontal="right"/>
    </xf>
    <xf numFmtId="0" fontId="88" fillId="0" borderId="72" xfId="0" applyFont="1" applyBorder="1" applyAlignment="1" applyProtection="1">
      <alignment horizontal="right"/>
    </xf>
    <xf numFmtId="3" fontId="88" fillId="0" borderId="118" xfId="0" applyNumberFormat="1" applyFont="1" applyFill="1" applyBorder="1" applyAlignment="1" applyProtection="1">
      <alignment horizontal="right"/>
    </xf>
    <xf numFmtId="3" fontId="88" fillId="0" borderId="127" xfId="0" applyNumberFormat="1" applyFont="1" applyFill="1" applyBorder="1" applyAlignment="1" applyProtection="1">
      <alignment horizontal="right"/>
    </xf>
    <xf numFmtId="3" fontId="88" fillId="0" borderId="121" xfId="0" applyNumberFormat="1" applyFont="1" applyFill="1" applyBorder="1" applyAlignment="1" applyProtection="1">
      <alignment horizontal="right"/>
    </xf>
    <xf numFmtId="0" fontId="35" fillId="0" borderId="175" xfId="0" applyFont="1" applyBorder="1" applyAlignment="1" applyProtection="1">
      <alignment horizontal="right"/>
    </xf>
    <xf numFmtId="0" fontId="35" fillId="0" borderId="249" xfId="0" applyFont="1" applyBorder="1" applyAlignment="1" applyProtection="1">
      <alignment horizontal="right"/>
    </xf>
    <xf numFmtId="0" fontId="35" fillId="0" borderId="250" xfId="0" applyFont="1" applyBorder="1" applyAlignment="1" applyProtection="1">
      <alignment horizontal="right"/>
    </xf>
    <xf numFmtId="3" fontId="35" fillId="0" borderId="65" xfId="0" applyNumberFormat="1" applyFont="1" applyBorder="1" applyAlignment="1" applyProtection="1">
      <alignment horizontal="right"/>
    </xf>
    <xf numFmtId="3" fontId="35" fillId="0" borderId="67" xfId="0" applyNumberFormat="1" applyFont="1" applyBorder="1" applyAlignment="1" applyProtection="1">
      <alignment horizontal="right"/>
    </xf>
    <xf numFmtId="3" fontId="35" fillId="0" borderId="68" xfId="0" applyNumberFormat="1" applyFont="1" applyBorder="1" applyAlignment="1" applyProtection="1">
      <alignment horizontal="right"/>
    </xf>
    <xf numFmtId="3" fontId="35" fillId="0" borderId="69" xfId="0" applyNumberFormat="1" applyFont="1" applyBorder="1" applyAlignment="1" applyProtection="1">
      <alignment horizontal="right"/>
    </xf>
    <xf numFmtId="3" fontId="35" fillId="0" borderId="70" xfId="0" applyNumberFormat="1" applyFont="1" applyBorder="1" applyAlignment="1" applyProtection="1">
      <alignment horizontal="right"/>
    </xf>
    <xf numFmtId="3" fontId="35" fillId="0" borderId="72" xfId="0" applyNumberFormat="1" applyFont="1" applyBorder="1" applyAlignment="1" applyProtection="1">
      <alignment horizontal="right"/>
    </xf>
    <xf numFmtId="173" fontId="87" fillId="0" borderId="157" xfId="2" applyFont="1" applyFill="1" applyBorder="1" applyAlignment="1">
      <alignment horizontal="right"/>
    </xf>
    <xf numFmtId="173" fontId="87" fillId="0" borderId="67" xfId="2" applyFont="1" applyFill="1" applyBorder="1" applyAlignment="1">
      <alignment horizontal="right"/>
    </xf>
    <xf numFmtId="173" fontId="87" fillId="0" borderId="126" xfId="2" applyFont="1" applyFill="1" applyBorder="1" applyAlignment="1">
      <alignment horizontal="right"/>
    </xf>
    <xf numFmtId="173" fontId="87" fillId="0" borderId="69" xfId="2" applyFont="1" applyFill="1" applyBorder="1" applyAlignment="1">
      <alignment horizontal="right"/>
    </xf>
    <xf numFmtId="3" fontId="101" fillId="0" borderId="87" xfId="216" applyNumberFormat="1" applyFont="1" applyFill="1" applyBorder="1"/>
    <xf numFmtId="3" fontId="89" fillId="0" borderId="71" xfId="216" applyNumberFormat="1" applyFont="1" applyFill="1" applyBorder="1"/>
    <xf numFmtId="3" fontId="89" fillId="0" borderId="87" xfId="216" applyNumberFormat="1" applyFont="1" applyFill="1" applyBorder="1"/>
    <xf numFmtId="0" fontId="0" fillId="0" borderId="0" xfId="0"/>
    <xf numFmtId="4" fontId="25" fillId="0" borderId="0" xfId="7" applyNumberFormat="1" applyFont="1"/>
    <xf numFmtId="1" fontId="25" fillId="0" borderId="0" xfId="3" applyNumberFormat="1" applyFont="1" applyFill="1" applyAlignment="1" applyProtection="1"/>
    <xf numFmtId="0" fontId="17" fillId="0" borderId="253" xfId="3" applyFont="1" applyFill="1" applyBorder="1" applyAlignment="1" applyProtection="1">
      <alignment horizontal="center"/>
    </xf>
    <xf numFmtId="0" fontId="17" fillId="0" borderId="252" xfId="3" applyFont="1" applyFill="1" applyBorder="1" applyAlignment="1" applyProtection="1"/>
    <xf numFmtId="1" fontId="24" fillId="0" borderId="252" xfId="3" applyNumberFormat="1" applyFont="1" applyFill="1" applyBorder="1" applyAlignment="1" applyProtection="1"/>
    <xf numFmtId="1" fontId="24" fillId="0" borderId="265" xfId="3" applyNumberFormat="1" applyFont="1" applyFill="1" applyBorder="1" applyAlignment="1" applyProtection="1"/>
    <xf numFmtId="0" fontId="17" fillId="0" borderId="241" xfId="0" applyFont="1" applyFill="1" applyBorder="1" applyAlignment="1">
      <alignment horizontal="center" wrapText="1"/>
    </xf>
    <xf numFmtId="0" fontId="17" fillId="0" borderId="274" xfId="0" applyFont="1" applyFill="1" applyBorder="1" applyAlignment="1">
      <alignment horizontal="center" wrapText="1"/>
    </xf>
    <xf numFmtId="0" fontId="17" fillId="0" borderId="275" xfId="0" applyFont="1" applyFill="1" applyBorder="1" applyAlignment="1">
      <alignment horizontal="center" wrapText="1"/>
    </xf>
    <xf numFmtId="0" fontId="58" fillId="0" borderId="65" xfId="0" applyFont="1" applyFill="1" applyBorder="1" applyAlignment="1">
      <alignment horizontal="center" vertical="center"/>
    </xf>
    <xf numFmtId="0" fontId="58" fillId="0" borderId="66" xfId="0" applyFont="1" applyFill="1" applyBorder="1" applyAlignment="1">
      <alignment horizontal="center" vertical="center"/>
    </xf>
    <xf numFmtId="0" fontId="58" fillId="0" borderId="106" xfId="0" applyFont="1" applyFill="1" applyBorder="1" applyAlignment="1">
      <alignment horizontal="center" vertical="center"/>
    </xf>
    <xf numFmtId="0" fontId="58" fillId="0" borderId="67" xfId="0" applyFont="1" applyFill="1" applyBorder="1" applyAlignment="1">
      <alignment horizontal="center" vertical="center"/>
    </xf>
    <xf numFmtId="0" fontId="17" fillId="0" borderId="163" xfId="0" applyFont="1" applyFill="1" applyBorder="1" applyAlignment="1">
      <alignment horizontal="center" vertical="center"/>
    </xf>
    <xf numFmtId="0" fontId="17" fillId="0" borderId="177" xfId="0" applyFont="1" applyFill="1" applyBorder="1" applyAlignment="1">
      <alignment horizontal="center" vertical="center"/>
    </xf>
    <xf numFmtId="0" fontId="17" fillId="0" borderId="189" xfId="0" applyFont="1" applyFill="1" applyBorder="1" applyAlignment="1">
      <alignment horizontal="center" vertical="center"/>
    </xf>
    <xf numFmtId="0" fontId="0" fillId="0" borderId="190" xfId="0" applyFont="1" applyBorder="1" applyAlignment="1">
      <alignment horizontal="center" vertical="center"/>
    </xf>
    <xf numFmtId="0" fontId="17" fillId="0" borderId="253" xfId="0" applyFont="1" applyFill="1" applyBorder="1" applyAlignment="1">
      <alignment horizontal="center"/>
    </xf>
    <xf numFmtId="0" fontId="17" fillId="0" borderId="252" xfId="0" applyFont="1" applyFill="1" applyBorder="1" applyAlignment="1">
      <alignment horizontal="center"/>
    </xf>
    <xf numFmtId="0" fontId="17" fillId="0" borderId="265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65" xfId="0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/>
    </xf>
    <xf numFmtId="0" fontId="17" fillId="0" borderId="106" xfId="0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7" fillId="0" borderId="111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189" xfId="0" applyFont="1" applyFill="1" applyBorder="1" applyAlignment="1">
      <alignment horizontal="center"/>
    </xf>
    <xf numFmtId="0" fontId="17" fillId="0" borderId="190" xfId="0" applyFont="1" applyFill="1" applyBorder="1" applyAlignment="1">
      <alignment horizontal="center"/>
    </xf>
    <xf numFmtId="0" fontId="17" fillId="0" borderId="215" xfId="0" applyFont="1" applyFill="1" applyBorder="1" applyAlignment="1">
      <alignment horizontal="center"/>
    </xf>
    <xf numFmtId="0" fontId="28" fillId="0" borderId="0" xfId="3" applyFont="1" applyFill="1" applyBorder="1" applyAlignment="1" applyProtection="1">
      <alignment horizontal="left" vertical="top" wrapText="1"/>
    </xf>
    <xf numFmtId="0" fontId="28" fillId="0" borderId="124" xfId="3" applyFont="1" applyFill="1" applyBorder="1" applyAlignment="1" applyProtection="1">
      <alignment horizontal="left" vertical="top" wrapText="1"/>
    </xf>
    <xf numFmtId="0" fontId="27" fillId="0" borderId="53" xfId="3" applyFont="1" applyFill="1" applyBorder="1" applyAlignment="1" applyProtection="1">
      <alignment horizontal="center" wrapText="1"/>
    </xf>
    <xf numFmtId="0" fontId="27" fillId="0" borderId="54" xfId="3" applyFont="1" applyFill="1" applyBorder="1" applyAlignment="1" applyProtection="1">
      <alignment horizontal="center" wrapText="1"/>
    </xf>
    <xf numFmtId="0" fontId="24" fillId="0" borderId="31" xfId="3" applyFont="1" applyFill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4" fillId="0" borderId="59" xfId="3" applyFont="1" applyFill="1" applyBorder="1" applyAlignment="1" applyProtection="1">
      <alignment horizontal="center" wrapText="1"/>
    </xf>
    <xf numFmtId="0" fontId="0" fillId="0" borderId="61" xfId="7" applyFont="1" applyBorder="1" applyAlignment="1">
      <alignment horizontal="center" wrapText="1"/>
    </xf>
    <xf numFmtId="0" fontId="24" fillId="0" borderId="53" xfId="3" applyFont="1" applyFill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7" fillId="0" borderId="188" xfId="3" applyFont="1" applyFill="1" applyBorder="1" applyAlignment="1" applyProtection="1">
      <alignment horizontal="center" wrapText="1"/>
    </xf>
    <xf numFmtId="0" fontId="17" fillId="0" borderId="269" xfId="3" applyFont="1" applyFill="1" applyBorder="1" applyAlignment="1" applyProtection="1">
      <alignment horizontal="center" wrapText="1"/>
    </xf>
    <xf numFmtId="0" fontId="17" fillId="0" borderId="165" xfId="3" applyFont="1" applyFill="1" applyBorder="1" applyAlignment="1" applyProtection="1">
      <alignment horizontal="center" wrapText="1"/>
    </xf>
    <xf numFmtId="0" fontId="17" fillId="0" borderId="27" xfId="3" applyFont="1" applyFill="1" applyBorder="1" applyAlignment="1" applyProtection="1">
      <alignment horizontal="center" wrapText="1"/>
    </xf>
    <xf numFmtId="0" fontId="17" fillId="0" borderId="53" xfId="3" applyFont="1" applyFill="1" applyBorder="1" applyAlignment="1" applyProtection="1">
      <alignment horizontal="center" wrapText="1"/>
    </xf>
    <xf numFmtId="0" fontId="17" fillId="0" borderId="268" xfId="3" applyFont="1" applyFill="1" applyBorder="1" applyAlignment="1" applyProtection="1">
      <alignment horizontal="center" wrapText="1"/>
    </xf>
    <xf numFmtId="0" fontId="17" fillId="0" borderId="270" xfId="3" applyFont="1" applyFill="1" applyBorder="1" applyAlignment="1" applyProtection="1">
      <alignment horizontal="center" wrapText="1"/>
    </xf>
    <xf numFmtId="0" fontId="24" fillId="0" borderId="5" xfId="3" applyFont="1" applyFill="1" applyBorder="1" applyAlignment="1" applyProtection="1">
      <alignment horizontal="left" vertical="center" wrapText="1"/>
    </xf>
    <xf numFmtId="0" fontId="24" fillId="0" borderId="111" xfId="7" applyFont="1" applyFill="1" applyBorder="1" applyAlignment="1">
      <alignment horizontal="center"/>
    </xf>
    <xf numFmtId="0" fontId="0" fillId="0" borderId="57" xfId="7" applyFont="1" applyBorder="1" applyAlignment="1">
      <alignment horizontal="center"/>
    </xf>
    <xf numFmtId="0" fontId="17" fillId="0" borderId="163" xfId="0" applyFont="1" applyFill="1" applyBorder="1" applyAlignment="1">
      <alignment horizontal="center"/>
    </xf>
    <xf numFmtId="0" fontId="24" fillId="0" borderId="189" xfId="0" applyFont="1" applyFill="1" applyBorder="1" applyAlignment="1">
      <alignment horizontal="center" wrapText="1"/>
    </xf>
    <xf numFmtId="0" fontId="24" fillId="0" borderId="190" xfId="0" applyFont="1" applyFill="1" applyBorder="1" applyAlignment="1">
      <alignment horizontal="center" wrapText="1"/>
    </xf>
    <xf numFmtId="0" fontId="24" fillId="0" borderId="191" xfId="0" applyFont="1" applyFill="1" applyBorder="1" applyAlignment="1">
      <alignment horizontal="center" wrapText="1"/>
    </xf>
    <xf numFmtId="0" fontId="17" fillId="0" borderId="114" xfId="3" applyFont="1" applyFill="1" applyBorder="1" applyAlignment="1" applyProtection="1">
      <alignment horizontal="center" vertical="top" wrapText="1"/>
    </xf>
    <xf numFmtId="0" fontId="24" fillId="0" borderId="163" xfId="7" applyFont="1" applyFill="1" applyBorder="1" applyAlignment="1">
      <alignment horizontal="center" wrapText="1"/>
    </xf>
    <xf numFmtId="0" fontId="24" fillId="0" borderId="189" xfId="7" applyFont="1" applyFill="1" applyBorder="1" applyAlignment="1">
      <alignment horizontal="center" wrapText="1"/>
    </xf>
    <xf numFmtId="0" fontId="24" fillId="0" borderId="176" xfId="7" applyFont="1" applyFill="1" applyBorder="1" applyAlignment="1">
      <alignment horizontal="center" wrapText="1"/>
    </xf>
    <xf numFmtId="0" fontId="24" fillId="0" borderId="177" xfId="7" applyFont="1" applyFill="1" applyBorder="1" applyAlignment="1">
      <alignment horizontal="center" wrapText="1"/>
    </xf>
    <xf numFmtId="0" fontId="17" fillId="0" borderId="114" xfId="0" applyFont="1" applyBorder="1" applyAlignment="1">
      <alignment horizontal="left" vertical="top" wrapText="1"/>
    </xf>
    <xf numFmtId="0" fontId="17" fillId="0" borderId="111" xfId="0" applyFont="1" applyFill="1" applyBorder="1" applyAlignment="1">
      <alignment horizontal="center" wrapText="1"/>
    </xf>
    <xf numFmtId="0" fontId="17" fillId="0" borderId="57" xfId="0" applyFont="1" applyFill="1" applyBorder="1" applyAlignment="1">
      <alignment horizontal="center" wrapText="1"/>
    </xf>
    <xf numFmtId="0" fontId="17" fillId="0" borderId="315" xfId="0" applyFont="1" applyFill="1" applyBorder="1" applyAlignment="1">
      <alignment horizontal="center" wrapText="1"/>
    </xf>
    <xf numFmtId="0" fontId="17" fillId="0" borderId="157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0" fillId="0" borderId="0" xfId="0"/>
    <xf numFmtId="0" fontId="24" fillId="0" borderId="175" xfId="0" applyFont="1" applyFill="1" applyBorder="1" applyAlignment="1">
      <alignment horizontal="center" wrapText="1"/>
    </xf>
    <xf numFmtId="0" fontId="23" fillId="0" borderId="140" xfId="0" applyFont="1" applyBorder="1" applyAlignment="1">
      <alignment horizontal="center" wrapText="1"/>
    </xf>
    <xf numFmtId="0" fontId="23" fillId="0" borderId="128" xfId="0" applyFont="1" applyBorder="1" applyAlignment="1">
      <alignment horizontal="center" wrapText="1"/>
    </xf>
    <xf numFmtId="0" fontId="0" fillId="0" borderId="140" xfId="0" applyFont="1" applyBorder="1" applyAlignment="1">
      <alignment horizontal="center" wrapText="1"/>
    </xf>
    <xf numFmtId="0" fontId="0" fillId="0" borderId="128" xfId="0" applyFont="1" applyBorder="1" applyAlignment="1">
      <alignment horizontal="center" wrapText="1"/>
    </xf>
    <xf numFmtId="0" fontId="17" fillId="0" borderId="338" xfId="0" applyFont="1" applyFill="1" applyBorder="1" applyAlignment="1">
      <alignment horizontal="center"/>
    </xf>
    <xf numFmtId="0" fontId="17" fillId="0" borderId="184" xfId="0" applyFont="1" applyFill="1" applyBorder="1" applyAlignment="1">
      <alignment horizontal="center"/>
    </xf>
    <xf numFmtId="0" fontId="17" fillId="0" borderId="185" xfId="0" applyFont="1" applyFill="1" applyBorder="1" applyAlignment="1">
      <alignment horizontal="center"/>
    </xf>
    <xf numFmtId="0" fontId="61" fillId="0" borderId="189" xfId="212" applyFont="1" applyFill="1" applyBorder="1" applyAlignment="1">
      <alignment horizontal="center" wrapText="1"/>
    </xf>
    <xf numFmtId="0" fontId="61" fillId="0" borderId="190" xfId="212" applyFont="1" applyFill="1" applyBorder="1" applyAlignment="1">
      <alignment horizontal="center" wrapText="1"/>
    </xf>
    <xf numFmtId="0" fontId="61" fillId="0" borderId="215" xfId="212" applyFont="1" applyFill="1" applyBorder="1" applyAlignment="1">
      <alignment horizontal="center" wrapText="1"/>
    </xf>
    <xf numFmtId="0" fontId="0" fillId="0" borderId="190" xfId="0" applyBorder="1" applyAlignment="1">
      <alignment horizontal="center" wrapText="1"/>
    </xf>
    <xf numFmtId="0" fontId="0" fillId="0" borderId="191" xfId="0" applyBorder="1" applyAlignment="1">
      <alignment horizontal="center" wrapText="1"/>
    </xf>
    <xf numFmtId="0" fontId="61" fillId="0" borderId="57" xfId="212" applyFont="1" applyFill="1" applyBorder="1" applyAlignment="1">
      <alignment horizontal="center" wrapText="1"/>
    </xf>
    <xf numFmtId="0" fontId="75" fillId="0" borderId="334" xfId="0" applyFont="1" applyFill="1" applyBorder="1" applyAlignment="1">
      <alignment horizontal="center"/>
    </xf>
    <xf numFmtId="0" fontId="76" fillId="0" borderId="335" xfId="0" applyFont="1" applyBorder="1" applyAlignment="1">
      <alignment horizontal="center"/>
    </xf>
    <xf numFmtId="0" fontId="74" fillId="0" borderId="133" xfId="0" applyFont="1" applyBorder="1" applyAlignment="1">
      <alignment horizontal="center" wrapText="1"/>
    </xf>
    <xf numFmtId="0" fontId="0" fillId="0" borderId="310" xfId="0" applyBorder="1" applyAlignment="1">
      <alignment horizontal="center"/>
    </xf>
    <xf numFmtId="0" fontId="74" fillId="0" borderId="145" xfId="0" applyFont="1" applyBorder="1" applyAlignment="1">
      <alignment horizontal="center" wrapText="1"/>
    </xf>
    <xf numFmtId="0" fontId="0" fillId="0" borderId="201" xfId="0" applyBorder="1" applyAlignment="1">
      <alignment horizontal="center" wrapText="1"/>
    </xf>
    <xf numFmtId="0" fontId="0" fillId="0" borderId="201" xfId="0" applyBorder="1" applyAlignment="1">
      <alignment horizontal="center"/>
    </xf>
    <xf numFmtId="0" fontId="17" fillId="0" borderId="338" xfId="212" applyFont="1" applyFill="1" applyBorder="1" applyAlignment="1">
      <alignment horizontal="center" wrapText="1"/>
    </xf>
    <xf numFmtId="0" fontId="17" fillId="0" borderId="184" xfId="212" applyFont="1" applyFill="1" applyBorder="1" applyAlignment="1">
      <alignment horizontal="center" wrapText="1"/>
    </xf>
    <xf numFmtId="0" fontId="17" fillId="0" borderId="185" xfId="212" applyFont="1" applyFill="1" applyBorder="1" applyAlignment="1">
      <alignment horizontal="center" wrapText="1"/>
    </xf>
    <xf numFmtId="0" fontId="89" fillId="0" borderId="124" xfId="13" applyFont="1" applyFill="1" applyBorder="1" applyAlignment="1" applyProtection="1">
      <alignment horizontal="left" vertical="top" wrapText="1"/>
    </xf>
    <xf numFmtId="0" fontId="90" fillId="0" borderId="0" xfId="13" applyFont="1" applyFill="1" applyBorder="1" applyAlignment="1" applyProtection="1">
      <alignment horizontal="left" vertical="top" wrapText="1"/>
    </xf>
    <xf numFmtId="0" fontId="63" fillId="0" borderId="173" xfId="214" applyFont="1" applyFill="1" applyBorder="1" applyAlignment="1" applyProtection="1"/>
    <xf numFmtId="181" fontId="98" fillId="0" borderId="274" xfId="0" applyNumberFormat="1" applyFont="1" applyFill="1" applyBorder="1" applyAlignment="1">
      <alignment horizontal="right"/>
    </xf>
    <xf numFmtId="181" fontId="99" fillId="0" borderId="87" xfId="0" applyNumberFormat="1" applyFont="1" applyFill="1" applyBorder="1" applyAlignment="1">
      <alignment horizontal="right"/>
    </xf>
    <xf numFmtId="181" fontId="99" fillId="0" borderId="89" xfId="0" applyNumberFormat="1" applyFont="1" applyFill="1" applyBorder="1" applyAlignment="1">
      <alignment horizontal="right"/>
    </xf>
    <xf numFmtId="181" fontId="98" fillId="0" borderId="87" xfId="0" applyNumberFormat="1" applyFont="1" applyFill="1" applyBorder="1" applyAlignment="1">
      <alignment horizontal="right"/>
    </xf>
    <xf numFmtId="181" fontId="98" fillId="0" borderId="130" xfId="0" applyNumberFormat="1" applyFont="1" applyFill="1" applyBorder="1" applyAlignment="1">
      <alignment horizontal="right"/>
    </xf>
    <xf numFmtId="181" fontId="65" fillId="0" borderId="272" xfId="0" applyNumberFormat="1" applyFont="1" applyFill="1" applyBorder="1" applyAlignment="1">
      <alignment horizontal="right"/>
    </xf>
    <xf numFmtId="181" fontId="51" fillId="0" borderId="271" xfId="0" applyNumberFormat="1" applyFont="1" applyFill="1" applyBorder="1" applyAlignment="1">
      <alignment horizontal="right"/>
    </xf>
    <xf numFmtId="181" fontId="51" fillId="0" borderId="272" xfId="0" applyNumberFormat="1" applyFont="1" applyFill="1" applyBorder="1" applyAlignment="1">
      <alignment horizontal="right"/>
    </xf>
    <xf numFmtId="181" fontId="98" fillId="0" borderId="89" xfId="0" applyNumberFormat="1" applyFont="1" applyFill="1" applyBorder="1" applyAlignment="1">
      <alignment horizontal="right"/>
    </xf>
    <xf numFmtId="181" fontId="99" fillId="0" borderId="197" xfId="0" applyNumberFormat="1" applyFont="1" applyFill="1" applyBorder="1" applyAlignment="1">
      <alignment horizontal="right"/>
    </xf>
    <xf numFmtId="181" fontId="51" fillId="0" borderId="178" xfId="0" applyNumberFormat="1" applyFont="1" applyFill="1" applyBorder="1" applyAlignment="1">
      <alignment horizontal="right"/>
    </xf>
    <xf numFmtId="181" fontId="51" fillId="0" borderId="310" xfId="0" applyNumberFormat="1" applyFont="1" applyFill="1" applyBorder="1" applyAlignment="1">
      <alignment horizontal="right"/>
    </xf>
    <xf numFmtId="181" fontId="98" fillId="0" borderId="197" xfId="0" applyNumberFormat="1" applyFont="1" applyFill="1" applyBorder="1" applyAlignment="1">
      <alignment horizontal="right"/>
    </xf>
    <xf numFmtId="181" fontId="51" fillId="0" borderId="91" xfId="0" applyNumberFormat="1" applyFont="1" applyFill="1" applyBorder="1" applyAlignment="1">
      <alignment horizontal="right"/>
    </xf>
    <xf numFmtId="181" fontId="51" fillId="0" borderId="92" xfId="0" applyNumberFormat="1" applyFont="1" applyFill="1" applyBorder="1" applyAlignment="1">
      <alignment horizontal="right"/>
    </xf>
    <xf numFmtId="181" fontId="65" fillId="0" borderId="196" xfId="0" applyNumberFormat="1" applyFont="1" applyFill="1" applyBorder="1" applyAlignment="1">
      <alignment horizontal="right"/>
    </xf>
    <xf numFmtId="181" fontId="65" fillId="0" borderId="178" xfId="0" applyNumberFormat="1" applyFont="1" applyFill="1" applyBorder="1" applyAlignment="1">
      <alignment horizontal="right"/>
    </xf>
    <xf numFmtId="181" fontId="65" fillId="0" borderId="266" xfId="0" applyNumberFormat="1" applyFont="1" applyFill="1" applyBorder="1" applyAlignment="1">
      <alignment horizontal="right"/>
    </xf>
    <xf numFmtId="181" fontId="98" fillId="0" borderId="53" xfId="0" applyNumberFormat="1" applyFont="1" applyFill="1" applyBorder="1" applyAlignment="1">
      <alignment horizontal="right"/>
    </xf>
    <xf numFmtId="181" fontId="98" fillId="0" borderId="323" xfId="0" applyNumberFormat="1" applyFont="1" applyFill="1" applyBorder="1" applyAlignment="1">
      <alignment horizontal="right"/>
    </xf>
    <xf numFmtId="181" fontId="99" fillId="0" borderId="3" xfId="0" applyNumberFormat="1" applyFont="1" applyFill="1" applyBorder="1" applyAlignment="1">
      <alignment horizontal="right"/>
    </xf>
    <xf numFmtId="175" fontId="32" fillId="13" borderId="0" xfId="1" applyFont="1" applyFill="1" applyBorder="1"/>
    <xf numFmtId="0" fontId="72" fillId="13" borderId="0" xfId="212" applyFont="1" applyFill="1"/>
    <xf numFmtId="0" fontId="32" fillId="13" borderId="0" xfId="212" applyFont="1" applyFill="1"/>
    <xf numFmtId="0" fontId="17" fillId="0" borderId="59" xfId="212" applyFont="1" applyBorder="1" applyAlignment="1">
      <alignment horizontal="center" wrapText="1"/>
    </xf>
    <xf numFmtId="0" fontId="61" fillId="0" borderId="340" xfId="212" applyFont="1" applyFill="1" applyBorder="1" applyAlignment="1">
      <alignment horizontal="center" wrapText="1"/>
    </xf>
    <xf numFmtId="0" fontId="61" fillId="0" borderId="191" xfId="212" applyFont="1" applyFill="1" applyBorder="1" applyAlignment="1">
      <alignment horizontal="center" wrapText="1"/>
    </xf>
    <xf numFmtId="0" fontId="61" fillId="0" borderId="5" xfId="212" applyFont="1" applyBorder="1" applyAlignment="1">
      <alignment horizontal="center" wrapText="1"/>
    </xf>
    <xf numFmtId="0" fontId="55" fillId="0" borderId="183" xfId="0" applyFont="1" applyFill="1" applyBorder="1" applyAlignment="1">
      <alignment horizontal="center" wrapText="1"/>
    </xf>
    <xf numFmtId="0" fontId="55" fillId="0" borderId="349" xfId="0" applyFont="1" applyFill="1" applyBorder="1" applyAlignment="1">
      <alignment horizontal="center" wrapText="1"/>
    </xf>
    <xf numFmtId="0" fontId="55" fillId="0" borderId="350" xfId="0" applyFont="1" applyBorder="1" applyAlignment="1">
      <alignment horizontal="center" wrapText="1"/>
    </xf>
    <xf numFmtId="0" fontId="55" fillId="0" borderId="312" xfId="0" applyFont="1" applyFill="1" applyBorder="1" applyAlignment="1">
      <alignment horizontal="center" wrapText="1"/>
    </xf>
    <xf numFmtId="0" fontId="55" fillId="0" borderId="313" xfId="0" applyFont="1" applyFill="1" applyBorder="1" applyAlignment="1">
      <alignment horizontal="center" wrapText="1"/>
    </xf>
    <xf numFmtId="0" fontId="55" fillId="0" borderId="351" xfId="0" applyFont="1" applyFill="1" applyBorder="1" applyAlignment="1">
      <alignment horizontal="center" wrapText="1"/>
    </xf>
    <xf numFmtId="181" fontId="51" fillId="0" borderId="124" xfId="0" applyNumberFormat="1" applyFont="1" applyFill="1" applyBorder="1" applyAlignment="1">
      <alignment horizontal="right"/>
    </xf>
    <xf numFmtId="181" fontId="98" fillId="0" borderId="0" xfId="0" applyNumberFormat="1" applyFont="1" applyFill="1" applyBorder="1" applyAlignment="1">
      <alignment horizontal="right"/>
    </xf>
    <xf numFmtId="0" fontId="15" fillId="13" borderId="0" xfId="212" applyFill="1" applyBorder="1"/>
    <xf numFmtId="181" fontId="51" fillId="0" borderId="0" xfId="0" applyNumberFormat="1" applyFont="1" applyFill="1" applyBorder="1" applyAlignment="1">
      <alignment horizontal="right"/>
    </xf>
    <xf numFmtId="181" fontId="51" fillId="0" borderId="216" xfId="0" applyNumberFormat="1" applyFont="1" applyFill="1" applyBorder="1" applyAlignment="1">
      <alignment horizontal="right"/>
    </xf>
    <xf numFmtId="0" fontId="32" fillId="13" borderId="0" xfId="212" applyFont="1" applyFill="1" applyBorder="1"/>
    <xf numFmtId="181" fontId="51" fillId="0" borderId="181" xfId="0" applyNumberFormat="1" applyFont="1" applyFill="1" applyBorder="1" applyAlignment="1">
      <alignment horizontal="right"/>
    </xf>
    <xf numFmtId="181" fontId="98" fillId="0" borderId="129" xfId="0" applyNumberFormat="1" applyFont="1" applyFill="1" applyBorder="1" applyAlignment="1">
      <alignment horizontal="right"/>
    </xf>
    <xf numFmtId="181" fontId="65" fillId="0" borderId="101" xfId="0" applyNumberFormat="1" applyFont="1" applyFill="1" applyBorder="1" applyAlignment="1">
      <alignment horizontal="right"/>
    </xf>
    <xf numFmtId="181" fontId="51" fillId="0" borderId="101" xfId="0" applyNumberFormat="1" applyFont="1" applyFill="1" applyBorder="1" applyAlignment="1">
      <alignment horizontal="right"/>
    </xf>
    <xf numFmtId="181" fontId="51" fillId="0" borderId="218" xfId="0" applyNumberFormat="1" applyFont="1" applyFill="1" applyBorder="1" applyAlignment="1">
      <alignment horizontal="right"/>
    </xf>
    <xf numFmtId="181" fontId="98" fillId="0" borderId="101" xfId="0" applyNumberFormat="1" applyFont="1" applyFill="1" applyBorder="1" applyAlignment="1">
      <alignment horizontal="right"/>
    </xf>
    <xf numFmtId="181" fontId="51" fillId="0" borderId="137" xfId="0" applyNumberFormat="1" applyFont="1" applyFill="1" applyBorder="1" applyAlignment="1">
      <alignment horizontal="right"/>
    </xf>
    <xf numFmtId="0" fontId="63" fillId="0" borderId="352" xfId="212" applyFont="1" applyFill="1" applyBorder="1" applyAlignment="1">
      <alignment horizontal="center"/>
    </xf>
    <xf numFmtId="0" fontId="63" fillId="0" borderId="353" xfId="212" applyFont="1" applyFill="1" applyBorder="1" applyAlignment="1">
      <alignment wrapText="1"/>
    </xf>
    <xf numFmtId="0" fontId="63" fillId="0" borderId="354" xfId="212" applyFont="1" applyFill="1" applyBorder="1" applyAlignment="1">
      <alignment horizontal="center"/>
    </xf>
    <xf numFmtId="0" fontId="64" fillId="0" borderId="355" xfId="212" applyFont="1" applyFill="1" applyBorder="1" applyAlignment="1">
      <alignment wrapText="1"/>
    </xf>
    <xf numFmtId="0" fontId="32" fillId="0" borderId="0" xfId="213" applyNumberFormat="1" applyFont="1" applyBorder="1"/>
    <xf numFmtId="181" fontId="98" fillId="0" borderId="64" xfId="0" applyNumberFormat="1" applyFont="1" applyFill="1" applyBorder="1" applyAlignment="1">
      <alignment horizontal="right"/>
    </xf>
    <xf numFmtId="0" fontId="63" fillId="0" borderId="133" xfId="214" applyFont="1" applyFill="1" applyBorder="1" applyAlignment="1" applyProtection="1"/>
    <xf numFmtId="181" fontId="51" fillId="0" borderId="241" xfId="0" applyNumberFormat="1" applyFont="1" applyFill="1" applyBorder="1" applyAlignment="1">
      <alignment horizontal="right"/>
    </xf>
    <xf numFmtId="181" fontId="98" fillId="0" borderId="124" xfId="0" applyNumberFormat="1" applyFont="1" applyFill="1" applyBorder="1" applyAlignment="1">
      <alignment horizontal="right"/>
    </xf>
    <xf numFmtId="181" fontId="51" fillId="0" borderId="275" xfId="0" applyNumberFormat="1" applyFont="1" applyFill="1" applyBorder="1" applyAlignment="1">
      <alignment horizontal="right"/>
    </xf>
    <xf numFmtId="0" fontId="64" fillId="0" borderId="134" xfId="214" applyFont="1" applyFill="1" applyBorder="1" applyAlignment="1" applyProtection="1"/>
    <xf numFmtId="0" fontId="64" fillId="0" borderId="310" xfId="214" applyFont="1" applyFill="1" applyBorder="1" applyAlignment="1" applyProtection="1"/>
    <xf numFmtId="181" fontId="65" fillId="0" borderId="114" xfId="0" applyNumberFormat="1" applyFont="1" applyFill="1" applyBorder="1" applyAlignment="1">
      <alignment horizontal="right"/>
    </xf>
    <xf numFmtId="181" fontId="51" fillId="0" borderId="114" xfId="0" applyNumberFormat="1" applyFont="1" applyFill="1" applyBorder="1" applyAlignment="1">
      <alignment horizontal="right"/>
    </xf>
    <xf numFmtId="181" fontId="51" fillId="0" borderId="196" xfId="0" applyNumberFormat="1" applyFont="1" applyFill="1" applyBorder="1" applyAlignment="1">
      <alignment horizontal="right"/>
    </xf>
    <xf numFmtId="181" fontId="98" fillId="0" borderId="114" xfId="0" applyNumberFormat="1" applyFont="1" applyFill="1" applyBorder="1" applyAlignment="1">
      <alignment horizontal="right"/>
    </xf>
    <xf numFmtId="181" fontId="51" fillId="0" borderId="266" xfId="0" applyNumberFormat="1" applyFont="1" applyFill="1" applyBorder="1" applyAlignment="1">
      <alignment horizontal="right"/>
    </xf>
    <xf numFmtId="0" fontId="63" fillId="0" borderId="134" xfId="214" applyFont="1" applyFill="1" applyBorder="1" applyAlignment="1" applyProtection="1"/>
    <xf numFmtId="181" fontId="51" fillId="0" borderId="61" xfId="0" applyNumberFormat="1" applyFont="1" applyFill="1" applyBorder="1" applyAlignment="1">
      <alignment horizontal="right"/>
    </xf>
    <xf numFmtId="0" fontId="64" fillId="0" borderId="330" xfId="214" applyFont="1" applyFill="1" applyBorder="1" applyAlignment="1" applyProtection="1"/>
    <xf numFmtId="181" fontId="65" fillId="0" borderId="162" xfId="0" applyNumberFormat="1" applyFont="1" applyFill="1" applyBorder="1" applyAlignment="1">
      <alignment horizontal="right"/>
    </xf>
    <xf numFmtId="0" fontId="63" fillId="0" borderId="278" xfId="214" applyFont="1" applyFill="1" applyBorder="1" applyAlignment="1" applyProtection="1"/>
    <xf numFmtId="181" fontId="51" fillId="0" borderId="356" xfId="0" applyNumberFormat="1" applyFont="1" applyFill="1" applyBorder="1" applyAlignment="1">
      <alignment horizontal="right"/>
    </xf>
    <xf numFmtId="181" fontId="51" fillId="0" borderId="357" xfId="0" applyNumberFormat="1" applyFont="1" applyFill="1" applyBorder="1" applyAlignment="1">
      <alignment horizontal="right"/>
    </xf>
    <xf numFmtId="1" fontId="81" fillId="0" borderId="0" xfId="0" applyNumberFormat="1" applyFont="1"/>
  </cellXfs>
  <cellStyles count="1157">
    <cellStyle name="Comma" xfId="23"/>
    <cellStyle name="Comma [0]" xfId="24"/>
    <cellStyle name="Currency" xfId="21"/>
    <cellStyle name="Currency [0]" xfId="22"/>
    <cellStyle name="Hyperkobling 2" xfId="71"/>
    <cellStyle name="Komma" xfId="1" builtinId="3" customBuiltin="1"/>
    <cellStyle name="Komma 2" xfId="26"/>
    <cellStyle name="Komma 2 2" xfId="47"/>
    <cellStyle name="Komma 3" xfId="39"/>
    <cellStyle name="Komma 3 2" xfId="52"/>
    <cellStyle name="Komma 4" xfId="456"/>
    <cellStyle name="Komma 5" xfId="458"/>
    <cellStyle name="Normal" xfId="0" builtinId="0" customBuiltin="1"/>
    <cellStyle name="Normal 10" xfId="78"/>
    <cellStyle name="Normal 10 2" xfId="92"/>
    <cellStyle name="Normal 10 2 2" xfId="231"/>
    <cellStyle name="Normal 10 3" xfId="239"/>
    <cellStyle name="Normal 10 3 2" xfId="272"/>
    <cellStyle name="Normal 10 3 2 2" xfId="650"/>
    <cellStyle name="Normal 10 4" xfId="208"/>
    <cellStyle name="Normal 10 4 2" xfId="616"/>
    <cellStyle name="Normal 10 4 2 2" xfId="1116"/>
    <cellStyle name="Normal 10 4 3" xfId="428"/>
    <cellStyle name="Normal 10 4 4" xfId="933"/>
    <cellStyle name="Normal 11" xfId="43"/>
    <cellStyle name="Normal 11 2" xfId="116"/>
    <cellStyle name="Normal 11 2 2" xfId="526"/>
    <cellStyle name="Normal 11 2 2 2" xfId="1026"/>
    <cellStyle name="Normal 11 2 2 2 2" xfId="1155"/>
    <cellStyle name="Normal 11 2 3" xfId="716"/>
    <cellStyle name="Normal 11 2 4" xfId="338"/>
    <cellStyle name="Normal 11 2 5" xfId="843"/>
    <cellStyle name="Normal 11 3" xfId="202"/>
    <cellStyle name="Normal 11 4" xfId="481"/>
    <cellStyle name="Normal 11 4 2" xfId="982"/>
    <cellStyle name="Normal 11 5" xfId="672"/>
    <cellStyle name="Normal 11 6" xfId="294"/>
    <cellStyle name="Normal 11 7" xfId="799"/>
    <cellStyle name="Normal 12" xfId="114"/>
    <cellStyle name="Normal 12 2" xfId="524"/>
    <cellStyle name="Normal 12 2 2" xfId="1024"/>
    <cellStyle name="Normal 12 3" xfId="714"/>
    <cellStyle name="Normal 12 4" xfId="336"/>
    <cellStyle name="Normal 12 5" xfId="841"/>
    <cellStyle name="Normal 13" xfId="178"/>
    <cellStyle name="Normal 13 2" xfId="588"/>
    <cellStyle name="Normal 13 2 2" xfId="1088"/>
    <cellStyle name="Normal 13 3" xfId="400"/>
    <cellStyle name="Normal 13 4" xfId="905"/>
    <cellStyle name="Normal 14" xfId="457"/>
    <cellStyle name="Normal 15" xfId="1151"/>
    <cellStyle name="Normal 16" xfId="1156"/>
    <cellStyle name="Normal 2" xfId="3"/>
    <cellStyle name="Normal 2 2" xfId="8"/>
    <cellStyle name="Normal 2 2 10" xfId="193"/>
    <cellStyle name="Normal 2 2 10 2" xfId="603"/>
    <cellStyle name="Normal 2 2 10 2 2" xfId="1103"/>
    <cellStyle name="Normal 2 2 10 3" xfId="415"/>
    <cellStyle name="Normal 2 2 10 4" xfId="920"/>
    <cellStyle name="Normal 2 2 11" xfId="460"/>
    <cellStyle name="Normal 2 2 11 2" xfId="961"/>
    <cellStyle name="Normal 2 2 12" xfId="651"/>
    <cellStyle name="Normal 2 2 13" xfId="273"/>
    <cellStyle name="Normal 2 2 14" xfId="778"/>
    <cellStyle name="Normal 2 2 2" xfId="10"/>
    <cellStyle name="Normal 2 2 2 10" xfId="652"/>
    <cellStyle name="Normal 2 2 2 11" xfId="274"/>
    <cellStyle name="Normal 2 2 2 12" xfId="779"/>
    <cellStyle name="Normal 2 2 2 2" xfId="13"/>
    <cellStyle name="Normal 2 2 2 3" xfId="15"/>
    <cellStyle name="Normal 2 2 2 3 2" xfId="29"/>
    <cellStyle name="Normal 2 2 2 3 2 2" xfId="102"/>
    <cellStyle name="Normal 2 2 2 3 2 2 2" xfId="121"/>
    <cellStyle name="Normal 2 2 2 3 2 2 2 2" xfId="531"/>
    <cellStyle name="Normal 2 2 2 3 2 2 2 2 2" xfId="1031"/>
    <cellStyle name="Normal 2 2 2 3 2 2 2 3" xfId="721"/>
    <cellStyle name="Normal 2 2 2 3 2 2 2 4" xfId="343"/>
    <cellStyle name="Normal 2 2 2 3 2 2 2 5" xfId="848"/>
    <cellStyle name="Normal 2 2 2 3 2 2 3" xfId="513"/>
    <cellStyle name="Normal 2 2 2 3 2 2 3 2" xfId="1013"/>
    <cellStyle name="Normal 2 2 2 3 2 2 4" xfId="703"/>
    <cellStyle name="Normal 2 2 2 3 2 2 5" xfId="325"/>
    <cellStyle name="Normal 2 2 2 3 2 2 6" xfId="830"/>
    <cellStyle name="Normal 2 2 2 3 2 3" xfId="120"/>
    <cellStyle name="Normal 2 2 2 3 2 3 2" xfId="530"/>
    <cellStyle name="Normal 2 2 2 3 2 3 2 2" xfId="1030"/>
    <cellStyle name="Normal 2 2 2 3 2 3 3" xfId="720"/>
    <cellStyle name="Normal 2 2 2 3 2 3 4" xfId="342"/>
    <cellStyle name="Normal 2 2 2 3 2 3 5" xfId="847"/>
    <cellStyle name="Normal 2 2 2 3 2 4" xfId="470"/>
    <cellStyle name="Normal 2 2 2 3 2 4 2" xfId="971"/>
    <cellStyle name="Normal 2 2 2 3 2 5" xfId="661"/>
    <cellStyle name="Normal 2 2 2 3 2 6" xfId="283"/>
    <cellStyle name="Normal 2 2 2 3 2 7" xfId="788"/>
    <cellStyle name="Normal 2 2 2 3 2 8" xfId="1154"/>
    <cellStyle name="Normal 2 2 2 3 3" xfId="35"/>
    <cellStyle name="Normal 2 2 2 3 3 2" xfId="108"/>
    <cellStyle name="Normal 2 2 2 3 3 2 2" xfId="123"/>
    <cellStyle name="Normal 2 2 2 3 3 2 2 2" xfId="533"/>
    <cellStyle name="Normal 2 2 2 3 3 2 2 2 2" xfId="1033"/>
    <cellStyle name="Normal 2 2 2 3 3 2 2 3" xfId="723"/>
    <cellStyle name="Normal 2 2 2 3 3 2 2 4" xfId="345"/>
    <cellStyle name="Normal 2 2 2 3 3 2 2 5" xfId="850"/>
    <cellStyle name="Normal 2 2 2 3 3 2 3" xfId="519"/>
    <cellStyle name="Normal 2 2 2 3 3 2 3 2" xfId="1019"/>
    <cellStyle name="Normal 2 2 2 3 3 2 4" xfId="709"/>
    <cellStyle name="Normal 2 2 2 3 3 2 5" xfId="331"/>
    <cellStyle name="Normal 2 2 2 3 3 2 6" xfId="836"/>
    <cellStyle name="Normal 2 2 2 3 3 3" xfId="122"/>
    <cellStyle name="Normal 2 2 2 3 3 3 2" xfId="532"/>
    <cellStyle name="Normal 2 2 2 3 3 3 2 2" xfId="1032"/>
    <cellStyle name="Normal 2 2 2 3 3 3 3" xfId="722"/>
    <cellStyle name="Normal 2 2 2 3 3 3 4" xfId="344"/>
    <cellStyle name="Normal 2 2 2 3 3 3 5" xfId="849"/>
    <cellStyle name="Normal 2 2 2 3 3 4" xfId="476"/>
    <cellStyle name="Normal 2 2 2 3 3 4 2" xfId="977"/>
    <cellStyle name="Normal 2 2 2 3 3 5" xfId="667"/>
    <cellStyle name="Normal 2 2 2 3 3 6" xfId="289"/>
    <cellStyle name="Normal 2 2 2 3 3 7" xfId="794"/>
    <cellStyle name="Normal 2 2 2 3 4" xfId="94"/>
    <cellStyle name="Normal 2 2 2 3 4 2" xfId="124"/>
    <cellStyle name="Normal 2 2 2 3 4 2 2" xfId="534"/>
    <cellStyle name="Normal 2 2 2 3 4 2 2 2" xfId="1034"/>
    <cellStyle name="Normal 2 2 2 3 4 2 3" xfId="724"/>
    <cellStyle name="Normal 2 2 2 3 4 2 4" xfId="346"/>
    <cellStyle name="Normal 2 2 2 3 4 2 5" xfId="851"/>
    <cellStyle name="Normal 2 2 2 3 4 3" xfId="505"/>
    <cellStyle name="Normal 2 2 2 3 4 3 2" xfId="1005"/>
    <cellStyle name="Normal 2 2 2 3 4 4" xfId="695"/>
    <cellStyle name="Normal 2 2 2 3 4 5" xfId="317"/>
    <cellStyle name="Normal 2 2 2 3 4 6" xfId="822"/>
    <cellStyle name="Normal 2 2 2 3 5" xfId="119"/>
    <cellStyle name="Normal 2 2 2 3 5 2" xfId="529"/>
    <cellStyle name="Normal 2 2 2 3 5 2 2" xfId="1029"/>
    <cellStyle name="Normal 2 2 2 3 5 3" xfId="719"/>
    <cellStyle name="Normal 2 2 2 3 5 4" xfId="341"/>
    <cellStyle name="Normal 2 2 2 3 5 5" xfId="846"/>
    <cellStyle name="Normal 2 2 2 3 6" xfId="464"/>
    <cellStyle name="Normal 2 2 2 3 6 2" xfId="965"/>
    <cellStyle name="Normal 2 2 2 3 7" xfId="655"/>
    <cellStyle name="Normal 2 2 2 3 8" xfId="277"/>
    <cellStyle name="Normal 2 2 2 3 9" xfId="782"/>
    <cellStyle name="Normal 2 2 2 4" xfId="18"/>
    <cellStyle name="Normal 2 2 2 4 2" xfId="99"/>
    <cellStyle name="Normal 2 2 2 4 2 2" xfId="126"/>
    <cellStyle name="Normal 2 2 2 4 2 2 2" xfId="536"/>
    <cellStyle name="Normal 2 2 2 4 2 2 2 2" xfId="1036"/>
    <cellStyle name="Normal 2 2 2 4 2 2 3" xfId="726"/>
    <cellStyle name="Normal 2 2 2 4 2 2 4" xfId="348"/>
    <cellStyle name="Normal 2 2 2 4 2 2 5" xfId="853"/>
    <cellStyle name="Normal 2 2 2 4 2 3" xfId="510"/>
    <cellStyle name="Normal 2 2 2 4 2 3 2" xfId="1010"/>
    <cellStyle name="Normal 2 2 2 4 2 4" xfId="700"/>
    <cellStyle name="Normal 2 2 2 4 2 5" xfId="322"/>
    <cellStyle name="Normal 2 2 2 4 2 6" xfId="827"/>
    <cellStyle name="Normal 2 2 2 4 3" xfId="125"/>
    <cellStyle name="Normal 2 2 2 4 3 2" xfId="535"/>
    <cellStyle name="Normal 2 2 2 4 3 2 2" xfId="1035"/>
    <cellStyle name="Normal 2 2 2 4 3 3" xfId="725"/>
    <cellStyle name="Normal 2 2 2 4 3 4" xfId="347"/>
    <cellStyle name="Normal 2 2 2 4 3 5" xfId="852"/>
    <cellStyle name="Normal 2 2 2 4 4" xfId="467"/>
    <cellStyle name="Normal 2 2 2 4 4 2" xfId="968"/>
    <cellStyle name="Normal 2 2 2 4 5" xfId="658"/>
    <cellStyle name="Normal 2 2 2 4 6" xfId="280"/>
    <cellStyle name="Normal 2 2 2 4 7" xfId="785"/>
    <cellStyle name="Normal 2 2 2 5" xfId="32"/>
    <cellStyle name="Normal 2 2 2 5 2" xfId="105"/>
    <cellStyle name="Normal 2 2 2 5 2 2" xfId="128"/>
    <cellStyle name="Normal 2 2 2 5 2 2 2" xfId="538"/>
    <cellStyle name="Normal 2 2 2 5 2 2 2 2" xfId="1038"/>
    <cellStyle name="Normal 2 2 2 5 2 2 3" xfId="728"/>
    <cellStyle name="Normal 2 2 2 5 2 2 4" xfId="350"/>
    <cellStyle name="Normal 2 2 2 5 2 2 5" xfId="855"/>
    <cellStyle name="Normal 2 2 2 5 2 3" xfId="516"/>
    <cellStyle name="Normal 2 2 2 5 2 3 2" xfId="1016"/>
    <cellStyle name="Normal 2 2 2 5 2 4" xfId="706"/>
    <cellStyle name="Normal 2 2 2 5 2 5" xfId="328"/>
    <cellStyle name="Normal 2 2 2 5 2 6" xfId="833"/>
    <cellStyle name="Normal 2 2 2 5 3" xfId="127"/>
    <cellStyle name="Normal 2 2 2 5 3 2" xfId="537"/>
    <cellStyle name="Normal 2 2 2 5 3 2 2" xfId="1037"/>
    <cellStyle name="Normal 2 2 2 5 3 3" xfId="727"/>
    <cellStyle name="Normal 2 2 2 5 3 4" xfId="349"/>
    <cellStyle name="Normal 2 2 2 5 3 5" xfId="854"/>
    <cellStyle name="Normal 2 2 2 5 4" xfId="473"/>
    <cellStyle name="Normal 2 2 2 5 4 2" xfId="974"/>
    <cellStyle name="Normal 2 2 2 5 5" xfId="664"/>
    <cellStyle name="Normal 2 2 2 5 6" xfId="286"/>
    <cellStyle name="Normal 2 2 2 5 7" xfId="791"/>
    <cellStyle name="Normal 2 2 2 6" xfId="41"/>
    <cellStyle name="Normal 2 2 2 6 2" xfId="112"/>
    <cellStyle name="Normal 2 2 2 6 2 2" xfId="130"/>
    <cellStyle name="Normal 2 2 2 6 2 2 2" xfId="540"/>
    <cellStyle name="Normal 2 2 2 6 2 2 2 2" xfId="1040"/>
    <cellStyle name="Normal 2 2 2 6 2 2 3" xfId="730"/>
    <cellStyle name="Normal 2 2 2 6 2 2 4" xfId="352"/>
    <cellStyle name="Normal 2 2 2 6 2 2 5" xfId="857"/>
    <cellStyle name="Normal 2 2 2 6 2 3" xfId="522"/>
    <cellStyle name="Normal 2 2 2 6 2 3 2" xfId="1022"/>
    <cellStyle name="Normal 2 2 2 6 2 4" xfId="712"/>
    <cellStyle name="Normal 2 2 2 6 2 5" xfId="334"/>
    <cellStyle name="Normal 2 2 2 6 2 6" xfId="839"/>
    <cellStyle name="Normal 2 2 2 6 3" xfId="129"/>
    <cellStyle name="Normal 2 2 2 6 3 2" xfId="539"/>
    <cellStyle name="Normal 2 2 2 6 3 2 2" xfId="1039"/>
    <cellStyle name="Normal 2 2 2 6 3 3" xfId="729"/>
    <cellStyle name="Normal 2 2 2 6 3 4" xfId="351"/>
    <cellStyle name="Normal 2 2 2 6 3 5" xfId="856"/>
    <cellStyle name="Normal 2 2 2 6 4" xfId="479"/>
    <cellStyle name="Normal 2 2 2 6 4 2" xfId="980"/>
    <cellStyle name="Normal 2 2 2 6 5" xfId="670"/>
    <cellStyle name="Normal 2 2 2 6 6" xfId="292"/>
    <cellStyle name="Normal 2 2 2 6 7" xfId="797"/>
    <cellStyle name="Normal 2 2 2 7" xfId="96"/>
    <cellStyle name="Normal 2 2 2 7 2" xfId="131"/>
    <cellStyle name="Normal 2 2 2 7 2 2" xfId="541"/>
    <cellStyle name="Normal 2 2 2 7 2 2 2" xfId="1041"/>
    <cellStyle name="Normal 2 2 2 7 2 3" xfId="731"/>
    <cellStyle name="Normal 2 2 2 7 2 4" xfId="353"/>
    <cellStyle name="Normal 2 2 2 7 2 5" xfId="858"/>
    <cellStyle name="Normal 2 2 2 7 3" xfId="507"/>
    <cellStyle name="Normal 2 2 2 7 3 2" xfId="1007"/>
    <cellStyle name="Normal 2 2 2 7 4" xfId="697"/>
    <cellStyle name="Normal 2 2 2 7 5" xfId="319"/>
    <cellStyle name="Normal 2 2 2 7 6" xfId="824"/>
    <cellStyle name="Normal 2 2 2 8" xfId="118"/>
    <cellStyle name="Normal 2 2 2 8 2" xfId="528"/>
    <cellStyle name="Normal 2 2 2 8 2 2" xfId="1028"/>
    <cellStyle name="Normal 2 2 2 8 3" xfId="718"/>
    <cellStyle name="Normal 2 2 2 8 4" xfId="340"/>
    <cellStyle name="Normal 2 2 2 8 5" xfId="845"/>
    <cellStyle name="Normal 2 2 2 9" xfId="461"/>
    <cellStyle name="Normal 2 2 2 9 2" xfId="962"/>
    <cellStyle name="Normal 2 2 3" xfId="12"/>
    <cellStyle name="Normal 2 2 3 10" xfId="275"/>
    <cellStyle name="Normal 2 2 3 11" xfId="780"/>
    <cellStyle name="Normal 2 2 3 2" xfId="16"/>
    <cellStyle name="Normal 2 2 3 2 2" xfId="30"/>
    <cellStyle name="Normal 2 2 3 2 2 2" xfId="103"/>
    <cellStyle name="Normal 2 2 3 2 2 2 2" xfId="135"/>
    <cellStyle name="Normal 2 2 3 2 2 2 2 2" xfId="545"/>
    <cellStyle name="Normal 2 2 3 2 2 2 2 2 2" xfId="1045"/>
    <cellStyle name="Normal 2 2 3 2 2 2 2 3" xfId="735"/>
    <cellStyle name="Normal 2 2 3 2 2 2 2 4" xfId="357"/>
    <cellStyle name="Normal 2 2 3 2 2 2 2 5" xfId="862"/>
    <cellStyle name="Normal 2 2 3 2 2 2 3" xfId="514"/>
    <cellStyle name="Normal 2 2 3 2 2 2 3 2" xfId="1014"/>
    <cellStyle name="Normal 2 2 3 2 2 2 4" xfId="704"/>
    <cellStyle name="Normal 2 2 3 2 2 2 5" xfId="326"/>
    <cellStyle name="Normal 2 2 3 2 2 2 6" xfId="831"/>
    <cellStyle name="Normal 2 2 3 2 2 3" xfId="134"/>
    <cellStyle name="Normal 2 2 3 2 2 3 2" xfId="544"/>
    <cellStyle name="Normal 2 2 3 2 2 3 2 2" xfId="1044"/>
    <cellStyle name="Normal 2 2 3 2 2 3 3" xfId="734"/>
    <cellStyle name="Normal 2 2 3 2 2 3 4" xfId="356"/>
    <cellStyle name="Normal 2 2 3 2 2 3 5" xfId="861"/>
    <cellStyle name="Normal 2 2 3 2 2 4" xfId="471"/>
    <cellStyle name="Normal 2 2 3 2 2 4 2" xfId="972"/>
    <cellStyle name="Normal 2 2 3 2 2 5" xfId="662"/>
    <cellStyle name="Normal 2 2 3 2 2 6" xfId="284"/>
    <cellStyle name="Normal 2 2 3 2 2 7" xfId="789"/>
    <cellStyle name="Normal 2 2 3 2 3" xfId="36"/>
    <cellStyle name="Normal 2 2 3 2 3 2" xfId="109"/>
    <cellStyle name="Normal 2 2 3 2 3 2 2" xfId="137"/>
    <cellStyle name="Normal 2 2 3 2 3 2 2 2" xfId="547"/>
    <cellStyle name="Normal 2 2 3 2 3 2 2 2 2" xfId="1047"/>
    <cellStyle name="Normal 2 2 3 2 3 2 2 3" xfId="737"/>
    <cellStyle name="Normal 2 2 3 2 3 2 2 4" xfId="359"/>
    <cellStyle name="Normal 2 2 3 2 3 2 2 5" xfId="864"/>
    <cellStyle name="Normal 2 2 3 2 3 2 3" xfId="520"/>
    <cellStyle name="Normal 2 2 3 2 3 2 3 2" xfId="1020"/>
    <cellStyle name="Normal 2 2 3 2 3 2 4" xfId="710"/>
    <cellStyle name="Normal 2 2 3 2 3 2 5" xfId="332"/>
    <cellStyle name="Normal 2 2 3 2 3 2 6" xfId="837"/>
    <cellStyle name="Normal 2 2 3 2 3 3" xfId="136"/>
    <cellStyle name="Normal 2 2 3 2 3 3 2" xfId="546"/>
    <cellStyle name="Normal 2 2 3 2 3 3 2 2" xfId="1046"/>
    <cellStyle name="Normal 2 2 3 2 3 3 3" xfId="736"/>
    <cellStyle name="Normal 2 2 3 2 3 3 4" xfId="358"/>
    <cellStyle name="Normal 2 2 3 2 3 3 5" xfId="863"/>
    <cellStyle name="Normal 2 2 3 2 3 4" xfId="477"/>
    <cellStyle name="Normal 2 2 3 2 3 4 2" xfId="978"/>
    <cellStyle name="Normal 2 2 3 2 3 5" xfId="668"/>
    <cellStyle name="Normal 2 2 3 2 3 6" xfId="290"/>
    <cellStyle name="Normal 2 2 3 2 3 7" xfId="795"/>
    <cellStyle name="Normal 2 2 3 2 4" xfId="95"/>
    <cellStyle name="Normal 2 2 3 2 4 2" xfId="138"/>
    <cellStyle name="Normal 2 2 3 2 4 2 2" xfId="548"/>
    <cellStyle name="Normal 2 2 3 2 4 2 2 2" xfId="1048"/>
    <cellStyle name="Normal 2 2 3 2 4 2 3" xfId="738"/>
    <cellStyle name="Normal 2 2 3 2 4 2 4" xfId="360"/>
    <cellStyle name="Normal 2 2 3 2 4 2 5" xfId="865"/>
    <cellStyle name="Normal 2 2 3 2 4 3" xfId="506"/>
    <cellStyle name="Normal 2 2 3 2 4 3 2" xfId="1006"/>
    <cellStyle name="Normal 2 2 3 2 4 4" xfId="696"/>
    <cellStyle name="Normal 2 2 3 2 4 5" xfId="318"/>
    <cellStyle name="Normal 2 2 3 2 4 6" xfId="823"/>
    <cellStyle name="Normal 2 2 3 2 5" xfId="133"/>
    <cellStyle name="Normal 2 2 3 2 5 2" xfId="543"/>
    <cellStyle name="Normal 2 2 3 2 5 2 2" xfId="1043"/>
    <cellStyle name="Normal 2 2 3 2 5 3" xfId="733"/>
    <cellStyle name="Normal 2 2 3 2 5 4" xfId="355"/>
    <cellStyle name="Normal 2 2 3 2 5 5" xfId="860"/>
    <cellStyle name="Normal 2 2 3 2 6" xfId="465"/>
    <cellStyle name="Normal 2 2 3 2 6 2" xfId="966"/>
    <cellStyle name="Normal 2 2 3 2 7" xfId="656"/>
    <cellStyle name="Normal 2 2 3 2 8" xfId="278"/>
    <cellStyle name="Normal 2 2 3 2 9" xfId="783"/>
    <cellStyle name="Normal 2 2 3 3" xfId="19"/>
    <cellStyle name="Normal 2 2 3 3 2" xfId="100"/>
    <cellStyle name="Normal 2 2 3 3 2 2" xfId="139"/>
    <cellStyle name="Normal 2 2 3 3 2 2 2" xfId="549"/>
    <cellStyle name="Normal 2 2 3 3 2 2 2 2" xfId="1049"/>
    <cellStyle name="Normal 2 2 3 3 2 2 3" xfId="739"/>
    <cellStyle name="Normal 2 2 3 3 2 2 4" xfId="361"/>
    <cellStyle name="Normal 2 2 3 3 2 2 5" xfId="866"/>
    <cellStyle name="Normal 2 2 3 3 2 3" xfId="511"/>
    <cellStyle name="Normal 2 2 3 3 2 3 2" xfId="1011"/>
    <cellStyle name="Normal 2 2 3 3 2 4" xfId="701"/>
    <cellStyle name="Normal 2 2 3 3 2 5" xfId="323"/>
    <cellStyle name="Normal 2 2 3 3 2 6" xfId="828"/>
    <cellStyle name="Normal 2 2 3 3 3" xfId="115"/>
    <cellStyle name="Normal 2 2 3 3 3 2" xfId="525"/>
    <cellStyle name="Normal 2 2 3 3 3 2 2" xfId="1025"/>
    <cellStyle name="Normal 2 2 3 3 3 3" xfId="715"/>
    <cellStyle name="Normal 2 2 3 3 3 4" xfId="337"/>
    <cellStyle name="Normal 2 2 3 3 3 5" xfId="842"/>
    <cellStyle name="Normal 2 2 3 3 4" xfId="468"/>
    <cellStyle name="Normal 2 2 3 3 4 2" xfId="969"/>
    <cellStyle name="Normal 2 2 3 3 5" xfId="659"/>
    <cellStyle name="Normal 2 2 3 3 6" xfId="281"/>
    <cellStyle name="Normal 2 2 3 3 7" xfId="786"/>
    <cellStyle name="Normal 2 2 3 4" xfId="33"/>
    <cellStyle name="Normal 2 2 3 4 2" xfId="106"/>
    <cellStyle name="Normal 2 2 3 4 2 2" xfId="141"/>
    <cellStyle name="Normal 2 2 3 4 2 2 2" xfId="551"/>
    <cellStyle name="Normal 2 2 3 4 2 2 2 2" xfId="1051"/>
    <cellStyle name="Normal 2 2 3 4 2 2 3" xfId="741"/>
    <cellStyle name="Normal 2 2 3 4 2 2 4" xfId="363"/>
    <cellStyle name="Normal 2 2 3 4 2 2 5" xfId="868"/>
    <cellStyle name="Normal 2 2 3 4 2 3" xfId="517"/>
    <cellStyle name="Normal 2 2 3 4 2 3 2" xfId="1017"/>
    <cellStyle name="Normal 2 2 3 4 2 4" xfId="707"/>
    <cellStyle name="Normal 2 2 3 4 2 5" xfId="329"/>
    <cellStyle name="Normal 2 2 3 4 2 6" xfId="834"/>
    <cellStyle name="Normal 2 2 3 4 3" xfId="140"/>
    <cellStyle name="Normal 2 2 3 4 3 2" xfId="550"/>
    <cellStyle name="Normal 2 2 3 4 3 2 2" xfId="1050"/>
    <cellStyle name="Normal 2 2 3 4 3 3" xfId="740"/>
    <cellStyle name="Normal 2 2 3 4 3 4" xfId="362"/>
    <cellStyle name="Normal 2 2 3 4 3 5" xfId="867"/>
    <cellStyle name="Normal 2 2 3 4 4" xfId="474"/>
    <cellStyle name="Normal 2 2 3 4 4 2" xfId="975"/>
    <cellStyle name="Normal 2 2 3 4 5" xfId="665"/>
    <cellStyle name="Normal 2 2 3 4 6" xfId="287"/>
    <cellStyle name="Normal 2 2 3 4 7" xfId="792"/>
    <cellStyle name="Normal 2 2 3 5" xfId="42"/>
    <cellStyle name="Normal 2 2 3 5 2" xfId="113"/>
    <cellStyle name="Normal 2 2 3 5 2 2" xfId="143"/>
    <cellStyle name="Normal 2 2 3 5 2 2 2" xfId="553"/>
    <cellStyle name="Normal 2 2 3 5 2 2 2 2" xfId="1053"/>
    <cellStyle name="Normal 2 2 3 5 2 2 3" xfId="743"/>
    <cellStyle name="Normal 2 2 3 5 2 2 4" xfId="365"/>
    <cellStyle name="Normal 2 2 3 5 2 2 5" xfId="870"/>
    <cellStyle name="Normal 2 2 3 5 2 3" xfId="523"/>
    <cellStyle name="Normal 2 2 3 5 2 3 2" xfId="1023"/>
    <cellStyle name="Normal 2 2 3 5 2 4" xfId="713"/>
    <cellStyle name="Normal 2 2 3 5 2 5" xfId="335"/>
    <cellStyle name="Normal 2 2 3 5 2 6" xfId="840"/>
    <cellStyle name="Normal 2 2 3 5 3" xfId="142"/>
    <cellStyle name="Normal 2 2 3 5 3 2" xfId="552"/>
    <cellStyle name="Normal 2 2 3 5 3 2 2" xfId="1052"/>
    <cellStyle name="Normal 2 2 3 5 3 3" xfId="742"/>
    <cellStyle name="Normal 2 2 3 5 3 4" xfId="364"/>
    <cellStyle name="Normal 2 2 3 5 3 5" xfId="869"/>
    <cellStyle name="Normal 2 2 3 5 4" xfId="480"/>
    <cellStyle name="Normal 2 2 3 5 4 2" xfId="981"/>
    <cellStyle name="Normal 2 2 3 5 5" xfId="671"/>
    <cellStyle name="Normal 2 2 3 5 6" xfId="293"/>
    <cellStyle name="Normal 2 2 3 5 7" xfId="798"/>
    <cellStyle name="Normal 2 2 3 6" xfId="97"/>
    <cellStyle name="Normal 2 2 3 6 2" xfId="144"/>
    <cellStyle name="Normal 2 2 3 6 2 2" xfId="554"/>
    <cellStyle name="Normal 2 2 3 6 2 2 2" xfId="1054"/>
    <cellStyle name="Normal 2 2 3 6 2 3" xfId="744"/>
    <cellStyle name="Normal 2 2 3 6 2 4" xfId="366"/>
    <cellStyle name="Normal 2 2 3 6 2 5" xfId="871"/>
    <cellStyle name="Normal 2 2 3 6 3" xfId="508"/>
    <cellStyle name="Normal 2 2 3 6 3 2" xfId="1008"/>
    <cellStyle name="Normal 2 2 3 6 4" xfId="698"/>
    <cellStyle name="Normal 2 2 3 6 5" xfId="320"/>
    <cellStyle name="Normal 2 2 3 6 6" xfId="825"/>
    <cellStyle name="Normal 2 2 3 7" xfId="132"/>
    <cellStyle name="Normal 2 2 3 7 2" xfId="542"/>
    <cellStyle name="Normal 2 2 3 7 2 2" xfId="1042"/>
    <cellStyle name="Normal 2 2 3 7 3" xfId="732"/>
    <cellStyle name="Normal 2 2 3 7 4" xfId="354"/>
    <cellStyle name="Normal 2 2 3 7 5" xfId="859"/>
    <cellStyle name="Normal 2 2 3 8" xfId="462"/>
    <cellStyle name="Normal 2 2 3 8 2" xfId="963"/>
    <cellStyle name="Normal 2 2 3 9" xfId="653"/>
    <cellStyle name="Normal 2 2 4" xfId="14"/>
    <cellStyle name="Normal 2 2 4 2" xfId="28"/>
    <cellStyle name="Normal 2 2 4 2 2" xfId="101"/>
    <cellStyle name="Normal 2 2 4 2 2 2" xfId="147"/>
    <cellStyle name="Normal 2 2 4 2 2 2 2" xfId="557"/>
    <cellStyle name="Normal 2 2 4 2 2 2 2 2" xfId="1057"/>
    <cellStyle name="Normal 2 2 4 2 2 2 3" xfId="747"/>
    <cellStyle name="Normal 2 2 4 2 2 2 4" xfId="369"/>
    <cellStyle name="Normal 2 2 4 2 2 2 5" xfId="874"/>
    <cellStyle name="Normal 2 2 4 2 2 3" xfId="512"/>
    <cellStyle name="Normal 2 2 4 2 2 3 2" xfId="1012"/>
    <cellStyle name="Normal 2 2 4 2 2 4" xfId="702"/>
    <cellStyle name="Normal 2 2 4 2 2 5" xfId="324"/>
    <cellStyle name="Normal 2 2 4 2 2 6" xfId="829"/>
    <cellStyle name="Normal 2 2 4 2 3" xfId="146"/>
    <cellStyle name="Normal 2 2 4 2 3 2" xfId="556"/>
    <cellStyle name="Normal 2 2 4 2 3 2 2" xfId="1056"/>
    <cellStyle name="Normal 2 2 4 2 3 3" xfId="746"/>
    <cellStyle name="Normal 2 2 4 2 3 4" xfId="368"/>
    <cellStyle name="Normal 2 2 4 2 3 5" xfId="873"/>
    <cellStyle name="Normal 2 2 4 2 4" xfId="469"/>
    <cellStyle name="Normal 2 2 4 2 4 2" xfId="970"/>
    <cellStyle name="Normal 2 2 4 2 5" xfId="660"/>
    <cellStyle name="Normal 2 2 4 2 6" xfId="282"/>
    <cellStyle name="Normal 2 2 4 2 7" xfId="787"/>
    <cellStyle name="Normal 2 2 4 3" xfId="34"/>
    <cellStyle name="Normal 2 2 4 3 2" xfId="107"/>
    <cellStyle name="Normal 2 2 4 3 2 2" xfId="149"/>
    <cellStyle name="Normal 2 2 4 3 2 2 2" xfId="559"/>
    <cellStyle name="Normal 2 2 4 3 2 2 2 2" xfId="1059"/>
    <cellStyle name="Normal 2 2 4 3 2 2 3" xfId="749"/>
    <cellStyle name="Normal 2 2 4 3 2 2 4" xfId="371"/>
    <cellStyle name="Normal 2 2 4 3 2 2 5" xfId="876"/>
    <cellStyle name="Normal 2 2 4 3 2 3" xfId="518"/>
    <cellStyle name="Normal 2 2 4 3 2 3 2" xfId="1018"/>
    <cellStyle name="Normal 2 2 4 3 2 4" xfId="708"/>
    <cellStyle name="Normal 2 2 4 3 2 5" xfId="330"/>
    <cellStyle name="Normal 2 2 4 3 2 6" xfId="835"/>
    <cellStyle name="Normal 2 2 4 3 3" xfId="148"/>
    <cellStyle name="Normal 2 2 4 3 3 2" xfId="558"/>
    <cellStyle name="Normal 2 2 4 3 3 2 2" xfId="1058"/>
    <cellStyle name="Normal 2 2 4 3 3 3" xfId="748"/>
    <cellStyle name="Normal 2 2 4 3 3 4" xfId="370"/>
    <cellStyle name="Normal 2 2 4 3 3 5" xfId="875"/>
    <cellStyle name="Normal 2 2 4 3 4" xfId="475"/>
    <cellStyle name="Normal 2 2 4 3 4 2" xfId="976"/>
    <cellStyle name="Normal 2 2 4 3 5" xfId="666"/>
    <cellStyle name="Normal 2 2 4 3 6" xfId="288"/>
    <cellStyle name="Normal 2 2 4 3 7" xfId="793"/>
    <cellStyle name="Normal 2 2 4 4" xfId="93"/>
    <cellStyle name="Normal 2 2 4 4 2" xfId="150"/>
    <cellStyle name="Normal 2 2 4 4 2 2" xfId="560"/>
    <cellStyle name="Normal 2 2 4 4 2 2 2" xfId="1060"/>
    <cellStyle name="Normal 2 2 4 4 2 3" xfId="750"/>
    <cellStyle name="Normal 2 2 4 4 2 4" xfId="372"/>
    <cellStyle name="Normal 2 2 4 4 2 5" xfId="877"/>
    <cellStyle name="Normal 2 2 4 4 3" xfId="504"/>
    <cellStyle name="Normal 2 2 4 4 3 2" xfId="1004"/>
    <cellStyle name="Normal 2 2 4 4 4" xfId="694"/>
    <cellStyle name="Normal 2 2 4 4 5" xfId="316"/>
    <cellStyle name="Normal 2 2 4 4 6" xfId="821"/>
    <cellStyle name="Normal 2 2 4 5" xfId="145"/>
    <cellStyle name="Normal 2 2 4 5 2" xfId="555"/>
    <cellStyle name="Normal 2 2 4 5 2 2" xfId="1055"/>
    <cellStyle name="Normal 2 2 4 5 3" xfId="745"/>
    <cellStyle name="Normal 2 2 4 5 4" xfId="367"/>
    <cellStyle name="Normal 2 2 4 5 5" xfId="872"/>
    <cellStyle name="Normal 2 2 4 6" xfId="463"/>
    <cellStyle name="Normal 2 2 4 6 2" xfId="964"/>
    <cellStyle name="Normal 2 2 4 7" xfId="654"/>
    <cellStyle name="Normal 2 2 4 8" xfId="276"/>
    <cellStyle name="Normal 2 2 4 9" xfId="781"/>
    <cellStyle name="Normal 2 2 5" xfId="17"/>
    <cellStyle name="Normal 2 2 5 2" xfId="98"/>
    <cellStyle name="Normal 2 2 5 2 2" xfId="152"/>
    <cellStyle name="Normal 2 2 5 2 2 2" xfId="562"/>
    <cellStyle name="Normal 2 2 5 2 2 2 2" xfId="1062"/>
    <cellStyle name="Normal 2 2 5 2 2 3" xfId="752"/>
    <cellStyle name="Normal 2 2 5 2 2 4" xfId="374"/>
    <cellStyle name="Normal 2 2 5 2 2 5" xfId="879"/>
    <cellStyle name="Normal 2 2 5 2 3" xfId="509"/>
    <cellStyle name="Normal 2 2 5 2 3 2" xfId="1009"/>
    <cellStyle name="Normal 2 2 5 2 4" xfId="699"/>
    <cellStyle name="Normal 2 2 5 2 5" xfId="321"/>
    <cellStyle name="Normal 2 2 5 2 6" xfId="826"/>
    <cellStyle name="Normal 2 2 5 3" xfId="151"/>
    <cellStyle name="Normal 2 2 5 3 2" xfId="561"/>
    <cellStyle name="Normal 2 2 5 3 2 2" xfId="1061"/>
    <cellStyle name="Normal 2 2 5 3 3" xfId="751"/>
    <cellStyle name="Normal 2 2 5 3 4" xfId="373"/>
    <cellStyle name="Normal 2 2 5 3 5" xfId="878"/>
    <cellStyle name="Normal 2 2 5 4" xfId="466"/>
    <cellStyle name="Normal 2 2 5 4 2" xfId="967"/>
    <cellStyle name="Normal 2 2 5 5" xfId="657"/>
    <cellStyle name="Normal 2 2 5 6" xfId="279"/>
    <cellStyle name="Normal 2 2 5 7" xfId="784"/>
    <cellStyle name="Normal 2 2 6" xfId="31"/>
    <cellStyle name="Normal 2 2 6 2" xfId="104"/>
    <cellStyle name="Normal 2 2 6 2 2" xfId="154"/>
    <cellStyle name="Normal 2 2 6 2 2 2" xfId="564"/>
    <cellStyle name="Normal 2 2 6 2 2 2 2" xfId="1064"/>
    <cellStyle name="Normal 2 2 6 2 2 3" xfId="754"/>
    <cellStyle name="Normal 2 2 6 2 2 4" xfId="376"/>
    <cellStyle name="Normal 2 2 6 2 2 5" xfId="881"/>
    <cellStyle name="Normal 2 2 6 2 3" xfId="515"/>
    <cellStyle name="Normal 2 2 6 2 3 2" xfId="1015"/>
    <cellStyle name="Normal 2 2 6 2 4" xfId="705"/>
    <cellStyle name="Normal 2 2 6 2 5" xfId="327"/>
    <cellStyle name="Normal 2 2 6 2 6" xfId="832"/>
    <cellStyle name="Normal 2 2 6 3" xfId="153"/>
    <cellStyle name="Normal 2 2 6 3 2" xfId="563"/>
    <cellStyle name="Normal 2 2 6 3 2 2" xfId="1063"/>
    <cellStyle name="Normal 2 2 6 3 3" xfId="753"/>
    <cellStyle name="Normal 2 2 6 3 4" xfId="375"/>
    <cellStyle name="Normal 2 2 6 3 5" xfId="880"/>
    <cellStyle name="Normal 2 2 6 4" xfId="472"/>
    <cellStyle name="Normal 2 2 6 4 2" xfId="973"/>
    <cellStyle name="Normal 2 2 6 5" xfId="663"/>
    <cellStyle name="Normal 2 2 6 6" xfId="285"/>
    <cellStyle name="Normal 2 2 6 7" xfId="790"/>
    <cellStyle name="Normal 2 2 7" xfId="40"/>
    <cellStyle name="Normal 2 2 7 2" xfId="111"/>
    <cellStyle name="Normal 2 2 7 2 2" xfId="156"/>
    <cellStyle name="Normal 2 2 7 2 2 2" xfId="566"/>
    <cellStyle name="Normal 2 2 7 2 2 2 2" xfId="1066"/>
    <cellStyle name="Normal 2 2 7 2 2 3" xfId="756"/>
    <cellStyle name="Normal 2 2 7 2 2 4" xfId="378"/>
    <cellStyle name="Normal 2 2 7 2 2 5" xfId="883"/>
    <cellStyle name="Normal 2 2 7 2 3" xfId="521"/>
    <cellStyle name="Normal 2 2 7 2 3 2" xfId="1021"/>
    <cellStyle name="Normal 2 2 7 2 4" xfId="711"/>
    <cellStyle name="Normal 2 2 7 2 5" xfId="333"/>
    <cellStyle name="Normal 2 2 7 2 6" xfId="838"/>
    <cellStyle name="Normal 2 2 7 3" xfId="155"/>
    <cellStyle name="Normal 2 2 7 3 2" xfId="565"/>
    <cellStyle name="Normal 2 2 7 3 2 2" xfId="1065"/>
    <cellStyle name="Normal 2 2 7 3 3" xfId="755"/>
    <cellStyle name="Normal 2 2 7 3 4" xfId="377"/>
    <cellStyle name="Normal 2 2 7 3 5" xfId="882"/>
    <cellStyle name="Normal 2 2 7 4" xfId="478"/>
    <cellStyle name="Normal 2 2 7 4 2" xfId="979"/>
    <cellStyle name="Normal 2 2 7 5" xfId="669"/>
    <cellStyle name="Normal 2 2 7 6" xfId="291"/>
    <cellStyle name="Normal 2 2 7 7" xfId="796"/>
    <cellStyle name="Normal 2 2 8" xfId="72"/>
    <cellStyle name="Normal 2 2 8 2" xfId="157"/>
    <cellStyle name="Normal 2 2 8 2 2" xfId="567"/>
    <cellStyle name="Normal 2 2 8 2 2 2" xfId="1067"/>
    <cellStyle name="Normal 2 2 8 2 3" xfId="757"/>
    <cellStyle name="Normal 2 2 8 2 4" xfId="379"/>
    <cellStyle name="Normal 2 2 8 2 5" xfId="884"/>
    <cellStyle name="Normal 2 2 8 3" xfId="496"/>
    <cellStyle name="Normal 2 2 8 3 2" xfId="997"/>
    <cellStyle name="Normal 2 2 8 4" xfId="687"/>
    <cellStyle name="Normal 2 2 8 5" xfId="309"/>
    <cellStyle name="Normal 2 2 8 6" xfId="814"/>
    <cellStyle name="Normal 2 2 9" xfId="117"/>
    <cellStyle name="Normal 2 2 9 2" xfId="527"/>
    <cellStyle name="Normal 2 2 9 2 2" xfId="1027"/>
    <cellStyle name="Normal 2 2 9 3" xfId="717"/>
    <cellStyle name="Normal 2 2 9 4" xfId="339"/>
    <cellStyle name="Normal 2 2 9 5" xfId="844"/>
    <cellStyle name="Normal 2 3" xfId="49"/>
    <cellStyle name="Normal 2 3 2" xfId="214"/>
    <cellStyle name="Normal 2 4" xfId="222"/>
    <cellStyle name="Normal 3" xfId="7"/>
    <cellStyle name="Normal 3 2" xfId="53"/>
    <cellStyle name="Normal 3 2 2" xfId="223"/>
    <cellStyle name="Normal 3 2 3" xfId="204"/>
    <cellStyle name="Normal 3 2 3 2" xfId="613"/>
    <cellStyle name="Normal 3 2 3 2 2" xfId="1113"/>
    <cellStyle name="Normal 3 2 3 3" xfId="425"/>
    <cellStyle name="Normal 3 2 3 4" xfId="930"/>
    <cellStyle name="Normal 3 3" xfId="44"/>
    <cellStyle name="Normal 3 3 2" xfId="212"/>
    <cellStyle name="Normal 3 4" xfId="85"/>
    <cellStyle name="Normal 3 4 2" xfId="221"/>
    <cellStyle name="Normal 3 5" xfId="232"/>
    <cellStyle name="Normal 3 5 2" xfId="271"/>
    <cellStyle name="Normal 3 5 2 2" xfId="649"/>
    <cellStyle name="Normal 3 6" xfId="201"/>
    <cellStyle name="Normal 3 6 2" xfId="611"/>
    <cellStyle name="Normal 3 6 2 2" xfId="1111"/>
    <cellStyle name="Normal 3 6 3" xfId="423"/>
    <cellStyle name="Normal 3 6 4" xfId="928"/>
    <cellStyle name="Normal 4" xfId="11"/>
    <cellStyle name="Normal 4 10" xfId="179"/>
    <cellStyle name="Normal 4 10 2" xfId="589"/>
    <cellStyle name="Normal 4 10 2 2" xfId="1089"/>
    <cellStyle name="Normal 4 10 3" xfId="401"/>
    <cellStyle name="Normal 4 10 4" xfId="906"/>
    <cellStyle name="Normal 4 11" xfId="1144"/>
    <cellStyle name="Normal 4 2" xfId="56"/>
    <cellStyle name="Normal 4 2 10" xfId="675"/>
    <cellStyle name="Normal 4 2 11" xfId="297"/>
    <cellStyle name="Normal 4 2 12" xfId="802"/>
    <cellStyle name="Normal 4 2 13" xfId="1146"/>
    <cellStyle name="Normal 4 2 2" xfId="64"/>
    <cellStyle name="Normal 4 2 2 2" xfId="159"/>
    <cellStyle name="Normal 4 2 2 2 2" xfId="258"/>
    <cellStyle name="Normal 4 2 2 2 2 2" xfId="638"/>
    <cellStyle name="Normal 4 2 2 2 2 2 2" xfId="1138"/>
    <cellStyle name="Normal 4 2 2 2 2 3" xfId="450"/>
    <cellStyle name="Normal 4 2 2 2 2 4" xfId="955"/>
    <cellStyle name="Normal 4 2 2 2 3" xfId="569"/>
    <cellStyle name="Normal 4 2 2 2 3 2" xfId="1069"/>
    <cellStyle name="Normal 4 2 2 2 4" xfId="759"/>
    <cellStyle name="Normal 4 2 2 2 5" xfId="381"/>
    <cellStyle name="Normal 4 2 2 2 6" xfId="886"/>
    <cellStyle name="Normal 4 2 2 3" xfId="187"/>
    <cellStyle name="Normal 4 2 2 3 2" xfId="597"/>
    <cellStyle name="Normal 4 2 2 3 2 2" xfId="1097"/>
    <cellStyle name="Normal 4 2 2 3 3" xfId="409"/>
    <cellStyle name="Normal 4 2 2 3 4" xfId="914"/>
    <cellStyle name="Normal 4 2 2 4" xfId="490"/>
    <cellStyle name="Normal 4 2 2 4 2" xfId="991"/>
    <cellStyle name="Normal 4 2 2 5" xfId="681"/>
    <cellStyle name="Normal 4 2 2 6" xfId="303"/>
    <cellStyle name="Normal 4 2 2 7" xfId="808"/>
    <cellStyle name="Normal 4 2 3" xfId="68"/>
    <cellStyle name="Normal 4 2 3 2" xfId="160"/>
    <cellStyle name="Normal 4 2 3 2 2" xfId="570"/>
    <cellStyle name="Normal 4 2 3 2 2 2" xfId="1070"/>
    <cellStyle name="Normal 4 2 3 2 3" xfId="760"/>
    <cellStyle name="Normal 4 2 3 2 4" xfId="382"/>
    <cellStyle name="Normal 4 2 3 2 5" xfId="887"/>
    <cellStyle name="Normal 4 2 3 3" xfId="191"/>
    <cellStyle name="Normal 4 2 3 3 2" xfId="601"/>
    <cellStyle name="Normal 4 2 3 3 2 2" xfId="1101"/>
    <cellStyle name="Normal 4 2 3 3 3" xfId="413"/>
    <cellStyle name="Normal 4 2 3 3 4" xfId="918"/>
    <cellStyle name="Normal 4 2 3 4" xfId="494"/>
    <cellStyle name="Normal 4 2 3 4 2" xfId="995"/>
    <cellStyle name="Normal 4 2 3 5" xfId="685"/>
    <cellStyle name="Normal 4 2 3 6" xfId="307"/>
    <cellStyle name="Normal 4 2 3 7" xfId="812"/>
    <cellStyle name="Normal 4 2 4" xfId="158"/>
    <cellStyle name="Normal 4 2 4 2" xfId="243"/>
    <cellStyle name="Normal 4 2 4 2 2" xfId="623"/>
    <cellStyle name="Normal 4 2 4 2 2 2" xfId="1123"/>
    <cellStyle name="Normal 4 2 4 2 3" xfId="435"/>
    <cellStyle name="Normal 4 2 4 2 4" xfId="940"/>
    <cellStyle name="Normal 4 2 4 3" xfId="568"/>
    <cellStyle name="Normal 4 2 4 3 2" xfId="1068"/>
    <cellStyle name="Normal 4 2 4 4" xfId="758"/>
    <cellStyle name="Normal 4 2 4 5" xfId="380"/>
    <cellStyle name="Normal 4 2 4 6" xfId="885"/>
    <cellStyle name="Normal 4 2 5" xfId="254"/>
    <cellStyle name="Normal 4 2 5 2" xfId="634"/>
    <cellStyle name="Normal 4 2 5 2 2" xfId="1134"/>
    <cellStyle name="Normal 4 2 5 3" xfId="446"/>
    <cellStyle name="Normal 4 2 5 4" xfId="951"/>
    <cellStyle name="Normal 4 2 6" xfId="262"/>
    <cellStyle name="Normal 4 2 6 2" xfId="642"/>
    <cellStyle name="Normal 4 2 6 2 2" xfId="1142"/>
    <cellStyle name="Normal 4 2 6 3" xfId="454"/>
    <cellStyle name="Normal 4 2 6 4" xfId="959"/>
    <cellStyle name="Normal 4 2 7" xfId="248"/>
    <cellStyle name="Normal 4 2 7 2" xfId="628"/>
    <cellStyle name="Normal 4 2 7 2 2" xfId="1128"/>
    <cellStyle name="Normal 4 2 7 3" xfId="440"/>
    <cellStyle name="Normal 4 2 7 4" xfId="945"/>
    <cellStyle name="Normal 4 2 8" xfId="181"/>
    <cellStyle name="Normal 4 2 8 2" xfId="591"/>
    <cellStyle name="Normal 4 2 8 2 2" xfId="1091"/>
    <cellStyle name="Normal 4 2 8 3" xfId="403"/>
    <cellStyle name="Normal 4 2 8 4" xfId="908"/>
    <cellStyle name="Normal 4 2 9" xfId="484"/>
    <cellStyle name="Normal 4 2 9 2" xfId="985"/>
    <cellStyle name="Normal 4 2_MAL2T-2014A.XLS" xfId="264"/>
    <cellStyle name="Normal 4 3" xfId="59"/>
    <cellStyle name="Normal 4 3 10" xfId="805"/>
    <cellStyle name="Normal 4 3 11" xfId="1149"/>
    <cellStyle name="Normal 4 3 2" xfId="81"/>
    <cellStyle name="Normal 4 3 2 2" xfId="162"/>
    <cellStyle name="Normal 4 3 2 2 2" xfId="256"/>
    <cellStyle name="Normal 4 3 2 2 2 2" xfId="636"/>
    <cellStyle name="Normal 4 3 2 2 2 2 2" xfId="1136"/>
    <cellStyle name="Normal 4 3 2 2 2 3" xfId="448"/>
    <cellStyle name="Normal 4 3 2 2 2 4" xfId="953"/>
    <cellStyle name="Normal 4 3 2 2 3" xfId="572"/>
    <cellStyle name="Normal 4 3 2 2 3 2" xfId="1072"/>
    <cellStyle name="Normal 4 3 2 2 4" xfId="762"/>
    <cellStyle name="Normal 4 3 2 2 5" xfId="384"/>
    <cellStyle name="Normal 4 3 2 2 6" xfId="889"/>
    <cellStyle name="Normal 4 3 2 3" xfId="196"/>
    <cellStyle name="Normal 4 3 2 3 2" xfId="606"/>
    <cellStyle name="Normal 4 3 2 3 2 2" xfId="1106"/>
    <cellStyle name="Normal 4 3 2 3 3" xfId="418"/>
    <cellStyle name="Normal 4 3 2 3 4" xfId="923"/>
    <cellStyle name="Normal 4 3 2 4" xfId="499"/>
    <cellStyle name="Normal 4 3 2 4 2" xfId="1000"/>
    <cellStyle name="Normal 4 3 2 5" xfId="690"/>
    <cellStyle name="Normal 4 3 2 6" xfId="312"/>
    <cellStyle name="Normal 4 3 2 7" xfId="817"/>
    <cellStyle name="Normal 4 3 3" xfId="161"/>
    <cellStyle name="Normal 4 3 3 2" xfId="240"/>
    <cellStyle name="Normal 4 3 3 2 2" xfId="620"/>
    <cellStyle name="Normal 4 3 3 2 2 2" xfId="1120"/>
    <cellStyle name="Normal 4 3 3 2 3" xfId="432"/>
    <cellStyle name="Normal 4 3 3 2 4" xfId="937"/>
    <cellStyle name="Normal 4 3 3 3" xfId="571"/>
    <cellStyle name="Normal 4 3 3 3 2" xfId="1071"/>
    <cellStyle name="Normal 4 3 3 4" xfId="761"/>
    <cellStyle name="Normal 4 3 3 5" xfId="383"/>
    <cellStyle name="Normal 4 3 3 6" xfId="888"/>
    <cellStyle name="Normal 4 3 4" xfId="245"/>
    <cellStyle name="Normal 4 3 4 2" xfId="625"/>
    <cellStyle name="Normal 4 3 4 2 2" xfId="1125"/>
    <cellStyle name="Normal 4 3 4 3" xfId="437"/>
    <cellStyle name="Normal 4 3 4 4" xfId="942"/>
    <cellStyle name="Normal 4 3 5" xfId="251"/>
    <cellStyle name="Normal 4 3 5 2" xfId="631"/>
    <cellStyle name="Normal 4 3 5 2 2" xfId="1131"/>
    <cellStyle name="Normal 4 3 5 3" xfId="443"/>
    <cellStyle name="Normal 4 3 5 4" xfId="948"/>
    <cellStyle name="Normal 4 3 6" xfId="184"/>
    <cellStyle name="Normal 4 3 6 2" xfId="594"/>
    <cellStyle name="Normal 4 3 6 2 2" xfId="1094"/>
    <cellStyle name="Normal 4 3 6 3" xfId="406"/>
    <cellStyle name="Normal 4 3 6 4" xfId="911"/>
    <cellStyle name="Normal 4 3 7" xfId="487"/>
    <cellStyle name="Normal 4 3 7 2" xfId="988"/>
    <cellStyle name="Normal 4 3 8" xfId="678"/>
    <cellStyle name="Normal 4 3 9" xfId="300"/>
    <cellStyle name="Normal 4 3_MAL2T-2014A.XLS" xfId="265"/>
    <cellStyle name="Normal 4 4" xfId="60"/>
    <cellStyle name="Normal 4 4 2" xfId="83"/>
    <cellStyle name="Normal 4 4 2 2" xfId="164"/>
    <cellStyle name="Normal 4 4 2 2 2" xfId="574"/>
    <cellStyle name="Normal 4 4 2 2 2 2" xfId="1074"/>
    <cellStyle name="Normal 4 4 2 2 3" xfId="764"/>
    <cellStyle name="Normal 4 4 2 2 4" xfId="386"/>
    <cellStyle name="Normal 4 4 2 2 5" xfId="891"/>
    <cellStyle name="Normal 4 4 2 3" xfId="198"/>
    <cellStyle name="Normal 4 4 2 3 2" xfId="608"/>
    <cellStyle name="Normal 4 4 2 3 2 2" xfId="1108"/>
    <cellStyle name="Normal 4 4 2 3 3" xfId="420"/>
    <cellStyle name="Normal 4 4 2 3 4" xfId="925"/>
    <cellStyle name="Normal 4 4 2 4" xfId="501"/>
    <cellStyle name="Normal 4 4 2 4 2" xfId="1002"/>
    <cellStyle name="Normal 4 4 2 5" xfId="692"/>
    <cellStyle name="Normal 4 4 2 6" xfId="314"/>
    <cellStyle name="Normal 4 4 2 7" xfId="819"/>
    <cellStyle name="Normal 4 4 3" xfId="163"/>
    <cellStyle name="Normal 4 4 3 2" xfId="573"/>
    <cellStyle name="Normal 4 4 3 2 2" xfId="1073"/>
    <cellStyle name="Normal 4 4 3 3" xfId="763"/>
    <cellStyle name="Normal 4 4 3 4" xfId="385"/>
    <cellStyle name="Normal 4 4 3 5" xfId="890"/>
    <cellStyle name="Normal 4 4 4" xfId="185"/>
    <cellStyle name="Normal 4 4 4 2" xfId="595"/>
    <cellStyle name="Normal 4 4 4 2 2" xfId="1095"/>
    <cellStyle name="Normal 4 4 4 3" xfId="407"/>
    <cellStyle name="Normal 4 4 4 4" xfId="912"/>
    <cellStyle name="Normal 4 4 5" xfId="488"/>
    <cellStyle name="Normal 4 4 5 2" xfId="989"/>
    <cellStyle name="Normal 4 4 6" xfId="679"/>
    <cellStyle name="Normal 4 4 7" xfId="301"/>
    <cellStyle name="Normal 4 4 8" xfId="806"/>
    <cellStyle name="Normal 4 5" xfId="66"/>
    <cellStyle name="Normal 4 5 2" xfId="165"/>
    <cellStyle name="Normal 4 5 2 2" xfId="575"/>
    <cellStyle name="Normal 4 5 2 2 2" xfId="1075"/>
    <cellStyle name="Normal 4 5 2 3" xfId="765"/>
    <cellStyle name="Normal 4 5 2 4" xfId="387"/>
    <cellStyle name="Normal 4 5 2 5" xfId="892"/>
    <cellStyle name="Normal 4 5 3" xfId="189"/>
    <cellStyle name="Normal 4 5 3 2" xfId="599"/>
    <cellStyle name="Normal 4 5 3 2 2" xfId="1099"/>
    <cellStyle name="Normal 4 5 3 3" xfId="411"/>
    <cellStyle name="Normal 4 5 3 4" xfId="916"/>
    <cellStyle name="Normal 4 5 4" xfId="492"/>
    <cellStyle name="Normal 4 5 4 2" xfId="993"/>
    <cellStyle name="Normal 4 5 5" xfId="683"/>
    <cellStyle name="Normal 4 5 6" xfId="305"/>
    <cellStyle name="Normal 4 5 7" xfId="810"/>
    <cellStyle name="Normal 4 6" xfId="54"/>
    <cellStyle name="Normal 4 6 2" xfId="166"/>
    <cellStyle name="Normal 4 6 2 2" xfId="576"/>
    <cellStyle name="Normal 4 6 2 2 2" xfId="1076"/>
    <cellStyle name="Normal 4 6 2 3" xfId="766"/>
    <cellStyle name="Normal 4 6 2 4" xfId="388"/>
    <cellStyle name="Normal 4 6 2 5" xfId="893"/>
    <cellStyle name="Normal 4 6 3" xfId="241"/>
    <cellStyle name="Normal 4 6 3 2" xfId="621"/>
    <cellStyle name="Normal 4 6 3 2 2" xfId="1121"/>
    <cellStyle name="Normal 4 6 3 3" xfId="433"/>
    <cellStyle name="Normal 4 6 3 4" xfId="938"/>
    <cellStyle name="Normal 4 6 4" xfId="482"/>
    <cellStyle name="Normal 4 6 4 2" xfId="983"/>
    <cellStyle name="Normal 4 6 5" xfId="673"/>
    <cellStyle name="Normal 4 6 6" xfId="295"/>
    <cellStyle name="Normal 4 6 7" xfId="800"/>
    <cellStyle name="Normal 4 7" xfId="252"/>
    <cellStyle name="Normal 4 7 2" xfId="632"/>
    <cellStyle name="Normal 4 7 2 2" xfId="1132"/>
    <cellStyle name="Normal 4 7 3" xfId="444"/>
    <cellStyle name="Normal 4 7 4" xfId="949"/>
    <cellStyle name="Normal 4 8" xfId="260"/>
    <cellStyle name="Normal 4 8 2" xfId="640"/>
    <cellStyle name="Normal 4 8 2 2" xfId="1140"/>
    <cellStyle name="Normal 4 8 3" xfId="452"/>
    <cellStyle name="Normal 4 8 4" xfId="957"/>
    <cellStyle name="Normal 4 9" xfId="246"/>
    <cellStyle name="Normal 4 9 2" xfId="626"/>
    <cellStyle name="Normal 4 9 2 2" xfId="1126"/>
    <cellStyle name="Normal 4 9 3" xfId="438"/>
    <cellStyle name="Normal 4 9 4" xfId="943"/>
    <cellStyle name="Normal 4_MAL1K-2014A.XLS" xfId="73"/>
    <cellStyle name="Normal 5" xfId="25"/>
    <cellStyle name="Normal 5 2" xfId="63"/>
    <cellStyle name="Normal 5 2 2" xfId="86"/>
    <cellStyle name="Normal 5 2 2 2" xfId="226"/>
    <cellStyle name="Normal 5 2 3" xfId="234"/>
    <cellStyle name="Normal 5 2 3 2" xfId="269"/>
    <cellStyle name="Normal 5 2 3 2 2" xfId="647"/>
    <cellStyle name="Normal 5 2 4" xfId="203"/>
    <cellStyle name="Normal 5 2 4 2" xfId="612"/>
    <cellStyle name="Normal 5 2 4 2 2" xfId="1112"/>
    <cellStyle name="Normal 5 2 4 3" xfId="424"/>
    <cellStyle name="Normal 5 2 4 4" xfId="929"/>
    <cellStyle name="Normal 5 3" xfId="70"/>
    <cellStyle name="Normal 5 4" xfId="79"/>
    <cellStyle name="Normal 5 4 2" xfId="167"/>
    <cellStyle name="Normal 5 4 2 2" xfId="577"/>
    <cellStyle name="Normal 5 4 2 2 2" xfId="1077"/>
    <cellStyle name="Normal 5 4 2 3" xfId="767"/>
    <cellStyle name="Normal 5 4 2 4" xfId="389"/>
    <cellStyle name="Normal 5 4 2 5" xfId="894"/>
    <cellStyle name="Normal 5 4 3" xfId="194"/>
    <cellStyle name="Normal 5 4 3 2" xfId="604"/>
    <cellStyle name="Normal 5 4 3 2 2" xfId="1104"/>
    <cellStyle name="Normal 5 4 3 3" xfId="416"/>
    <cellStyle name="Normal 5 4 3 4" xfId="921"/>
    <cellStyle name="Normal 5 4 4" xfId="497"/>
    <cellStyle name="Normal 5 4 4 2" xfId="998"/>
    <cellStyle name="Normal 5 4 5" xfId="688"/>
    <cellStyle name="Normal 5 4 6" xfId="310"/>
    <cellStyle name="Normal 5 4 7" xfId="815"/>
    <cellStyle name="Normal 5 5" xfId="50"/>
    <cellStyle name="Normal 5 6" xfId="87"/>
    <cellStyle name="Normal 5 6 2" xfId="233"/>
    <cellStyle name="Normal 6" xfId="37"/>
    <cellStyle name="Normal 6 2" xfId="74"/>
    <cellStyle name="Normal 6 2 2" xfId="207"/>
    <cellStyle name="Normal 6 2 2 2" xfId="615"/>
    <cellStyle name="Normal 6 2 2 2 2" xfId="1115"/>
    <cellStyle name="Normal 6 2 2 3" xfId="427"/>
    <cellStyle name="Normal 6 2 2 4" xfId="932"/>
    <cellStyle name="Normal 6 3" xfId="88"/>
    <cellStyle name="Normal 6 3 2" xfId="227"/>
    <cellStyle name="Normal 6 4" xfId="110"/>
    <cellStyle name="Normal 6 4 2" xfId="235"/>
    <cellStyle name="Normal 6 4 3" xfId="266"/>
    <cellStyle name="Normal 6 4 3 2" xfId="644"/>
    <cellStyle name="Normal 6 5" xfId="200"/>
    <cellStyle name="Normal 6 5 2" xfId="610"/>
    <cellStyle name="Normal 6 5 2 2" xfId="1110"/>
    <cellStyle name="Normal 6 5 3" xfId="422"/>
    <cellStyle name="Normal 6 5 4" xfId="927"/>
    <cellStyle name="Normal 7" xfId="76"/>
    <cellStyle name="Normal 7 2" xfId="90"/>
    <cellStyle name="Normal 7 2 2" xfId="229"/>
    <cellStyle name="Normal 7 3" xfId="237"/>
    <cellStyle name="Normal 7 3 2" xfId="267"/>
    <cellStyle name="Normal 7 3 2 2" xfId="645"/>
    <cellStyle name="Normal 7 4" xfId="205"/>
    <cellStyle name="Normal 7 4 2" xfId="614"/>
    <cellStyle name="Normal 7 4 2 2" xfId="1114"/>
    <cellStyle name="Normal 7 4 3" xfId="426"/>
    <cellStyle name="Normal 7 4 4" xfId="931"/>
    <cellStyle name="Normal 8" xfId="77"/>
    <cellStyle name="Normal 8 2" xfId="91"/>
    <cellStyle name="Normal 8 2 2" xfId="220"/>
    <cellStyle name="Normal 8 2 3" xfId="503"/>
    <cellStyle name="Normal 8 3" xfId="218"/>
    <cellStyle name="Normal 8 4" xfId="230"/>
    <cellStyle name="Normal 8 5" xfId="238"/>
    <cellStyle name="Normal 8 5 2" xfId="268"/>
    <cellStyle name="Normal 8 5 2 2" xfId="646"/>
    <cellStyle name="Normal 8 6" xfId="210"/>
    <cellStyle name="Normal 9" xfId="75"/>
    <cellStyle name="Normal 9 2" xfId="89"/>
    <cellStyle name="Normal 9 2 2" xfId="228"/>
    <cellStyle name="Normal 9 3" xfId="236"/>
    <cellStyle name="Normal 9 3 2" xfId="270"/>
    <cellStyle name="Normal 9 3 2 2" xfId="648"/>
    <cellStyle name="Normal 9 4" xfId="209"/>
    <cellStyle name="Normal 9 4 2" xfId="617"/>
    <cellStyle name="Normal 9 4 2 2" xfId="1117"/>
    <cellStyle name="Normal 9 4 3" xfId="429"/>
    <cellStyle name="Normal 9 4 4" xfId="934"/>
    <cellStyle name="Normal_IN9813 2" xfId="1153"/>
    <cellStyle name="Normal_IN9828" xfId="9"/>
    <cellStyle name="Normal_SO02ny 2" xfId="1152"/>
    <cellStyle name="Percent" xfId="20"/>
    <cellStyle name="Prosent" xfId="2" builtinId="5" customBuiltin="1"/>
    <cellStyle name="Prosent 13" xfId="1150"/>
    <cellStyle name="Prosent 2" xfId="4"/>
    <cellStyle name="Prosent 2 10" xfId="1145"/>
    <cellStyle name="Prosent 2 2" xfId="57"/>
    <cellStyle name="Prosent 2 2 10" xfId="676"/>
    <cellStyle name="Prosent 2 2 11" xfId="298"/>
    <cellStyle name="Prosent 2 2 12" xfId="803"/>
    <cellStyle name="Prosent 2 2 13" xfId="1147"/>
    <cellStyle name="Prosent 2 2 2" xfId="65"/>
    <cellStyle name="Prosent 2 2 2 2" xfId="169"/>
    <cellStyle name="Prosent 2 2 2 2 2" xfId="259"/>
    <cellStyle name="Prosent 2 2 2 2 2 2" xfId="639"/>
    <cellStyle name="Prosent 2 2 2 2 2 2 2" xfId="1139"/>
    <cellStyle name="Prosent 2 2 2 2 2 3" xfId="451"/>
    <cellStyle name="Prosent 2 2 2 2 2 4" xfId="956"/>
    <cellStyle name="Prosent 2 2 2 2 3" xfId="579"/>
    <cellStyle name="Prosent 2 2 2 2 3 2" xfId="1079"/>
    <cellStyle name="Prosent 2 2 2 2 4" xfId="769"/>
    <cellStyle name="Prosent 2 2 2 2 5" xfId="391"/>
    <cellStyle name="Prosent 2 2 2 2 6" xfId="896"/>
    <cellStyle name="Prosent 2 2 2 3" xfId="188"/>
    <cellStyle name="Prosent 2 2 2 3 2" xfId="598"/>
    <cellStyle name="Prosent 2 2 2 3 2 2" xfId="1098"/>
    <cellStyle name="Prosent 2 2 2 3 3" xfId="410"/>
    <cellStyle name="Prosent 2 2 2 3 4" xfId="915"/>
    <cellStyle name="Prosent 2 2 2 4" xfId="491"/>
    <cellStyle name="Prosent 2 2 2 4 2" xfId="992"/>
    <cellStyle name="Prosent 2 2 2 5" xfId="682"/>
    <cellStyle name="Prosent 2 2 2 6" xfId="304"/>
    <cellStyle name="Prosent 2 2 2 7" xfId="809"/>
    <cellStyle name="Prosent 2 2 3" xfId="69"/>
    <cellStyle name="Prosent 2 2 3 2" xfId="170"/>
    <cellStyle name="Prosent 2 2 3 2 2" xfId="580"/>
    <cellStyle name="Prosent 2 2 3 2 2 2" xfId="1080"/>
    <cellStyle name="Prosent 2 2 3 2 3" xfId="770"/>
    <cellStyle name="Prosent 2 2 3 2 4" xfId="392"/>
    <cellStyle name="Prosent 2 2 3 2 5" xfId="897"/>
    <cellStyle name="Prosent 2 2 3 3" xfId="192"/>
    <cellStyle name="Prosent 2 2 3 3 2" xfId="602"/>
    <cellStyle name="Prosent 2 2 3 3 2 2" xfId="1102"/>
    <cellStyle name="Prosent 2 2 3 3 3" xfId="414"/>
    <cellStyle name="Prosent 2 2 3 3 4" xfId="919"/>
    <cellStyle name="Prosent 2 2 3 4" xfId="495"/>
    <cellStyle name="Prosent 2 2 3 4 2" xfId="996"/>
    <cellStyle name="Prosent 2 2 3 5" xfId="686"/>
    <cellStyle name="Prosent 2 2 3 6" xfId="308"/>
    <cellStyle name="Prosent 2 2 3 7" xfId="813"/>
    <cellStyle name="Prosent 2 2 4" xfId="168"/>
    <cellStyle name="Prosent 2 2 4 2" xfId="224"/>
    <cellStyle name="Prosent 2 2 4 2 2" xfId="618"/>
    <cellStyle name="Prosent 2 2 4 2 2 2" xfId="1118"/>
    <cellStyle name="Prosent 2 2 4 2 3" xfId="430"/>
    <cellStyle name="Prosent 2 2 4 2 4" xfId="935"/>
    <cellStyle name="Prosent 2 2 4 3" xfId="578"/>
    <cellStyle name="Prosent 2 2 4 3 2" xfId="1078"/>
    <cellStyle name="Prosent 2 2 4 4" xfId="768"/>
    <cellStyle name="Prosent 2 2 4 5" xfId="390"/>
    <cellStyle name="Prosent 2 2 4 6" xfId="895"/>
    <cellStyle name="Prosent 2 2 5" xfId="211"/>
    <cellStyle name="Prosent 2 2 5 2" xfId="255"/>
    <cellStyle name="Prosent 2 2 5 2 2" xfId="635"/>
    <cellStyle name="Prosent 2 2 5 2 2 2" xfId="1135"/>
    <cellStyle name="Prosent 2 2 5 2 3" xfId="447"/>
    <cellStyle name="Prosent 2 2 5 2 4" xfId="952"/>
    <cellStyle name="Prosent 2 2 6" xfId="263"/>
    <cellStyle name="Prosent 2 2 6 2" xfId="643"/>
    <cellStyle name="Prosent 2 2 6 2 2" xfId="1143"/>
    <cellStyle name="Prosent 2 2 6 3" xfId="455"/>
    <cellStyle name="Prosent 2 2 6 4" xfId="960"/>
    <cellStyle name="Prosent 2 2 7" xfId="249"/>
    <cellStyle name="Prosent 2 2 7 2" xfId="629"/>
    <cellStyle name="Prosent 2 2 7 2 2" xfId="1129"/>
    <cellStyle name="Prosent 2 2 7 3" xfId="441"/>
    <cellStyle name="Prosent 2 2 7 4" xfId="946"/>
    <cellStyle name="Prosent 2 2 8" xfId="182"/>
    <cellStyle name="Prosent 2 2 8 2" xfId="592"/>
    <cellStyle name="Prosent 2 2 8 2 2" xfId="1092"/>
    <cellStyle name="Prosent 2 2 8 3" xfId="404"/>
    <cellStyle name="Prosent 2 2 8 4" xfId="909"/>
    <cellStyle name="Prosent 2 2 9" xfId="485"/>
    <cellStyle name="Prosent 2 2 9 2" xfId="986"/>
    <cellStyle name="Prosent 2 3" xfId="58"/>
    <cellStyle name="Prosent 2 3 10" xfId="804"/>
    <cellStyle name="Prosent 2 3 11" xfId="1148"/>
    <cellStyle name="Prosent 2 3 2" xfId="82"/>
    <cellStyle name="Prosent 2 3 2 2" xfId="172"/>
    <cellStyle name="Prosent 2 3 2 2 2" xfId="257"/>
    <cellStyle name="Prosent 2 3 2 2 2 2" xfId="637"/>
    <cellStyle name="Prosent 2 3 2 2 2 2 2" xfId="1137"/>
    <cellStyle name="Prosent 2 3 2 2 2 3" xfId="449"/>
    <cellStyle name="Prosent 2 3 2 2 2 4" xfId="954"/>
    <cellStyle name="Prosent 2 3 2 2 3" xfId="582"/>
    <cellStyle name="Prosent 2 3 2 2 3 2" xfId="1082"/>
    <cellStyle name="Prosent 2 3 2 2 4" xfId="772"/>
    <cellStyle name="Prosent 2 3 2 2 5" xfId="394"/>
    <cellStyle name="Prosent 2 3 2 2 6" xfId="899"/>
    <cellStyle name="Prosent 2 3 2 3" xfId="197"/>
    <cellStyle name="Prosent 2 3 2 3 2" xfId="607"/>
    <cellStyle name="Prosent 2 3 2 3 2 2" xfId="1107"/>
    <cellStyle name="Prosent 2 3 2 3 3" xfId="419"/>
    <cellStyle name="Prosent 2 3 2 3 4" xfId="924"/>
    <cellStyle name="Prosent 2 3 2 4" xfId="500"/>
    <cellStyle name="Prosent 2 3 2 4 2" xfId="1001"/>
    <cellStyle name="Prosent 2 3 2 5" xfId="691"/>
    <cellStyle name="Prosent 2 3 2 6" xfId="313"/>
    <cellStyle name="Prosent 2 3 2 7" xfId="818"/>
    <cellStyle name="Prosent 2 3 3" xfId="171"/>
    <cellStyle name="Prosent 2 3 3 2" xfId="225"/>
    <cellStyle name="Prosent 2 3 3 2 2" xfId="619"/>
    <cellStyle name="Prosent 2 3 3 2 2 2" xfId="1119"/>
    <cellStyle name="Prosent 2 3 3 2 3" xfId="431"/>
    <cellStyle name="Prosent 2 3 3 2 4" xfId="936"/>
    <cellStyle name="Prosent 2 3 3 3" xfId="581"/>
    <cellStyle name="Prosent 2 3 3 3 2" xfId="1081"/>
    <cellStyle name="Prosent 2 3 3 4" xfId="771"/>
    <cellStyle name="Prosent 2 3 3 5" xfId="393"/>
    <cellStyle name="Prosent 2 3 3 6" xfId="898"/>
    <cellStyle name="Prosent 2 3 4" xfId="213"/>
    <cellStyle name="Prosent 2 3 4 2" xfId="244"/>
    <cellStyle name="Prosent 2 3 4 2 2" xfId="624"/>
    <cellStyle name="Prosent 2 3 4 2 2 2" xfId="1124"/>
    <cellStyle name="Prosent 2 3 4 2 3" xfId="436"/>
    <cellStyle name="Prosent 2 3 4 2 4" xfId="941"/>
    <cellStyle name="Prosent 2 3 5" xfId="250"/>
    <cellStyle name="Prosent 2 3 5 2" xfId="630"/>
    <cellStyle name="Prosent 2 3 5 2 2" xfId="1130"/>
    <cellStyle name="Prosent 2 3 5 3" xfId="442"/>
    <cellStyle name="Prosent 2 3 5 4" xfId="947"/>
    <cellStyle name="Prosent 2 3 6" xfId="183"/>
    <cellStyle name="Prosent 2 3 6 2" xfId="593"/>
    <cellStyle name="Prosent 2 3 6 2 2" xfId="1093"/>
    <cellStyle name="Prosent 2 3 6 3" xfId="405"/>
    <cellStyle name="Prosent 2 3 6 4" xfId="910"/>
    <cellStyle name="Prosent 2 3 7" xfId="486"/>
    <cellStyle name="Prosent 2 3 7 2" xfId="987"/>
    <cellStyle name="Prosent 2 3 8" xfId="677"/>
    <cellStyle name="Prosent 2 3 9" xfId="299"/>
    <cellStyle name="Prosent 2 4" xfId="55"/>
    <cellStyle name="Prosent 2 4 2" xfId="84"/>
    <cellStyle name="Prosent 2 4 2 2" xfId="174"/>
    <cellStyle name="Prosent 2 4 2 2 2" xfId="584"/>
    <cellStyle name="Prosent 2 4 2 2 2 2" xfId="1084"/>
    <cellStyle name="Prosent 2 4 2 2 3" xfId="774"/>
    <cellStyle name="Prosent 2 4 2 2 4" xfId="396"/>
    <cellStyle name="Prosent 2 4 2 2 5" xfId="901"/>
    <cellStyle name="Prosent 2 4 2 3" xfId="199"/>
    <cellStyle name="Prosent 2 4 2 3 2" xfId="609"/>
    <cellStyle name="Prosent 2 4 2 3 2 2" xfId="1109"/>
    <cellStyle name="Prosent 2 4 2 3 3" xfId="421"/>
    <cellStyle name="Prosent 2 4 2 3 4" xfId="926"/>
    <cellStyle name="Prosent 2 4 2 4" xfId="502"/>
    <cellStyle name="Prosent 2 4 2 4 2" xfId="1003"/>
    <cellStyle name="Prosent 2 4 2 5" xfId="693"/>
    <cellStyle name="Prosent 2 4 2 6" xfId="315"/>
    <cellStyle name="Prosent 2 4 2 7" xfId="820"/>
    <cellStyle name="Prosent 2 4 3" xfId="173"/>
    <cellStyle name="Prosent 2 4 3 2" xfId="583"/>
    <cellStyle name="Prosent 2 4 3 2 2" xfId="1083"/>
    <cellStyle name="Prosent 2 4 3 3" xfId="773"/>
    <cellStyle name="Prosent 2 4 3 4" xfId="395"/>
    <cellStyle name="Prosent 2 4 3 5" xfId="900"/>
    <cellStyle name="Prosent 2 4 4" xfId="180"/>
    <cellStyle name="Prosent 2 4 4 2" xfId="590"/>
    <cellStyle name="Prosent 2 4 4 2 2" xfId="1090"/>
    <cellStyle name="Prosent 2 4 4 3" xfId="402"/>
    <cellStyle name="Prosent 2 4 4 4" xfId="907"/>
    <cellStyle name="Prosent 2 4 5" xfId="483"/>
    <cellStyle name="Prosent 2 4 5 2" xfId="984"/>
    <cellStyle name="Prosent 2 4 6" xfId="674"/>
    <cellStyle name="Prosent 2 4 7" xfId="296"/>
    <cellStyle name="Prosent 2 4 8" xfId="801"/>
    <cellStyle name="Prosent 2 5" xfId="62"/>
    <cellStyle name="Prosent 2 5 2" xfId="67"/>
    <cellStyle name="Prosent 2 5 2 2" xfId="175"/>
    <cellStyle name="Prosent 2 5 2 2 2" xfId="585"/>
    <cellStyle name="Prosent 2 5 2 2 2 2" xfId="1085"/>
    <cellStyle name="Prosent 2 5 2 2 3" xfId="775"/>
    <cellStyle name="Prosent 2 5 2 2 4" xfId="397"/>
    <cellStyle name="Prosent 2 5 2 2 5" xfId="902"/>
    <cellStyle name="Prosent 2 5 2 3" xfId="190"/>
    <cellStyle name="Prosent 2 5 2 3 2" xfId="600"/>
    <cellStyle name="Prosent 2 5 2 3 2 2" xfId="1100"/>
    <cellStyle name="Prosent 2 5 2 3 3" xfId="412"/>
    <cellStyle name="Prosent 2 5 2 3 4" xfId="917"/>
    <cellStyle name="Prosent 2 5 2 4" xfId="493"/>
    <cellStyle name="Prosent 2 5 2 4 2" xfId="994"/>
    <cellStyle name="Prosent 2 5 2 5" xfId="684"/>
    <cellStyle name="Prosent 2 5 2 6" xfId="306"/>
    <cellStyle name="Prosent 2 5 2 7" xfId="811"/>
    <cellStyle name="Prosent 2 6" xfId="48"/>
    <cellStyle name="Prosent 2 6 2" xfId="242"/>
    <cellStyle name="Prosent 2 6 2 2" xfId="622"/>
    <cellStyle name="Prosent 2 6 2 2 2" xfId="1122"/>
    <cellStyle name="Prosent 2 6 2 3" xfId="434"/>
    <cellStyle name="Prosent 2 6 2 4" xfId="939"/>
    <cellStyle name="Prosent 2 7" xfId="253"/>
    <cellStyle name="Prosent 2 7 2" xfId="633"/>
    <cellStyle name="Prosent 2 7 2 2" xfId="1133"/>
    <cellStyle name="Prosent 2 7 3" xfId="445"/>
    <cellStyle name="Prosent 2 7 4" xfId="950"/>
    <cellStyle name="Prosent 2 8" xfId="261"/>
    <cellStyle name="Prosent 2 8 2" xfId="641"/>
    <cellStyle name="Prosent 2 8 2 2" xfId="1141"/>
    <cellStyle name="Prosent 2 8 3" xfId="453"/>
    <cellStyle name="Prosent 2 8 4" xfId="958"/>
    <cellStyle name="Prosent 2 9" xfId="247"/>
    <cellStyle name="Prosent 2 9 2" xfId="627"/>
    <cellStyle name="Prosent 2 9 2 2" xfId="1127"/>
    <cellStyle name="Prosent 2 9 3" xfId="439"/>
    <cellStyle name="Prosent 2 9 4" xfId="944"/>
    <cellStyle name="Prosent 3" xfId="27"/>
    <cellStyle name="Prosent 3 2" xfId="80"/>
    <cellStyle name="Prosent 3 2 2" xfId="176"/>
    <cellStyle name="Prosent 3 2 2 2" xfId="586"/>
    <cellStyle name="Prosent 3 2 2 2 2" xfId="1086"/>
    <cellStyle name="Prosent 3 2 2 3" xfId="776"/>
    <cellStyle name="Prosent 3 2 2 4" xfId="398"/>
    <cellStyle name="Prosent 3 2 2 5" xfId="903"/>
    <cellStyle name="Prosent 3 2 3" xfId="195"/>
    <cellStyle name="Prosent 3 2 3 2" xfId="605"/>
    <cellStyle name="Prosent 3 2 3 2 2" xfId="1105"/>
    <cellStyle name="Prosent 3 2 3 3" xfId="417"/>
    <cellStyle name="Prosent 3 2 3 4" xfId="922"/>
    <cellStyle name="Prosent 3 2 4" xfId="498"/>
    <cellStyle name="Prosent 3 2 4 2" xfId="999"/>
    <cellStyle name="Prosent 3 2 5" xfId="689"/>
    <cellStyle name="Prosent 3 2 6" xfId="311"/>
    <cellStyle name="Prosent 3 2 7" xfId="816"/>
    <cellStyle name="Prosent 3 3" xfId="45"/>
    <cellStyle name="Prosent 4" xfId="38"/>
    <cellStyle name="Prosent 4 2" xfId="51"/>
    <cellStyle name="Prosent 5" xfId="61"/>
    <cellStyle name="Prosent 5 2" xfId="177"/>
    <cellStyle name="Prosent 5 2 2" xfId="587"/>
    <cellStyle name="Prosent 5 2 2 2" xfId="1087"/>
    <cellStyle name="Prosent 5 2 3" xfId="777"/>
    <cellStyle name="Prosent 5 2 4" xfId="399"/>
    <cellStyle name="Prosent 5 2 5" xfId="904"/>
    <cellStyle name="Prosent 5 3" xfId="489"/>
    <cellStyle name="Prosent 5 3 2" xfId="990"/>
    <cellStyle name="Prosent 5 4" xfId="680"/>
    <cellStyle name="Prosent 5 5" xfId="302"/>
    <cellStyle name="Prosent 5 6" xfId="807"/>
    <cellStyle name="Prosent 6" xfId="186"/>
    <cellStyle name="Prosent 6 2" xfId="596"/>
    <cellStyle name="Prosent 6 2 2" xfId="1096"/>
    <cellStyle name="Prosent 6 3" xfId="408"/>
    <cellStyle name="Prosent 6 4" xfId="913"/>
    <cellStyle name="Prosent 7" xfId="459"/>
    <cellStyle name="Svein" xfId="5"/>
    <cellStyle name="Svein 2" xfId="46"/>
    <cellStyle name="Svein 3" xfId="215"/>
    <cellStyle name="Tusen[0]" xfId="6"/>
    <cellStyle name="Tusenskille 2" xfId="206"/>
    <cellStyle name="Tusenskille 2 2" xfId="219"/>
    <cellStyle name="Tusenskille 2 3" xfId="217"/>
    <cellStyle name="Tusenskille 3" xfId="216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0.8573316283034953</c:v>
                </c:pt>
                <c:pt idx="1">
                  <c:v>0.92980033984706878</c:v>
                </c:pt>
                <c:pt idx="2">
                  <c:v>0.89350427350427353</c:v>
                </c:pt>
                <c:pt idx="3">
                  <c:v>0.93155483697116681</c:v>
                </c:pt>
                <c:pt idx="4">
                  <c:v>0.8730562623692395</c:v>
                </c:pt>
                <c:pt idx="5">
                  <c:v>0.8550788091068301</c:v>
                </c:pt>
                <c:pt idx="6">
                  <c:v>0.89903846153846156</c:v>
                </c:pt>
                <c:pt idx="7">
                  <c:v>0.95623362613653873</c:v>
                </c:pt>
                <c:pt idx="8">
                  <c:v>0.93574014481094125</c:v>
                </c:pt>
                <c:pt idx="9">
                  <c:v>0.87852725164282952</c:v>
                </c:pt>
                <c:pt idx="10">
                  <c:v>0.83677212287941316</c:v>
                </c:pt>
                <c:pt idx="11">
                  <c:v>0.72297349509311493</c:v>
                </c:pt>
                <c:pt idx="12">
                  <c:v>0.95693164773944717</c:v>
                </c:pt>
                <c:pt idx="13">
                  <c:v>0.94948471025511061</c:v>
                </c:pt>
                <c:pt idx="14">
                  <c:v>0.81656763369451246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D-4832-AAE2-62DABA08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'Tabell_1-_7_og_1-8_-_Beh_tid'!$J$45:$J$45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'Tabell_1-_7_og_1-8_-_Beh_tid'!$J$46:$J$60</c:f>
              <c:numCache>
                <c:formatCode>0%</c:formatCode>
                <c:ptCount val="15"/>
                <c:pt idx="0">
                  <c:v>0.27868852459016391</c:v>
                </c:pt>
                <c:pt idx="1">
                  <c:v>0.11290322580645161</c:v>
                </c:pt>
                <c:pt idx="2">
                  <c:v>0.11764705882352941</c:v>
                </c:pt>
                <c:pt idx="3">
                  <c:v>0.45161290322580644</c:v>
                </c:pt>
                <c:pt idx="4">
                  <c:v>0.19047619047619047</c:v>
                </c:pt>
                <c:pt idx="5">
                  <c:v>0</c:v>
                </c:pt>
                <c:pt idx="6">
                  <c:v>0.11428571428571428</c:v>
                </c:pt>
                <c:pt idx="7">
                  <c:v>0.5714285714285714</c:v>
                </c:pt>
                <c:pt idx="8">
                  <c:v>0.21875</c:v>
                </c:pt>
                <c:pt idx="9">
                  <c:v>0.40476190476190477</c:v>
                </c:pt>
                <c:pt idx="10">
                  <c:v>2.8985507246376812E-2</c:v>
                </c:pt>
                <c:pt idx="11">
                  <c:v>8.3333333333333329E-2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0.1206896551724138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6-41E2-AB5E-5943DA88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75072"/>
        <c:axId val="174578304"/>
      </c:barChart>
      <c:valAx>
        <c:axId val="174578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675072"/>
        <c:crosses val="autoZero"/>
        <c:crossBetween val="between"/>
      </c:valAx>
      <c:catAx>
        <c:axId val="1746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578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Utfall ved gjennomført program</a:t>
            </a:r>
            <a:r>
              <a:rPr lang="nb-NO" baseline="0"/>
              <a:t> - </a:t>
            </a:r>
            <a:r>
              <a:rPr lang="nb-NO"/>
              <a:t>Andel i ordinært arbeid Heltid/deltid (inkl midlertidig lønnstilskudd)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'Tab_1_11_E-Avsluttede_KVP'!$V$9</c:f>
              <c:strCache>
                <c:ptCount val="1"/>
                <c:pt idx="0">
                  <c:v>Andel i ordinært arbeid Heltid/deltid (inkl midlertidig lønnstilskudd</c:v>
                </c:pt>
              </c:strCache>
            </c:strRef>
          </c:tx>
          <c:invertIfNegative val="0"/>
          <c:cat>
            <c:strRef>
              <c:f>'Tab_1_11_E-Avsluttede_KVP'!$U$10:$U$25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1.- 2. tertial 2019</c:v>
                </c:pt>
              </c:strCache>
            </c:strRef>
          </c:cat>
          <c:val>
            <c:numRef>
              <c:f>'Tab_1_11_E-Avsluttede_KVP'!$V$10:$V$25</c:f>
              <c:numCache>
                <c:formatCode>0" "%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A-4D6A-9CC2-CCCFCA39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617856"/>
        <c:axId val="250620928"/>
      </c:barChart>
      <c:catAx>
        <c:axId val="2506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620928"/>
        <c:crosses val="autoZero"/>
        <c:auto val="1"/>
        <c:lblAlgn val="ctr"/>
        <c:lblOffset val="100"/>
        <c:noMultiLvlLbl val="0"/>
      </c:catAx>
      <c:valAx>
        <c:axId val="250620928"/>
        <c:scaling>
          <c:orientation val="minMax"/>
        </c:scaling>
        <c:delete val="0"/>
        <c:axPos val="l"/>
        <c:majorGridlines/>
        <c:numFmt formatCode="0&quot; &quot;%" sourceLinked="1"/>
        <c:majorTickMark val="out"/>
        <c:minorTickMark val="none"/>
        <c:tickLblPos val="nextTo"/>
        <c:crossAx val="2506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2020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0.21739130434782608</c:v>
                </c:pt>
                <c:pt idx="1">
                  <c:v>0.5</c:v>
                </c:pt>
                <c:pt idx="2">
                  <c:v>0.5714285714285714</c:v>
                </c:pt>
                <c:pt idx="3">
                  <c:v>0.46875</c:v>
                </c:pt>
                <c:pt idx="4">
                  <c:v>0.2857142857142857</c:v>
                </c:pt>
                <c:pt idx="5">
                  <c:v>0.53333333333333333</c:v>
                </c:pt>
                <c:pt idx="6">
                  <c:v>0.35714285714285715</c:v>
                </c:pt>
                <c:pt idx="7">
                  <c:v>0.29729729729729731</c:v>
                </c:pt>
                <c:pt idx="8">
                  <c:v>0.31034482758620691</c:v>
                </c:pt>
                <c:pt idx="9">
                  <c:v>0.30434782608695654</c:v>
                </c:pt>
                <c:pt idx="10">
                  <c:v>0.5</c:v>
                </c:pt>
                <c:pt idx="11">
                  <c:v>0.33333333333333331</c:v>
                </c:pt>
                <c:pt idx="12">
                  <c:v>0.23529411764705882</c:v>
                </c:pt>
                <c:pt idx="13">
                  <c:v>0.44444444444444442</c:v>
                </c:pt>
                <c:pt idx="14">
                  <c:v>0.28000000000000003</c:v>
                </c:pt>
                <c:pt idx="15">
                  <c:v>0.35279187817258884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2-43BA-9227-1AA0EB1C9302}"/>
            </c:ext>
          </c:extLst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2020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0.39130434782608697</c:v>
                </c:pt>
                <c:pt idx="1">
                  <c:v>0.375</c:v>
                </c:pt>
                <c:pt idx="2">
                  <c:v>0.42857142857142855</c:v>
                </c:pt>
                <c:pt idx="3">
                  <c:v>9.375E-2</c:v>
                </c:pt>
                <c:pt idx="4">
                  <c:v>0.11428571428571428</c:v>
                </c:pt>
                <c:pt idx="5">
                  <c:v>0.33333333333333331</c:v>
                </c:pt>
                <c:pt idx="6">
                  <c:v>0.21428571428571427</c:v>
                </c:pt>
                <c:pt idx="7">
                  <c:v>0.40540540540540543</c:v>
                </c:pt>
                <c:pt idx="8">
                  <c:v>0.34482758620689657</c:v>
                </c:pt>
                <c:pt idx="9">
                  <c:v>0.13043478260869565</c:v>
                </c:pt>
                <c:pt idx="10">
                  <c:v>0.2</c:v>
                </c:pt>
                <c:pt idx="11">
                  <c:v>6.6666666666666666E-2</c:v>
                </c:pt>
                <c:pt idx="12">
                  <c:v>0.41176470588235292</c:v>
                </c:pt>
                <c:pt idx="13">
                  <c:v>5.5555555555555552E-2</c:v>
                </c:pt>
                <c:pt idx="14">
                  <c:v>0.24</c:v>
                </c:pt>
                <c:pt idx="15">
                  <c:v>0.2512690355329949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2-43BA-9227-1AA0EB1C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51424"/>
        <c:axId val="167349632"/>
      </c:barChart>
      <c:valAx>
        <c:axId val="16734963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51424"/>
        <c:crosses val="autoZero"/>
        <c:crossBetween val="between"/>
      </c:valAx>
      <c:catAx>
        <c:axId val="1673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34963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2020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</c:v>
                </c:pt>
                <c:pt idx="1">
                  <c:v>0.66666666666666663</c:v>
                </c:pt>
                <c:pt idx="2">
                  <c:v>0.45454545454545453</c:v>
                </c:pt>
                <c:pt idx="3">
                  <c:v>0</c:v>
                </c:pt>
                <c:pt idx="4">
                  <c:v>0</c:v>
                </c:pt>
                <c:pt idx="5">
                  <c:v>0.66666666666666663</c:v>
                </c:pt>
                <c:pt idx="6">
                  <c:v>1</c:v>
                </c:pt>
                <c:pt idx="7">
                  <c:v>1</c:v>
                </c:pt>
                <c:pt idx="8">
                  <c:v>0.45454545454545453</c:v>
                </c:pt>
                <c:pt idx="9">
                  <c:v>0.6</c:v>
                </c:pt>
                <c:pt idx="10">
                  <c:v>0.53846153846153844</c:v>
                </c:pt>
                <c:pt idx="11">
                  <c:v>0</c:v>
                </c:pt>
                <c:pt idx="12">
                  <c:v>0</c:v>
                </c:pt>
                <c:pt idx="13">
                  <c:v>0.625</c:v>
                </c:pt>
                <c:pt idx="14">
                  <c:v>0.60526315789473684</c:v>
                </c:pt>
                <c:pt idx="15">
                  <c:v>0.60833333333333328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C-49F9-8CF5-E28962173478}"/>
            </c:ext>
          </c:extLst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2020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</c:v>
                </c:pt>
                <c:pt idx="1">
                  <c:v>8.3333333333333329E-2</c:v>
                </c:pt>
                <c:pt idx="2">
                  <c:v>0.36363636363636365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0.18181818181818182</c:v>
                </c:pt>
                <c:pt idx="9">
                  <c:v>0.13333333333333333</c:v>
                </c:pt>
                <c:pt idx="10">
                  <c:v>0.15384615384615385</c:v>
                </c:pt>
                <c:pt idx="11">
                  <c:v>0</c:v>
                </c:pt>
                <c:pt idx="12">
                  <c:v>0</c:v>
                </c:pt>
                <c:pt idx="13">
                  <c:v>0.125</c:v>
                </c:pt>
                <c:pt idx="14">
                  <c:v>0.26315789473684209</c:v>
                </c:pt>
                <c:pt idx="15">
                  <c:v>0.18333333333333332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C-49F9-8CF5-E2896217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07840"/>
        <c:axId val="167506304"/>
      </c:barChart>
      <c:valAx>
        <c:axId val="167506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7840"/>
        <c:crosses val="autoZero"/>
        <c:crossBetween val="between"/>
      </c:valAx>
      <c:catAx>
        <c:axId val="16750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506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2020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  <c:extLst>
            <c:ext xmlns:c16="http://schemas.microsoft.com/office/drawing/2014/chart" uri="{C3380CC4-5D6E-409C-BE32-E72D297353CC}">
              <c16:uniqueId val="{00000000-7E21-4920-8FFD-BA6303FCE2FD}"/>
            </c:ext>
          </c:extLst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2020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  <c:extLst>
            <c:ext xmlns:c16="http://schemas.microsoft.com/office/drawing/2014/chart" uri="{C3380CC4-5D6E-409C-BE32-E72D297353CC}">
              <c16:uniqueId val="{00000001-7E21-4920-8FFD-BA6303FCE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07296"/>
        <c:axId val="167605760"/>
      </c:barChart>
      <c:valAx>
        <c:axId val="16760576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607296"/>
        <c:crosses val="autoZero"/>
        <c:crossBetween val="between"/>
      </c:valAx>
      <c:catAx>
        <c:axId val="16760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60576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2020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0.54716981132075471</c:v>
                </c:pt>
                <c:pt idx="1">
                  <c:v>0.112</c:v>
                </c:pt>
                <c:pt idx="2">
                  <c:v>0.13414634146341464</c:v>
                </c:pt>
                <c:pt idx="3">
                  <c:v>0.20588235294117646</c:v>
                </c:pt>
                <c:pt idx="4">
                  <c:v>0.1111111111111111</c:v>
                </c:pt>
                <c:pt idx="5">
                  <c:v>0.44444444444444442</c:v>
                </c:pt>
                <c:pt idx="6">
                  <c:v>0</c:v>
                </c:pt>
                <c:pt idx="7">
                  <c:v>0.35</c:v>
                </c:pt>
                <c:pt idx="8">
                  <c:v>2.8169014084507043E-2</c:v>
                </c:pt>
                <c:pt idx="9">
                  <c:v>0.25333333333333335</c:v>
                </c:pt>
                <c:pt idx="10">
                  <c:v>3.7037037037037035E-2</c:v>
                </c:pt>
                <c:pt idx="11">
                  <c:v>0.11764705882352941</c:v>
                </c:pt>
                <c:pt idx="12">
                  <c:v>0.14726840855106887</c:v>
                </c:pt>
                <c:pt idx="13">
                  <c:v>0.12401055408970976</c:v>
                </c:pt>
                <c:pt idx="14">
                  <c:v>6.5789473684210523E-2</c:v>
                </c:pt>
                <c:pt idx="15">
                  <c:v>0.16695652173913045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0-442C-B733-4EC34131C756}"/>
            </c:ext>
          </c:extLst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2020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5.6603773584905662E-2</c:v>
                </c:pt>
                <c:pt idx="1">
                  <c:v>0.08</c:v>
                </c:pt>
                <c:pt idx="2">
                  <c:v>3.6585365853658534E-2</c:v>
                </c:pt>
                <c:pt idx="3">
                  <c:v>1.4705882352941176E-2</c:v>
                </c:pt>
                <c:pt idx="4">
                  <c:v>7.9365079365079361E-2</c:v>
                </c:pt>
                <c:pt idx="5">
                  <c:v>0</c:v>
                </c:pt>
                <c:pt idx="6">
                  <c:v>0</c:v>
                </c:pt>
                <c:pt idx="7">
                  <c:v>0.15</c:v>
                </c:pt>
                <c:pt idx="8">
                  <c:v>4.2253521126760563E-2</c:v>
                </c:pt>
                <c:pt idx="9">
                  <c:v>0.16</c:v>
                </c:pt>
                <c:pt idx="10">
                  <c:v>1.8518518518518517E-2</c:v>
                </c:pt>
                <c:pt idx="11">
                  <c:v>1.4705882352941176E-2</c:v>
                </c:pt>
                <c:pt idx="12">
                  <c:v>8.3135391923990498E-2</c:v>
                </c:pt>
                <c:pt idx="13">
                  <c:v>1.0554089709762533E-2</c:v>
                </c:pt>
                <c:pt idx="14">
                  <c:v>6.5789473684210523E-2</c:v>
                </c:pt>
                <c:pt idx="15">
                  <c:v>5.565217391304348E-2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0-442C-B733-4EC34131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56160"/>
        <c:axId val="167623296"/>
      </c:barChart>
      <c:valAx>
        <c:axId val="1676232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756160"/>
        <c:crosses val="autoZero"/>
        <c:crossBetween val="between"/>
      </c:valAx>
      <c:catAx>
        <c:axId val="1677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76232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200663</xdr:colOff>
      <xdr:row>4</xdr:row>
      <xdr:rowOff>240030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42</xdr:row>
      <xdr:rowOff>47628</xdr:rowOff>
    </xdr:from>
    <xdr:ext cx="7867654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12</xdr:col>
      <xdr:colOff>53340</xdr:colOff>
      <xdr:row>28</xdr:row>
      <xdr:rowOff>80126</xdr:rowOff>
    </xdr:from>
    <xdr:to>
      <xdr:col>15</xdr:col>
      <xdr:colOff>31020</xdr:colOff>
      <xdr:row>41</xdr:row>
      <xdr:rowOff>312801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2460" y="5772266"/>
          <a:ext cx="2332260" cy="1649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b-NO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twoCellAnchor>
    <xdr:from>
      <xdr:col>19</xdr:col>
      <xdr:colOff>426720</xdr:colOff>
      <xdr:row>7</xdr:row>
      <xdr:rowOff>659130</xdr:rowOff>
    </xdr:from>
    <xdr:to>
      <xdr:col>30</xdr:col>
      <xdr:colOff>579120</xdr:colOff>
      <xdr:row>28</xdr:row>
      <xdr:rowOff>22860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3811</xdr:colOff>
      <xdr:row>8</xdr:row>
      <xdr:rowOff>957584</xdr:rowOff>
    </xdr:from>
    <xdr:ext cx="7191374" cy="4835521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/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542928</xdr:colOff>
      <xdr:row>8</xdr:row>
      <xdr:rowOff>279404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  <xdr:oneCellAnchor>
    <xdr:from>
      <xdr:col>24</xdr:col>
      <xdr:colOff>666753</xdr:colOff>
      <xdr:row>8</xdr:row>
      <xdr:rowOff>327029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733425</xdr:colOff>
      <xdr:row>5</xdr:row>
      <xdr:rowOff>828675</xdr:rowOff>
    </xdr:from>
    <xdr:ext cx="7162800" cy="5076825"/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28575</xdr:colOff>
      <xdr:row>1</xdr:row>
      <xdr:rowOff>85725</xdr:rowOff>
    </xdr:from>
    <xdr:ext cx="4216398" cy="939802"/>
    <xdr:sp macro="" textlink="">
      <xdr:nvSpPr>
        <xdr:cNvPr id="4" name="Ellipse 3"/>
        <xdr:cNvSpPr/>
      </xdr:nvSpPr>
      <xdr:spPr>
        <a:xfrm>
          <a:off x="11468100" y="247650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373380</xdr:colOff>
      <xdr:row>5</xdr:row>
      <xdr:rowOff>22860</xdr:rowOff>
    </xdr:from>
    <xdr:to>
      <xdr:col>22</xdr:col>
      <xdr:colOff>212542</xdr:colOff>
      <xdr:row>21</xdr:row>
      <xdr:rowOff>74295</xdr:rowOff>
    </xdr:to>
    <xdr:pic>
      <xdr:nvPicPr>
        <xdr:cNvPr id="2" name="Bild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3700" y="861060"/>
          <a:ext cx="7246620" cy="3838575"/>
        </a:xfrm>
        <a:prstGeom prst="rect">
          <a:avLst/>
        </a:prstGeom>
      </xdr:spPr>
    </xdr:pic>
    <xdr:clientData/>
  </xdr:twoCellAnchor>
  <xdr:twoCellAnchor editAs="oneCell">
    <xdr:from>
      <xdr:col>13</xdr:col>
      <xdr:colOff>373380</xdr:colOff>
      <xdr:row>5</xdr:row>
      <xdr:rowOff>22860</xdr:rowOff>
    </xdr:from>
    <xdr:to>
      <xdr:col>22</xdr:col>
      <xdr:colOff>207099</xdr:colOff>
      <xdr:row>21</xdr:row>
      <xdr:rowOff>74295</xdr:rowOff>
    </xdr:to>
    <xdr:pic>
      <xdr:nvPicPr>
        <xdr:cNvPr id="3" name="Bild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7209" y="812074"/>
          <a:ext cx="7485017" cy="38559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3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arbeid/Seksjon%20for%20eldretjenester/Elisabeth%20Boe/Befolkningsfremskrivning/2020/AGL-%20Kriteriebef2020-Med%20tilleggsinfo%20(uten%20koplinger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&#229;dsavdeling%20for%20eldre%20og%20sosiale%20tjenester\Felles-EST\Rapporteringer-(eb)\2013\&#197;rsmelding%202013\Statistikk\Bydelsstatistikk\T3-MAL2013-bydel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C5">
            <v>962</v>
          </cell>
          <cell r="D5">
            <v>3618</v>
          </cell>
          <cell r="E5">
            <v>3365</v>
          </cell>
          <cell r="F5">
            <v>1056</v>
          </cell>
          <cell r="G5">
            <v>639</v>
          </cell>
          <cell r="H5">
            <v>717</v>
          </cell>
          <cell r="I5">
            <v>3705</v>
          </cell>
          <cell r="J5">
            <v>8350</v>
          </cell>
          <cell r="K5">
            <v>15878</v>
          </cell>
          <cell r="L5">
            <v>8580</v>
          </cell>
          <cell r="M5">
            <v>8299</v>
          </cell>
          <cell r="N5">
            <v>2150</v>
          </cell>
          <cell r="O5">
            <v>665</v>
          </cell>
          <cell r="P5">
            <v>325</v>
          </cell>
          <cell r="Q5">
            <v>200</v>
          </cell>
          <cell r="R5">
            <v>111</v>
          </cell>
          <cell r="S5">
            <v>51</v>
          </cell>
        </row>
        <row r="6">
          <cell r="C6">
            <v>1034</v>
          </cell>
          <cell r="D6">
            <v>3319</v>
          </cell>
          <cell r="E6">
            <v>2864</v>
          </cell>
          <cell r="F6">
            <v>932</v>
          </cell>
          <cell r="G6">
            <v>573</v>
          </cell>
          <cell r="H6">
            <v>691</v>
          </cell>
          <cell r="I6">
            <v>5351</v>
          </cell>
          <cell r="J6">
            <v>11669</v>
          </cell>
          <cell r="K6">
            <v>17430</v>
          </cell>
          <cell r="L6">
            <v>8042</v>
          </cell>
          <cell r="M6">
            <v>7315</v>
          </cell>
          <cell r="N6">
            <v>1864</v>
          </cell>
          <cell r="O6">
            <v>666</v>
          </cell>
          <cell r="P6">
            <v>299</v>
          </cell>
          <cell r="Q6">
            <v>185</v>
          </cell>
          <cell r="R6">
            <v>123</v>
          </cell>
          <cell r="S6">
            <v>66</v>
          </cell>
        </row>
        <row r="7">
          <cell r="C7">
            <v>798</v>
          </cell>
          <cell r="D7">
            <v>2554</v>
          </cell>
          <cell r="E7">
            <v>1921</v>
          </cell>
          <cell r="F7">
            <v>570</v>
          </cell>
          <cell r="G7">
            <v>379</v>
          </cell>
          <cell r="H7">
            <v>420</v>
          </cell>
          <cell r="I7">
            <v>3634</v>
          </cell>
          <cell r="J7">
            <v>8176</v>
          </cell>
          <cell r="K7">
            <v>12551</v>
          </cell>
          <cell r="L7">
            <v>5470</v>
          </cell>
          <cell r="M7">
            <v>5577</v>
          </cell>
          <cell r="N7">
            <v>1722</v>
          </cell>
          <cell r="O7">
            <v>640</v>
          </cell>
          <cell r="P7">
            <v>319</v>
          </cell>
          <cell r="Q7">
            <v>186</v>
          </cell>
          <cell r="R7">
            <v>105</v>
          </cell>
          <cell r="S7">
            <v>67</v>
          </cell>
        </row>
        <row r="8">
          <cell r="C8">
            <v>542</v>
          </cell>
          <cell r="D8">
            <v>1634</v>
          </cell>
          <cell r="E8">
            <v>1641</v>
          </cell>
          <cell r="F8">
            <v>517</v>
          </cell>
          <cell r="G8">
            <v>378</v>
          </cell>
          <cell r="H8">
            <v>455</v>
          </cell>
          <cell r="I8">
            <v>4291</v>
          </cell>
          <cell r="J8">
            <v>7891</v>
          </cell>
          <cell r="K8">
            <v>10040</v>
          </cell>
          <cell r="L8">
            <v>4863</v>
          </cell>
          <cell r="M8">
            <v>5193</v>
          </cell>
          <cell r="N8">
            <v>1579</v>
          </cell>
          <cell r="O8">
            <v>591</v>
          </cell>
          <cell r="P8">
            <v>369</v>
          </cell>
          <cell r="Q8">
            <v>219</v>
          </cell>
          <cell r="R8">
            <v>119</v>
          </cell>
          <cell r="S8">
            <v>94</v>
          </cell>
        </row>
        <row r="9">
          <cell r="C9">
            <v>615</v>
          </cell>
          <cell r="D9">
            <v>2233</v>
          </cell>
          <cell r="E9">
            <v>2345</v>
          </cell>
          <cell r="F9">
            <v>933</v>
          </cell>
          <cell r="G9">
            <v>617</v>
          </cell>
          <cell r="H9">
            <v>767</v>
          </cell>
          <cell r="I9">
            <v>5197</v>
          </cell>
          <cell r="J9">
            <v>9427</v>
          </cell>
          <cell r="K9">
            <v>12034</v>
          </cell>
          <cell r="L9">
            <v>6905</v>
          </cell>
          <cell r="M9">
            <v>10493</v>
          </cell>
          <cell r="N9">
            <v>3911</v>
          </cell>
          <cell r="O9">
            <v>1723</v>
          </cell>
          <cell r="P9">
            <v>1050</v>
          </cell>
          <cell r="Q9">
            <v>578</v>
          </cell>
          <cell r="R9">
            <v>309</v>
          </cell>
          <cell r="S9">
            <v>132</v>
          </cell>
        </row>
        <row r="10">
          <cell r="C10">
            <v>404</v>
          </cell>
          <cell r="D10">
            <v>2084</v>
          </cell>
          <cell r="E10">
            <v>2880</v>
          </cell>
          <cell r="F10">
            <v>1170</v>
          </cell>
          <cell r="G10">
            <v>721</v>
          </cell>
          <cell r="H10">
            <v>681</v>
          </cell>
          <cell r="I10">
            <v>1573</v>
          </cell>
          <cell r="J10">
            <v>2097</v>
          </cell>
          <cell r="K10">
            <v>5093</v>
          </cell>
          <cell r="L10">
            <v>4777</v>
          </cell>
          <cell r="M10">
            <v>6933</v>
          </cell>
          <cell r="N10">
            <v>3048</v>
          </cell>
          <cell r="O10">
            <v>1360</v>
          </cell>
          <cell r="P10">
            <v>810</v>
          </cell>
          <cell r="Q10">
            <v>509</v>
          </cell>
          <cell r="R10">
            <v>312</v>
          </cell>
          <cell r="S10">
            <v>117</v>
          </cell>
        </row>
        <row r="11">
          <cell r="C11">
            <v>669</v>
          </cell>
          <cell r="D11">
            <v>3481</v>
          </cell>
          <cell r="E11">
            <v>4913</v>
          </cell>
          <cell r="F11">
            <v>1929</v>
          </cell>
          <cell r="G11">
            <v>1123</v>
          </cell>
          <cell r="H11">
            <v>1157</v>
          </cell>
          <cell r="I11">
            <v>2588</v>
          </cell>
          <cell r="J11">
            <v>2902</v>
          </cell>
          <cell r="K11">
            <v>7147</v>
          </cell>
          <cell r="L11">
            <v>7380</v>
          </cell>
          <cell r="M11">
            <v>9779</v>
          </cell>
          <cell r="N11">
            <v>4012</v>
          </cell>
          <cell r="O11">
            <v>1630</v>
          </cell>
          <cell r="P11">
            <v>1023</v>
          </cell>
          <cell r="Q11">
            <v>634</v>
          </cell>
          <cell r="R11">
            <v>365</v>
          </cell>
          <cell r="S11">
            <v>126</v>
          </cell>
        </row>
        <row r="12">
          <cell r="C12">
            <v>563</v>
          </cell>
          <cell r="D12">
            <v>3153</v>
          </cell>
          <cell r="E12">
            <v>4874</v>
          </cell>
          <cell r="F12">
            <v>1946</v>
          </cell>
          <cell r="G12">
            <v>1177</v>
          </cell>
          <cell r="H12">
            <v>1214</v>
          </cell>
          <cell r="I12">
            <v>4419</v>
          </cell>
          <cell r="J12">
            <v>4307</v>
          </cell>
          <cell r="K12">
            <v>7553</v>
          </cell>
          <cell r="L12">
            <v>7679</v>
          </cell>
          <cell r="M12">
            <v>9821</v>
          </cell>
          <cell r="N12">
            <v>3203</v>
          </cell>
          <cell r="O12">
            <v>1293</v>
          </cell>
          <cell r="P12">
            <v>866</v>
          </cell>
          <cell r="Q12">
            <v>640</v>
          </cell>
          <cell r="R12">
            <v>334</v>
          </cell>
          <cell r="S12">
            <v>111</v>
          </cell>
        </row>
        <row r="13">
          <cell r="C13">
            <v>481</v>
          </cell>
          <cell r="D13">
            <v>2400</v>
          </cell>
          <cell r="E13">
            <v>3109</v>
          </cell>
          <cell r="F13">
            <v>1170</v>
          </cell>
          <cell r="G13">
            <v>731</v>
          </cell>
          <cell r="H13">
            <v>662</v>
          </cell>
          <cell r="I13">
            <v>1756</v>
          </cell>
          <cell r="J13">
            <v>2801</v>
          </cell>
          <cell r="K13">
            <v>6395</v>
          </cell>
          <cell r="L13">
            <v>5177</v>
          </cell>
          <cell r="M13">
            <v>5498</v>
          </cell>
          <cell r="N13">
            <v>1608</v>
          </cell>
          <cell r="O13">
            <v>645</v>
          </cell>
          <cell r="P13">
            <v>436</v>
          </cell>
          <cell r="Q13">
            <v>307</v>
          </cell>
          <cell r="R13">
            <v>184</v>
          </cell>
          <cell r="S13">
            <v>62</v>
          </cell>
        </row>
        <row r="14">
          <cell r="C14">
            <v>295</v>
          </cell>
          <cell r="D14">
            <v>1675</v>
          </cell>
          <cell r="E14">
            <v>2231</v>
          </cell>
          <cell r="F14">
            <v>959</v>
          </cell>
          <cell r="G14">
            <v>639</v>
          </cell>
          <cell r="H14">
            <v>616</v>
          </cell>
          <cell r="I14">
            <v>1669</v>
          </cell>
          <cell r="J14">
            <v>2088</v>
          </cell>
          <cell r="K14">
            <v>4380</v>
          </cell>
          <cell r="L14">
            <v>4002</v>
          </cell>
          <cell r="M14">
            <v>5771</v>
          </cell>
          <cell r="N14">
            <v>1613</v>
          </cell>
          <cell r="O14">
            <v>714</v>
          </cell>
          <cell r="P14">
            <v>481</v>
          </cell>
          <cell r="Q14">
            <v>341</v>
          </cell>
          <cell r="R14">
            <v>173</v>
          </cell>
          <cell r="S14">
            <v>65</v>
          </cell>
        </row>
        <row r="15">
          <cell r="C15">
            <v>411</v>
          </cell>
          <cell r="D15">
            <v>1997</v>
          </cell>
          <cell r="E15">
            <v>2988</v>
          </cell>
          <cell r="F15">
            <v>1391</v>
          </cell>
          <cell r="G15">
            <v>958</v>
          </cell>
          <cell r="H15">
            <v>977</v>
          </cell>
          <cell r="I15">
            <v>2208</v>
          </cell>
          <cell r="J15">
            <v>2119</v>
          </cell>
          <cell r="K15">
            <v>4581</v>
          </cell>
          <cell r="L15">
            <v>4627</v>
          </cell>
          <cell r="M15">
            <v>6533</v>
          </cell>
          <cell r="N15">
            <v>2233</v>
          </cell>
          <cell r="O15">
            <v>1090</v>
          </cell>
          <cell r="P15">
            <v>629</v>
          </cell>
          <cell r="Q15">
            <v>354</v>
          </cell>
          <cell r="R15">
            <v>165</v>
          </cell>
          <cell r="S15">
            <v>55</v>
          </cell>
        </row>
        <row r="16">
          <cell r="C16">
            <v>627</v>
          </cell>
          <cell r="D16">
            <v>3246</v>
          </cell>
          <cell r="E16">
            <v>4292</v>
          </cell>
          <cell r="F16">
            <v>1659</v>
          </cell>
          <cell r="G16">
            <v>1125</v>
          </cell>
          <cell r="H16">
            <v>1095</v>
          </cell>
          <cell r="I16">
            <v>2797</v>
          </cell>
          <cell r="J16">
            <v>3886</v>
          </cell>
          <cell r="K16">
            <v>8451</v>
          </cell>
          <cell r="L16">
            <v>6981</v>
          </cell>
          <cell r="M16">
            <v>9381</v>
          </cell>
          <cell r="N16">
            <v>3350</v>
          </cell>
          <cell r="O16">
            <v>1309</v>
          </cell>
          <cell r="P16">
            <v>760</v>
          </cell>
          <cell r="Q16">
            <v>527</v>
          </cell>
          <cell r="R16">
            <v>236</v>
          </cell>
          <cell r="S16">
            <v>84</v>
          </cell>
        </row>
        <row r="17">
          <cell r="C17">
            <v>596</v>
          </cell>
          <cell r="D17">
            <v>3275</v>
          </cell>
          <cell r="E17">
            <v>4701</v>
          </cell>
          <cell r="F17">
            <v>1817</v>
          </cell>
          <cell r="G17">
            <v>1063</v>
          </cell>
          <cell r="H17">
            <v>1039</v>
          </cell>
          <cell r="I17">
            <v>2350</v>
          </cell>
          <cell r="J17">
            <v>3287</v>
          </cell>
          <cell r="K17">
            <v>7942</v>
          </cell>
          <cell r="L17">
            <v>7851</v>
          </cell>
          <cell r="M17">
            <v>10169</v>
          </cell>
          <cell r="N17">
            <v>2872</v>
          </cell>
          <cell r="O17">
            <v>1259</v>
          </cell>
          <cell r="P17">
            <v>1125</v>
          </cell>
          <cell r="Q17">
            <v>926</v>
          </cell>
          <cell r="R17">
            <v>433</v>
          </cell>
          <cell r="S17">
            <v>129</v>
          </cell>
        </row>
        <row r="18">
          <cell r="C18">
            <v>592</v>
          </cell>
          <cell r="D18">
            <v>3222</v>
          </cell>
          <cell r="E18">
            <v>4899</v>
          </cell>
          <cell r="F18">
            <v>1938</v>
          </cell>
          <cell r="G18">
            <v>1204</v>
          </cell>
          <cell r="H18">
            <v>1195</v>
          </cell>
          <cell r="I18">
            <v>2663</v>
          </cell>
          <cell r="J18">
            <v>3084</v>
          </cell>
          <cell r="K18">
            <v>7292</v>
          </cell>
          <cell r="L18">
            <v>8056</v>
          </cell>
          <cell r="M18">
            <v>10671</v>
          </cell>
          <cell r="N18">
            <v>3707</v>
          </cell>
          <cell r="O18">
            <v>1557</v>
          </cell>
          <cell r="P18">
            <v>1052</v>
          </cell>
          <cell r="Q18">
            <v>734</v>
          </cell>
          <cell r="R18">
            <v>421</v>
          </cell>
          <cell r="S18">
            <v>172</v>
          </cell>
        </row>
        <row r="19">
          <cell r="C19">
            <v>506</v>
          </cell>
          <cell r="D19">
            <v>2556</v>
          </cell>
          <cell r="E19">
            <v>4025</v>
          </cell>
          <cell r="F19">
            <v>1713</v>
          </cell>
          <cell r="G19">
            <v>1146</v>
          </cell>
          <cell r="H19">
            <v>1085</v>
          </cell>
          <cell r="I19">
            <v>2494</v>
          </cell>
          <cell r="J19">
            <v>2437</v>
          </cell>
          <cell r="K19">
            <v>5815</v>
          </cell>
          <cell r="L19">
            <v>5568</v>
          </cell>
          <cell r="M19">
            <v>8100</v>
          </cell>
          <cell r="N19">
            <v>2211</v>
          </cell>
          <cell r="O19">
            <v>765</v>
          </cell>
          <cell r="P19">
            <v>352</v>
          </cell>
          <cell r="Q19">
            <v>208</v>
          </cell>
          <cell r="R19">
            <v>88</v>
          </cell>
          <cell r="S19">
            <v>42</v>
          </cell>
        </row>
        <row r="20">
          <cell r="C20">
            <v>6</v>
          </cell>
          <cell r="D20">
            <v>86</v>
          </cell>
          <cell r="E20">
            <v>193</v>
          </cell>
          <cell r="F20">
            <v>55</v>
          </cell>
          <cell r="G20">
            <v>25</v>
          </cell>
          <cell r="H20">
            <v>22</v>
          </cell>
          <cell r="I20">
            <v>104</v>
          </cell>
          <cell r="J20">
            <v>195</v>
          </cell>
          <cell r="K20">
            <v>594</v>
          </cell>
          <cell r="L20">
            <v>518</v>
          </cell>
          <cell r="M20">
            <v>459</v>
          </cell>
          <cell r="N20">
            <v>59</v>
          </cell>
          <cell r="O20">
            <v>28</v>
          </cell>
          <cell r="P20">
            <v>18</v>
          </cell>
          <cell r="Q20">
            <v>13</v>
          </cell>
          <cell r="R20">
            <v>7</v>
          </cell>
          <cell r="S20">
            <v>4</v>
          </cell>
        </row>
        <row r="26">
          <cell r="C26">
            <v>4</v>
          </cell>
          <cell r="D26">
            <v>13</v>
          </cell>
          <cell r="E26">
            <v>16</v>
          </cell>
          <cell r="F26">
            <v>6</v>
          </cell>
          <cell r="G26">
            <v>4</v>
          </cell>
          <cell r="H26">
            <v>16</v>
          </cell>
          <cell r="I26">
            <v>316</v>
          </cell>
          <cell r="J26">
            <v>381</v>
          </cell>
          <cell r="K26">
            <v>392</v>
          </cell>
          <cell r="L26">
            <v>139</v>
          </cell>
          <cell r="M26">
            <v>143</v>
          </cell>
          <cell r="N26">
            <v>26</v>
          </cell>
          <cell r="O26">
            <v>6</v>
          </cell>
          <cell r="P26">
            <v>3</v>
          </cell>
          <cell r="Q26">
            <v>2</v>
          </cell>
          <cell r="R26">
            <v>4</v>
          </cell>
          <cell r="S26">
            <v>0</v>
          </cell>
        </row>
        <row r="29">
          <cell r="C29">
            <v>5</v>
          </cell>
          <cell r="D29">
            <v>23</v>
          </cell>
          <cell r="E29">
            <v>61</v>
          </cell>
          <cell r="F29">
            <v>21</v>
          </cell>
          <cell r="G29">
            <v>27</v>
          </cell>
          <cell r="H29">
            <v>15</v>
          </cell>
          <cell r="I29">
            <v>25</v>
          </cell>
          <cell r="J29">
            <v>32</v>
          </cell>
          <cell r="K29">
            <v>77</v>
          </cell>
          <cell r="L29">
            <v>116</v>
          </cell>
          <cell r="M29">
            <v>195</v>
          </cell>
          <cell r="N29">
            <v>55</v>
          </cell>
          <cell r="O29">
            <v>24</v>
          </cell>
          <cell r="P29">
            <v>14</v>
          </cell>
          <cell r="Q29">
            <v>9</v>
          </cell>
          <cell r="R29">
            <v>2</v>
          </cell>
          <cell r="S29">
            <v>0</v>
          </cell>
        </row>
        <row r="30">
          <cell r="C30">
            <v>6</v>
          </cell>
          <cell r="D30">
            <v>49</v>
          </cell>
          <cell r="E30">
            <v>70</v>
          </cell>
          <cell r="F30">
            <v>26</v>
          </cell>
          <cell r="G30">
            <v>15</v>
          </cell>
          <cell r="H30">
            <v>19</v>
          </cell>
          <cell r="I30">
            <v>49</v>
          </cell>
          <cell r="J30">
            <v>39</v>
          </cell>
          <cell r="K30">
            <v>103</v>
          </cell>
          <cell r="L30">
            <v>122</v>
          </cell>
          <cell r="M30">
            <v>240</v>
          </cell>
          <cell r="N30">
            <v>55</v>
          </cell>
          <cell r="O30">
            <v>12</v>
          </cell>
          <cell r="P30">
            <v>12</v>
          </cell>
          <cell r="Q30">
            <v>4</v>
          </cell>
          <cell r="R30">
            <v>5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3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2</v>
          </cell>
          <cell r="D34">
            <v>0</v>
          </cell>
          <cell r="E34">
            <v>3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3</v>
          </cell>
          <cell r="K34">
            <v>5</v>
          </cell>
          <cell r="L34">
            <v>13</v>
          </cell>
          <cell r="M34">
            <v>10</v>
          </cell>
          <cell r="N34">
            <v>5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-1</v>
          </cell>
          <cell r="W5">
            <v>13</v>
          </cell>
          <cell r="X5">
            <v>7</v>
          </cell>
          <cell r="Y5">
            <v>11</v>
          </cell>
          <cell r="Z5">
            <v>5</v>
          </cell>
        </row>
        <row r="6">
          <cell r="U6">
            <v>3</v>
          </cell>
          <cell r="V6">
            <v>2</v>
          </cell>
          <cell r="W6">
            <v>4</v>
          </cell>
          <cell r="X6">
            <v>-6</v>
          </cell>
          <cell r="Y6">
            <v>-11</v>
          </cell>
          <cell r="Z6">
            <v>-6</v>
          </cell>
        </row>
        <row r="7">
          <cell r="U7">
            <v>-12</v>
          </cell>
          <cell r="V7">
            <v>-6</v>
          </cell>
          <cell r="W7">
            <v>-2</v>
          </cell>
          <cell r="X7">
            <v>-5</v>
          </cell>
          <cell r="Y7">
            <v>-10</v>
          </cell>
          <cell r="Z7">
            <v>-1</v>
          </cell>
        </row>
        <row r="8">
          <cell r="U8">
            <v>-7</v>
          </cell>
          <cell r="V8">
            <v>-8</v>
          </cell>
          <cell r="W8">
            <v>-15</v>
          </cell>
          <cell r="X8">
            <v>-25</v>
          </cell>
          <cell r="Y8">
            <v>-20</v>
          </cell>
          <cell r="Z8">
            <v>-20</v>
          </cell>
        </row>
        <row r="9">
          <cell r="U9">
            <v>6</v>
          </cell>
          <cell r="V9">
            <v>6</v>
          </cell>
          <cell r="W9">
            <v>3</v>
          </cell>
          <cell r="X9">
            <v>5</v>
          </cell>
          <cell r="Y9">
            <v>-7</v>
          </cell>
          <cell r="Z9">
            <v>10</v>
          </cell>
        </row>
        <row r="10">
          <cell r="U10">
            <v>-7</v>
          </cell>
          <cell r="V10">
            <v>-3</v>
          </cell>
          <cell r="W10">
            <v>-7</v>
          </cell>
          <cell r="X10">
            <v>-18</v>
          </cell>
          <cell r="Y10">
            <v>-14</v>
          </cell>
          <cell r="Z10">
            <v>-20</v>
          </cell>
        </row>
        <row r="11">
          <cell r="U11">
            <v>-3</v>
          </cell>
          <cell r="V11">
            <v>7</v>
          </cell>
          <cell r="W11">
            <v>0</v>
          </cell>
          <cell r="X11">
            <v>9</v>
          </cell>
          <cell r="Y11">
            <v>-11</v>
          </cell>
          <cell r="Z11">
            <v>16</v>
          </cell>
        </row>
        <row r="12">
          <cell r="U12">
            <v>8</v>
          </cell>
          <cell r="V12">
            <v>11</v>
          </cell>
          <cell r="W12">
            <v>12</v>
          </cell>
          <cell r="X12">
            <v>5</v>
          </cell>
          <cell r="Y12">
            <v>11</v>
          </cell>
          <cell r="Z12">
            <v>6</v>
          </cell>
        </row>
        <row r="13">
          <cell r="U13">
            <v>4</v>
          </cell>
          <cell r="V13">
            <v>1</v>
          </cell>
          <cell r="W13">
            <v>5</v>
          </cell>
          <cell r="X13">
            <v>25</v>
          </cell>
          <cell r="Y13">
            <v>21</v>
          </cell>
          <cell r="Z13">
            <v>13</v>
          </cell>
        </row>
        <row r="14">
          <cell r="U14">
            <v>-6</v>
          </cell>
          <cell r="V14">
            <v>-4</v>
          </cell>
          <cell r="W14">
            <v>-22</v>
          </cell>
          <cell r="X14">
            <v>-18</v>
          </cell>
          <cell r="Y14">
            <v>-18</v>
          </cell>
          <cell r="Z14">
            <v>-14</v>
          </cell>
        </row>
        <row r="15">
          <cell r="U15">
            <v>-2</v>
          </cell>
          <cell r="V15">
            <v>-9</v>
          </cell>
          <cell r="W15">
            <v>7</v>
          </cell>
          <cell r="X15">
            <v>-17</v>
          </cell>
          <cell r="Y15">
            <v>-21</v>
          </cell>
          <cell r="Z15">
            <v>-15</v>
          </cell>
        </row>
        <row r="16">
          <cell r="U16">
            <v>15</v>
          </cell>
          <cell r="V16">
            <v>8</v>
          </cell>
          <cell r="W16">
            <v>-1</v>
          </cell>
          <cell r="X16">
            <v>-1</v>
          </cell>
          <cell r="Y16">
            <v>3</v>
          </cell>
          <cell r="Z16">
            <v>4</v>
          </cell>
        </row>
        <row r="17">
          <cell r="U17">
            <v>3</v>
          </cell>
          <cell r="V17">
            <v>-4</v>
          </cell>
          <cell r="W17">
            <v>4</v>
          </cell>
          <cell r="X17">
            <v>16</v>
          </cell>
          <cell r="Y17">
            <v>37</v>
          </cell>
          <cell r="Z17">
            <v>15</v>
          </cell>
        </row>
        <row r="18">
          <cell r="U18">
            <v>17</v>
          </cell>
          <cell r="V18">
            <v>16</v>
          </cell>
          <cell r="W18">
            <v>6</v>
          </cell>
          <cell r="X18">
            <v>28</v>
          </cell>
          <cell r="Y18">
            <v>34</v>
          </cell>
          <cell r="Z18">
            <v>14</v>
          </cell>
        </row>
        <row r="19">
          <cell r="U19">
            <v>2</v>
          </cell>
          <cell r="V19">
            <v>0</v>
          </cell>
          <cell r="W19">
            <v>3</v>
          </cell>
          <cell r="X19">
            <v>0</v>
          </cell>
          <cell r="Y19">
            <v>-4</v>
          </cell>
          <cell r="Z19">
            <v>-3</v>
          </cell>
        </row>
        <row r="23">
          <cell r="N23">
            <v>6</v>
          </cell>
          <cell r="O23">
            <v>4</v>
          </cell>
          <cell r="P23">
            <v>4</v>
          </cell>
          <cell r="Q23">
            <v>0</v>
          </cell>
          <cell r="R23">
            <v>0</v>
          </cell>
          <cell r="S23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9"/>
  <sheetViews>
    <sheetView showGridLines="0" topLeftCell="A12" zoomScale="90" zoomScaleNormal="90" workbookViewId="0">
      <selection activeCell="L5" sqref="L5"/>
    </sheetView>
  </sheetViews>
  <sheetFormatPr baseColWidth="10" defaultColWidth="11.4609375" defaultRowHeight="12.45" outlineLevelRow="1" x14ac:dyDescent="0.3"/>
  <cols>
    <col min="1" max="1" width="6.07421875" style="724" bestFit="1" customWidth="1"/>
    <col min="2" max="2" width="21.921875" style="383" customWidth="1"/>
    <col min="3" max="3" width="8.765625" style="383" hidden="1" customWidth="1"/>
    <col min="4" max="5" width="13.69140625" style="383" customWidth="1"/>
    <col min="6" max="7" width="14.69140625" style="383" customWidth="1"/>
    <col min="8" max="11" width="13.69140625" style="383" customWidth="1"/>
    <col min="12" max="12" width="11.4609375" style="383" customWidth="1"/>
    <col min="13" max="16384" width="11.4609375" style="383"/>
  </cols>
  <sheetData>
    <row r="1" spans="1:28" x14ac:dyDescent="0.3">
      <c r="A1" s="652" t="s">
        <v>0</v>
      </c>
    </row>
    <row r="2" spans="1:28" x14ac:dyDescent="0.3">
      <c r="A2" s="652"/>
    </row>
    <row r="3" spans="1:28" x14ac:dyDescent="0.3">
      <c r="A3" s="652" t="str">
        <f>A5</f>
        <v>Tabell 1 -1  Bydelenes endringer i sosialhjelpsrammen - i hele 1000 kroner, pr. 31.12.</v>
      </c>
    </row>
    <row r="5" spans="1:28" s="144" customFormat="1" ht="19.649999999999999" customHeight="1" thickBot="1" x14ac:dyDescent="0.35">
      <c r="A5" s="3" t="s">
        <v>628</v>
      </c>
    </row>
    <row r="6" spans="1:28" s="4" customFormat="1" ht="15.9" customHeight="1" thickBot="1" x14ac:dyDescent="0.35">
      <c r="A6" s="91"/>
      <c r="B6" s="75"/>
      <c r="C6" s="76"/>
      <c r="D6" s="2146" t="s">
        <v>1</v>
      </c>
      <c r="E6" s="2147"/>
      <c r="F6" s="2147"/>
      <c r="G6" s="2147"/>
      <c r="H6" s="2147"/>
      <c r="I6" s="2148"/>
      <c r="J6" s="77"/>
      <c r="K6" s="78"/>
      <c r="L6" s="144"/>
    </row>
    <row r="7" spans="1:28" s="4" customFormat="1" ht="95.4" customHeight="1" thickBot="1" x14ac:dyDescent="0.35">
      <c r="A7" s="92" t="s">
        <v>38</v>
      </c>
      <c r="B7" s="1622" t="s">
        <v>3</v>
      </c>
      <c r="C7" s="6" t="s">
        <v>4</v>
      </c>
      <c r="D7" s="2000" t="s">
        <v>148</v>
      </c>
      <c r="E7" s="2001" t="s">
        <v>149</v>
      </c>
      <c r="F7" s="2001" t="s">
        <v>150</v>
      </c>
      <c r="G7" s="2001" t="s">
        <v>151</v>
      </c>
      <c r="H7" s="2001" t="s">
        <v>152</v>
      </c>
      <c r="I7" s="2002" t="s">
        <v>153</v>
      </c>
      <c r="J7" s="2001" t="s">
        <v>154</v>
      </c>
      <c r="K7" s="2003" t="s">
        <v>155</v>
      </c>
      <c r="L7" s="144"/>
    </row>
    <row r="8" spans="1:28" ht="15" customHeight="1" x14ac:dyDescent="0.35">
      <c r="A8" s="1623">
        <v>1</v>
      </c>
      <c r="B8" s="873" t="s">
        <v>5</v>
      </c>
      <c r="C8" s="696"/>
      <c r="D8" s="2033">
        <v>0</v>
      </c>
      <c r="E8" s="2034">
        <v>0</v>
      </c>
      <c r="F8" s="2034">
        <v>0</v>
      </c>
      <c r="G8" s="2034">
        <v>0</v>
      </c>
      <c r="H8" s="2034">
        <v>0</v>
      </c>
      <c r="I8" s="1231">
        <f>SUM(D8:H8)</f>
        <v>0</v>
      </c>
      <c r="J8" s="2033">
        <v>0</v>
      </c>
      <c r="K8" s="2034">
        <v>0</v>
      </c>
      <c r="L8" s="144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</row>
    <row r="9" spans="1:28" ht="15" customHeight="1" x14ac:dyDescent="0.35">
      <c r="A9" s="697">
        <v>2</v>
      </c>
      <c r="B9" s="698" t="s">
        <v>6</v>
      </c>
      <c r="C9" s="699"/>
      <c r="D9" s="1820">
        <v>0</v>
      </c>
      <c r="E9" s="1231">
        <v>0</v>
      </c>
      <c r="F9" s="1231">
        <v>3600</v>
      </c>
      <c r="G9" s="1231">
        <v>0</v>
      </c>
      <c r="H9" s="1231">
        <v>0</v>
      </c>
      <c r="I9" s="1231">
        <f>SUM(D9:H9)</f>
        <v>3600</v>
      </c>
      <c r="J9" s="1820">
        <v>0</v>
      </c>
      <c r="K9" s="1231">
        <v>3600</v>
      </c>
      <c r="L9" s="144"/>
      <c r="N9" s="449"/>
      <c r="O9" s="449"/>
      <c r="P9" s="449"/>
      <c r="Q9" s="449"/>
      <c r="R9" s="449"/>
      <c r="S9" s="449"/>
      <c r="T9" s="449" t="s">
        <v>104</v>
      </c>
      <c r="U9" s="449"/>
      <c r="V9" s="449"/>
      <c r="W9" s="449"/>
      <c r="X9" s="449"/>
      <c r="Y9" s="449"/>
      <c r="Z9" s="449"/>
      <c r="AA9" s="449"/>
      <c r="AB9" s="449"/>
    </row>
    <row r="10" spans="1:28" ht="15" customHeight="1" x14ac:dyDescent="0.35">
      <c r="A10" s="697">
        <v>3</v>
      </c>
      <c r="B10" s="698" t="s">
        <v>7</v>
      </c>
      <c r="C10" s="699"/>
      <c r="D10" s="1820">
        <v>0</v>
      </c>
      <c r="E10" s="1231">
        <v>0</v>
      </c>
      <c r="F10" s="1231">
        <v>0</v>
      </c>
      <c r="G10" s="1231">
        <v>0</v>
      </c>
      <c r="H10" s="1231">
        <v>0</v>
      </c>
      <c r="I10" s="1231">
        <f t="shared" ref="I10:I22" si="0">SUM(D10:H10)</f>
        <v>0</v>
      </c>
      <c r="J10" s="1820">
        <v>200</v>
      </c>
      <c r="K10" s="1231">
        <v>-200</v>
      </c>
      <c r="L10" s="144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</row>
    <row r="11" spans="1:28" ht="15" customHeight="1" x14ac:dyDescent="0.35">
      <c r="A11" s="697">
        <v>4</v>
      </c>
      <c r="B11" s="698" t="s">
        <v>8</v>
      </c>
      <c r="C11" s="699"/>
      <c r="D11" s="1820">
        <v>0</v>
      </c>
      <c r="E11" s="1231">
        <v>0</v>
      </c>
      <c r="F11" s="1231">
        <v>0</v>
      </c>
      <c r="G11" s="1231">
        <v>9333</v>
      </c>
      <c r="H11" s="1231">
        <v>0</v>
      </c>
      <c r="I11" s="1231">
        <f t="shared" si="0"/>
        <v>9333</v>
      </c>
      <c r="J11" s="1820">
        <v>0</v>
      </c>
      <c r="K11" s="1231">
        <v>9333</v>
      </c>
      <c r="L11" s="144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49"/>
      <c r="AB11" s="449"/>
    </row>
    <row r="12" spans="1:28" ht="15" customHeight="1" x14ac:dyDescent="0.35">
      <c r="A12" s="697">
        <v>5</v>
      </c>
      <c r="B12" s="698" t="s">
        <v>9</v>
      </c>
      <c r="C12" s="699"/>
      <c r="D12" s="1820">
        <v>0</v>
      </c>
      <c r="E12" s="1231">
        <v>0</v>
      </c>
      <c r="F12" s="1231">
        <v>12505</v>
      </c>
      <c r="G12" s="1231">
        <v>0</v>
      </c>
      <c r="H12" s="1231">
        <v>0</v>
      </c>
      <c r="I12" s="1231">
        <f t="shared" si="0"/>
        <v>12505</v>
      </c>
      <c r="J12" s="1820">
        <v>0</v>
      </c>
      <c r="K12" s="1231">
        <v>12505</v>
      </c>
      <c r="L12" s="144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49"/>
      <c r="AB12" s="449"/>
    </row>
    <row r="13" spans="1:28" ht="15" customHeight="1" x14ac:dyDescent="0.3">
      <c r="A13" s="700">
        <v>6</v>
      </c>
      <c r="B13" s="141" t="s">
        <v>10</v>
      </c>
      <c r="C13" s="696"/>
      <c r="D13" s="1820">
        <v>0</v>
      </c>
      <c r="E13" s="1231">
        <v>0</v>
      </c>
      <c r="F13" s="1231">
        <v>0</v>
      </c>
      <c r="G13" s="1231">
        <v>0</v>
      </c>
      <c r="H13" s="1231">
        <v>0</v>
      </c>
      <c r="I13" s="1231">
        <f t="shared" si="0"/>
        <v>0</v>
      </c>
      <c r="J13" s="1820">
        <v>0</v>
      </c>
      <c r="K13" s="1231">
        <v>0</v>
      </c>
      <c r="L13" s="144"/>
    </row>
    <row r="14" spans="1:28" ht="15" customHeight="1" x14ac:dyDescent="0.3">
      <c r="A14" s="700">
        <v>7</v>
      </c>
      <c r="B14" s="141" t="s">
        <v>11</v>
      </c>
      <c r="C14" s="696"/>
      <c r="D14" s="1820">
        <v>0</v>
      </c>
      <c r="E14" s="1231">
        <v>0</v>
      </c>
      <c r="F14" s="1231">
        <v>0</v>
      </c>
      <c r="G14" s="1231">
        <v>0</v>
      </c>
      <c r="H14" s="1231">
        <v>0</v>
      </c>
      <c r="I14" s="1231">
        <f t="shared" si="0"/>
        <v>0</v>
      </c>
      <c r="J14" s="1820">
        <v>0</v>
      </c>
      <c r="K14" s="1231">
        <v>0</v>
      </c>
      <c r="L14" s="144"/>
    </row>
    <row r="15" spans="1:28" ht="15" customHeight="1" x14ac:dyDescent="0.3">
      <c r="A15" s="697">
        <v>8</v>
      </c>
      <c r="B15" s="698" t="s">
        <v>12</v>
      </c>
      <c r="C15" s="699"/>
      <c r="D15" s="1820">
        <v>0</v>
      </c>
      <c r="E15" s="1231">
        <v>0</v>
      </c>
      <c r="F15" s="1231">
        <v>0</v>
      </c>
      <c r="G15" s="1231">
        <v>0</v>
      </c>
      <c r="H15" s="1231">
        <v>0</v>
      </c>
      <c r="I15" s="1231">
        <f t="shared" si="0"/>
        <v>0</v>
      </c>
      <c r="J15" s="1820">
        <v>0</v>
      </c>
      <c r="K15" s="1231">
        <v>0</v>
      </c>
      <c r="L15" s="144"/>
    </row>
    <row r="16" spans="1:28" ht="15" customHeight="1" x14ac:dyDescent="0.3">
      <c r="A16" s="697">
        <v>9</v>
      </c>
      <c r="B16" s="698" t="s">
        <v>13</v>
      </c>
      <c r="C16" s="699"/>
      <c r="D16" s="1820">
        <v>0</v>
      </c>
      <c r="E16" s="1231">
        <v>0</v>
      </c>
      <c r="F16" s="1231">
        <v>0</v>
      </c>
      <c r="G16" s="1231">
        <v>0</v>
      </c>
      <c r="H16" s="1231">
        <v>0</v>
      </c>
      <c r="I16" s="1231">
        <f t="shared" si="0"/>
        <v>0</v>
      </c>
      <c r="J16" s="1820">
        <v>0</v>
      </c>
      <c r="K16" s="1231">
        <v>0</v>
      </c>
      <c r="L16" s="144"/>
    </row>
    <row r="17" spans="1:17" ht="15" customHeight="1" x14ac:dyDescent="0.3">
      <c r="A17" s="697">
        <v>10</v>
      </c>
      <c r="B17" s="698" t="s">
        <v>14</v>
      </c>
      <c r="C17" s="699"/>
      <c r="D17" s="1820">
        <v>0</v>
      </c>
      <c r="E17" s="1231">
        <v>0</v>
      </c>
      <c r="F17" s="1231">
        <v>0</v>
      </c>
      <c r="G17" s="1231">
        <v>0</v>
      </c>
      <c r="H17" s="1231">
        <v>0</v>
      </c>
      <c r="I17" s="1231">
        <f t="shared" si="0"/>
        <v>0</v>
      </c>
      <c r="J17" s="1820">
        <v>0</v>
      </c>
      <c r="K17" s="1231">
        <v>0</v>
      </c>
      <c r="L17" s="144"/>
    </row>
    <row r="18" spans="1:17" ht="15" customHeight="1" x14ac:dyDescent="0.3">
      <c r="A18" s="700">
        <v>11</v>
      </c>
      <c r="B18" s="141" t="s">
        <v>15</v>
      </c>
      <c r="C18" s="696"/>
      <c r="D18" s="1820">
        <v>0</v>
      </c>
      <c r="E18" s="1231">
        <v>0</v>
      </c>
      <c r="F18" s="1231">
        <v>24974</v>
      </c>
      <c r="G18" s="1231">
        <v>0</v>
      </c>
      <c r="H18" s="1231">
        <v>0</v>
      </c>
      <c r="I18" s="1231">
        <f t="shared" si="0"/>
        <v>24974</v>
      </c>
      <c r="J18" s="1820">
        <v>0</v>
      </c>
      <c r="K18" s="1231">
        <v>24974</v>
      </c>
      <c r="L18" s="144"/>
    </row>
    <row r="19" spans="1:17" ht="15" customHeight="1" x14ac:dyDescent="0.3">
      <c r="A19" s="697">
        <v>12</v>
      </c>
      <c r="B19" s="698" t="s">
        <v>16</v>
      </c>
      <c r="C19" s="699"/>
      <c r="D19" s="1820">
        <v>0</v>
      </c>
      <c r="E19" s="1231">
        <v>0</v>
      </c>
      <c r="F19" s="1231">
        <v>18627</v>
      </c>
      <c r="G19" s="1231">
        <v>0</v>
      </c>
      <c r="H19" s="1231">
        <v>0</v>
      </c>
      <c r="I19" s="1231">
        <f t="shared" si="0"/>
        <v>18627</v>
      </c>
      <c r="J19" s="1820">
        <v>0</v>
      </c>
      <c r="K19" s="1231">
        <v>18627</v>
      </c>
      <c r="L19" s="144"/>
    </row>
    <row r="20" spans="1:17" ht="15" customHeight="1" x14ac:dyDescent="0.3">
      <c r="A20" s="697">
        <v>13</v>
      </c>
      <c r="B20" s="698" t="s">
        <v>17</v>
      </c>
      <c r="C20" s="699"/>
      <c r="D20" s="1820">
        <v>0</v>
      </c>
      <c r="E20" s="1231">
        <v>0</v>
      </c>
      <c r="F20" s="1231">
        <v>0</v>
      </c>
      <c r="G20" s="1231">
        <v>0</v>
      </c>
      <c r="H20" s="1231">
        <v>0</v>
      </c>
      <c r="I20" s="1231">
        <f t="shared" si="0"/>
        <v>0</v>
      </c>
      <c r="J20" s="1820">
        <v>0</v>
      </c>
      <c r="K20" s="1231">
        <v>0</v>
      </c>
      <c r="L20" s="144"/>
    </row>
    <row r="21" spans="1:17" ht="15" customHeight="1" x14ac:dyDescent="0.3">
      <c r="A21" s="697">
        <v>14</v>
      </c>
      <c r="B21" s="698" t="s">
        <v>18</v>
      </c>
      <c r="C21" s="699"/>
      <c r="D21" s="1820">
        <v>0</v>
      </c>
      <c r="E21" s="1231">
        <v>0</v>
      </c>
      <c r="F21" s="1231">
        <v>0</v>
      </c>
      <c r="G21" s="1231">
        <v>0</v>
      </c>
      <c r="H21" s="1231">
        <v>6500</v>
      </c>
      <c r="I21" s="1231">
        <f t="shared" si="0"/>
        <v>6500</v>
      </c>
      <c r="J21" s="1820">
        <v>0</v>
      </c>
      <c r="K21" s="1231">
        <v>6500</v>
      </c>
      <c r="L21" s="144"/>
    </row>
    <row r="22" spans="1:17" ht="15" customHeight="1" thickBot="1" x14ac:dyDescent="0.35">
      <c r="A22" s="1822">
        <v>15</v>
      </c>
      <c r="B22" s="1823" t="s">
        <v>19</v>
      </c>
      <c r="C22" s="701"/>
      <c r="D22" s="1821">
        <v>0</v>
      </c>
      <c r="E22" s="1232">
        <v>0</v>
      </c>
      <c r="F22" s="1232">
        <v>0</v>
      </c>
      <c r="G22" s="1232">
        <v>0</v>
      </c>
      <c r="H22" s="1232">
        <v>0</v>
      </c>
      <c r="I22" s="1231">
        <f t="shared" si="0"/>
        <v>0</v>
      </c>
      <c r="J22" s="1821">
        <v>0</v>
      </c>
      <c r="K22" s="1232">
        <v>0</v>
      </c>
      <c r="L22" s="144"/>
    </row>
    <row r="23" spans="1:17" s="9" customFormat="1" x14ac:dyDescent="0.3">
      <c r="A23" s="1824"/>
      <c r="B23" s="1825" t="s">
        <v>597</v>
      </c>
      <c r="C23" s="1826">
        <v>0</v>
      </c>
      <c r="D23" s="1828">
        <f t="shared" ref="D23:K23" si="1">SUM(D8:D22)</f>
        <v>0</v>
      </c>
      <c r="E23" s="1828">
        <f t="shared" si="1"/>
        <v>0</v>
      </c>
      <c r="F23" s="1828">
        <f t="shared" si="1"/>
        <v>59706</v>
      </c>
      <c r="G23" s="1828">
        <f t="shared" si="1"/>
        <v>9333</v>
      </c>
      <c r="H23" s="1828">
        <f t="shared" si="1"/>
        <v>6500</v>
      </c>
      <c r="I23" s="1828">
        <f t="shared" si="1"/>
        <v>75539</v>
      </c>
      <c r="J23" s="1827">
        <f t="shared" si="1"/>
        <v>200</v>
      </c>
      <c r="K23" s="1829">
        <f t="shared" si="1"/>
        <v>75339</v>
      </c>
      <c r="L23" s="3"/>
    </row>
    <row r="24" spans="1:17" x14ac:dyDescent="0.3">
      <c r="A24" s="700"/>
      <c r="B24" s="141" t="s">
        <v>588</v>
      </c>
      <c r="C24" s="696">
        <v>0</v>
      </c>
      <c r="D24" s="1231">
        <v>0</v>
      </c>
      <c r="E24" s="1231">
        <v>0</v>
      </c>
      <c r="F24" s="1231">
        <v>65106</v>
      </c>
      <c r="G24" s="1231">
        <v>9692</v>
      </c>
      <c r="H24" s="1231">
        <v>6500</v>
      </c>
      <c r="I24" s="1231">
        <v>81298</v>
      </c>
      <c r="J24" s="1820">
        <v>200</v>
      </c>
      <c r="K24" s="1929">
        <v>81098</v>
      </c>
      <c r="L24" s="144"/>
    </row>
    <row r="25" spans="1:17" x14ac:dyDescent="0.3">
      <c r="A25" s="700"/>
      <c r="B25" s="141" t="s">
        <v>551</v>
      </c>
      <c r="C25" s="696">
        <v>0</v>
      </c>
      <c r="D25" s="1820">
        <v>0</v>
      </c>
      <c r="E25" s="1231">
        <v>0</v>
      </c>
      <c r="F25" s="1231">
        <v>83168</v>
      </c>
      <c r="G25" s="1231">
        <v>7681</v>
      </c>
      <c r="H25" s="1231">
        <v>0</v>
      </c>
      <c r="I25" s="1231">
        <v>90849</v>
      </c>
      <c r="J25" s="1820">
        <v>18600</v>
      </c>
      <c r="K25" s="1929">
        <v>59788</v>
      </c>
      <c r="L25" s="144"/>
    </row>
    <row r="26" spans="1:17" x14ac:dyDescent="0.3">
      <c r="A26" s="700"/>
      <c r="B26" s="141" t="s">
        <v>520</v>
      </c>
      <c r="C26" s="696">
        <v>0</v>
      </c>
      <c r="D26" s="1820">
        <v>0</v>
      </c>
      <c r="E26" s="1231">
        <v>0</v>
      </c>
      <c r="F26" s="1231">
        <v>83168</v>
      </c>
      <c r="G26" s="1231">
        <v>7681</v>
      </c>
      <c r="H26" s="1231">
        <v>0</v>
      </c>
      <c r="I26" s="1231">
        <v>90849</v>
      </c>
      <c r="J26" s="1820">
        <v>3600</v>
      </c>
      <c r="K26" s="1929">
        <v>59788</v>
      </c>
      <c r="L26" s="144"/>
    </row>
    <row r="27" spans="1:17" x14ac:dyDescent="0.3">
      <c r="A27" s="700"/>
      <c r="B27" s="141" t="s">
        <v>495</v>
      </c>
      <c r="C27" s="696">
        <v>0</v>
      </c>
      <c r="D27" s="1820">
        <v>1000</v>
      </c>
      <c r="E27" s="1231">
        <v>0</v>
      </c>
      <c r="F27" s="1231">
        <v>62133</v>
      </c>
      <c r="G27" s="1231">
        <v>3912</v>
      </c>
      <c r="H27" s="1231">
        <v>0</v>
      </c>
      <c r="I27" s="1231">
        <v>67045</v>
      </c>
      <c r="J27" s="1820">
        <v>7257</v>
      </c>
      <c r="K27" s="242">
        <v>59788</v>
      </c>
      <c r="L27" s="144"/>
    </row>
    <row r="28" spans="1:17" x14ac:dyDescent="0.3">
      <c r="A28" s="700"/>
      <c r="B28" s="141" t="s">
        <v>473</v>
      </c>
      <c r="C28" s="696">
        <v>0</v>
      </c>
      <c r="D28" s="1820">
        <v>0</v>
      </c>
      <c r="E28" s="1231">
        <v>0</v>
      </c>
      <c r="F28" s="1231">
        <v>56664</v>
      </c>
      <c r="G28" s="1231">
        <v>890</v>
      </c>
      <c r="H28" s="1231">
        <v>0</v>
      </c>
      <c r="I28" s="1231">
        <v>57554</v>
      </c>
      <c r="J28" s="1820">
        <v>13160</v>
      </c>
      <c r="K28" s="242">
        <v>44394</v>
      </c>
      <c r="L28" s="144"/>
    </row>
    <row r="29" spans="1:17" x14ac:dyDescent="0.3">
      <c r="A29" s="700"/>
      <c r="B29" s="141" t="s">
        <v>376</v>
      </c>
      <c r="C29" s="696">
        <v>0</v>
      </c>
      <c r="D29" s="1820">
        <v>6850</v>
      </c>
      <c r="E29" s="1231">
        <v>0</v>
      </c>
      <c r="F29" s="1231">
        <v>65052</v>
      </c>
      <c r="G29" s="1231">
        <v>6374</v>
      </c>
      <c r="H29" s="1231">
        <v>5744</v>
      </c>
      <c r="I29" s="1231">
        <v>84020</v>
      </c>
      <c r="J29" s="1820">
        <v>9311</v>
      </c>
      <c r="K29" s="242">
        <v>74709</v>
      </c>
      <c r="L29" s="144"/>
    </row>
    <row r="30" spans="1:17" x14ac:dyDescent="0.3">
      <c r="A30" s="700"/>
      <c r="B30" s="141" t="s">
        <v>330</v>
      </c>
      <c r="C30" s="696">
        <v>0</v>
      </c>
      <c r="D30" s="1820">
        <v>24323</v>
      </c>
      <c r="E30" s="1231">
        <v>23001</v>
      </c>
      <c r="F30" s="1231">
        <v>51347</v>
      </c>
      <c r="G30" s="1231">
        <v>14136</v>
      </c>
      <c r="H30" s="1231">
        <v>19000</v>
      </c>
      <c r="I30" s="1231">
        <v>131807</v>
      </c>
      <c r="J30" s="1820">
        <v>13496</v>
      </c>
      <c r="K30" s="242">
        <v>118311</v>
      </c>
      <c r="L30" s="144"/>
      <c r="Q30" s="383" t="s">
        <v>104</v>
      </c>
    </row>
    <row r="31" spans="1:17" s="9" customFormat="1" x14ac:dyDescent="0.3">
      <c r="A31" s="700"/>
      <c r="B31" s="141" t="s">
        <v>312</v>
      </c>
      <c r="C31" s="696">
        <v>0</v>
      </c>
      <c r="D31" s="1820">
        <v>17361</v>
      </c>
      <c r="E31" s="1231">
        <v>0</v>
      </c>
      <c r="F31" s="1231">
        <v>51050</v>
      </c>
      <c r="G31" s="1231">
        <v>6208</v>
      </c>
      <c r="H31" s="1231">
        <v>6536</v>
      </c>
      <c r="I31" s="1231">
        <v>81155</v>
      </c>
      <c r="J31" s="1820">
        <v>28694</v>
      </c>
      <c r="K31" s="242">
        <v>52461</v>
      </c>
      <c r="L31" s="3"/>
      <c r="P31" s="9" t="s">
        <v>104</v>
      </c>
    </row>
    <row r="32" spans="1:17" ht="12.9" thickBot="1" x14ac:dyDescent="0.35">
      <c r="A32" s="1830"/>
      <c r="B32" s="1195" t="s">
        <v>231</v>
      </c>
      <c r="C32" s="1831">
        <v>0</v>
      </c>
      <c r="D32" s="1821">
        <v>12429</v>
      </c>
      <c r="E32" s="1232">
        <v>0</v>
      </c>
      <c r="F32" s="1232">
        <v>40098</v>
      </c>
      <c r="G32" s="1232">
        <v>7984</v>
      </c>
      <c r="H32" s="1232">
        <v>6674</v>
      </c>
      <c r="I32" s="1232">
        <v>67185</v>
      </c>
      <c r="J32" s="1821">
        <v>7658.999999998</v>
      </c>
      <c r="K32" s="219">
        <v>59526.000000002001</v>
      </c>
      <c r="L32" s="144"/>
    </row>
    <row r="33" spans="1:15" s="9" customFormat="1" ht="15" hidden="1" customHeight="1" outlineLevel="1" x14ac:dyDescent="0.3">
      <c r="A33" s="223"/>
      <c r="B33" s="141" t="s">
        <v>224</v>
      </c>
      <c r="C33" s="145">
        <v>0</v>
      </c>
      <c r="D33" s="628">
        <v>11449</v>
      </c>
      <c r="E33" s="143">
        <v>0</v>
      </c>
      <c r="F33" s="143">
        <v>40098</v>
      </c>
      <c r="G33" s="143">
        <v>7984</v>
      </c>
      <c r="H33" s="151">
        <v>7596</v>
      </c>
      <c r="I33" s="179">
        <v>67127</v>
      </c>
      <c r="J33" s="179">
        <v>1964</v>
      </c>
      <c r="K33" s="632">
        <v>65163</v>
      </c>
      <c r="L33" s="144"/>
      <c r="O33" s="9" t="s">
        <v>104</v>
      </c>
    </row>
    <row r="34" spans="1:15" s="9" customFormat="1" ht="12.9" hidden="1" outlineLevel="1" thickBot="1" x14ac:dyDescent="0.35">
      <c r="A34" s="301"/>
      <c r="B34" s="89" t="s">
        <v>214</v>
      </c>
      <c r="C34" s="80">
        <v>0</v>
      </c>
      <c r="D34" s="629">
        <v>11449</v>
      </c>
      <c r="E34" s="630">
        <v>0</v>
      </c>
      <c r="F34" s="630">
        <v>41523</v>
      </c>
      <c r="G34" s="630">
        <v>7454</v>
      </c>
      <c r="H34" s="631">
        <v>7474</v>
      </c>
      <c r="I34" s="302">
        <v>67900</v>
      </c>
      <c r="J34" s="302">
        <v>1941</v>
      </c>
      <c r="K34" s="514">
        <v>65959</v>
      </c>
      <c r="L34" s="144"/>
    </row>
    <row r="35" spans="1:15" hidden="1" collapsed="1" x14ac:dyDescent="0.3">
      <c r="A35" s="205"/>
      <c r="B35" s="206" t="s">
        <v>156</v>
      </c>
      <c r="C35" s="207">
        <v>0</v>
      </c>
      <c r="D35" s="208">
        <v>14962</v>
      </c>
      <c r="E35" s="209">
        <v>0</v>
      </c>
      <c r="F35" s="209">
        <v>39943</v>
      </c>
      <c r="G35" s="209">
        <v>7326</v>
      </c>
      <c r="H35" s="210">
        <v>7200</v>
      </c>
      <c r="I35" s="211">
        <v>69431</v>
      </c>
      <c r="J35" s="211">
        <v>11503</v>
      </c>
      <c r="K35" s="211">
        <v>57928</v>
      </c>
      <c r="L35" s="144"/>
    </row>
    <row r="36" spans="1:15" s="9" customFormat="1" ht="15" hidden="1" customHeight="1" x14ac:dyDescent="0.3">
      <c r="A36" s="88"/>
      <c r="B36" s="141" t="s">
        <v>128</v>
      </c>
      <c r="C36" s="145"/>
      <c r="D36" s="142">
        <v>13962</v>
      </c>
      <c r="E36" s="143">
        <v>0</v>
      </c>
      <c r="F36" s="143">
        <v>39538</v>
      </c>
      <c r="G36" s="143">
        <v>7326</v>
      </c>
      <c r="H36" s="151">
        <v>9200</v>
      </c>
      <c r="I36" s="179">
        <v>70026</v>
      </c>
      <c r="J36" s="179">
        <v>11520</v>
      </c>
      <c r="K36" s="179">
        <v>58506</v>
      </c>
      <c r="L36" s="144"/>
    </row>
    <row r="37" spans="1:15" s="9" customFormat="1" ht="15" hidden="1" customHeight="1" thickBot="1" x14ac:dyDescent="0.35">
      <c r="A37" s="93"/>
      <c r="B37" s="89" t="s">
        <v>129</v>
      </c>
      <c r="C37" s="80">
        <v>0</v>
      </c>
      <c r="D37" s="81">
        <v>13962</v>
      </c>
      <c r="E37" s="82">
        <v>0</v>
      </c>
      <c r="F37" s="82">
        <v>41338</v>
      </c>
      <c r="G37" s="82">
        <v>7326</v>
      </c>
      <c r="H37" s="83">
        <v>1200</v>
      </c>
      <c r="I37" s="180">
        <v>63826</v>
      </c>
      <c r="J37" s="180">
        <v>10478.000000000386</v>
      </c>
      <c r="K37" s="180">
        <v>53347.999999999614</v>
      </c>
      <c r="L37" s="144"/>
    </row>
    <row r="38" spans="1:15" ht="12.9" hidden="1" thickBot="1" x14ac:dyDescent="0.35">
      <c r="A38" s="94"/>
      <c r="B38" s="90" t="s">
        <v>134</v>
      </c>
      <c r="C38" s="84">
        <v>0</v>
      </c>
      <c r="D38" s="85">
        <v>17718</v>
      </c>
      <c r="E38" s="86">
        <v>2451</v>
      </c>
      <c r="F38" s="86">
        <v>25139</v>
      </c>
      <c r="G38" s="86">
        <v>0</v>
      </c>
      <c r="H38" s="84">
        <v>2000</v>
      </c>
      <c r="I38" s="181">
        <v>47308</v>
      </c>
      <c r="J38" s="181">
        <v>23001</v>
      </c>
      <c r="K38" s="181">
        <v>24307</v>
      </c>
    </row>
    <row r="39" spans="1:15" collapsed="1" x14ac:dyDescent="0.3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showGridLines="0" zoomScale="70" zoomScaleNormal="70" workbookViewId="0">
      <selection activeCell="K5" sqref="K5"/>
    </sheetView>
  </sheetViews>
  <sheetFormatPr baseColWidth="10" defaultColWidth="11.4609375" defaultRowHeight="12.45" outlineLevelRow="1" x14ac:dyDescent="0.3"/>
  <cols>
    <col min="1" max="1" width="8.07421875" style="330" customWidth="1"/>
    <col min="2" max="2" width="22" style="330" customWidth="1"/>
    <col min="3" max="3" width="17.23046875" style="330" customWidth="1"/>
    <col min="4" max="4" width="7.69140625" style="330" customWidth="1"/>
    <col min="5" max="5" width="8.69140625" style="330" customWidth="1"/>
    <col min="6" max="6" width="7.69140625" style="330" customWidth="1"/>
    <col min="7" max="7" width="8.69140625" style="330" customWidth="1"/>
    <col min="8" max="8" width="11.4609375" style="331" customWidth="1"/>
    <col min="9" max="9" width="11.4609375" style="330" customWidth="1"/>
    <col min="10" max="16384" width="11.4609375" style="330"/>
  </cols>
  <sheetData>
    <row r="2" spans="1:12" x14ac:dyDescent="0.3">
      <c r="A2" s="38" t="s">
        <v>0</v>
      </c>
    </row>
    <row r="3" spans="1:12" x14ac:dyDescent="0.3">
      <c r="A3" s="38"/>
    </row>
    <row r="4" spans="1:12" x14ac:dyDescent="0.3">
      <c r="A4" s="38" t="str">
        <f>A9</f>
        <v>Tabell 1-10-A  Kvalifiseringsprogrammet - antall deltakere i program pr 31.12.  -  aldersfordelt</v>
      </c>
    </row>
    <row r="6" spans="1:12" ht="12.9" x14ac:dyDescent="0.35">
      <c r="A6" s="835" t="s">
        <v>460</v>
      </c>
      <c r="J6" s="1809"/>
    </row>
    <row r="7" spans="1:12" ht="12.9" x14ac:dyDescent="0.35">
      <c r="A7" s="835"/>
      <c r="J7" s="1809"/>
      <c r="L7" s="741"/>
    </row>
    <row r="8" spans="1:12" ht="12.9" x14ac:dyDescent="0.35">
      <c r="A8" s="835"/>
      <c r="J8" s="1809"/>
      <c r="L8" s="741"/>
    </row>
    <row r="9" spans="1:12" ht="23.4" customHeight="1" thickBot="1" x14ac:dyDescent="0.35">
      <c r="A9" s="318" t="s">
        <v>558</v>
      </c>
      <c r="B9" s="319"/>
      <c r="C9" s="319"/>
      <c r="D9" s="320"/>
      <c r="E9" s="321"/>
      <c r="F9" s="321"/>
      <c r="G9" s="321"/>
      <c r="J9" s="1809"/>
      <c r="L9" s="741"/>
    </row>
    <row r="10" spans="1:12" ht="42.75" customHeight="1" x14ac:dyDescent="0.3">
      <c r="A10" s="2174" t="s">
        <v>38</v>
      </c>
      <c r="B10" s="2176" t="s">
        <v>3</v>
      </c>
      <c r="C10" s="2178" t="s">
        <v>518</v>
      </c>
      <c r="D10" s="2172" t="s">
        <v>212</v>
      </c>
      <c r="E10" s="2172"/>
      <c r="F10" s="2172" t="s">
        <v>211</v>
      </c>
      <c r="G10" s="2173"/>
      <c r="J10" s="1809"/>
      <c r="L10" s="741"/>
    </row>
    <row r="11" spans="1:12" ht="17.25" customHeight="1" thickBot="1" x14ac:dyDescent="0.35">
      <c r="A11" s="2175"/>
      <c r="B11" s="2177"/>
      <c r="C11" s="2179"/>
      <c r="D11" s="379" t="s">
        <v>209</v>
      </c>
      <c r="E11" s="482" t="s">
        <v>210</v>
      </c>
      <c r="F11" s="379" t="s">
        <v>209</v>
      </c>
      <c r="G11" s="528" t="s">
        <v>210</v>
      </c>
      <c r="J11" s="1809"/>
      <c r="L11" s="741"/>
    </row>
    <row r="12" spans="1:12" ht="15" customHeight="1" thickBot="1" x14ac:dyDescent="0.4">
      <c r="A12" s="529">
        <v>1</v>
      </c>
      <c r="B12" s="530" t="s">
        <v>5</v>
      </c>
      <c r="C12" s="1868">
        <v>216</v>
      </c>
      <c r="D12" s="1865">
        <v>5</v>
      </c>
      <c r="E12" s="1594">
        <f>D12/C12</f>
        <v>2.3148148148148147E-2</v>
      </c>
      <c r="F12" s="531">
        <v>211</v>
      </c>
      <c r="G12" s="532">
        <f t="shared" ref="G12:G26" si="0">F12/$C12</f>
        <v>0.97685185185185186</v>
      </c>
      <c r="J12" s="1809"/>
      <c r="L12" s="741"/>
    </row>
    <row r="13" spans="1:12" ht="15" customHeight="1" thickBot="1" x14ac:dyDescent="0.4">
      <c r="A13" s="323">
        <v>2</v>
      </c>
      <c r="B13" s="322" t="s">
        <v>6</v>
      </c>
      <c r="C13" s="1869">
        <v>208</v>
      </c>
      <c r="D13" s="1866">
        <v>7</v>
      </c>
      <c r="E13" s="1594">
        <f t="shared" ref="E13:E27" si="1">D13/C13</f>
        <v>3.3653846153846152E-2</v>
      </c>
      <c r="F13" s="483">
        <v>201</v>
      </c>
      <c r="G13" s="533">
        <f t="shared" si="0"/>
        <v>0.96634615384615385</v>
      </c>
      <c r="J13" s="1809"/>
      <c r="L13" s="741"/>
    </row>
    <row r="14" spans="1:12" ht="15" customHeight="1" thickBot="1" x14ac:dyDescent="0.4">
      <c r="A14" s="323">
        <v>3</v>
      </c>
      <c r="B14" s="322" t="s">
        <v>7</v>
      </c>
      <c r="C14" s="1869">
        <v>104</v>
      </c>
      <c r="D14" s="1866">
        <v>5</v>
      </c>
      <c r="E14" s="1594">
        <f t="shared" si="1"/>
        <v>4.807692307692308E-2</v>
      </c>
      <c r="F14" s="483">
        <v>99</v>
      </c>
      <c r="G14" s="533">
        <f t="shared" si="0"/>
        <v>0.95192307692307687</v>
      </c>
      <c r="J14" s="1809" t="s">
        <v>104</v>
      </c>
      <c r="L14" s="741"/>
    </row>
    <row r="15" spans="1:12" ht="15" customHeight="1" thickBot="1" x14ac:dyDescent="0.4">
      <c r="A15" s="323">
        <v>4</v>
      </c>
      <c r="B15" s="322" t="s">
        <v>8</v>
      </c>
      <c r="C15" s="1869">
        <v>103</v>
      </c>
      <c r="D15" s="1866">
        <v>11</v>
      </c>
      <c r="E15" s="1594">
        <f t="shared" si="1"/>
        <v>0.10679611650485436</v>
      </c>
      <c r="F15" s="483">
        <v>92</v>
      </c>
      <c r="G15" s="533">
        <f t="shared" si="0"/>
        <v>0.89320388349514568</v>
      </c>
      <c r="I15" s="1644"/>
      <c r="J15" s="1809"/>
      <c r="K15" s="1644"/>
      <c r="L15" s="1644"/>
    </row>
    <row r="16" spans="1:12" ht="15" customHeight="1" thickBot="1" x14ac:dyDescent="0.4">
      <c r="A16" s="323">
        <v>5</v>
      </c>
      <c r="B16" s="322" t="s">
        <v>9</v>
      </c>
      <c r="C16" s="1869">
        <v>111</v>
      </c>
      <c r="D16" s="1866">
        <v>7</v>
      </c>
      <c r="E16" s="1594">
        <f t="shared" si="1"/>
        <v>6.3063063063063057E-2</v>
      </c>
      <c r="F16" s="483">
        <v>104</v>
      </c>
      <c r="G16" s="533">
        <f t="shared" si="0"/>
        <v>0.93693693693693691</v>
      </c>
      <c r="H16" s="331" t="s">
        <v>631</v>
      </c>
      <c r="J16" s="1809"/>
    </row>
    <row r="17" spans="1:14" ht="15" customHeight="1" thickBot="1" x14ac:dyDescent="0.4">
      <c r="A17" s="323">
        <v>6</v>
      </c>
      <c r="B17" s="322" t="s">
        <v>10</v>
      </c>
      <c r="C17" s="1869">
        <v>26</v>
      </c>
      <c r="D17" s="1866">
        <v>4</v>
      </c>
      <c r="E17" s="1594">
        <f t="shared" si="1"/>
        <v>0.15384615384615385</v>
      </c>
      <c r="F17" s="483">
        <v>22</v>
      </c>
      <c r="G17" s="533">
        <f t="shared" si="0"/>
        <v>0.84615384615384615</v>
      </c>
      <c r="J17" s="1810"/>
      <c r="L17" s="741"/>
    </row>
    <row r="18" spans="1:14" ht="15" customHeight="1" thickBot="1" x14ac:dyDescent="0.4">
      <c r="A18" s="323">
        <v>7</v>
      </c>
      <c r="B18" s="322" t="s">
        <v>11</v>
      </c>
      <c r="C18" s="1869">
        <v>42</v>
      </c>
      <c r="D18" s="1866">
        <v>3</v>
      </c>
      <c r="E18" s="1594">
        <f t="shared" si="1"/>
        <v>7.1428571428571425E-2</v>
      </c>
      <c r="F18" s="483">
        <v>39</v>
      </c>
      <c r="G18" s="533">
        <f t="shared" si="0"/>
        <v>0.9285714285714286</v>
      </c>
    </row>
    <row r="19" spans="1:14" ht="15" customHeight="1" thickBot="1" x14ac:dyDescent="0.4">
      <c r="A19" s="323">
        <v>8</v>
      </c>
      <c r="B19" s="322" t="s">
        <v>12</v>
      </c>
      <c r="C19" s="1869">
        <v>73</v>
      </c>
      <c r="D19" s="1866">
        <v>7</v>
      </c>
      <c r="E19" s="1594">
        <f t="shared" si="1"/>
        <v>9.5890410958904104E-2</v>
      </c>
      <c r="F19" s="483">
        <v>66</v>
      </c>
      <c r="G19" s="533">
        <f t="shared" si="0"/>
        <v>0.90410958904109584</v>
      </c>
      <c r="J19" s="1811"/>
      <c r="L19" s="741"/>
    </row>
    <row r="20" spans="1:14" ht="15" customHeight="1" thickBot="1" x14ac:dyDescent="0.4">
      <c r="A20" s="323">
        <v>9</v>
      </c>
      <c r="B20" s="322" t="s">
        <v>13</v>
      </c>
      <c r="C20" s="1869">
        <v>100</v>
      </c>
      <c r="D20" s="1866">
        <v>1</v>
      </c>
      <c r="E20" s="1594">
        <f t="shared" si="1"/>
        <v>0.01</v>
      </c>
      <c r="F20" s="483">
        <v>99</v>
      </c>
      <c r="G20" s="533">
        <f t="shared" si="0"/>
        <v>0.99</v>
      </c>
    </row>
    <row r="21" spans="1:14" ht="15" customHeight="1" thickBot="1" x14ac:dyDescent="0.4">
      <c r="A21" s="323">
        <v>10</v>
      </c>
      <c r="B21" s="322" t="s">
        <v>14</v>
      </c>
      <c r="C21" s="1869">
        <v>84</v>
      </c>
      <c r="D21" s="1866">
        <v>0</v>
      </c>
      <c r="E21" s="1594">
        <f t="shared" si="1"/>
        <v>0</v>
      </c>
      <c r="F21" s="483">
        <v>84</v>
      </c>
      <c r="G21" s="533">
        <f t="shared" si="0"/>
        <v>1</v>
      </c>
      <c r="J21" s="1810"/>
      <c r="L21" s="741"/>
    </row>
    <row r="22" spans="1:14" ht="15" customHeight="1" thickBot="1" x14ac:dyDescent="0.4">
      <c r="A22" s="323">
        <v>11</v>
      </c>
      <c r="B22" s="322" t="s">
        <v>15</v>
      </c>
      <c r="C22" s="1869">
        <v>138</v>
      </c>
      <c r="D22" s="1866">
        <v>6</v>
      </c>
      <c r="E22" s="1594">
        <f t="shared" si="1"/>
        <v>4.3478260869565216E-2</v>
      </c>
      <c r="F22" s="483">
        <v>132</v>
      </c>
      <c r="G22" s="533">
        <f t="shared" si="0"/>
        <v>0.95652173913043481</v>
      </c>
    </row>
    <row r="23" spans="1:14" ht="15" customHeight="1" thickBot="1" x14ac:dyDescent="0.4">
      <c r="A23" s="323">
        <v>12</v>
      </c>
      <c r="B23" s="322" t="s">
        <v>16</v>
      </c>
      <c r="C23" s="1869">
        <v>155</v>
      </c>
      <c r="D23" s="1866">
        <v>3</v>
      </c>
      <c r="E23" s="1594">
        <f t="shared" si="1"/>
        <v>1.935483870967742E-2</v>
      </c>
      <c r="F23" s="483">
        <v>152</v>
      </c>
      <c r="G23" s="533">
        <f t="shared" si="0"/>
        <v>0.98064516129032253</v>
      </c>
      <c r="J23" s="1810"/>
      <c r="L23" s="741"/>
    </row>
    <row r="24" spans="1:14" ht="15" customHeight="1" thickBot="1" x14ac:dyDescent="0.4">
      <c r="A24" s="323">
        <v>13</v>
      </c>
      <c r="B24" s="322" t="s">
        <v>17</v>
      </c>
      <c r="C24" s="1869">
        <v>87</v>
      </c>
      <c r="D24" s="1866">
        <v>2</v>
      </c>
      <c r="E24" s="1594">
        <f t="shared" si="1"/>
        <v>2.2988505747126436E-2</v>
      </c>
      <c r="F24" s="483">
        <v>85</v>
      </c>
      <c r="G24" s="533">
        <f t="shared" si="0"/>
        <v>0.97701149425287359</v>
      </c>
    </row>
    <row r="25" spans="1:14" ht="15" customHeight="1" thickBot="1" x14ac:dyDescent="0.4">
      <c r="A25" s="323">
        <v>14</v>
      </c>
      <c r="B25" s="322" t="s">
        <v>18</v>
      </c>
      <c r="C25" s="1869">
        <v>26</v>
      </c>
      <c r="D25" s="1866">
        <v>0</v>
      </c>
      <c r="E25" s="1594">
        <f t="shared" si="1"/>
        <v>0</v>
      </c>
      <c r="F25" s="483">
        <v>26</v>
      </c>
      <c r="G25" s="533">
        <f t="shared" si="0"/>
        <v>1</v>
      </c>
      <c r="I25" s="330" t="s">
        <v>104</v>
      </c>
      <c r="J25" s="1810"/>
      <c r="L25" s="741"/>
      <c r="N25" s="330" t="s">
        <v>104</v>
      </c>
    </row>
    <row r="26" spans="1:14" ht="15" customHeight="1" thickBot="1" x14ac:dyDescent="0.4">
      <c r="A26" s="534">
        <v>15</v>
      </c>
      <c r="B26" s="460" t="s">
        <v>19</v>
      </c>
      <c r="C26" s="1870">
        <v>156</v>
      </c>
      <c r="D26" s="1867">
        <v>8</v>
      </c>
      <c r="E26" s="1594">
        <f t="shared" si="1"/>
        <v>5.128205128205128E-2</v>
      </c>
      <c r="F26" s="484">
        <v>148</v>
      </c>
      <c r="G26" s="535">
        <f t="shared" si="0"/>
        <v>0.94871794871794868</v>
      </c>
    </row>
    <row r="27" spans="1:14" ht="15" customHeight="1" thickBot="1" x14ac:dyDescent="0.4">
      <c r="A27" s="592"/>
      <c r="B27" s="1240" t="s">
        <v>597</v>
      </c>
      <c r="C27" s="1952">
        <f>SUM(C12:C26)</f>
        <v>1629</v>
      </c>
      <c r="D27" s="1241">
        <f>SUM(D12:D26)</f>
        <v>69</v>
      </c>
      <c r="E27" s="1594">
        <f t="shared" si="1"/>
        <v>4.2357274401473299E-2</v>
      </c>
      <c r="F27" s="590">
        <f>SUM(F12:F26)</f>
        <v>1560</v>
      </c>
      <c r="G27" s="591">
        <f>F27/C27</f>
        <v>0.9576427255985267</v>
      </c>
      <c r="I27" s="1219"/>
      <c r="J27" s="1810"/>
    </row>
    <row r="28" spans="1:14" ht="15" customHeight="1" x14ac:dyDescent="0.35">
      <c r="A28" s="592"/>
      <c r="B28" s="593" t="s">
        <v>559</v>
      </c>
      <c r="C28" s="594">
        <v>1640</v>
      </c>
      <c r="D28" s="595">
        <v>74</v>
      </c>
      <c r="E28" s="596">
        <v>4.5121951219512194E-2</v>
      </c>
      <c r="F28" s="597">
        <v>1570</v>
      </c>
      <c r="G28" s="598">
        <v>0.95731707317073167</v>
      </c>
      <c r="I28" s="1219"/>
      <c r="J28" s="1810"/>
    </row>
    <row r="29" spans="1:14" ht="15" customHeight="1" thickBot="1" x14ac:dyDescent="0.35">
      <c r="A29" s="523"/>
      <c r="B29" s="524" t="s">
        <v>527</v>
      </c>
      <c r="C29" s="525">
        <v>1656</v>
      </c>
      <c r="D29" s="462">
        <v>63</v>
      </c>
      <c r="E29" s="463">
        <v>3.8043478260869568E-2</v>
      </c>
      <c r="F29" s="527">
        <v>1593</v>
      </c>
      <c r="G29" s="464">
        <v>0.96195652173913049</v>
      </c>
      <c r="I29" s="1219"/>
      <c r="J29" s="1714"/>
    </row>
    <row r="30" spans="1:14" ht="15" customHeight="1" thickBot="1" x14ac:dyDescent="0.4">
      <c r="A30" s="592"/>
      <c r="B30" s="593" t="s">
        <v>502</v>
      </c>
      <c r="C30" s="594">
        <v>1533</v>
      </c>
      <c r="D30" s="595">
        <v>63</v>
      </c>
      <c r="E30" s="596">
        <v>4.1095890410958902E-2</v>
      </c>
      <c r="F30" s="597">
        <v>1470</v>
      </c>
      <c r="G30" s="598">
        <v>0.95890410958904104</v>
      </c>
      <c r="I30" s="1219"/>
      <c r="J30" s="1810"/>
    </row>
    <row r="31" spans="1:14" ht="15" customHeight="1" x14ac:dyDescent="0.35">
      <c r="A31" s="592"/>
      <c r="B31" s="593" t="s">
        <v>480</v>
      </c>
      <c r="C31" s="594">
        <v>1483</v>
      </c>
      <c r="D31" s="595">
        <v>52</v>
      </c>
      <c r="E31" s="596">
        <v>3.5064059339177341E-2</v>
      </c>
      <c r="F31" s="597">
        <v>1431</v>
      </c>
      <c r="G31" s="598">
        <v>0.96493594066082267</v>
      </c>
      <c r="I31" s="1219"/>
      <c r="J31" s="1810"/>
    </row>
    <row r="32" spans="1:14" s="1644" customFormat="1" ht="15" customHeight="1" thickBot="1" x14ac:dyDescent="0.35">
      <c r="A32" s="523"/>
      <c r="B32" s="524" t="s">
        <v>399</v>
      </c>
      <c r="C32" s="525">
        <v>1509</v>
      </c>
      <c r="D32" s="462">
        <v>57</v>
      </c>
      <c r="E32" s="463">
        <v>3.7773359840954271E-2</v>
      </c>
      <c r="F32" s="527">
        <v>1452</v>
      </c>
      <c r="G32" s="464">
        <v>0.96222664015904569</v>
      </c>
      <c r="H32" s="2140"/>
      <c r="I32" s="2141"/>
    </row>
    <row r="33" spans="1:10" ht="15" customHeight="1" x14ac:dyDescent="0.35">
      <c r="A33" s="592"/>
      <c r="B33" s="593" t="s">
        <v>388</v>
      </c>
      <c r="C33" s="594">
        <v>1565</v>
      </c>
      <c r="D33" s="595">
        <v>40</v>
      </c>
      <c r="E33" s="596">
        <v>2.5559105431309903E-2</v>
      </c>
      <c r="F33" s="597">
        <v>1525</v>
      </c>
      <c r="G33" s="598">
        <v>0.9744408945686901</v>
      </c>
      <c r="I33" s="1219"/>
      <c r="J33" s="1810"/>
    </row>
    <row r="34" spans="1:10" ht="15" customHeight="1" thickBot="1" x14ac:dyDescent="0.35">
      <c r="A34" s="523"/>
      <c r="B34" s="524" t="s">
        <v>348</v>
      </c>
      <c r="C34" s="525">
        <v>1493</v>
      </c>
      <c r="D34" s="462">
        <v>43</v>
      </c>
      <c r="E34" s="463">
        <v>2.8801071667782986E-2</v>
      </c>
      <c r="F34" s="527">
        <v>1450</v>
      </c>
      <c r="G34" s="464">
        <v>0.97119892833221699</v>
      </c>
      <c r="I34" s="1219"/>
    </row>
    <row r="35" spans="1:10" ht="15" customHeight="1" x14ac:dyDescent="0.35">
      <c r="A35" s="592"/>
      <c r="B35" s="593" t="s">
        <v>338</v>
      </c>
      <c r="C35" s="594">
        <v>1599</v>
      </c>
      <c r="D35" s="595">
        <v>57</v>
      </c>
      <c r="E35" s="596">
        <v>3.5647279549718573E-2</v>
      </c>
      <c r="F35" s="597">
        <v>1541</v>
      </c>
      <c r="G35" s="598">
        <v>0.96372732958098817</v>
      </c>
      <c r="I35" s="39"/>
      <c r="J35" s="1810"/>
    </row>
    <row r="36" spans="1:10" ht="15" customHeight="1" thickBot="1" x14ac:dyDescent="0.35">
      <c r="A36" s="523"/>
      <c r="B36" s="524" t="s">
        <v>322</v>
      </c>
      <c r="C36" s="525">
        <v>1601</v>
      </c>
      <c r="D36" s="462">
        <v>62</v>
      </c>
      <c r="E36" s="463">
        <v>3.8725796377264213E-2</v>
      </c>
      <c r="F36" s="527">
        <v>1539</v>
      </c>
      <c r="G36" s="464">
        <v>0.96127420362273575</v>
      </c>
      <c r="I36" s="39"/>
      <c r="J36" s="1809"/>
    </row>
    <row r="37" spans="1:10" ht="15" customHeight="1" x14ac:dyDescent="0.3">
      <c r="A37" s="1149"/>
      <c r="B37" s="1150" t="s">
        <v>318</v>
      </c>
      <c r="C37" s="1151">
        <v>1666</v>
      </c>
      <c r="D37" s="1812">
        <v>71</v>
      </c>
      <c r="E37" s="1152">
        <v>4.2617046818727494E-2</v>
      </c>
      <c r="F37" s="1153">
        <v>1595</v>
      </c>
      <c r="G37" s="1154">
        <v>0.95738295318127253</v>
      </c>
      <c r="I37" s="39"/>
      <c r="J37" s="1810"/>
    </row>
    <row r="38" spans="1:10" ht="15" customHeight="1" thickBot="1" x14ac:dyDescent="0.35">
      <c r="A38" s="459"/>
      <c r="B38" s="460" t="s">
        <v>299</v>
      </c>
      <c r="C38" s="461">
        <v>1535</v>
      </c>
      <c r="D38" s="527">
        <v>65</v>
      </c>
      <c r="E38" s="463">
        <v>4.2345276872964167E-2</v>
      </c>
      <c r="F38" s="155">
        <v>1470</v>
      </c>
      <c r="G38" s="464">
        <v>0.95765472312703581</v>
      </c>
      <c r="I38" s="39"/>
      <c r="J38" s="1809"/>
    </row>
    <row r="39" spans="1:10" ht="15" hidden="1" customHeight="1" outlineLevel="1" thickBot="1" x14ac:dyDescent="0.35">
      <c r="A39" s="1142"/>
      <c r="B39" s="1143" t="s">
        <v>292</v>
      </c>
      <c r="C39" s="1144">
        <v>1582</v>
      </c>
      <c r="D39" s="1145">
        <v>81</v>
      </c>
      <c r="E39" s="1146">
        <v>5.120101137800253E-2</v>
      </c>
      <c r="F39" s="1147">
        <v>1501</v>
      </c>
      <c r="G39" s="1148">
        <v>0.94879898862199752</v>
      </c>
      <c r="I39" s="39"/>
      <c r="J39" s="1810">
        <v>39</v>
      </c>
    </row>
    <row r="40" spans="1:10" ht="12.9" hidden="1" outlineLevel="1" collapsed="1" x14ac:dyDescent="0.35">
      <c r="A40" s="335" t="s">
        <v>113</v>
      </c>
      <c r="B40" s="321"/>
      <c r="C40" s="856"/>
      <c r="D40" s="856"/>
      <c r="E40" s="856"/>
      <c r="F40" s="856"/>
      <c r="G40" s="856"/>
      <c r="J40" s="1809"/>
    </row>
    <row r="41" spans="1:10" ht="11.25" hidden="1" customHeight="1" outlineLevel="1" x14ac:dyDescent="0.3">
      <c r="A41" s="321" t="s">
        <v>221</v>
      </c>
      <c r="B41" s="856"/>
      <c r="C41" s="856"/>
      <c r="D41" s="856"/>
      <c r="E41" s="856"/>
      <c r="F41" s="856"/>
      <c r="G41" s="856"/>
      <c r="J41" s="1810">
        <v>134</v>
      </c>
    </row>
    <row r="42" spans="1:10" ht="15" customHeight="1" collapsed="1" x14ac:dyDescent="0.35">
      <c r="A42" s="835" t="s">
        <v>460</v>
      </c>
      <c r="B42" s="856"/>
      <c r="C42" s="856"/>
      <c r="D42" s="856"/>
      <c r="E42" s="856"/>
      <c r="F42" s="856"/>
      <c r="G42" s="856"/>
      <c r="J42" s="40"/>
    </row>
    <row r="43" spans="1:10" ht="15" customHeight="1" x14ac:dyDescent="0.3">
      <c r="A43" s="321"/>
      <c r="B43" s="856"/>
      <c r="C43" s="856"/>
      <c r="D43" s="856"/>
      <c r="E43" s="856"/>
      <c r="F43" s="856"/>
      <c r="G43" s="856"/>
      <c r="J43" s="40"/>
    </row>
    <row r="44" spans="1:10" x14ac:dyDescent="0.3">
      <c r="A44" s="1219"/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41"/>
  <sheetViews>
    <sheetView showGridLines="0" topLeftCell="A2" zoomScaleNormal="100" workbookViewId="0">
      <selection activeCell="I9" sqref="I9"/>
    </sheetView>
  </sheetViews>
  <sheetFormatPr baseColWidth="10" defaultColWidth="11.4609375" defaultRowHeight="12.45" outlineLevelRow="1" x14ac:dyDescent="0.3"/>
  <cols>
    <col min="1" max="1" width="8.07421875" style="25" customWidth="1"/>
    <col min="2" max="2" width="28.07421875" style="25" customWidth="1"/>
    <col min="3" max="3" width="13.3046875" style="25" customWidth="1"/>
    <col min="4" max="4" width="12.69140625" style="25" customWidth="1"/>
    <col min="5" max="16384" width="11.4609375" style="25"/>
  </cols>
  <sheetData>
    <row r="2" spans="1:19" x14ac:dyDescent="0.3">
      <c r="A2" s="26" t="s">
        <v>0</v>
      </c>
    </row>
    <row r="3" spans="1:19" x14ac:dyDescent="0.3">
      <c r="A3" s="26"/>
    </row>
    <row r="4" spans="1:19" x14ac:dyDescent="0.3">
      <c r="A4" s="26" t="str">
        <f>A9</f>
        <v>Tabell 1-10-B Antall deltakere i Introduksjonsprogrammet og Jobbsjansen pr 31.12.</v>
      </c>
    </row>
    <row r="5" spans="1:19" x14ac:dyDescent="0.3">
      <c r="A5" s="26"/>
    </row>
    <row r="6" spans="1:19" x14ac:dyDescent="0.3">
      <c r="A6" s="26"/>
    </row>
    <row r="7" spans="1:19" x14ac:dyDescent="0.3">
      <c r="A7" s="26"/>
    </row>
    <row r="8" spans="1:19" ht="21.75" customHeight="1" x14ac:dyDescent="0.3">
      <c r="B8" s="325"/>
      <c r="C8" s="325"/>
      <c r="D8" s="325"/>
    </row>
    <row r="9" spans="1:19" ht="27.15" customHeight="1" thickBot="1" x14ac:dyDescent="0.35">
      <c r="A9" s="318" t="s">
        <v>607</v>
      </c>
    </row>
    <row r="10" spans="1:19" ht="80.25" customHeight="1" thickBot="1" x14ac:dyDescent="0.35">
      <c r="A10" s="56" t="s">
        <v>38</v>
      </c>
      <c r="B10" s="57" t="s">
        <v>3</v>
      </c>
      <c r="C10" s="58" t="s">
        <v>219</v>
      </c>
      <c r="D10" s="1999" t="s">
        <v>308</v>
      </c>
      <c r="H10" s="1953"/>
    </row>
    <row r="11" spans="1:19" ht="15" customHeight="1" x14ac:dyDescent="0.35">
      <c r="A11" s="1851">
        <v>1</v>
      </c>
      <c r="B11" s="1852" t="s">
        <v>5</v>
      </c>
      <c r="C11" s="1955">
        <v>63</v>
      </c>
      <c r="D11" s="1955">
        <v>0</v>
      </c>
      <c r="F11" s="405"/>
      <c r="G11" s="407"/>
      <c r="H11" s="1953"/>
      <c r="I11" s="405"/>
      <c r="J11" s="404"/>
      <c r="K11" s="405"/>
      <c r="L11" s="404"/>
      <c r="M11" s="404"/>
      <c r="N11" s="405"/>
      <c r="O11" s="405"/>
      <c r="P11" s="405"/>
      <c r="Q11" s="405"/>
      <c r="R11" s="404"/>
      <c r="S11" s="405"/>
    </row>
    <row r="12" spans="1:19" ht="15" customHeight="1" x14ac:dyDescent="0.35">
      <c r="A12" s="173">
        <v>2</v>
      </c>
      <c r="B12" s="28" t="s">
        <v>6</v>
      </c>
      <c r="C12" s="1956">
        <v>67</v>
      </c>
      <c r="D12" s="1956">
        <v>38</v>
      </c>
      <c r="G12" s="407"/>
      <c r="H12" s="1953"/>
    </row>
    <row r="13" spans="1:19" ht="15" customHeight="1" x14ac:dyDescent="0.35">
      <c r="A13" s="173">
        <v>3</v>
      </c>
      <c r="B13" s="28" t="s">
        <v>7</v>
      </c>
      <c r="C13" s="1956">
        <v>69</v>
      </c>
      <c r="D13" s="1956">
        <v>39</v>
      </c>
      <c r="G13" s="407"/>
      <c r="H13" s="1953"/>
    </row>
    <row r="14" spans="1:19" ht="15" customHeight="1" x14ac:dyDescent="0.35">
      <c r="A14" s="173">
        <v>4</v>
      </c>
      <c r="B14" s="28" t="s">
        <v>303</v>
      </c>
      <c r="C14" s="1956">
        <v>44</v>
      </c>
      <c r="D14" s="1956">
        <v>0</v>
      </c>
      <c r="G14" s="407"/>
      <c r="H14" s="1953"/>
    </row>
    <row r="15" spans="1:19" ht="15" customHeight="1" x14ac:dyDescent="0.35">
      <c r="A15" s="173">
        <v>5</v>
      </c>
      <c r="B15" s="28" t="s">
        <v>9</v>
      </c>
      <c r="C15" s="1956">
        <v>34</v>
      </c>
      <c r="D15" s="1956">
        <v>0</v>
      </c>
      <c r="G15" s="407"/>
      <c r="H15" s="1953"/>
    </row>
    <row r="16" spans="1:19" ht="15" customHeight="1" x14ac:dyDescent="0.35">
      <c r="A16" s="173">
        <v>6</v>
      </c>
      <c r="B16" s="28" t="s">
        <v>309</v>
      </c>
      <c r="C16" s="1956">
        <v>35</v>
      </c>
      <c r="D16" s="1956">
        <v>2</v>
      </c>
      <c r="G16" s="407"/>
      <c r="H16" s="1953"/>
    </row>
    <row r="17" spans="1:11" ht="15" customHeight="1" x14ac:dyDescent="0.35">
      <c r="A17" s="173">
        <v>7</v>
      </c>
      <c r="B17" s="28" t="s">
        <v>310</v>
      </c>
      <c r="C17" s="1956">
        <v>34</v>
      </c>
      <c r="D17" s="1956">
        <v>7</v>
      </c>
      <c r="G17" s="407"/>
      <c r="H17" s="1953"/>
    </row>
    <row r="18" spans="1:11" ht="15" customHeight="1" x14ac:dyDescent="0.35">
      <c r="A18" s="173">
        <v>8</v>
      </c>
      <c r="B18" s="28" t="s">
        <v>304</v>
      </c>
      <c r="C18" s="1956">
        <v>60</v>
      </c>
      <c r="D18" s="1956">
        <v>17</v>
      </c>
      <c r="G18" s="407"/>
      <c r="H18" s="1953"/>
    </row>
    <row r="19" spans="1:11" ht="15" customHeight="1" x14ac:dyDescent="0.35">
      <c r="A19" s="173">
        <v>9</v>
      </c>
      <c r="B19" s="28" t="s">
        <v>13</v>
      </c>
      <c r="C19" s="1956">
        <v>21</v>
      </c>
      <c r="D19" s="1956">
        <v>53</v>
      </c>
      <c r="G19" s="407"/>
      <c r="H19" s="1953"/>
    </row>
    <row r="20" spans="1:11" ht="15" customHeight="1" x14ac:dyDescent="0.35">
      <c r="A20" s="173">
        <v>10</v>
      </c>
      <c r="B20" s="28" t="s">
        <v>14</v>
      </c>
      <c r="C20" s="1956">
        <v>26</v>
      </c>
      <c r="D20" s="1956">
        <v>48</v>
      </c>
      <c r="G20" s="407"/>
      <c r="H20" s="1953"/>
      <c r="K20" s="25" t="s">
        <v>104</v>
      </c>
    </row>
    <row r="21" spans="1:11" ht="15" customHeight="1" x14ac:dyDescent="0.35">
      <c r="A21" s="173">
        <v>11</v>
      </c>
      <c r="B21" s="28" t="s">
        <v>15</v>
      </c>
      <c r="C21" s="1956">
        <v>37</v>
      </c>
      <c r="D21" s="1956">
        <v>50</v>
      </c>
      <c r="G21" s="407"/>
      <c r="H21" s="1953"/>
    </row>
    <row r="22" spans="1:11" ht="15" customHeight="1" x14ac:dyDescent="0.35">
      <c r="A22" s="173">
        <v>12</v>
      </c>
      <c r="B22" s="28" t="s">
        <v>16</v>
      </c>
      <c r="C22" s="1956">
        <v>36</v>
      </c>
      <c r="D22" s="1956">
        <v>0</v>
      </c>
      <c r="G22" s="407"/>
      <c r="H22" s="1953"/>
      <c r="I22" s="25" t="s">
        <v>561</v>
      </c>
      <c r="J22" s="25" t="s">
        <v>104</v>
      </c>
    </row>
    <row r="23" spans="1:11" ht="15" customHeight="1" x14ac:dyDescent="0.35">
      <c r="A23" s="174">
        <v>13</v>
      </c>
      <c r="B23" s="29" t="s">
        <v>311</v>
      </c>
      <c r="C23" s="1956">
        <v>35</v>
      </c>
      <c r="D23" s="1956">
        <v>0</v>
      </c>
      <c r="G23" s="407"/>
      <c r="H23" s="1953"/>
    </row>
    <row r="24" spans="1:11" ht="15" customHeight="1" x14ac:dyDescent="0.35">
      <c r="A24" s="173">
        <v>14</v>
      </c>
      <c r="B24" s="28" t="s">
        <v>305</v>
      </c>
      <c r="C24" s="1956">
        <v>34</v>
      </c>
      <c r="D24" s="1956">
        <v>27</v>
      </c>
      <c r="G24" s="407"/>
      <c r="H24" s="1953"/>
    </row>
    <row r="25" spans="1:11" ht="15" customHeight="1" thickBot="1" x14ac:dyDescent="0.4">
      <c r="A25" s="842">
        <v>15</v>
      </c>
      <c r="B25" s="1853" t="s">
        <v>306</v>
      </c>
      <c r="C25" s="1957">
        <v>42</v>
      </c>
      <c r="D25" s="1957">
        <v>73</v>
      </c>
      <c r="G25" s="407"/>
    </row>
    <row r="26" spans="1:11" s="1242" customFormat="1" ht="15" customHeight="1" thickBot="1" x14ac:dyDescent="0.4">
      <c r="A26" s="1958"/>
      <c r="B26" s="1959" t="s">
        <v>608</v>
      </c>
      <c r="C26" s="1960">
        <f>SUM(C11:C25)</f>
        <v>637</v>
      </c>
      <c r="D26" s="1961">
        <f>SUM(D11:D25)</f>
        <v>354</v>
      </c>
      <c r="G26" s="407"/>
    </row>
    <row r="27" spans="1:11" s="1242" customFormat="1" ht="15" customHeight="1" thickBot="1" x14ac:dyDescent="0.4">
      <c r="A27" s="1813"/>
      <c r="B27" s="1855" t="s">
        <v>587</v>
      </c>
      <c r="C27" s="1856">
        <v>690</v>
      </c>
      <c r="D27" s="1857">
        <v>291</v>
      </c>
      <c r="G27" s="407"/>
    </row>
    <row r="28" spans="1:11" s="1242" customFormat="1" ht="15" customHeight="1" x14ac:dyDescent="0.35">
      <c r="A28" s="1958"/>
      <c r="B28" s="1855" t="s">
        <v>560</v>
      </c>
      <c r="C28" s="1856">
        <v>895</v>
      </c>
      <c r="D28" s="1857">
        <v>292</v>
      </c>
      <c r="G28" s="407"/>
    </row>
    <row r="29" spans="1:11" s="1242" customFormat="1" ht="15" customHeight="1" thickBot="1" x14ac:dyDescent="0.4">
      <c r="A29" s="832"/>
      <c r="B29" s="1064" t="s">
        <v>526</v>
      </c>
      <c r="C29" s="855">
        <v>1041</v>
      </c>
      <c r="D29" s="826">
        <v>127</v>
      </c>
      <c r="G29" s="407"/>
    </row>
    <row r="30" spans="1:11" s="1242" customFormat="1" ht="15" customHeight="1" x14ac:dyDescent="0.35">
      <c r="A30" s="1813"/>
      <c r="B30" s="1855" t="s">
        <v>525</v>
      </c>
      <c r="C30" s="1856">
        <v>1354</v>
      </c>
      <c r="D30" s="1857">
        <v>304</v>
      </c>
      <c r="G30" s="407"/>
    </row>
    <row r="31" spans="1:11" s="1242" customFormat="1" ht="15" customHeight="1" thickBot="1" x14ac:dyDescent="0.4">
      <c r="A31" s="832"/>
      <c r="B31" s="1064" t="s">
        <v>535</v>
      </c>
      <c r="C31" s="855">
        <v>1412</v>
      </c>
      <c r="D31" s="826">
        <v>288</v>
      </c>
      <c r="G31" s="407"/>
    </row>
    <row r="32" spans="1:11" s="1242" customFormat="1" ht="15" customHeight="1" x14ac:dyDescent="0.3">
      <c r="A32" s="1813"/>
      <c r="B32" s="1855" t="s">
        <v>479</v>
      </c>
      <c r="C32" s="1856">
        <v>1491</v>
      </c>
      <c r="D32" s="1857">
        <v>238</v>
      </c>
      <c r="G32" s="1854"/>
    </row>
    <row r="33" spans="1:4" s="1242" customFormat="1" ht="15" customHeight="1" thickBot="1" x14ac:dyDescent="0.35">
      <c r="A33" s="832"/>
      <c r="B33" s="1064" t="s">
        <v>398</v>
      </c>
      <c r="C33" s="855">
        <v>1368</v>
      </c>
      <c r="D33" s="826">
        <v>232</v>
      </c>
    </row>
    <row r="34" spans="1:4" s="1242" customFormat="1" ht="15" customHeight="1" x14ac:dyDescent="0.3">
      <c r="A34" s="612"/>
      <c r="B34" s="1063" t="s">
        <v>389</v>
      </c>
      <c r="C34" s="854">
        <v>1183</v>
      </c>
      <c r="D34" s="830">
        <v>378</v>
      </c>
    </row>
    <row r="35" spans="1:4" ht="15" customHeight="1" thickBot="1" x14ac:dyDescent="0.35">
      <c r="A35" s="832"/>
      <c r="B35" s="1064" t="s">
        <v>349</v>
      </c>
      <c r="C35" s="855">
        <v>1084</v>
      </c>
      <c r="D35" s="826">
        <v>462</v>
      </c>
    </row>
    <row r="36" spans="1:4" ht="15" customHeight="1" x14ac:dyDescent="0.3">
      <c r="A36" s="612"/>
      <c r="B36" s="1063" t="s">
        <v>339</v>
      </c>
      <c r="C36" s="854">
        <v>853</v>
      </c>
      <c r="D36" s="830">
        <v>504</v>
      </c>
    </row>
    <row r="37" spans="1:4" ht="15" customHeight="1" thickBot="1" x14ac:dyDescent="0.35">
      <c r="A37" s="832"/>
      <c r="B37" s="1064" t="s">
        <v>323</v>
      </c>
      <c r="C37" s="855">
        <v>818</v>
      </c>
      <c r="D37" s="826">
        <v>412</v>
      </c>
    </row>
    <row r="38" spans="1:4" ht="15" customHeight="1" x14ac:dyDescent="0.3">
      <c r="A38" s="1159"/>
      <c r="B38" s="1065" t="s">
        <v>319</v>
      </c>
      <c r="C38" s="1160">
        <v>830</v>
      </c>
      <c r="D38" s="822">
        <v>460</v>
      </c>
    </row>
    <row r="39" spans="1:4" ht="15" customHeight="1" thickBot="1" x14ac:dyDescent="0.35">
      <c r="A39" s="832"/>
      <c r="B39" s="1064" t="s">
        <v>307</v>
      </c>
      <c r="C39" s="855">
        <v>877</v>
      </c>
      <c r="D39" s="826">
        <v>353</v>
      </c>
    </row>
    <row r="40" spans="1:4" ht="15" hidden="1" customHeight="1" outlineLevel="1" x14ac:dyDescent="0.3">
      <c r="A40" s="1155"/>
      <c r="B40" s="1156" t="s">
        <v>293</v>
      </c>
      <c r="C40" s="1157">
        <v>786</v>
      </c>
      <c r="D40" s="1158">
        <v>327</v>
      </c>
    </row>
    <row r="41" spans="1:4" collapsed="1" x14ac:dyDescent="0.3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showGridLines="0" topLeftCell="B1" zoomScaleNormal="100" workbookViewId="0">
      <selection activeCell="G9" sqref="G9"/>
    </sheetView>
  </sheetViews>
  <sheetFormatPr baseColWidth="10" defaultColWidth="11.4609375" defaultRowHeight="12.45" outlineLevelRow="1" x14ac:dyDescent="0.3"/>
  <cols>
    <col min="1" max="1" width="8.07421875" style="25" customWidth="1"/>
    <col min="2" max="2" width="28.07421875" style="25" bestFit="1" customWidth="1"/>
    <col min="3" max="5" width="12.69140625" style="25" customWidth="1"/>
    <col min="6" max="16384" width="11.4609375" style="25"/>
  </cols>
  <sheetData>
    <row r="2" spans="1:11" x14ac:dyDescent="0.3">
      <c r="A2" s="26" t="s">
        <v>0</v>
      </c>
    </row>
    <row r="3" spans="1:11" x14ac:dyDescent="0.3">
      <c r="A3" s="26"/>
    </row>
    <row r="4" spans="1:11" x14ac:dyDescent="0.3">
      <c r="A4" s="26" t="str">
        <f>A8</f>
        <v>Tabell 1-11-A - Kvalifiseringsprogram - saksmengde 01.01.-31.12.</v>
      </c>
    </row>
    <row r="5" spans="1:11" x14ac:dyDescent="0.3">
      <c r="A5" s="26"/>
    </row>
    <row r="6" spans="1:11" ht="12.9" x14ac:dyDescent="0.35">
      <c r="A6" s="835" t="s">
        <v>460</v>
      </c>
    </row>
    <row r="7" spans="1:11" x14ac:dyDescent="0.3">
      <c r="A7" s="26"/>
    </row>
    <row r="8" spans="1:11" ht="31.5" customHeight="1" thickBot="1" x14ac:dyDescent="0.35">
      <c r="A8" s="324" t="s">
        <v>562</v>
      </c>
      <c r="B8" s="325"/>
      <c r="C8" s="325"/>
      <c r="D8" s="325"/>
      <c r="E8" s="325"/>
    </row>
    <row r="9" spans="1:11" ht="13.5" customHeight="1" thickBot="1" x14ac:dyDescent="0.35">
      <c r="A9" s="2180" t="s">
        <v>38</v>
      </c>
      <c r="B9" s="2182" t="s">
        <v>3</v>
      </c>
      <c r="C9" s="2182" t="s">
        <v>190</v>
      </c>
      <c r="D9" s="2182" t="s">
        <v>188</v>
      </c>
      <c r="E9" s="2185" t="s">
        <v>189</v>
      </c>
      <c r="I9" s="741"/>
      <c r="J9" s="741"/>
      <c r="K9" s="741"/>
    </row>
    <row r="10" spans="1:11" ht="40.5" customHeight="1" thickBot="1" x14ac:dyDescent="0.35">
      <c r="A10" s="2181"/>
      <c r="B10" s="2183"/>
      <c r="C10" s="2184"/>
      <c r="D10" s="2184"/>
      <c r="E10" s="2186"/>
      <c r="I10" s="741"/>
      <c r="J10" s="741"/>
      <c r="K10" s="741"/>
    </row>
    <row r="11" spans="1:11" x14ac:dyDescent="0.3">
      <c r="A11" s="381">
        <v>1</v>
      </c>
      <c r="B11" s="326" t="s">
        <v>5</v>
      </c>
      <c r="C11" s="490">
        <v>180</v>
      </c>
      <c r="D11" s="485">
        <v>77</v>
      </c>
      <c r="E11" s="486">
        <v>47</v>
      </c>
      <c r="G11" s="741"/>
      <c r="H11" s="741" t="s">
        <v>104</v>
      </c>
      <c r="I11" s="741"/>
      <c r="J11" s="741"/>
      <c r="K11" s="837"/>
    </row>
    <row r="12" spans="1:11" x14ac:dyDescent="0.3">
      <c r="A12" s="382">
        <v>2</v>
      </c>
      <c r="B12" s="327" t="s">
        <v>6</v>
      </c>
      <c r="C12" s="491">
        <v>104</v>
      </c>
      <c r="D12" s="487">
        <v>97</v>
      </c>
      <c r="E12" s="488">
        <v>1</v>
      </c>
      <c r="G12" s="741"/>
      <c r="H12" s="741"/>
      <c r="I12" s="741"/>
      <c r="J12" s="741"/>
      <c r="K12" s="741"/>
    </row>
    <row r="13" spans="1:11" x14ac:dyDescent="0.3">
      <c r="A13" s="382">
        <v>3</v>
      </c>
      <c r="B13" s="327" t="s">
        <v>7</v>
      </c>
      <c r="C13" s="491">
        <v>31</v>
      </c>
      <c r="D13" s="487">
        <v>31</v>
      </c>
      <c r="E13" s="488">
        <v>1</v>
      </c>
      <c r="G13" s="741"/>
      <c r="H13" s="741"/>
      <c r="I13" s="741"/>
      <c r="J13" s="741"/>
      <c r="K13" s="741"/>
    </row>
    <row r="14" spans="1:11" x14ac:dyDescent="0.3">
      <c r="A14" s="382">
        <v>4</v>
      </c>
      <c r="B14" s="327" t="s">
        <v>8</v>
      </c>
      <c r="C14" s="491">
        <v>60</v>
      </c>
      <c r="D14" s="487">
        <v>47</v>
      </c>
      <c r="E14" s="488">
        <v>9</v>
      </c>
      <c r="G14" s="741"/>
      <c r="H14" s="741"/>
      <c r="I14" s="741"/>
      <c r="J14" s="741"/>
      <c r="K14" s="741"/>
    </row>
    <row r="15" spans="1:11" x14ac:dyDescent="0.3">
      <c r="A15" s="382">
        <v>5</v>
      </c>
      <c r="B15" s="327" t="s">
        <v>9</v>
      </c>
      <c r="C15" s="491">
        <v>144</v>
      </c>
      <c r="D15" s="487">
        <v>52</v>
      </c>
      <c r="E15" s="488">
        <v>4</v>
      </c>
      <c r="G15" s="741"/>
      <c r="H15" s="741"/>
      <c r="I15" s="741"/>
      <c r="J15" s="741"/>
      <c r="K15" s="741"/>
    </row>
    <row r="16" spans="1:11" x14ac:dyDescent="0.3">
      <c r="A16" s="382">
        <v>6</v>
      </c>
      <c r="B16" s="327" t="s">
        <v>10</v>
      </c>
      <c r="C16" s="491">
        <v>13</v>
      </c>
      <c r="D16" s="487">
        <v>13</v>
      </c>
      <c r="E16" s="488">
        <v>0</v>
      </c>
      <c r="G16" s="741"/>
      <c r="H16" s="741"/>
    </row>
    <row r="17" spans="1:11" x14ac:dyDescent="0.3">
      <c r="A17" s="382">
        <v>7</v>
      </c>
      <c r="B17" s="327" t="s">
        <v>11</v>
      </c>
      <c r="C17" s="491">
        <v>20</v>
      </c>
      <c r="D17" s="487">
        <v>11</v>
      </c>
      <c r="E17" s="488">
        <v>8</v>
      </c>
      <c r="G17" s="741"/>
      <c r="H17" s="741"/>
      <c r="I17" s="1242"/>
      <c r="J17" s="1242"/>
      <c r="K17" s="1242"/>
    </row>
    <row r="18" spans="1:11" x14ac:dyDescent="0.3">
      <c r="A18" s="382">
        <v>8</v>
      </c>
      <c r="B18" s="327" t="s">
        <v>12</v>
      </c>
      <c r="C18" s="491">
        <v>37</v>
      </c>
      <c r="D18" s="487">
        <v>34</v>
      </c>
      <c r="E18" s="488">
        <v>0</v>
      </c>
      <c r="G18" s="741"/>
      <c r="H18" s="741"/>
    </row>
    <row r="19" spans="1:11" x14ac:dyDescent="0.3">
      <c r="A19" s="382">
        <v>9</v>
      </c>
      <c r="B19" s="327" t="s">
        <v>13</v>
      </c>
      <c r="C19" s="491">
        <v>51</v>
      </c>
      <c r="D19" s="487">
        <v>51</v>
      </c>
      <c r="E19" s="488">
        <v>5</v>
      </c>
      <c r="G19" s="741"/>
      <c r="H19" s="741"/>
    </row>
    <row r="20" spans="1:11" x14ac:dyDescent="0.3">
      <c r="A20" s="382">
        <v>10</v>
      </c>
      <c r="B20" s="327" t="s">
        <v>14</v>
      </c>
      <c r="C20" s="491">
        <v>33</v>
      </c>
      <c r="D20" s="487">
        <v>31</v>
      </c>
      <c r="E20" s="488">
        <v>2</v>
      </c>
      <c r="G20" s="741"/>
      <c r="H20" s="741"/>
      <c r="I20" s="1714"/>
      <c r="J20" s="1714"/>
      <c r="K20" s="1714"/>
    </row>
    <row r="21" spans="1:11" x14ac:dyDescent="0.3">
      <c r="A21" s="382">
        <v>11</v>
      </c>
      <c r="B21" s="327" t="s">
        <v>15</v>
      </c>
      <c r="C21" s="491">
        <v>81</v>
      </c>
      <c r="D21" s="487">
        <v>73</v>
      </c>
      <c r="E21" s="488">
        <v>0</v>
      </c>
      <c r="G21" s="741"/>
      <c r="H21" s="741"/>
      <c r="I21" s="741"/>
      <c r="J21" s="741"/>
      <c r="K21" s="741"/>
    </row>
    <row r="22" spans="1:11" x14ac:dyDescent="0.3">
      <c r="A22" s="382">
        <v>12</v>
      </c>
      <c r="B22" s="327" t="s">
        <v>16</v>
      </c>
      <c r="C22" s="491">
        <v>60</v>
      </c>
      <c r="D22" s="487">
        <v>52</v>
      </c>
      <c r="E22" s="488">
        <v>4</v>
      </c>
      <c r="G22" s="741"/>
      <c r="H22" s="741"/>
    </row>
    <row r="23" spans="1:11" x14ac:dyDescent="0.3">
      <c r="A23" s="380">
        <v>13</v>
      </c>
      <c r="B23" s="328" t="s">
        <v>17</v>
      </c>
      <c r="C23" s="491">
        <v>43</v>
      </c>
      <c r="D23" s="487">
        <v>34</v>
      </c>
      <c r="E23" s="488">
        <v>20</v>
      </c>
      <c r="G23" s="741"/>
      <c r="H23" s="741"/>
      <c r="I23" s="741"/>
      <c r="J23" s="741"/>
      <c r="K23" s="741"/>
    </row>
    <row r="24" spans="1:11" x14ac:dyDescent="0.3">
      <c r="A24" s="382">
        <v>14</v>
      </c>
      <c r="B24" s="327" t="s">
        <v>18</v>
      </c>
      <c r="C24" s="491">
        <v>18</v>
      </c>
      <c r="D24" s="487">
        <v>17</v>
      </c>
      <c r="E24" s="488">
        <v>2</v>
      </c>
      <c r="G24" s="741"/>
      <c r="H24" s="741"/>
    </row>
    <row r="25" spans="1:11" ht="12.9" thickBot="1" x14ac:dyDescent="0.35">
      <c r="A25" s="380">
        <v>15</v>
      </c>
      <c r="B25" s="328" t="s">
        <v>19</v>
      </c>
      <c r="C25" s="1220">
        <v>97</v>
      </c>
      <c r="D25" s="489">
        <v>65</v>
      </c>
      <c r="E25" s="1221">
        <v>17</v>
      </c>
      <c r="G25" s="741"/>
      <c r="H25" s="741"/>
      <c r="I25" s="741"/>
      <c r="J25" s="741"/>
      <c r="K25" s="741"/>
    </row>
    <row r="26" spans="1:11" ht="12.9" thickBot="1" x14ac:dyDescent="0.35">
      <c r="A26" s="2142"/>
      <c r="B26" s="2143" t="s">
        <v>598</v>
      </c>
      <c r="C26" s="2144">
        <f>SUM(C11:C25)</f>
        <v>972</v>
      </c>
      <c r="D26" s="2144">
        <f>SUM(D11:D25)</f>
        <v>685</v>
      </c>
      <c r="E26" s="2145">
        <f>SUM(E11:E25)</f>
        <v>120</v>
      </c>
    </row>
    <row r="27" spans="1:11" s="1242" customFormat="1" x14ac:dyDescent="0.3">
      <c r="A27" s="2084"/>
      <c r="B27" s="2085" t="s">
        <v>552</v>
      </c>
      <c r="C27" s="2086">
        <v>1115</v>
      </c>
      <c r="D27" s="2086">
        <v>819</v>
      </c>
      <c r="E27" s="2087">
        <v>140</v>
      </c>
    </row>
    <row r="28" spans="1:11" s="1242" customFormat="1" ht="12.9" thickBot="1" x14ac:dyDescent="0.35">
      <c r="A28" s="222"/>
      <c r="B28" s="839" t="s">
        <v>521</v>
      </c>
      <c r="C28" s="526">
        <v>761</v>
      </c>
      <c r="D28" s="526">
        <v>520</v>
      </c>
      <c r="E28" s="536">
        <v>98</v>
      </c>
    </row>
    <row r="29" spans="1:11" x14ac:dyDescent="0.3">
      <c r="A29" s="1715"/>
      <c r="B29" s="1716" t="s">
        <v>496</v>
      </c>
      <c r="C29" s="1717">
        <v>1203</v>
      </c>
      <c r="D29" s="1717">
        <v>1010</v>
      </c>
      <c r="E29" s="1718">
        <v>112</v>
      </c>
    </row>
    <row r="30" spans="1:11" ht="12.9" thickBot="1" x14ac:dyDescent="0.35">
      <c r="A30" s="222"/>
      <c r="B30" s="839" t="s">
        <v>503</v>
      </c>
      <c r="C30" s="526">
        <v>798</v>
      </c>
      <c r="D30" s="526">
        <v>647</v>
      </c>
      <c r="E30" s="536">
        <v>89</v>
      </c>
    </row>
    <row r="31" spans="1:11" x14ac:dyDescent="0.3">
      <c r="A31" s="1715"/>
      <c r="B31" s="1716" t="s">
        <v>474</v>
      </c>
      <c r="C31" s="1717">
        <v>1169</v>
      </c>
      <c r="D31" s="1717">
        <v>886</v>
      </c>
      <c r="E31" s="1718">
        <v>159</v>
      </c>
    </row>
    <row r="32" spans="1:11" s="1242" customFormat="1" ht="12.9" thickBot="1" x14ac:dyDescent="0.35">
      <c r="A32" s="222"/>
      <c r="B32" s="839" t="s">
        <v>396</v>
      </c>
      <c r="C32" s="526">
        <v>810</v>
      </c>
      <c r="D32" s="526">
        <v>613</v>
      </c>
      <c r="E32" s="536">
        <v>111</v>
      </c>
    </row>
    <row r="33" spans="1:12" s="1242" customFormat="1" x14ac:dyDescent="0.3">
      <c r="A33" s="612"/>
      <c r="B33" s="838" t="s">
        <v>377</v>
      </c>
      <c r="C33" s="465">
        <v>1194</v>
      </c>
      <c r="D33" s="465">
        <v>973</v>
      </c>
      <c r="E33" s="466">
        <v>194</v>
      </c>
    </row>
    <row r="34" spans="1:12" s="1242" customFormat="1" ht="12.9" thickBot="1" x14ac:dyDescent="0.35">
      <c r="A34" s="222"/>
      <c r="B34" s="839" t="s">
        <v>346</v>
      </c>
      <c r="C34" s="526">
        <v>716</v>
      </c>
      <c r="D34" s="526">
        <v>558</v>
      </c>
      <c r="E34" s="536">
        <v>124</v>
      </c>
    </row>
    <row r="35" spans="1:12" x14ac:dyDescent="0.3">
      <c r="A35" s="612"/>
      <c r="B35" s="838" t="s">
        <v>332</v>
      </c>
      <c r="C35" s="465">
        <v>1286</v>
      </c>
      <c r="D35" s="465">
        <v>1058</v>
      </c>
      <c r="E35" s="466">
        <v>205</v>
      </c>
    </row>
    <row r="36" spans="1:12" ht="12.9" thickBot="1" x14ac:dyDescent="0.35">
      <c r="A36" s="222"/>
      <c r="B36" s="839" t="s">
        <v>324</v>
      </c>
      <c r="C36" s="526">
        <v>793</v>
      </c>
      <c r="D36" s="526">
        <v>655</v>
      </c>
      <c r="E36" s="536">
        <v>124</v>
      </c>
    </row>
    <row r="37" spans="1:12" x14ac:dyDescent="0.3">
      <c r="A37" s="840"/>
      <c r="B37" s="841" t="s">
        <v>316</v>
      </c>
      <c r="C37" s="465">
        <v>1379</v>
      </c>
      <c r="D37" s="465">
        <v>1072</v>
      </c>
      <c r="E37" s="466">
        <v>223</v>
      </c>
    </row>
    <row r="38" spans="1:12" ht="12.9" thickBot="1" x14ac:dyDescent="0.35">
      <c r="A38" s="842"/>
      <c r="B38" s="843" t="s">
        <v>297</v>
      </c>
      <c r="C38" s="1166">
        <v>823</v>
      </c>
      <c r="D38" s="1167">
        <v>610</v>
      </c>
      <c r="E38" s="1168">
        <v>139</v>
      </c>
      <c r="H38" s="25" t="s">
        <v>326</v>
      </c>
    </row>
    <row r="39" spans="1:12" ht="12.9" hidden="1" outlineLevel="1" thickBot="1" x14ac:dyDescent="0.35">
      <c r="A39" s="1161"/>
      <c r="B39" s="1162" t="s">
        <v>289</v>
      </c>
      <c r="C39" s="1163">
        <v>282</v>
      </c>
      <c r="D39" s="1164">
        <v>232</v>
      </c>
      <c r="E39" s="1165">
        <v>64</v>
      </c>
      <c r="I39" s="25">
        <v>150</v>
      </c>
      <c r="J39" s="25">
        <v>92</v>
      </c>
      <c r="K39" s="25">
        <v>19</v>
      </c>
    </row>
    <row r="40" spans="1:12" ht="12.9" collapsed="1" thickBot="1" x14ac:dyDescent="0.35">
      <c r="A40" s="1719"/>
      <c r="B40" s="1720" t="s">
        <v>375</v>
      </c>
      <c r="C40" s="1721">
        <v>1303</v>
      </c>
      <c r="D40" s="1722">
        <v>1096</v>
      </c>
      <c r="E40" s="1723">
        <v>229</v>
      </c>
    </row>
    <row r="41" spans="1:12" ht="12.9" hidden="1" outlineLevel="1" thickBot="1" x14ac:dyDescent="0.35">
      <c r="A41" s="1161"/>
      <c r="B41" s="1162" t="s">
        <v>374</v>
      </c>
      <c r="C41" s="1226">
        <v>902</v>
      </c>
      <c r="D41" s="1227">
        <v>755</v>
      </c>
      <c r="E41" s="1228">
        <v>155</v>
      </c>
    </row>
    <row r="42" spans="1:12" ht="12.9" hidden="1" outlineLevel="1" thickBot="1" x14ac:dyDescent="0.35">
      <c r="A42" s="1169"/>
      <c r="B42" s="1170" t="s">
        <v>215</v>
      </c>
      <c r="C42" s="1171">
        <v>461</v>
      </c>
      <c r="D42" s="1172">
        <v>386</v>
      </c>
      <c r="E42" s="1173">
        <v>79</v>
      </c>
    </row>
    <row r="43" spans="1:12" hidden="1" outlineLevel="1" x14ac:dyDescent="0.3">
      <c r="A43" s="537"/>
      <c r="B43" s="844" t="s">
        <v>111</v>
      </c>
      <c r="C43" s="845">
        <v>1359</v>
      </c>
      <c r="D43" s="846">
        <v>1135</v>
      </c>
      <c r="E43" s="847">
        <v>232</v>
      </c>
    </row>
    <row r="44" spans="1:12" hidden="1" outlineLevel="1" x14ac:dyDescent="0.3">
      <c r="A44" s="538"/>
      <c r="B44" s="539" t="s">
        <v>105</v>
      </c>
      <c r="C44" s="540">
        <v>799</v>
      </c>
      <c r="D44" s="541">
        <v>640</v>
      </c>
      <c r="E44" s="542">
        <v>126</v>
      </c>
    </row>
    <row r="45" spans="1:12" ht="12.9" hidden="1" outlineLevel="1" thickBot="1" x14ac:dyDescent="0.35">
      <c r="A45" s="543"/>
      <c r="B45" s="544" t="s">
        <v>106</v>
      </c>
      <c r="C45" s="545">
        <v>358</v>
      </c>
      <c r="D45" s="545">
        <v>277</v>
      </c>
      <c r="E45" s="546">
        <v>42</v>
      </c>
      <c r="L45" s="25" t="s">
        <v>61</v>
      </c>
    </row>
    <row r="46" spans="1:12" hidden="1" outlineLevel="1" x14ac:dyDescent="0.3">
      <c r="A46" s="547"/>
      <c r="B46" s="548" t="s">
        <v>107</v>
      </c>
      <c r="C46" s="848">
        <v>1483</v>
      </c>
      <c r="D46" s="848">
        <v>1055</v>
      </c>
      <c r="E46" s="849">
        <v>385</v>
      </c>
    </row>
    <row r="47" spans="1:12" hidden="1" outlineLevel="1" x14ac:dyDescent="0.3">
      <c r="A47" s="549"/>
      <c r="B47" s="550" t="s">
        <v>108</v>
      </c>
      <c r="C47" s="823">
        <v>880</v>
      </c>
      <c r="D47" s="823">
        <v>536</v>
      </c>
      <c r="E47" s="850">
        <v>252</v>
      </c>
    </row>
    <row r="48" spans="1:12" ht="12.9" hidden="1" outlineLevel="1" thickBot="1" x14ac:dyDescent="0.35">
      <c r="A48" s="551"/>
      <c r="B48" s="851" t="s">
        <v>20</v>
      </c>
      <c r="C48" s="852">
        <v>480</v>
      </c>
      <c r="D48" s="852">
        <v>259</v>
      </c>
      <c r="E48" s="853">
        <v>143</v>
      </c>
    </row>
    <row r="49" spans="1:5" ht="12.9" collapsed="1" x14ac:dyDescent="0.35">
      <c r="A49" s="835" t="s">
        <v>460</v>
      </c>
      <c r="B49" s="329"/>
      <c r="C49" s="329"/>
      <c r="D49" s="329"/>
      <c r="E49" s="329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opLeftCell="A4" zoomScaleNormal="100" workbookViewId="0">
      <selection activeCell="G11" sqref="G11"/>
    </sheetView>
  </sheetViews>
  <sheetFormatPr baseColWidth="10" defaultColWidth="11.4609375" defaultRowHeight="12.45" outlineLevelRow="1" x14ac:dyDescent="0.3"/>
  <cols>
    <col min="1" max="1" width="8.07421875" style="44" customWidth="1"/>
    <col min="2" max="2" width="23.07421875" style="332" customWidth="1"/>
    <col min="3" max="3" width="17.84375" style="332" customWidth="1"/>
    <col min="4" max="4" width="16.23046875" style="332" customWidth="1"/>
    <col min="5" max="5" width="17.53515625" style="332" customWidth="1"/>
    <col min="6" max="6" width="12.69140625" style="332" customWidth="1"/>
    <col min="7" max="7" width="12.23046875" style="332" customWidth="1"/>
    <col min="8" max="8" width="10.07421875" style="332" customWidth="1"/>
    <col min="9" max="9" width="11.4609375" style="332" customWidth="1"/>
    <col min="10" max="16384" width="11.4609375" style="332"/>
  </cols>
  <sheetData>
    <row r="1" spans="1:11" x14ac:dyDescent="0.3">
      <c r="A1" s="43" t="s">
        <v>0</v>
      </c>
    </row>
    <row r="2" spans="1:11" x14ac:dyDescent="0.3">
      <c r="A2" s="43"/>
    </row>
    <row r="3" spans="1:11" x14ac:dyDescent="0.3">
      <c r="A3" s="43" t="str">
        <f>A9</f>
        <v>Tabell 1-11-B  Tiltaksbruk i Kvalifiseringsprogrammet (KVP):  Deltakere pr 31.12. fordelt på tiltakskategori (kommune/stat).</v>
      </c>
    </row>
    <row r="4" spans="1:11" x14ac:dyDescent="0.3">
      <c r="A4" s="43"/>
    </row>
    <row r="5" spans="1:11" ht="12.9" x14ac:dyDescent="0.35">
      <c r="A5" s="835" t="s">
        <v>460</v>
      </c>
    </row>
    <row r="6" spans="1:11" ht="12.9" x14ac:dyDescent="0.35">
      <c r="A6" s="835"/>
    </row>
    <row r="7" spans="1:11" ht="12.9" x14ac:dyDescent="0.35">
      <c r="A7" s="835"/>
      <c r="I7" s="45"/>
      <c r="J7" s="46"/>
      <c r="K7" s="46"/>
    </row>
    <row r="8" spans="1:11" ht="18.75" customHeight="1" x14ac:dyDescent="0.3">
      <c r="A8" s="332"/>
      <c r="I8" s="48"/>
      <c r="J8" s="48"/>
      <c r="K8" s="48"/>
    </row>
    <row r="9" spans="1:11" ht="32.25" customHeight="1" thickBot="1" x14ac:dyDescent="0.35">
      <c r="A9" s="2187" t="s">
        <v>563</v>
      </c>
      <c r="B9" s="2187"/>
      <c r="C9" s="2187"/>
      <c r="D9" s="2187"/>
      <c r="E9" s="2187"/>
      <c r="F9" s="2187"/>
      <c r="G9" s="410"/>
      <c r="I9" s="48"/>
      <c r="J9" s="48"/>
      <c r="K9" s="48"/>
    </row>
    <row r="10" spans="1:11" s="46" customFormat="1" ht="24.75" customHeight="1" x14ac:dyDescent="0.3">
      <c r="A10" s="333"/>
      <c r="B10" s="334"/>
      <c r="C10" s="2188" t="s">
        <v>114</v>
      </c>
      <c r="D10" s="2189"/>
      <c r="E10" s="2189"/>
      <c r="F10" s="1595"/>
      <c r="G10" s="45"/>
      <c r="H10" s="45"/>
      <c r="I10" s="48"/>
      <c r="J10" s="48"/>
      <c r="K10" s="48"/>
    </row>
    <row r="11" spans="1:11" s="46" customFormat="1" ht="68.25" customHeight="1" thickBot="1" x14ac:dyDescent="0.35">
      <c r="A11" s="336" t="s">
        <v>38</v>
      </c>
      <c r="B11" s="337" t="s">
        <v>3</v>
      </c>
      <c r="C11" s="338" t="s">
        <v>115</v>
      </c>
      <c r="D11" s="339" t="s">
        <v>116</v>
      </c>
      <c r="E11" s="340" t="s">
        <v>117</v>
      </c>
      <c r="F11" s="340" t="s">
        <v>118</v>
      </c>
      <c r="G11" s="45"/>
      <c r="H11" s="45"/>
      <c r="I11" s="48"/>
      <c r="J11" s="48"/>
      <c r="K11" s="48"/>
    </row>
    <row r="12" spans="1:11" s="48" customFormat="1" ht="15" customHeight="1" x14ac:dyDescent="0.3">
      <c r="A12" s="341">
        <v>1</v>
      </c>
      <c r="B12" s="342" t="s">
        <v>5</v>
      </c>
      <c r="C12" s="490">
        <v>65</v>
      </c>
      <c r="D12" s="485">
        <v>74</v>
      </c>
      <c r="E12" s="486">
        <v>10</v>
      </c>
      <c r="F12" s="467">
        <f>SUM(C12:E12)</f>
        <v>149</v>
      </c>
      <c r="G12" s="47"/>
      <c r="H12" s="741"/>
    </row>
    <row r="13" spans="1:11" s="48" customFormat="1" ht="15" customHeight="1" x14ac:dyDescent="0.3">
      <c r="A13" s="343">
        <v>2</v>
      </c>
      <c r="B13" s="344" t="s">
        <v>6</v>
      </c>
      <c r="C13" s="491">
        <v>54</v>
      </c>
      <c r="D13" s="487">
        <v>5</v>
      </c>
      <c r="E13" s="488">
        <v>11</v>
      </c>
      <c r="F13" s="468">
        <f t="shared" ref="F13:F26" si="0">SUM(C13:E13)</f>
        <v>70</v>
      </c>
      <c r="G13" s="47"/>
      <c r="H13" s="741"/>
    </row>
    <row r="14" spans="1:11" s="48" customFormat="1" ht="15" customHeight="1" x14ac:dyDescent="0.3">
      <c r="A14" s="343">
        <v>3</v>
      </c>
      <c r="B14" s="344" t="s">
        <v>7</v>
      </c>
      <c r="C14" s="491">
        <v>35</v>
      </c>
      <c r="D14" s="487">
        <v>54</v>
      </c>
      <c r="E14" s="488">
        <v>15</v>
      </c>
      <c r="F14" s="468">
        <f t="shared" si="0"/>
        <v>104</v>
      </c>
      <c r="G14" s="47"/>
      <c r="H14" s="741"/>
    </row>
    <row r="15" spans="1:11" s="48" customFormat="1" ht="15" customHeight="1" x14ac:dyDescent="0.3">
      <c r="A15" s="343">
        <v>4</v>
      </c>
      <c r="B15" s="344" t="s">
        <v>8</v>
      </c>
      <c r="C15" s="491">
        <v>74</v>
      </c>
      <c r="D15" s="487">
        <v>28</v>
      </c>
      <c r="E15" s="488">
        <v>1</v>
      </c>
      <c r="F15" s="468">
        <f t="shared" si="0"/>
        <v>103</v>
      </c>
      <c r="G15" s="47"/>
      <c r="H15" s="741"/>
    </row>
    <row r="16" spans="1:11" s="48" customFormat="1" ht="15" customHeight="1" x14ac:dyDescent="0.35">
      <c r="A16" s="343">
        <v>5</v>
      </c>
      <c r="B16" s="344" t="s">
        <v>9</v>
      </c>
      <c r="C16" s="1596">
        <v>59</v>
      </c>
      <c r="D16" s="1597">
        <v>38</v>
      </c>
      <c r="E16" s="1598">
        <v>0</v>
      </c>
      <c r="F16" s="468">
        <f t="shared" si="0"/>
        <v>97</v>
      </c>
      <c r="G16" s="42"/>
      <c r="H16" s="741"/>
    </row>
    <row r="17" spans="1:10" s="48" customFormat="1" ht="15" customHeight="1" x14ac:dyDescent="0.3">
      <c r="A17" s="343">
        <v>6</v>
      </c>
      <c r="B17" s="344" t="s">
        <v>10</v>
      </c>
      <c r="C17" s="491">
        <v>15</v>
      </c>
      <c r="D17" s="487">
        <v>0</v>
      </c>
      <c r="E17" s="488">
        <v>0</v>
      </c>
      <c r="F17" s="468">
        <f t="shared" si="0"/>
        <v>15</v>
      </c>
      <c r="G17" s="47"/>
      <c r="H17" s="741"/>
      <c r="I17" s="741"/>
      <c r="J17" s="741"/>
    </row>
    <row r="18" spans="1:10" s="48" customFormat="1" ht="15" customHeight="1" x14ac:dyDescent="0.3">
      <c r="A18" s="343">
        <v>7</v>
      </c>
      <c r="B18" s="344" t="s">
        <v>11</v>
      </c>
      <c r="C18" s="491">
        <v>12</v>
      </c>
      <c r="D18" s="487">
        <v>4</v>
      </c>
      <c r="E18" s="488">
        <v>4</v>
      </c>
      <c r="F18" s="468">
        <f t="shared" si="0"/>
        <v>20</v>
      </c>
      <c r="G18" s="47"/>
      <c r="H18" s="741"/>
      <c r="I18" s="47"/>
    </row>
    <row r="19" spans="1:10" s="48" customFormat="1" ht="15" customHeight="1" x14ac:dyDescent="0.3">
      <c r="A19" s="343">
        <v>8</v>
      </c>
      <c r="B19" s="344" t="s">
        <v>12</v>
      </c>
      <c r="C19" s="491">
        <v>26</v>
      </c>
      <c r="D19" s="487">
        <v>45</v>
      </c>
      <c r="E19" s="488">
        <v>1</v>
      </c>
      <c r="F19" s="468">
        <f t="shared" si="0"/>
        <v>72</v>
      </c>
      <c r="G19" s="47"/>
      <c r="H19" s="741"/>
    </row>
    <row r="20" spans="1:10" s="48" customFormat="1" ht="15" customHeight="1" x14ac:dyDescent="0.3">
      <c r="A20" s="343">
        <v>9</v>
      </c>
      <c r="B20" s="344" t="s">
        <v>13</v>
      </c>
      <c r="C20" s="491">
        <v>24</v>
      </c>
      <c r="D20" s="487">
        <v>71</v>
      </c>
      <c r="E20" s="488">
        <v>5</v>
      </c>
      <c r="F20" s="468">
        <f t="shared" si="0"/>
        <v>100</v>
      </c>
      <c r="G20" s="47"/>
      <c r="H20" s="741"/>
    </row>
    <row r="21" spans="1:10" s="48" customFormat="1" ht="15" customHeight="1" x14ac:dyDescent="0.3">
      <c r="A21" s="343">
        <v>10</v>
      </c>
      <c r="B21" s="344" t="s">
        <v>14</v>
      </c>
      <c r="C21" s="491">
        <v>15</v>
      </c>
      <c r="D21" s="487">
        <v>55</v>
      </c>
      <c r="E21" s="488">
        <v>12</v>
      </c>
      <c r="F21" s="468">
        <f t="shared" si="0"/>
        <v>82</v>
      </c>
      <c r="G21" s="47"/>
      <c r="H21" s="741"/>
    </row>
    <row r="22" spans="1:10" s="48" customFormat="1" ht="15" customHeight="1" x14ac:dyDescent="0.3">
      <c r="A22" s="343">
        <v>11</v>
      </c>
      <c r="B22" s="344" t="s">
        <v>15</v>
      </c>
      <c r="C22" s="491">
        <v>65</v>
      </c>
      <c r="D22" s="487">
        <v>58</v>
      </c>
      <c r="E22" s="488">
        <v>4</v>
      </c>
      <c r="F22" s="468">
        <f t="shared" si="0"/>
        <v>127</v>
      </c>
      <c r="G22" s="42"/>
      <c r="H22" s="741"/>
    </row>
    <row r="23" spans="1:10" s="48" customFormat="1" ht="15" customHeight="1" x14ac:dyDescent="0.3">
      <c r="A23" s="343">
        <v>12</v>
      </c>
      <c r="B23" s="344" t="s">
        <v>16</v>
      </c>
      <c r="C23" s="491">
        <v>18</v>
      </c>
      <c r="D23" s="487">
        <v>56</v>
      </c>
      <c r="E23" s="488">
        <v>17</v>
      </c>
      <c r="F23" s="468">
        <f t="shared" si="0"/>
        <v>91</v>
      </c>
      <c r="G23" s="47"/>
      <c r="H23" s="741"/>
    </row>
    <row r="24" spans="1:10" s="48" customFormat="1" ht="15" customHeight="1" x14ac:dyDescent="0.3">
      <c r="A24" s="343">
        <v>13</v>
      </c>
      <c r="B24" s="344" t="s">
        <v>17</v>
      </c>
      <c r="C24" s="491">
        <v>34</v>
      </c>
      <c r="D24" s="487">
        <v>10</v>
      </c>
      <c r="E24" s="488">
        <v>6</v>
      </c>
      <c r="F24" s="468">
        <f t="shared" si="0"/>
        <v>50</v>
      </c>
      <c r="G24" s="47"/>
      <c r="H24" s="741"/>
    </row>
    <row r="25" spans="1:10" s="48" customFormat="1" ht="15" customHeight="1" x14ac:dyDescent="0.3">
      <c r="A25" s="343">
        <v>14</v>
      </c>
      <c r="B25" s="344" t="s">
        <v>18</v>
      </c>
      <c r="C25" s="491">
        <v>17</v>
      </c>
      <c r="D25" s="487">
        <v>10</v>
      </c>
      <c r="E25" s="488">
        <v>0</v>
      </c>
      <c r="F25" s="468">
        <f t="shared" si="0"/>
        <v>27</v>
      </c>
      <c r="G25" s="47"/>
      <c r="H25" s="741"/>
    </row>
    <row r="26" spans="1:10" s="48" customFormat="1" ht="15" customHeight="1" thickBot="1" x14ac:dyDescent="0.35">
      <c r="A26" s="345">
        <v>15</v>
      </c>
      <c r="B26" s="346" t="s">
        <v>19</v>
      </c>
      <c r="C26" s="1220">
        <v>84</v>
      </c>
      <c r="D26" s="489">
        <v>7</v>
      </c>
      <c r="E26" s="1221">
        <v>3</v>
      </c>
      <c r="F26" s="469">
        <f t="shared" si="0"/>
        <v>94</v>
      </c>
      <c r="G26" s="47"/>
      <c r="H26" s="741"/>
    </row>
    <row r="27" spans="1:10" s="42" customFormat="1" ht="15" customHeight="1" x14ac:dyDescent="0.3">
      <c r="A27" s="599"/>
      <c r="B27" s="552" t="s">
        <v>597</v>
      </c>
      <c r="C27" s="1962">
        <f>SUM(C12:C26)</f>
        <v>597</v>
      </c>
      <c r="D27" s="1963">
        <f>SUM(D12:D26)</f>
        <v>515</v>
      </c>
      <c r="E27" s="1964">
        <f>SUM(E12:E26)</f>
        <v>89</v>
      </c>
      <c r="F27" s="1863">
        <f>SUM(F12:F26)</f>
        <v>1201</v>
      </c>
      <c r="G27" s="41"/>
      <c r="H27" s="836"/>
    </row>
    <row r="28" spans="1:10" s="48" customFormat="1" ht="15" customHeight="1" thickBot="1" x14ac:dyDescent="0.35">
      <c r="A28" s="553"/>
      <c r="B28" s="350" t="s">
        <v>559</v>
      </c>
      <c r="C28" s="352">
        <v>716</v>
      </c>
      <c r="D28" s="348">
        <v>325</v>
      </c>
      <c r="E28" s="349">
        <v>157</v>
      </c>
      <c r="F28" s="351">
        <v>1198</v>
      </c>
      <c r="G28" s="47"/>
      <c r="H28" s="741"/>
    </row>
    <row r="29" spans="1:10" s="48" customFormat="1" ht="15" customHeight="1" thickBot="1" x14ac:dyDescent="0.35">
      <c r="A29" s="553"/>
      <c r="B29" s="350" t="s">
        <v>527</v>
      </c>
      <c r="C29" s="352">
        <v>671</v>
      </c>
      <c r="D29" s="348">
        <v>493</v>
      </c>
      <c r="E29" s="349">
        <v>78</v>
      </c>
      <c r="F29" s="351">
        <v>1242</v>
      </c>
      <c r="G29" s="47"/>
      <c r="H29" s="741"/>
    </row>
    <row r="30" spans="1:10" s="42" customFormat="1" ht="15" customHeight="1" x14ac:dyDescent="0.3">
      <c r="A30" s="599"/>
      <c r="B30" s="424" t="s">
        <v>502</v>
      </c>
      <c r="C30" s="600">
        <v>688</v>
      </c>
      <c r="D30" s="601">
        <v>479</v>
      </c>
      <c r="E30" s="602">
        <v>102</v>
      </c>
      <c r="F30" s="603">
        <v>1269</v>
      </c>
      <c r="G30" s="41"/>
      <c r="H30" s="836"/>
    </row>
    <row r="31" spans="1:10" s="42" customFormat="1" ht="15" customHeight="1" thickBot="1" x14ac:dyDescent="0.35">
      <c r="A31" s="553"/>
      <c r="B31" s="350" t="s">
        <v>504</v>
      </c>
      <c r="C31" s="352">
        <v>631</v>
      </c>
      <c r="D31" s="348">
        <v>474</v>
      </c>
      <c r="E31" s="349">
        <v>88</v>
      </c>
      <c r="F31" s="351">
        <v>1193</v>
      </c>
      <c r="G31" s="41"/>
      <c r="H31" s="836"/>
    </row>
    <row r="32" spans="1:10" s="42" customFormat="1" ht="15" customHeight="1" x14ac:dyDescent="0.3">
      <c r="A32" s="423"/>
      <c r="B32" s="1196" t="s">
        <v>480</v>
      </c>
      <c r="C32" s="425">
        <v>758</v>
      </c>
      <c r="D32" s="426">
        <v>392</v>
      </c>
      <c r="E32" s="427">
        <v>125</v>
      </c>
      <c r="F32" s="428">
        <v>1275</v>
      </c>
      <c r="G32" s="41"/>
      <c r="H32" s="836"/>
    </row>
    <row r="33" spans="1:10" s="48" customFormat="1" ht="15" customHeight="1" thickBot="1" x14ac:dyDescent="0.35">
      <c r="A33" s="553"/>
      <c r="B33" s="350" t="s">
        <v>399</v>
      </c>
      <c r="C33" s="352">
        <v>743</v>
      </c>
      <c r="D33" s="348">
        <v>472</v>
      </c>
      <c r="E33" s="349">
        <v>122</v>
      </c>
      <c r="F33" s="351">
        <v>1337</v>
      </c>
      <c r="G33" s="1211"/>
      <c r="H33" s="741"/>
    </row>
    <row r="34" spans="1:10" s="48" customFormat="1" ht="15" customHeight="1" x14ac:dyDescent="0.3">
      <c r="A34" s="599"/>
      <c r="B34" s="424" t="s">
        <v>388</v>
      </c>
      <c r="C34" s="600">
        <v>824</v>
      </c>
      <c r="D34" s="601">
        <v>426</v>
      </c>
      <c r="E34" s="602">
        <v>132</v>
      </c>
      <c r="F34" s="603">
        <v>1382</v>
      </c>
      <c r="G34" s="1211"/>
      <c r="H34" s="741"/>
    </row>
    <row r="35" spans="1:10" s="48" customFormat="1" ht="15" customHeight="1" thickBot="1" x14ac:dyDescent="0.35">
      <c r="A35" s="553"/>
      <c r="B35" s="350" t="s">
        <v>348</v>
      </c>
      <c r="C35" s="352">
        <v>731</v>
      </c>
      <c r="D35" s="348">
        <v>517</v>
      </c>
      <c r="E35" s="349">
        <v>116</v>
      </c>
      <c r="F35" s="351">
        <v>1364</v>
      </c>
      <c r="G35" s="1211"/>
      <c r="H35" s="741"/>
    </row>
    <row r="36" spans="1:10" s="48" customFormat="1" ht="15" customHeight="1" x14ac:dyDescent="0.3">
      <c r="A36" s="599"/>
      <c r="B36" s="424" t="s">
        <v>338</v>
      </c>
      <c r="C36" s="600">
        <v>737</v>
      </c>
      <c r="D36" s="601">
        <v>587</v>
      </c>
      <c r="E36" s="602">
        <v>96</v>
      </c>
      <c r="F36" s="603">
        <v>1420</v>
      </c>
      <c r="G36" s="1211"/>
      <c r="H36" s="741"/>
      <c r="I36" s="741"/>
      <c r="J36" s="741"/>
    </row>
    <row r="37" spans="1:10" s="48" customFormat="1" ht="15" customHeight="1" thickBot="1" x14ac:dyDescent="0.35">
      <c r="A37" s="553"/>
      <c r="B37" s="350" t="s">
        <v>322</v>
      </c>
      <c r="C37" s="352">
        <v>750</v>
      </c>
      <c r="D37" s="348">
        <v>564</v>
      </c>
      <c r="E37" s="349">
        <v>108</v>
      </c>
      <c r="F37" s="351">
        <v>1422</v>
      </c>
      <c r="G37" s="1211"/>
      <c r="H37" s="47"/>
    </row>
    <row r="38" spans="1:10" s="48" customFormat="1" ht="15" customHeight="1" x14ac:dyDescent="0.3">
      <c r="A38" s="423"/>
      <c r="B38" s="424" t="s">
        <v>318</v>
      </c>
      <c r="C38" s="425">
        <v>804</v>
      </c>
      <c r="D38" s="426">
        <v>617</v>
      </c>
      <c r="E38" s="427">
        <v>64</v>
      </c>
      <c r="F38" s="428">
        <v>1485</v>
      </c>
      <c r="G38" s="1211"/>
      <c r="H38" s="47"/>
      <c r="I38" s="47"/>
    </row>
    <row r="39" spans="1:10" s="42" customFormat="1" ht="15" customHeight="1" thickBot="1" x14ac:dyDescent="0.35">
      <c r="A39" s="1724"/>
      <c r="B39" s="1725" t="s">
        <v>299</v>
      </c>
      <c r="C39" s="1726">
        <v>648</v>
      </c>
      <c r="D39" s="1727">
        <v>621</v>
      </c>
      <c r="E39" s="1728">
        <v>78</v>
      </c>
      <c r="F39" s="1729">
        <v>1347</v>
      </c>
      <c r="G39" s="1211"/>
      <c r="H39" s="41"/>
      <c r="I39" s="41"/>
    </row>
    <row r="40" spans="1:10" s="48" customFormat="1" ht="15" hidden="1" customHeight="1" outlineLevel="1" thickBot="1" x14ac:dyDescent="0.35">
      <c r="A40" s="1730"/>
      <c r="B40" s="350" t="s">
        <v>292</v>
      </c>
      <c r="C40" s="352">
        <v>635</v>
      </c>
      <c r="D40" s="348">
        <v>738</v>
      </c>
      <c r="E40" s="349">
        <v>133</v>
      </c>
      <c r="F40" s="351">
        <f>SUM(C40:E40)</f>
        <v>1506</v>
      </c>
      <c r="G40" s="1211"/>
      <c r="H40" s="47"/>
      <c r="I40" s="47"/>
    </row>
    <row r="41" spans="1:10" s="48" customFormat="1" ht="15" customHeight="1" collapsed="1" thickBot="1" x14ac:dyDescent="0.35">
      <c r="A41" s="1731"/>
      <c r="B41" s="1732" t="s">
        <v>505</v>
      </c>
      <c r="C41" s="1733">
        <v>680</v>
      </c>
      <c r="D41" s="1734">
        <v>722</v>
      </c>
      <c r="E41" s="1735">
        <v>129</v>
      </c>
      <c r="F41" s="1736">
        <f>SUM(C41:E41)</f>
        <v>1531</v>
      </c>
      <c r="G41" s="1211"/>
      <c r="H41" s="47"/>
      <c r="I41" s="47"/>
    </row>
    <row r="42" spans="1:10" ht="12.9" hidden="1" outlineLevel="1" thickBot="1" x14ac:dyDescent="0.35">
      <c r="A42" s="1180"/>
      <c r="B42" s="1229" t="s">
        <v>340</v>
      </c>
      <c r="C42" s="1176">
        <v>678</v>
      </c>
      <c r="D42" s="1177">
        <v>795</v>
      </c>
      <c r="E42" s="1178">
        <v>70</v>
      </c>
      <c r="F42" s="1179">
        <v>1543</v>
      </c>
      <c r="G42" s="1211"/>
    </row>
    <row r="43" spans="1:10" ht="12.9" hidden="1" outlineLevel="1" thickBot="1" x14ac:dyDescent="0.35">
      <c r="A43" s="1174"/>
      <c r="B43" s="1175" t="s">
        <v>341</v>
      </c>
      <c r="C43" s="1176">
        <v>683</v>
      </c>
      <c r="D43" s="1177">
        <v>719</v>
      </c>
      <c r="E43" s="1178">
        <v>129</v>
      </c>
      <c r="F43" s="1179">
        <v>1531</v>
      </c>
      <c r="G43" s="1211">
        <f t="shared" ref="G43" si="1">SUM(C43:E43)</f>
        <v>1531</v>
      </c>
    </row>
    <row r="44" spans="1:10" ht="12.9" collapsed="1" x14ac:dyDescent="0.35">
      <c r="A44" s="835" t="s">
        <v>460</v>
      </c>
      <c r="B44" s="429"/>
      <c r="C44" s="168"/>
      <c r="D44" s="168"/>
      <c r="E44" s="168"/>
      <c r="F44" s="168"/>
    </row>
    <row r="45" spans="1:10" x14ac:dyDescent="0.3">
      <c r="A45" s="347" t="s">
        <v>461</v>
      </c>
      <c r="B45" s="429"/>
      <c r="C45" s="168"/>
      <c r="D45" s="168"/>
      <c r="E45" s="168"/>
      <c r="F45" s="168"/>
    </row>
    <row r="47" spans="1:10" x14ac:dyDescent="0.3">
      <c r="C47" s="1599"/>
      <c r="D47" s="1599"/>
      <c r="E47" s="1599"/>
      <c r="F47" s="1600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46"/>
  <sheetViews>
    <sheetView showGridLines="0" topLeftCell="A14" zoomScale="60" zoomScaleNormal="60" workbookViewId="0">
      <selection activeCell="P28" sqref="P28"/>
    </sheetView>
  </sheetViews>
  <sheetFormatPr baseColWidth="10" defaultColWidth="11.4609375" defaultRowHeight="12.45" outlineLevelRow="1" x14ac:dyDescent="0.3"/>
  <cols>
    <col min="1" max="1" width="4.84375" style="727" customWidth="1"/>
    <col min="2" max="2" width="22" style="384" bestFit="1" customWidth="1"/>
    <col min="3" max="3" width="12.69140625" style="384" customWidth="1"/>
    <col min="4" max="4" width="14.07421875" style="384" customWidth="1"/>
    <col min="5" max="11" width="12.69140625" style="384" customWidth="1"/>
    <col min="12" max="16384" width="11.4609375" style="384"/>
  </cols>
  <sheetData>
    <row r="1" spans="1:26" x14ac:dyDescent="0.3">
      <c r="A1" s="725" t="s">
        <v>0</v>
      </c>
    </row>
    <row r="2" spans="1:26" x14ac:dyDescent="0.3">
      <c r="A2" s="725"/>
    </row>
    <row r="3" spans="1:26" x14ac:dyDescent="0.3">
      <c r="A3" s="725" t="str">
        <f>A8</f>
        <v>Tabell 1-11-C Tiltaksbruk i sosialtjenesten: Antall deltakere - utenom KVP - som er i tiltak pr. 31.12.</v>
      </c>
    </row>
    <row r="4" spans="1:26" x14ac:dyDescent="0.3">
      <c r="A4" s="725"/>
    </row>
    <row r="5" spans="1:26" x14ac:dyDescent="0.3">
      <c r="A5" s="725"/>
    </row>
    <row r="8" spans="1:26" ht="26.25" customHeight="1" thickBot="1" x14ac:dyDescent="0.35">
      <c r="A8" s="49" t="s">
        <v>609</v>
      </c>
    </row>
    <row r="9" spans="1:26" s="19" customFormat="1" ht="44.25" customHeight="1" x14ac:dyDescent="0.3">
      <c r="A9" s="175"/>
      <c r="B9" s="176"/>
      <c r="C9" s="2190" t="s">
        <v>119</v>
      </c>
      <c r="D9" s="2190"/>
      <c r="E9" s="2190"/>
      <c r="F9" s="2190" t="s">
        <v>276</v>
      </c>
      <c r="G9" s="2190"/>
      <c r="H9" s="2190"/>
      <c r="I9" s="2191" t="s">
        <v>277</v>
      </c>
      <c r="J9" s="2192"/>
      <c r="K9" s="2193"/>
    </row>
    <row r="10" spans="1:26" s="19" customFormat="1" ht="107.25" customHeight="1" thickBot="1" x14ac:dyDescent="0.35">
      <c r="A10" s="177" t="s">
        <v>38</v>
      </c>
      <c r="B10" s="118" t="s">
        <v>3</v>
      </c>
      <c r="C10" s="51" t="s">
        <v>115</v>
      </c>
      <c r="D10" s="52" t="s">
        <v>191</v>
      </c>
      <c r="E10" s="53" t="s">
        <v>192</v>
      </c>
      <c r="F10" s="51" t="s">
        <v>193</v>
      </c>
      <c r="G10" s="52" t="s">
        <v>191</v>
      </c>
      <c r="H10" s="53" t="s">
        <v>192</v>
      </c>
      <c r="I10" s="51" t="s">
        <v>193</v>
      </c>
      <c r="J10" s="52" t="s">
        <v>191</v>
      </c>
      <c r="K10" s="178" t="s">
        <v>192</v>
      </c>
    </row>
    <row r="11" spans="1:26" ht="15" customHeight="1" x14ac:dyDescent="0.35">
      <c r="A11" s="702">
        <v>1</v>
      </c>
      <c r="B11" s="703" t="s">
        <v>5</v>
      </c>
      <c r="C11" s="470">
        <v>1</v>
      </c>
      <c r="D11" s="471">
        <v>62</v>
      </c>
      <c r="E11" s="472">
        <v>0</v>
      </c>
      <c r="F11" s="470">
        <v>0</v>
      </c>
      <c r="G11" s="471">
        <v>0</v>
      </c>
      <c r="H11" s="472">
        <v>0</v>
      </c>
      <c r="I11" s="470">
        <v>171</v>
      </c>
      <c r="J11" s="471">
        <v>19</v>
      </c>
      <c r="K11" s="472">
        <v>0</v>
      </c>
      <c r="P11" s="1698"/>
      <c r="Q11" s="1698"/>
      <c r="R11" s="1698"/>
    </row>
    <row r="12" spans="1:26" ht="15" customHeight="1" x14ac:dyDescent="0.35">
      <c r="A12" s="660">
        <v>2</v>
      </c>
      <c r="B12" s="70" t="s">
        <v>6</v>
      </c>
      <c r="C12" s="473">
        <v>1</v>
      </c>
      <c r="D12" s="474">
        <v>63</v>
      </c>
      <c r="E12" s="475">
        <v>3</v>
      </c>
      <c r="F12" s="473">
        <v>1</v>
      </c>
      <c r="G12" s="474">
        <v>31</v>
      </c>
      <c r="H12" s="475">
        <v>6</v>
      </c>
      <c r="I12" s="473">
        <v>164</v>
      </c>
      <c r="J12" s="474">
        <v>92</v>
      </c>
      <c r="K12" s="475">
        <v>9</v>
      </c>
      <c r="P12" s="1698"/>
      <c r="Q12" s="1698"/>
      <c r="R12" s="1698"/>
    </row>
    <row r="13" spans="1:26" ht="15" customHeight="1" x14ac:dyDescent="0.35">
      <c r="A13" s="660">
        <v>3</v>
      </c>
      <c r="B13" s="70" t="s">
        <v>7</v>
      </c>
      <c r="C13" s="473">
        <v>65</v>
      </c>
      <c r="D13" s="474">
        <v>0</v>
      </c>
      <c r="E13" s="475">
        <v>4</v>
      </c>
      <c r="F13" s="473">
        <v>0</v>
      </c>
      <c r="G13" s="474">
        <v>0</v>
      </c>
      <c r="H13" s="475">
        <v>0</v>
      </c>
      <c r="I13" s="473">
        <v>58</v>
      </c>
      <c r="J13" s="474">
        <v>108</v>
      </c>
      <c r="K13" s="475">
        <v>0</v>
      </c>
      <c r="L13" s="407"/>
      <c r="M13" s="407"/>
      <c r="N13" s="407"/>
      <c r="O13" s="407"/>
      <c r="P13" s="1698"/>
      <c r="Q13" s="1698"/>
      <c r="R13" s="1698"/>
      <c r="S13" s="406"/>
      <c r="T13" s="406"/>
      <c r="U13" s="407"/>
      <c r="V13" s="407"/>
      <c r="W13" s="407"/>
      <c r="X13" s="407"/>
      <c r="Y13" s="406"/>
      <c r="Z13" s="407"/>
    </row>
    <row r="14" spans="1:26" ht="15" customHeight="1" x14ac:dyDescent="0.35">
      <c r="A14" s="660">
        <v>4</v>
      </c>
      <c r="B14" s="70" t="s">
        <v>8</v>
      </c>
      <c r="C14" s="473">
        <v>0</v>
      </c>
      <c r="D14" s="474">
        <v>41</v>
      </c>
      <c r="E14" s="475">
        <v>3</v>
      </c>
      <c r="F14" s="473">
        <v>0</v>
      </c>
      <c r="G14" s="474">
        <v>0</v>
      </c>
      <c r="H14" s="475">
        <v>0</v>
      </c>
      <c r="I14" s="473">
        <v>13</v>
      </c>
      <c r="J14" s="474">
        <v>112</v>
      </c>
      <c r="K14" s="475">
        <v>0</v>
      </c>
      <c r="L14" s="407"/>
      <c r="M14" s="407"/>
      <c r="N14" s="407"/>
      <c r="O14" s="407"/>
      <c r="P14" s="1698"/>
      <c r="Q14" s="1698"/>
      <c r="R14" s="1698"/>
      <c r="S14" s="406"/>
      <c r="T14" s="406"/>
      <c r="U14" s="407"/>
      <c r="V14" s="407"/>
      <c r="W14" s="407"/>
      <c r="X14" s="407"/>
      <c r="Y14" s="406"/>
      <c r="Z14" s="407"/>
    </row>
    <row r="15" spans="1:26" ht="15" customHeight="1" x14ac:dyDescent="0.35">
      <c r="A15" s="660">
        <v>5</v>
      </c>
      <c r="B15" s="70" t="s">
        <v>9</v>
      </c>
      <c r="C15" s="473">
        <v>0</v>
      </c>
      <c r="D15" s="474">
        <v>33</v>
      </c>
      <c r="E15" s="475">
        <v>1</v>
      </c>
      <c r="F15" s="473">
        <v>0</v>
      </c>
      <c r="G15" s="474">
        <v>0</v>
      </c>
      <c r="H15" s="475">
        <v>0</v>
      </c>
      <c r="I15" s="473">
        <v>55</v>
      </c>
      <c r="J15" s="474">
        <v>31</v>
      </c>
      <c r="K15" s="475">
        <v>5</v>
      </c>
      <c r="L15" s="407"/>
      <c r="M15" s="407"/>
      <c r="N15" s="407"/>
      <c r="O15" s="407"/>
      <c r="P15" s="1698"/>
      <c r="Q15" s="1698"/>
      <c r="R15" s="1698"/>
      <c r="S15" s="406"/>
      <c r="T15" s="406"/>
      <c r="U15" s="407"/>
      <c r="V15" s="407"/>
      <c r="W15" s="407"/>
      <c r="X15" s="407"/>
      <c r="Y15" s="406"/>
      <c r="Z15" s="407"/>
    </row>
    <row r="16" spans="1:26" ht="15" customHeight="1" x14ac:dyDescent="0.35">
      <c r="A16" s="660">
        <v>6</v>
      </c>
      <c r="B16" s="70" t="s">
        <v>10</v>
      </c>
      <c r="C16" s="473">
        <v>2</v>
      </c>
      <c r="D16" s="474">
        <v>33</v>
      </c>
      <c r="E16" s="475">
        <v>8</v>
      </c>
      <c r="F16" s="473">
        <v>0</v>
      </c>
      <c r="G16" s="474">
        <v>2</v>
      </c>
      <c r="H16" s="475">
        <v>0</v>
      </c>
      <c r="I16" s="473">
        <v>0</v>
      </c>
      <c r="J16" s="474">
        <v>0</v>
      </c>
      <c r="K16" s="475">
        <v>0</v>
      </c>
      <c r="P16" s="1698"/>
      <c r="Q16" s="1698"/>
      <c r="R16" s="1698"/>
    </row>
    <row r="17" spans="1:18" ht="15" customHeight="1" x14ac:dyDescent="0.35">
      <c r="A17" s="660">
        <v>7</v>
      </c>
      <c r="B17" s="70" t="s">
        <v>11</v>
      </c>
      <c r="C17" s="473">
        <v>1</v>
      </c>
      <c r="D17" s="474">
        <v>26</v>
      </c>
      <c r="E17" s="475">
        <v>7</v>
      </c>
      <c r="F17" s="473">
        <v>0</v>
      </c>
      <c r="G17" s="474">
        <v>7</v>
      </c>
      <c r="H17" s="475">
        <v>0</v>
      </c>
      <c r="I17" s="473">
        <v>51</v>
      </c>
      <c r="J17" s="474">
        <v>0</v>
      </c>
      <c r="K17" s="475">
        <v>0</v>
      </c>
      <c r="P17" s="1698"/>
      <c r="Q17" s="1698"/>
      <c r="R17" s="1698"/>
    </row>
    <row r="18" spans="1:18" ht="15" customHeight="1" x14ac:dyDescent="0.35">
      <c r="A18" s="660">
        <v>8</v>
      </c>
      <c r="B18" s="70" t="s">
        <v>12</v>
      </c>
      <c r="C18" s="1694">
        <v>0</v>
      </c>
      <c r="D18" s="1695">
        <v>60</v>
      </c>
      <c r="E18" s="475">
        <v>0</v>
      </c>
      <c r="F18" s="1694">
        <v>2</v>
      </c>
      <c r="G18" s="1695">
        <v>15</v>
      </c>
      <c r="H18" s="475">
        <v>0</v>
      </c>
      <c r="I18" s="1694">
        <v>16</v>
      </c>
      <c r="J18" s="1695">
        <v>101</v>
      </c>
      <c r="K18" s="475">
        <v>25</v>
      </c>
      <c r="L18" s="120"/>
      <c r="M18" s="1696"/>
      <c r="N18" s="1696"/>
      <c r="O18" s="1696"/>
      <c r="P18" s="1698"/>
      <c r="Q18" s="1698"/>
      <c r="R18" s="1698"/>
    </row>
    <row r="19" spans="1:18" ht="15" customHeight="1" x14ac:dyDescent="0.35">
      <c r="A19" s="660">
        <v>9</v>
      </c>
      <c r="B19" s="70" t="s">
        <v>13</v>
      </c>
      <c r="C19" s="473">
        <v>0</v>
      </c>
      <c r="D19" s="474">
        <v>19</v>
      </c>
      <c r="E19" s="475">
        <v>2</v>
      </c>
      <c r="F19" s="473">
        <v>8</v>
      </c>
      <c r="G19" s="474">
        <v>38</v>
      </c>
      <c r="H19" s="475">
        <v>7</v>
      </c>
      <c r="I19" s="473">
        <v>64</v>
      </c>
      <c r="J19" s="474">
        <v>88</v>
      </c>
      <c r="K19" s="475">
        <v>0</v>
      </c>
      <c r="P19" s="1698"/>
      <c r="Q19" s="1698"/>
      <c r="R19" s="1698"/>
    </row>
    <row r="20" spans="1:18" ht="15" customHeight="1" x14ac:dyDescent="0.35">
      <c r="A20" s="660">
        <v>10</v>
      </c>
      <c r="B20" s="70" t="s">
        <v>14</v>
      </c>
      <c r="C20" s="473">
        <v>1</v>
      </c>
      <c r="D20" s="474">
        <v>24</v>
      </c>
      <c r="E20" s="475">
        <v>1</v>
      </c>
      <c r="F20" s="473">
        <v>6</v>
      </c>
      <c r="G20" s="474">
        <v>41</v>
      </c>
      <c r="H20" s="475">
        <v>1</v>
      </c>
      <c r="I20" s="473">
        <v>58</v>
      </c>
      <c r="J20" s="474">
        <v>99</v>
      </c>
      <c r="K20" s="475">
        <v>1</v>
      </c>
      <c r="P20" s="1698"/>
      <c r="Q20" s="1698"/>
      <c r="R20" s="1698"/>
    </row>
    <row r="21" spans="1:18" ht="15" customHeight="1" x14ac:dyDescent="0.35">
      <c r="A21" s="660">
        <v>11</v>
      </c>
      <c r="B21" s="70" t="s">
        <v>15</v>
      </c>
      <c r="C21" s="473">
        <v>1</v>
      </c>
      <c r="D21" s="474">
        <v>31</v>
      </c>
      <c r="E21" s="475">
        <v>5</v>
      </c>
      <c r="F21" s="473">
        <v>10</v>
      </c>
      <c r="G21" s="474">
        <v>34</v>
      </c>
      <c r="H21" s="475">
        <v>6</v>
      </c>
      <c r="I21" s="473">
        <v>12</v>
      </c>
      <c r="J21" s="474">
        <v>36</v>
      </c>
      <c r="K21" s="475">
        <v>19</v>
      </c>
      <c r="P21" s="1698"/>
      <c r="Q21" s="1698"/>
      <c r="R21" s="1698"/>
    </row>
    <row r="22" spans="1:18" ht="15" customHeight="1" x14ac:dyDescent="0.35">
      <c r="A22" s="660">
        <v>12</v>
      </c>
      <c r="B22" s="70" t="s">
        <v>16</v>
      </c>
      <c r="C22" s="473">
        <v>1</v>
      </c>
      <c r="D22" s="474">
        <v>36</v>
      </c>
      <c r="E22" s="475">
        <v>1</v>
      </c>
      <c r="F22" s="473">
        <v>0</v>
      </c>
      <c r="G22" s="474">
        <v>0</v>
      </c>
      <c r="H22" s="475">
        <v>0</v>
      </c>
      <c r="I22" s="473">
        <v>10</v>
      </c>
      <c r="J22" s="474">
        <v>0</v>
      </c>
      <c r="K22" s="475">
        <v>0</v>
      </c>
      <c r="P22" s="1698"/>
      <c r="Q22" s="1698"/>
      <c r="R22" s="1698"/>
    </row>
    <row r="23" spans="1:18" ht="15" customHeight="1" x14ac:dyDescent="0.35">
      <c r="A23" s="660">
        <v>13</v>
      </c>
      <c r="B23" s="70" t="s">
        <v>17</v>
      </c>
      <c r="C23" s="473">
        <v>0</v>
      </c>
      <c r="D23" s="474">
        <v>0</v>
      </c>
      <c r="E23" s="475">
        <v>0</v>
      </c>
      <c r="F23" s="473">
        <v>0</v>
      </c>
      <c r="G23" s="474">
        <v>0</v>
      </c>
      <c r="H23" s="475">
        <v>0</v>
      </c>
      <c r="I23" s="473">
        <v>50</v>
      </c>
      <c r="J23" s="474">
        <v>46</v>
      </c>
      <c r="K23" s="475">
        <v>11</v>
      </c>
      <c r="M23" s="384" t="s">
        <v>104</v>
      </c>
      <c r="P23" s="1698"/>
      <c r="Q23" s="1698"/>
      <c r="R23" s="1698"/>
    </row>
    <row r="24" spans="1:18" ht="15" customHeight="1" x14ac:dyDescent="0.35">
      <c r="A24" s="660">
        <v>14</v>
      </c>
      <c r="B24" s="70" t="s">
        <v>18</v>
      </c>
      <c r="C24" s="473">
        <v>9</v>
      </c>
      <c r="D24" s="474">
        <v>22</v>
      </c>
      <c r="E24" s="475">
        <v>3</v>
      </c>
      <c r="F24" s="473">
        <v>8</v>
      </c>
      <c r="G24" s="474">
        <v>18</v>
      </c>
      <c r="H24" s="475">
        <v>1</v>
      </c>
      <c r="I24" s="473">
        <v>59</v>
      </c>
      <c r="J24" s="474">
        <v>44</v>
      </c>
      <c r="K24" s="475">
        <v>0</v>
      </c>
      <c r="P24" s="1698"/>
      <c r="Q24" s="1698"/>
      <c r="R24" s="1698"/>
    </row>
    <row r="25" spans="1:18" ht="15" customHeight="1" thickBot="1" x14ac:dyDescent="0.4">
      <c r="A25" s="666">
        <v>15</v>
      </c>
      <c r="B25" s="651" t="s">
        <v>19</v>
      </c>
      <c r="C25" s="476">
        <v>1</v>
      </c>
      <c r="D25" s="477">
        <v>39</v>
      </c>
      <c r="E25" s="478">
        <v>2</v>
      </c>
      <c r="F25" s="476">
        <v>25</v>
      </c>
      <c r="G25" s="477">
        <v>39</v>
      </c>
      <c r="H25" s="478">
        <v>9</v>
      </c>
      <c r="I25" s="476">
        <v>88</v>
      </c>
      <c r="J25" s="477">
        <v>69</v>
      </c>
      <c r="K25" s="478">
        <v>11</v>
      </c>
      <c r="P25" s="1698"/>
      <c r="Q25" s="1698"/>
      <c r="R25" s="1698"/>
    </row>
    <row r="26" spans="1:18" ht="15" customHeight="1" thickBot="1" x14ac:dyDescent="0.35">
      <c r="A26" s="588"/>
      <c r="B26" s="604" t="s">
        <v>597</v>
      </c>
      <c r="C26" s="605">
        <f>SUM(C11:C25)</f>
        <v>83</v>
      </c>
      <c r="D26" s="606">
        <f>SUM(D11:D25)</f>
        <v>489</v>
      </c>
      <c r="E26" s="607">
        <f>SUM(E11:E25)</f>
        <v>40</v>
      </c>
      <c r="F26" s="605">
        <f t="shared" ref="F26:K26" si="0">SUM(F11:F25)</f>
        <v>60</v>
      </c>
      <c r="G26" s="606">
        <f t="shared" si="0"/>
        <v>225</v>
      </c>
      <c r="H26" s="607">
        <f t="shared" si="0"/>
        <v>30</v>
      </c>
      <c r="I26" s="605">
        <f t="shared" si="0"/>
        <v>869</v>
      </c>
      <c r="J26" s="606">
        <f t="shared" si="0"/>
        <v>845</v>
      </c>
      <c r="K26" s="607">
        <f t="shared" si="0"/>
        <v>81</v>
      </c>
    </row>
    <row r="27" spans="1:18" ht="15" customHeight="1" thickBot="1" x14ac:dyDescent="0.35">
      <c r="A27" s="588"/>
      <c r="B27" s="608" t="s">
        <v>592</v>
      </c>
      <c r="C27" s="609">
        <v>40</v>
      </c>
      <c r="D27" s="610">
        <v>532</v>
      </c>
      <c r="E27" s="611">
        <v>68</v>
      </c>
      <c r="F27" s="609">
        <v>48</v>
      </c>
      <c r="G27" s="610">
        <v>221</v>
      </c>
      <c r="H27" s="611">
        <v>22</v>
      </c>
      <c r="I27" s="609">
        <v>868</v>
      </c>
      <c r="J27" s="610">
        <v>730</v>
      </c>
      <c r="K27" s="611">
        <v>54</v>
      </c>
    </row>
    <row r="28" spans="1:18" ht="15" customHeight="1" x14ac:dyDescent="0.3">
      <c r="A28" s="588"/>
      <c r="B28" s="608" t="s">
        <v>559</v>
      </c>
      <c r="C28" s="609">
        <v>63</v>
      </c>
      <c r="D28" s="610">
        <v>620</v>
      </c>
      <c r="E28" s="611">
        <v>185</v>
      </c>
      <c r="F28" s="609">
        <v>54</v>
      </c>
      <c r="G28" s="610">
        <v>201</v>
      </c>
      <c r="H28" s="611">
        <v>26</v>
      </c>
      <c r="I28" s="609">
        <v>981</v>
      </c>
      <c r="J28" s="610">
        <v>787</v>
      </c>
      <c r="K28" s="611">
        <v>32</v>
      </c>
    </row>
    <row r="29" spans="1:18" ht="15" customHeight="1" thickBot="1" x14ac:dyDescent="0.35">
      <c r="A29" s="232"/>
      <c r="B29" s="492" t="s">
        <v>527</v>
      </c>
      <c r="C29" s="299">
        <v>29</v>
      </c>
      <c r="D29" s="237">
        <v>878</v>
      </c>
      <c r="E29" s="238">
        <v>77</v>
      </c>
      <c r="F29" s="299">
        <v>44</v>
      </c>
      <c r="G29" s="237">
        <v>185</v>
      </c>
      <c r="H29" s="238">
        <v>22</v>
      </c>
      <c r="I29" s="299">
        <v>952</v>
      </c>
      <c r="J29" s="237">
        <v>1116</v>
      </c>
      <c r="K29" s="238">
        <v>22</v>
      </c>
    </row>
    <row r="30" spans="1:18" ht="15" customHeight="1" thickBot="1" x14ac:dyDescent="0.35">
      <c r="A30" s="588"/>
      <c r="B30" s="608" t="s">
        <v>502</v>
      </c>
      <c r="C30" s="609">
        <v>24</v>
      </c>
      <c r="D30" s="610">
        <v>1146</v>
      </c>
      <c r="E30" s="611">
        <v>158</v>
      </c>
      <c r="F30" s="609">
        <v>47</v>
      </c>
      <c r="G30" s="610">
        <v>182</v>
      </c>
      <c r="H30" s="611">
        <v>19</v>
      </c>
      <c r="I30" s="609">
        <v>1085</v>
      </c>
      <c r="J30" s="610">
        <v>1235</v>
      </c>
      <c r="K30" s="611">
        <v>56</v>
      </c>
    </row>
    <row r="31" spans="1:18" ht="15" customHeight="1" x14ac:dyDescent="0.3">
      <c r="A31" s="588"/>
      <c r="B31" s="608" t="s">
        <v>480</v>
      </c>
      <c r="C31" s="609">
        <v>28</v>
      </c>
      <c r="D31" s="610">
        <v>1229</v>
      </c>
      <c r="E31" s="611">
        <v>225</v>
      </c>
      <c r="F31" s="609">
        <v>63</v>
      </c>
      <c r="G31" s="610">
        <v>150</v>
      </c>
      <c r="H31" s="611">
        <v>24</v>
      </c>
      <c r="I31" s="609">
        <v>987</v>
      </c>
      <c r="J31" s="610">
        <v>1225</v>
      </c>
      <c r="K31" s="611">
        <v>85</v>
      </c>
    </row>
    <row r="32" spans="1:18" ht="15" customHeight="1" thickBot="1" x14ac:dyDescent="0.35">
      <c r="A32" s="232"/>
      <c r="B32" s="492" t="s">
        <v>399</v>
      </c>
      <c r="C32" s="299">
        <v>31</v>
      </c>
      <c r="D32" s="237">
        <v>1122</v>
      </c>
      <c r="E32" s="238">
        <v>128</v>
      </c>
      <c r="F32" s="299">
        <v>60</v>
      </c>
      <c r="G32" s="237">
        <v>151</v>
      </c>
      <c r="H32" s="238">
        <v>28</v>
      </c>
      <c r="I32" s="299">
        <v>830</v>
      </c>
      <c r="J32" s="237">
        <v>895</v>
      </c>
      <c r="K32" s="238">
        <v>49</v>
      </c>
    </row>
    <row r="33" spans="1:11" ht="15" customHeight="1" x14ac:dyDescent="0.3">
      <c r="A33" s="588"/>
      <c r="B33" s="608" t="s">
        <v>388</v>
      </c>
      <c r="C33" s="609">
        <v>66</v>
      </c>
      <c r="D33" s="610">
        <v>1012</v>
      </c>
      <c r="E33" s="611">
        <v>97</v>
      </c>
      <c r="F33" s="609">
        <v>88</v>
      </c>
      <c r="G33" s="610">
        <v>239</v>
      </c>
      <c r="H33" s="611">
        <v>45</v>
      </c>
      <c r="I33" s="609">
        <v>748</v>
      </c>
      <c r="J33" s="610">
        <v>912</v>
      </c>
      <c r="K33" s="611">
        <v>69</v>
      </c>
    </row>
    <row r="34" spans="1:11" ht="15" customHeight="1" thickBot="1" x14ac:dyDescent="0.35">
      <c r="A34" s="232"/>
      <c r="B34" s="492" t="s">
        <v>348</v>
      </c>
      <c r="C34" s="299">
        <v>26</v>
      </c>
      <c r="D34" s="237">
        <v>975</v>
      </c>
      <c r="E34" s="238">
        <v>67</v>
      </c>
      <c r="F34" s="299">
        <v>124</v>
      </c>
      <c r="G34" s="237">
        <v>285</v>
      </c>
      <c r="H34" s="238">
        <v>38</v>
      </c>
      <c r="I34" s="299">
        <v>666</v>
      </c>
      <c r="J34" s="237">
        <v>966</v>
      </c>
      <c r="K34" s="238">
        <v>16</v>
      </c>
    </row>
    <row r="35" spans="1:11" ht="15" customHeight="1" x14ac:dyDescent="0.3">
      <c r="A35" s="588"/>
      <c r="B35" s="608" t="s">
        <v>338</v>
      </c>
      <c r="C35" s="609">
        <v>25</v>
      </c>
      <c r="D35" s="610">
        <v>758</v>
      </c>
      <c r="E35" s="611">
        <v>54</v>
      </c>
      <c r="F35" s="609">
        <v>140</v>
      </c>
      <c r="G35" s="610">
        <v>370</v>
      </c>
      <c r="H35" s="611">
        <v>14</v>
      </c>
      <c r="I35" s="609">
        <v>740</v>
      </c>
      <c r="J35" s="610">
        <v>1097</v>
      </c>
      <c r="K35" s="611">
        <v>65</v>
      </c>
    </row>
    <row r="36" spans="1:11" ht="15" customHeight="1" thickBot="1" x14ac:dyDescent="0.35">
      <c r="A36" s="232"/>
      <c r="B36" s="492" t="s">
        <v>322</v>
      </c>
      <c r="C36" s="299">
        <v>12</v>
      </c>
      <c r="D36" s="237">
        <v>852</v>
      </c>
      <c r="E36" s="238">
        <v>9</v>
      </c>
      <c r="F36" s="299">
        <v>78</v>
      </c>
      <c r="G36" s="237">
        <v>310</v>
      </c>
      <c r="H36" s="238">
        <v>12</v>
      </c>
      <c r="I36" s="299">
        <v>715</v>
      </c>
      <c r="J36" s="237">
        <v>1010</v>
      </c>
      <c r="K36" s="238">
        <v>146</v>
      </c>
    </row>
    <row r="37" spans="1:11" ht="15" customHeight="1" x14ac:dyDescent="0.3">
      <c r="A37" s="588"/>
      <c r="B37" s="608" t="s">
        <v>318</v>
      </c>
      <c r="C37" s="609">
        <v>12</v>
      </c>
      <c r="D37" s="610">
        <v>782</v>
      </c>
      <c r="E37" s="611">
        <v>31</v>
      </c>
      <c r="F37" s="609">
        <v>82</v>
      </c>
      <c r="G37" s="610">
        <v>302</v>
      </c>
      <c r="H37" s="611">
        <v>6</v>
      </c>
      <c r="I37" s="609">
        <v>656</v>
      </c>
      <c r="J37" s="610">
        <v>832</v>
      </c>
      <c r="K37" s="611">
        <v>62</v>
      </c>
    </row>
    <row r="38" spans="1:11" ht="15" customHeight="1" thickBot="1" x14ac:dyDescent="0.35">
      <c r="A38" s="232"/>
      <c r="B38" s="492" t="s">
        <v>299</v>
      </c>
      <c r="C38" s="299">
        <v>49</v>
      </c>
      <c r="D38" s="237">
        <v>694</v>
      </c>
      <c r="E38" s="238">
        <v>37</v>
      </c>
      <c r="F38" s="299">
        <v>32</v>
      </c>
      <c r="G38" s="237">
        <v>235</v>
      </c>
      <c r="H38" s="238">
        <v>3</v>
      </c>
      <c r="I38" s="299">
        <v>464</v>
      </c>
      <c r="J38" s="237">
        <v>782</v>
      </c>
      <c r="K38" s="238">
        <v>53</v>
      </c>
    </row>
    <row r="39" spans="1:11" ht="15" hidden="1" customHeight="1" outlineLevel="1" x14ac:dyDescent="0.3">
      <c r="A39" s="1181"/>
      <c r="B39" s="389" t="s">
        <v>292</v>
      </c>
      <c r="C39" s="624">
        <v>13</v>
      </c>
      <c r="D39" s="625">
        <v>600</v>
      </c>
      <c r="E39" s="626">
        <v>88</v>
      </c>
      <c r="F39" s="624">
        <v>55</v>
      </c>
      <c r="G39" s="625">
        <v>220</v>
      </c>
      <c r="H39" s="626">
        <v>14</v>
      </c>
      <c r="I39" s="627">
        <v>554</v>
      </c>
      <c r="J39" s="625">
        <v>641</v>
      </c>
      <c r="K39" s="626">
        <v>56</v>
      </c>
    </row>
    <row r="40" spans="1:11" collapsed="1" x14ac:dyDescent="0.3">
      <c r="A40" s="25"/>
    </row>
    <row r="45" spans="1:11" x14ac:dyDescent="0.3">
      <c r="D45" s="384" t="s">
        <v>515</v>
      </c>
      <c r="E45" s="384" t="s">
        <v>516</v>
      </c>
      <c r="G45" s="384" t="s">
        <v>517</v>
      </c>
    </row>
    <row r="46" spans="1:11" x14ac:dyDescent="0.3">
      <c r="D46" s="554">
        <f>C26+D26+E26</f>
        <v>612</v>
      </c>
      <c r="E46" s="384">
        <v>547</v>
      </c>
      <c r="G46" s="554">
        <f>SUM(D46:E46)</f>
        <v>1159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42"/>
  <sheetViews>
    <sheetView showGridLines="0" topLeftCell="A5" zoomScale="50" zoomScaleNormal="50" workbookViewId="0">
      <selection activeCell="L20" sqref="L20"/>
    </sheetView>
  </sheetViews>
  <sheetFormatPr baseColWidth="10" defaultColWidth="11.4609375" defaultRowHeight="12.45" outlineLevelRow="1" x14ac:dyDescent="0.3"/>
  <cols>
    <col min="1" max="1" width="8.07421875" style="25" customWidth="1"/>
    <col min="2" max="2" width="28.07421875" style="25" bestFit="1" customWidth="1"/>
    <col min="3" max="6" width="15.69140625" style="25" customWidth="1"/>
    <col min="7" max="7" width="11.4609375" style="25" customWidth="1"/>
    <col min="8" max="16384" width="11.4609375" style="25"/>
  </cols>
  <sheetData>
    <row r="2" spans="1:21" x14ac:dyDescent="0.3">
      <c r="A2" s="26" t="s">
        <v>0</v>
      </c>
    </row>
    <row r="3" spans="1:21" x14ac:dyDescent="0.3">
      <c r="A3" s="26"/>
    </row>
    <row r="4" spans="1:21" x14ac:dyDescent="0.3">
      <c r="A4" s="26" t="str">
        <f>A8</f>
        <v>Tabell 1-11-D-Aktivisering i KOMMUNALE tiltak av mottakere av økonomisk sosialhjelp som ikke er deltakere i KVP, Intro eller Jobbsjansen. Antall mottakere som pr 31.12. er aktivisert. 1)</v>
      </c>
    </row>
    <row r="5" spans="1:21" x14ac:dyDescent="0.3">
      <c r="A5" s="26"/>
    </row>
    <row r="6" spans="1:21" x14ac:dyDescent="0.3">
      <c r="A6" s="26"/>
    </row>
    <row r="7" spans="1:21" ht="27.75" customHeight="1" x14ac:dyDescent="0.3">
      <c r="A7" s="26"/>
    </row>
    <row r="8" spans="1:21" s="55" customFormat="1" ht="33" customHeight="1" thickBot="1" x14ac:dyDescent="0.35">
      <c r="A8" s="2194" t="s">
        <v>610</v>
      </c>
      <c r="B8" s="2194"/>
      <c r="C8" s="2194"/>
      <c r="D8" s="2194"/>
      <c r="E8" s="2194"/>
      <c r="F8" s="2194"/>
    </row>
    <row r="9" spans="1:21" ht="92.25" customHeight="1" thickBot="1" x14ac:dyDescent="0.4">
      <c r="A9" s="56" t="s">
        <v>38</v>
      </c>
      <c r="B9" s="57" t="s">
        <v>3</v>
      </c>
      <c r="C9" s="59" t="s">
        <v>195</v>
      </c>
      <c r="D9" s="60" t="s">
        <v>194</v>
      </c>
      <c r="E9" s="61" t="s">
        <v>120</v>
      </c>
      <c r="F9" s="58" t="s">
        <v>28</v>
      </c>
      <c r="H9" s="25" t="s">
        <v>104</v>
      </c>
      <c r="I9" s="408"/>
    </row>
    <row r="10" spans="1:21" ht="15" customHeight="1" x14ac:dyDescent="0.35">
      <c r="A10" s="172">
        <v>1</v>
      </c>
      <c r="B10" s="27" t="s">
        <v>5</v>
      </c>
      <c r="C10" s="1969">
        <v>19</v>
      </c>
      <c r="D10" s="1970">
        <v>0</v>
      </c>
      <c r="E10" s="822">
        <v>0</v>
      </c>
      <c r="F10" s="479">
        <f>SUM(C10:E10)</f>
        <v>19</v>
      </c>
      <c r="I10" s="408"/>
    </row>
    <row r="11" spans="1:21" ht="15" customHeight="1" x14ac:dyDescent="0.35">
      <c r="A11" s="173">
        <v>2</v>
      </c>
      <c r="B11" s="28" t="s">
        <v>6</v>
      </c>
      <c r="C11" s="1971">
        <v>52</v>
      </c>
      <c r="D11" s="823">
        <v>40</v>
      </c>
      <c r="E11" s="1972">
        <v>9</v>
      </c>
      <c r="F11" s="480">
        <f t="shared" ref="F11:F24" si="0">SUM(C11:E11)</f>
        <v>101</v>
      </c>
      <c r="I11" s="408"/>
    </row>
    <row r="12" spans="1:21" ht="15" customHeight="1" x14ac:dyDescent="0.35">
      <c r="A12" s="173">
        <v>3</v>
      </c>
      <c r="B12" s="28" t="s">
        <v>7</v>
      </c>
      <c r="C12" s="1971">
        <v>49</v>
      </c>
      <c r="D12" s="823">
        <v>41</v>
      </c>
      <c r="E12" s="1972">
        <v>18</v>
      </c>
      <c r="F12" s="480">
        <f t="shared" si="0"/>
        <v>108</v>
      </c>
      <c r="I12" s="408"/>
    </row>
    <row r="13" spans="1:21" ht="15" customHeight="1" x14ac:dyDescent="0.35">
      <c r="A13" s="173">
        <v>4</v>
      </c>
      <c r="B13" s="28" t="s">
        <v>8</v>
      </c>
      <c r="C13" s="1971">
        <v>3</v>
      </c>
      <c r="D13" s="823">
        <v>2</v>
      </c>
      <c r="E13" s="1972">
        <v>5</v>
      </c>
      <c r="F13" s="480">
        <f t="shared" si="0"/>
        <v>10</v>
      </c>
      <c r="I13" s="408"/>
    </row>
    <row r="14" spans="1:21" ht="15" customHeight="1" x14ac:dyDescent="0.35">
      <c r="A14" s="173">
        <v>5</v>
      </c>
      <c r="B14" s="28" t="s">
        <v>9</v>
      </c>
      <c r="C14" s="1971">
        <v>9</v>
      </c>
      <c r="D14" s="823">
        <v>19</v>
      </c>
      <c r="E14" s="1972">
        <v>3</v>
      </c>
      <c r="F14" s="480">
        <f t="shared" si="0"/>
        <v>31</v>
      </c>
      <c r="I14" s="408"/>
    </row>
    <row r="15" spans="1:21" ht="15" customHeight="1" x14ac:dyDescent="0.35">
      <c r="A15" s="173">
        <v>6</v>
      </c>
      <c r="B15" s="28" t="s">
        <v>10</v>
      </c>
      <c r="C15" s="1971">
        <v>0</v>
      </c>
      <c r="D15" s="823">
        <v>0</v>
      </c>
      <c r="E15" s="1972">
        <v>0</v>
      </c>
      <c r="F15" s="480">
        <f t="shared" si="0"/>
        <v>0</v>
      </c>
      <c r="G15" s="407"/>
      <c r="H15" s="407"/>
      <c r="I15" s="408"/>
      <c r="J15" s="407"/>
      <c r="K15" s="407"/>
      <c r="L15" s="406"/>
      <c r="M15" s="407"/>
      <c r="N15" s="406"/>
      <c r="O15" s="406"/>
      <c r="P15" s="407"/>
      <c r="Q15" s="407"/>
      <c r="R15" s="407"/>
      <c r="S15" s="407"/>
      <c r="T15" s="406"/>
      <c r="U15" s="407"/>
    </row>
    <row r="16" spans="1:21" ht="15" customHeight="1" x14ac:dyDescent="0.35">
      <c r="A16" s="173">
        <v>7</v>
      </c>
      <c r="B16" s="28" t="s">
        <v>11</v>
      </c>
      <c r="C16" s="1971">
        <v>0</v>
      </c>
      <c r="D16" s="823">
        <v>0</v>
      </c>
      <c r="E16" s="1972">
        <v>0</v>
      </c>
      <c r="F16" s="480">
        <f t="shared" si="0"/>
        <v>0</v>
      </c>
      <c r="G16" s="407"/>
      <c r="H16" s="407"/>
      <c r="I16" s="408"/>
      <c r="J16" s="407"/>
      <c r="K16" s="407"/>
      <c r="L16" s="406"/>
      <c r="M16" s="407"/>
      <c r="N16" s="406"/>
      <c r="O16" s="406"/>
      <c r="P16" s="407"/>
      <c r="Q16" s="407"/>
      <c r="R16" s="407"/>
      <c r="S16" s="407"/>
      <c r="T16" s="406"/>
      <c r="U16" s="407"/>
    </row>
    <row r="17" spans="1:21" ht="15" customHeight="1" x14ac:dyDescent="0.35">
      <c r="A17" s="173">
        <v>8</v>
      </c>
      <c r="B17" s="28" t="s">
        <v>12</v>
      </c>
      <c r="C17" s="1971">
        <v>78</v>
      </c>
      <c r="D17" s="823">
        <v>3</v>
      </c>
      <c r="E17" s="1972">
        <v>20</v>
      </c>
      <c r="F17" s="480">
        <f t="shared" si="0"/>
        <v>101</v>
      </c>
      <c r="G17" s="407"/>
      <c r="H17" s="407"/>
      <c r="I17" s="408"/>
      <c r="J17" s="407"/>
      <c r="K17" s="407"/>
      <c r="L17" s="406"/>
      <c r="M17" s="407"/>
      <c r="N17" s="406"/>
      <c r="O17" s="406"/>
      <c r="P17" s="407"/>
      <c r="Q17" s="407"/>
      <c r="R17" s="407"/>
      <c r="S17" s="407"/>
      <c r="T17" s="406"/>
      <c r="U17" s="407"/>
    </row>
    <row r="18" spans="1:21" ht="15" customHeight="1" x14ac:dyDescent="0.35">
      <c r="A18" s="173">
        <v>9</v>
      </c>
      <c r="B18" s="28" t="s">
        <v>13</v>
      </c>
      <c r="C18" s="1971">
        <v>14</v>
      </c>
      <c r="D18" s="823">
        <v>61</v>
      </c>
      <c r="E18" s="1972">
        <v>13</v>
      </c>
      <c r="F18" s="480">
        <f t="shared" si="0"/>
        <v>88</v>
      </c>
      <c r="I18" s="408"/>
    </row>
    <row r="19" spans="1:21" ht="15" customHeight="1" x14ac:dyDescent="0.35">
      <c r="A19" s="173">
        <v>10</v>
      </c>
      <c r="B19" s="28" t="s">
        <v>14</v>
      </c>
      <c r="C19" s="1971">
        <v>6</v>
      </c>
      <c r="D19" s="823">
        <v>51</v>
      </c>
      <c r="E19" s="1972">
        <v>24</v>
      </c>
      <c r="F19" s="480">
        <f t="shared" si="0"/>
        <v>81</v>
      </c>
      <c r="I19" s="408"/>
    </row>
    <row r="20" spans="1:21" ht="15" customHeight="1" x14ac:dyDescent="0.35">
      <c r="A20" s="173">
        <v>11</v>
      </c>
      <c r="B20" s="28" t="s">
        <v>15</v>
      </c>
      <c r="C20" s="1971">
        <v>1</v>
      </c>
      <c r="D20" s="823">
        <v>35</v>
      </c>
      <c r="E20" s="1972">
        <v>14</v>
      </c>
      <c r="F20" s="480">
        <f t="shared" si="0"/>
        <v>50</v>
      </c>
      <c r="I20" s="408"/>
    </row>
    <row r="21" spans="1:21" ht="15" customHeight="1" x14ac:dyDescent="0.35">
      <c r="A21" s="173">
        <v>12</v>
      </c>
      <c r="B21" s="28" t="s">
        <v>16</v>
      </c>
      <c r="C21" s="1971">
        <v>0</v>
      </c>
      <c r="D21" s="823">
        <v>0</v>
      </c>
      <c r="E21" s="1972">
        <v>0</v>
      </c>
      <c r="F21" s="480">
        <f t="shared" si="0"/>
        <v>0</v>
      </c>
      <c r="I21" s="408"/>
    </row>
    <row r="22" spans="1:21" ht="15" customHeight="1" x14ac:dyDescent="0.3">
      <c r="A22" s="173">
        <v>13</v>
      </c>
      <c r="B22" s="28" t="s">
        <v>17</v>
      </c>
      <c r="C22" s="1971">
        <v>23</v>
      </c>
      <c r="D22" s="823">
        <v>17</v>
      </c>
      <c r="E22" s="1972">
        <v>6</v>
      </c>
      <c r="F22" s="480">
        <f t="shared" si="0"/>
        <v>46</v>
      </c>
    </row>
    <row r="23" spans="1:21" ht="15" customHeight="1" x14ac:dyDescent="0.3">
      <c r="A23" s="173">
        <v>14</v>
      </c>
      <c r="B23" s="28" t="s">
        <v>18</v>
      </c>
      <c r="C23" s="1971">
        <v>4</v>
      </c>
      <c r="D23" s="823">
        <v>38</v>
      </c>
      <c r="E23" s="1972">
        <v>2</v>
      </c>
      <c r="F23" s="480">
        <f t="shared" si="0"/>
        <v>44</v>
      </c>
    </row>
    <row r="24" spans="1:21" ht="15" customHeight="1" thickBot="1" x14ac:dyDescent="0.35">
      <c r="A24" s="174">
        <v>15</v>
      </c>
      <c r="B24" s="29" t="s">
        <v>19</v>
      </c>
      <c r="C24" s="824">
        <v>16</v>
      </c>
      <c r="D24" s="825">
        <v>62</v>
      </c>
      <c r="E24" s="826">
        <v>2</v>
      </c>
      <c r="F24" s="481">
        <f t="shared" si="0"/>
        <v>80</v>
      </c>
    </row>
    <row r="25" spans="1:21" ht="15" customHeight="1" thickBot="1" x14ac:dyDescent="0.35">
      <c r="A25" s="612"/>
      <c r="B25" s="1965" t="s">
        <v>597</v>
      </c>
      <c r="C25" s="1966">
        <f>SUM(C10:C24)</f>
        <v>274</v>
      </c>
      <c r="D25" s="1967">
        <f t="shared" ref="D25:F25" si="1">SUM(D10:D24)</f>
        <v>369</v>
      </c>
      <c r="E25" s="1954">
        <f t="shared" si="1"/>
        <v>116</v>
      </c>
      <c r="F25" s="1968">
        <f t="shared" si="1"/>
        <v>759</v>
      </c>
    </row>
    <row r="26" spans="1:21" s="1242" customFormat="1" ht="15" customHeight="1" thickBot="1" x14ac:dyDescent="0.35">
      <c r="A26" s="612"/>
      <c r="B26" s="827" t="s">
        <v>592</v>
      </c>
      <c r="C26" s="828">
        <v>208</v>
      </c>
      <c r="D26" s="829">
        <v>362</v>
      </c>
      <c r="E26" s="830">
        <v>168</v>
      </c>
      <c r="F26" s="831">
        <v>738</v>
      </c>
    </row>
    <row r="27" spans="1:21" s="1242" customFormat="1" ht="15" customHeight="1" x14ac:dyDescent="0.3">
      <c r="A27" s="612"/>
      <c r="B27" s="827" t="s">
        <v>559</v>
      </c>
      <c r="C27" s="828">
        <v>345</v>
      </c>
      <c r="D27" s="829">
        <v>437</v>
      </c>
      <c r="E27" s="830">
        <v>154</v>
      </c>
      <c r="F27" s="831">
        <v>936</v>
      </c>
    </row>
    <row r="28" spans="1:21" s="1242" customFormat="1" ht="15" customHeight="1" thickBot="1" x14ac:dyDescent="0.35">
      <c r="A28" s="832"/>
      <c r="B28" s="833" t="s">
        <v>527</v>
      </c>
      <c r="C28" s="824">
        <v>438</v>
      </c>
      <c r="D28" s="825">
        <v>369</v>
      </c>
      <c r="E28" s="826">
        <v>313</v>
      </c>
      <c r="F28" s="834">
        <v>1120</v>
      </c>
    </row>
    <row r="29" spans="1:21" ht="15" customHeight="1" x14ac:dyDescent="0.3">
      <c r="A29" s="612"/>
      <c r="B29" s="827" t="s">
        <v>502</v>
      </c>
      <c r="C29" s="828">
        <v>483</v>
      </c>
      <c r="D29" s="829">
        <v>398</v>
      </c>
      <c r="E29" s="830">
        <v>389</v>
      </c>
      <c r="F29" s="831">
        <v>1270</v>
      </c>
    </row>
    <row r="30" spans="1:21" ht="15" customHeight="1" thickBot="1" x14ac:dyDescent="0.35">
      <c r="A30" s="832"/>
      <c r="B30" s="833" t="s">
        <v>504</v>
      </c>
      <c r="C30" s="824">
        <v>551</v>
      </c>
      <c r="D30" s="825">
        <v>409</v>
      </c>
      <c r="E30" s="826">
        <v>192</v>
      </c>
      <c r="F30" s="834">
        <f>SUM(C30:E30)</f>
        <v>1152</v>
      </c>
    </row>
    <row r="31" spans="1:21" s="1242" customFormat="1" ht="15" customHeight="1" x14ac:dyDescent="0.3">
      <c r="A31" s="612"/>
      <c r="B31" s="827" t="s">
        <v>480</v>
      </c>
      <c r="C31" s="828">
        <v>439</v>
      </c>
      <c r="D31" s="829">
        <v>382</v>
      </c>
      <c r="E31" s="830">
        <v>430</v>
      </c>
      <c r="F31" s="831">
        <v>1251</v>
      </c>
    </row>
    <row r="32" spans="1:21" s="1242" customFormat="1" ht="15" customHeight="1" thickBot="1" x14ac:dyDescent="0.35">
      <c r="A32" s="832"/>
      <c r="B32" s="833" t="s">
        <v>399</v>
      </c>
      <c r="C32" s="824">
        <v>442</v>
      </c>
      <c r="D32" s="825">
        <v>349</v>
      </c>
      <c r="E32" s="826">
        <v>112</v>
      </c>
      <c r="F32" s="834">
        <v>903</v>
      </c>
    </row>
    <row r="33" spans="1:6" s="1242" customFormat="1" ht="15" customHeight="1" x14ac:dyDescent="0.3">
      <c r="A33" s="612"/>
      <c r="B33" s="827" t="s">
        <v>388</v>
      </c>
      <c r="C33" s="828">
        <v>520</v>
      </c>
      <c r="D33" s="829">
        <v>316</v>
      </c>
      <c r="E33" s="830">
        <v>117</v>
      </c>
      <c r="F33" s="831">
        <v>953</v>
      </c>
    </row>
    <row r="34" spans="1:6" s="1242" customFormat="1" ht="15" customHeight="1" thickBot="1" x14ac:dyDescent="0.35">
      <c r="A34" s="832"/>
      <c r="B34" s="833" t="s">
        <v>348</v>
      </c>
      <c r="C34" s="824">
        <v>553</v>
      </c>
      <c r="D34" s="825">
        <v>296</v>
      </c>
      <c r="E34" s="826">
        <v>123</v>
      </c>
      <c r="F34" s="834">
        <v>972</v>
      </c>
    </row>
    <row r="35" spans="1:6" ht="15" customHeight="1" x14ac:dyDescent="0.3">
      <c r="A35" s="612"/>
      <c r="B35" s="827" t="s">
        <v>338</v>
      </c>
      <c r="C35" s="828">
        <v>602</v>
      </c>
      <c r="D35" s="829">
        <v>373</v>
      </c>
      <c r="E35" s="830">
        <v>197</v>
      </c>
      <c r="F35" s="831">
        <v>1172</v>
      </c>
    </row>
    <row r="36" spans="1:6" ht="15" customHeight="1" thickBot="1" x14ac:dyDescent="0.35">
      <c r="A36" s="832"/>
      <c r="B36" s="833" t="s">
        <v>322</v>
      </c>
      <c r="C36" s="824">
        <v>546</v>
      </c>
      <c r="D36" s="825">
        <v>408</v>
      </c>
      <c r="E36" s="826">
        <v>175</v>
      </c>
      <c r="F36" s="834">
        <v>1129</v>
      </c>
    </row>
    <row r="37" spans="1:6" ht="15" customHeight="1" x14ac:dyDescent="0.3">
      <c r="A37" s="612"/>
      <c r="B37" s="827" t="s">
        <v>318</v>
      </c>
      <c r="C37" s="828">
        <v>384</v>
      </c>
      <c r="D37" s="829">
        <v>360</v>
      </c>
      <c r="E37" s="830">
        <v>148</v>
      </c>
      <c r="F37" s="831">
        <v>892</v>
      </c>
    </row>
    <row r="38" spans="1:6" ht="15" customHeight="1" thickBot="1" x14ac:dyDescent="0.35">
      <c r="A38" s="832"/>
      <c r="B38" s="833" t="s">
        <v>299</v>
      </c>
      <c r="C38" s="824">
        <v>277</v>
      </c>
      <c r="D38" s="825">
        <v>339</v>
      </c>
      <c r="E38" s="826">
        <v>235</v>
      </c>
      <c r="F38" s="834">
        <v>851</v>
      </c>
    </row>
    <row r="39" spans="1:6" ht="15" hidden="1" customHeight="1" outlineLevel="1" x14ac:dyDescent="0.3">
      <c r="A39" s="1182"/>
      <c r="B39" s="1183" t="s">
        <v>292</v>
      </c>
      <c r="C39" s="1184">
        <v>231</v>
      </c>
      <c r="D39" s="1185">
        <v>304</v>
      </c>
      <c r="E39" s="1158">
        <v>131</v>
      </c>
      <c r="F39" s="1165">
        <v>666</v>
      </c>
    </row>
    <row r="40" spans="1:6" collapsed="1" x14ac:dyDescent="0.3">
      <c r="A40" s="25" t="s">
        <v>363</v>
      </c>
    </row>
    <row r="41" spans="1:6" ht="12.9" x14ac:dyDescent="0.35">
      <c r="A41" s="25" t="s">
        <v>364</v>
      </c>
    </row>
    <row r="42" spans="1:6" x14ac:dyDescent="0.3">
      <c r="A42" s="25" t="s">
        <v>222</v>
      </c>
    </row>
  </sheetData>
  <mergeCells count="1">
    <mergeCell ref="A8:F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51"/>
  <sheetViews>
    <sheetView showGridLines="0" zoomScale="50" zoomScaleNormal="50" workbookViewId="0">
      <selection activeCell="S8" sqref="S8"/>
    </sheetView>
  </sheetViews>
  <sheetFormatPr baseColWidth="10" defaultColWidth="11.4609375" defaultRowHeight="12.45" outlineLevelRow="1" x14ac:dyDescent="0.3"/>
  <cols>
    <col min="1" max="1" width="8.07421875" style="73" customWidth="1"/>
    <col min="2" max="2" width="22.69140625" style="73" customWidth="1"/>
    <col min="3" max="10" width="11" style="73" customWidth="1"/>
    <col min="11" max="11" width="9.07421875" style="73" customWidth="1"/>
    <col min="12" max="12" width="11" style="73" customWidth="1"/>
    <col min="13" max="13" width="8.07421875" style="73" customWidth="1"/>
    <col min="14" max="14" width="9.69140625" style="73" customWidth="1"/>
    <col min="15" max="15" width="10.07421875" style="73" customWidth="1"/>
    <col min="16" max="16" width="8.07421875" style="73" customWidth="1"/>
    <col min="17" max="17" width="11" style="73" customWidth="1"/>
    <col min="18" max="20" width="11.4609375" style="73"/>
    <col min="21" max="21" width="23.84375" style="73" customWidth="1"/>
    <col min="22" max="16384" width="11.4609375" style="73"/>
  </cols>
  <sheetData>
    <row r="2" spans="1:22" x14ac:dyDescent="0.3">
      <c r="A2" s="72" t="s">
        <v>0</v>
      </c>
    </row>
    <row r="3" spans="1:22" x14ac:dyDescent="0.3">
      <c r="A3" s="72"/>
    </row>
    <row r="4" spans="1:22" x14ac:dyDescent="0.3">
      <c r="A4" s="72" t="str">
        <f>A7</f>
        <v>Tabell 1-11-E - Avgang fra kvalifiseringsprogrammet (KVP) og resultater for deltakerne -  perioden 01.01.-31.12.</v>
      </c>
    </row>
    <row r="5" spans="1:22" ht="12.9" x14ac:dyDescent="0.35">
      <c r="A5" s="735"/>
    </row>
    <row r="6" spans="1:22" ht="12.9" x14ac:dyDescent="0.35">
      <c r="A6" s="835" t="s">
        <v>460</v>
      </c>
    </row>
    <row r="7" spans="1:22" ht="29.25" customHeight="1" thickBot="1" x14ac:dyDescent="0.35">
      <c r="A7" s="308" t="s">
        <v>564</v>
      </c>
      <c r="B7" s="736"/>
      <c r="C7" s="736"/>
      <c r="D7" s="736"/>
      <c r="E7" s="736"/>
      <c r="F7" s="736"/>
      <c r="G7" s="309"/>
      <c r="H7" s="309"/>
      <c r="I7" s="737"/>
      <c r="J7" s="309"/>
      <c r="K7" s="309"/>
      <c r="L7" s="1988" t="e">
        <f>(C25+F25+E25)/L25</f>
        <v>#DIV/0!</v>
      </c>
      <c r="M7" s="309"/>
      <c r="N7" s="309"/>
      <c r="O7" s="309"/>
      <c r="P7" s="309"/>
      <c r="Q7" s="309"/>
    </row>
    <row r="8" spans="1:22" s="74" customFormat="1" ht="72.75" customHeight="1" x14ac:dyDescent="0.3">
      <c r="A8" s="1104"/>
      <c r="B8" s="1105"/>
      <c r="C8" s="2195" t="s">
        <v>139</v>
      </c>
      <c r="D8" s="2195"/>
      <c r="E8" s="2195"/>
      <c r="F8" s="2195"/>
      <c r="G8" s="2195"/>
      <c r="H8" s="2195"/>
      <c r="I8" s="2195"/>
      <c r="J8" s="2195"/>
      <c r="K8" s="2195"/>
      <c r="L8" s="2196"/>
      <c r="M8" s="2197" t="s">
        <v>140</v>
      </c>
      <c r="N8" s="2195"/>
      <c r="O8" s="2198"/>
      <c r="P8" s="1106" t="s">
        <v>373</v>
      </c>
      <c r="Q8" s="1102" t="s">
        <v>28</v>
      </c>
    </row>
    <row r="9" spans="1:22" s="74" customFormat="1" ht="146.25" customHeight="1" thickBot="1" x14ac:dyDescent="0.35">
      <c r="A9" s="313" t="s">
        <v>38</v>
      </c>
      <c r="B9" s="738" t="s">
        <v>3</v>
      </c>
      <c r="C9" s="1610" t="s">
        <v>462</v>
      </c>
      <c r="D9" s="1611" t="s">
        <v>463</v>
      </c>
      <c r="E9" s="1601" t="s">
        <v>464</v>
      </c>
      <c r="F9" s="1601" t="s">
        <v>141</v>
      </c>
      <c r="G9" s="1601" t="s">
        <v>465</v>
      </c>
      <c r="H9" s="1601" t="s">
        <v>143</v>
      </c>
      <c r="I9" s="1601" t="s">
        <v>466</v>
      </c>
      <c r="J9" s="1601" t="s">
        <v>467</v>
      </c>
      <c r="K9" s="1601" t="s">
        <v>144</v>
      </c>
      <c r="L9" s="739" t="s">
        <v>468</v>
      </c>
      <c r="M9" s="1094" t="s">
        <v>123</v>
      </c>
      <c r="N9" s="740" t="s">
        <v>124</v>
      </c>
      <c r="O9" s="1095" t="s">
        <v>145</v>
      </c>
      <c r="P9" s="1093" t="s">
        <v>360</v>
      </c>
      <c r="Q9" s="1103" t="s">
        <v>146</v>
      </c>
      <c r="V9" s="73" t="s">
        <v>530</v>
      </c>
    </row>
    <row r="10" spans="1:22" ht="15" customHeight="1" x14ac:dyDescent="0.3">
      <c r="A10" s="314">
        <v>1</v>
      </c>
      <c r="B10" s="310" t="s">
        <v>5</v>
      </c>
      <c r="C10" s="487"/>
      <c r="D10" s="485"/>
      <c r="E10" s="485"/>
      <c r="F10" s="485"/>
      <c r="G10" s="485"/>
      <c r="H10" s="485"/>
      <c r="I10" s="485"/>
      <c r="J10" s="485"/>
      <c r="K10" s="486"/>
      <c r="L10" s="1871">
        <f>SUM(C10:K10)</f>
        <v>0</v>
      </c>
      <c r="M10" s="490"/>
      <c r="N10" s="486"/>
      <c r="O10" s="1222">
        <f>SUM(M10:N10)</f>
        <v>0</v>
      </c>
      <c r="P10" s="486"/>
      <c r="Q10" s="1096">
        <f>L10+O10+P10</f>
        <v>0</v>
      </c>
      <c r="U10" s="310" t="s">
        <v>5</v>
      </c>
      <c r="V10" s="1874" t="e">
        <f>C10/L10</f>
        <v>#DIV/0!</v>
      </c>
    </row>
    <row r="11" spans="1:22" ht="15" customHeight="1" x14ac:dyDescent="0.3">
      <c r="A11" s="315">
        <v>2</v>
      </c>
      <c r="B11" s="311" t="s">
        <v>6</v>
      </c>
      <c r="C11" s="487"/>
      <c r="D11" s="487"/>
      <c r="E11" s="487"/>
      <c r="F11" s="487"/>
      <c r="G11" s="487"/>
      <c r="H11" s="487"/>
      <c r="I11" s="487"/>
      <c r="J11" s="487"/>
      <c r="K11" s="488"/>
      <c r="L11" s="1872">
        <f t="shared" ref="L11:L24" si="0">SUM(C11:K11)</f>
        <v>0</v>
      </c>
      <c r="M11" s="491"/>
      <c r="N11" s="488"/>
      <c r="O11" s="1223">
        <f t="shared" ref="O11:O24" si="1">SUM(M11:N11)</f>
        <v>0</v>
      </c>
      <c r="P11" s="488"/>
      <c r="Q11" s="1097">
        <f>L11+O11+P11</f>
        <v>0</v>
      </c>
      <c r="U11" s="311" t="s">
        <v>6</v>
      </c>
      <c r="V11" s="1874" t="e">
        <f t="shared" ref="V11:V25" si="2">C11/L11</f>
        <v>#DIV/0!</v>
      </c>
    </row>
    <row r="12" spans="1:22" ht="15" customHeight="1" x14ac:dyDescent="0.3">
      <c r="A12" s="315">
        <v>3</v>
      </c>
      <c r="B12" s="311" t="s">
        <v>7</v>
      </c>
      <c r="C12" s="487"/>
      <c r="D12" s="487"/>
      <c r="E12" s="487"/>
      <c r="F12" s="487"/>
      <c r="G12" s="487"/>
      <c r="H12" s="487"/>
      <c r="I12" s="487"/>
      <c r="J12" s="487"/>
      <c r="K12" s="488"/>
      <c r="L12" s="1872">
        <f t="shared" si="0"/>
        <v>0</v>
      </c>
      <c r="M12" s="491"/>
      <c r="N12" s="488"/>
      <c r="O12" s="1223">
        <f t="shared" si="1"/>
        <v>0</v>
      </c>
      <c r="P12" s="488"/>
      <c r="Q12" s="1097">
        <f>L12+O12+P12</f>
        <v>0</v>
      </c>
      <c r="U12" s="311" t="s">
        <v>7</v>
      </c>
      <c r="V12" s="1874" t="e">
        <f t="shared" si="2"/>
        <v>#DIV/0!</v>
      </c>
    </row>
    <row r="13" spans="1:22" ht="15" customHeight="1" x14ac:dyDescent="0.3">
      <c r="A13" s="315">
        <v>4</v>
      </c>
      <c r="B13" s="311" t="s">
        <v>8</v>
      </c>
      <c r="C13" s="487"/>
      <c r="D13" s="487"/>
      <c r="E13" s="487"/>
      <c r="F13" s="487"/>
      <c r="G13" s="487"/>
      <c r="H13" s="487"/>
      <c r="I13" s="487"/>
      <c r="J13" s="487"/>
      <c r="K13" s="488"/>
      <c r="L13" s="1872">
        <f t="shared" si="0"/>
        <v>0</v>
      </c>
      <c r="M13" s="491"/>
      <c r="N13" s="488"/>
      <c r="O13" s="1223">
        <f t="shared" si="1"/>
        <v>0</v>
      </c>
      <c r="P13" s="488"/>
      <c r="Q13" s="1097">
        <f>L13+O13+P13</f>
        <v>0</v>
      </c>
      <c r="U13" s="311" t="s">
        <v>8</v>
      </c>
      <c r="V13" s="1874" t="e">
        <f t="shared" si="2"/>
        <v>#DIV/0!</v>
      </c>
    </row>
    <row r="14" spans="1:22" s="332" customFormat="1" ht="15" customHeight="1" x14ac:dyDescent="0.3">
      <c r="A14" s="315">
        <v>5</v>
      </c>
      <c r="B14" s="311" t="s">
        <v>9</v>
      </c>
      <c r="C14" s="487"/>
      <c r="D14" s="487"/>
      <c r="E14" s="487"/>
      <c r="F14" s="487"/>
      <c r="G14" s="487"/>
      <c r="H14" s="487"/>
      <c r="I14" s="487"/>
      <c r="J14" s="487"/>
      <c r="K14" s="488"/>
      <c r="L14" s="1872">
        <f t="shared" si="0"/>
        <v>0</v>
      </c>
      <c r="M14" s="491"/>
      <c r="N14" s="488"/>
      <c r="O14" s="1737">
        <f t="shared" si="1"/>
        <v>0</v>
      </c>
      <c r="P14" s="488"/>
      <c r="Q14" s="1097">
        <f>L14+O14+P14</f>
        <v>0</v>
      </c>
      <c r="U14" s="311" t="s">
        <v>9</v>
      </c>
      <c r="V14" s="1874" t="e">
        <f t="shared" si="2"/>
        <v>#DIV/0!</v>
      </c>
    </row>
    <row r="15" spans="1:22" ht="15" customHeight="1" x14ac:dyDescent="0.3">
      <c r="A15" s="315">
        <v>6</v>
      </c>
      <c r="B15" s="311" t="s">
        <v>10</v>
      </c>
      <c r="C15" s="487"/>
      <c r="D15" s="487"/>
      <c r="E15" s="487"/>
      <c r="F15" s="487"/>
      <c r="G15" s="487"/>
      <c r="H15" s="487"/>
      <c r="I15" s="487"/>
      <c r="J15" s="487"/>
      <c r="K15" s="488"/>
      <c r="L15" s="1872">
        <f t="shared" si="0"/>
        <v>0</v>
      </c>
      <c r="M15" s="491"/>
      <c r="N15" s="488"/>
      <c r="O15" s="1223">
        <f t="shared" si="1"/>
        <v>0</v>
      </c>
      <c r="P15" s="488"/>
      <c r="Q15" s="1097">
        <f t="shared" ref="Q15:Q23" si="3">L15+O15+P15</f>
        <v>0</v>
      </c>
      <c r="U15" s="311" t="s">
        <v>10</v>
      </c>
      <c r="V15" s="1874" t="e">
        <f t="shared" si="2"/>
        <v>#DIV/0!</v>
      </c>
    </row>
    <row r="16" spans="1:22" ht="15" customHeight="1" x14ac:dyDescent="0.3">
      <c r="A16" s="315">
        <v>7</v>
      </c>
      <c r="B16" s="311" t="s">
        <v>11</v>
      </c>
      <c r="C16" s="487"/>
      <c r="D16" s="487"/>
      <c r="E16" s="487"/>
      <c r="F16" s="487"/>
      <c r="G16" s="487"/>
      <c r="H16" s="487"/>
      <c r="I16" s="487"/>
      <c r="J16" s="487"/>
      <c r="K16" s="488"/>
      <c r="L16" s="1872">
        <f t="shared" si="0"/>
        <v>0</v>
      </c>
      <c r="M16" s="491"/>
      <c r="N16" s="488"/>
      <c r="O16" s="1223">
        <f t="shared" si="1"/>
        <v>0</v>
      </c>
      <c r="P16" s="488"/>
      <c r="Q16" s="1097">
        <f t="shared" si="3"/>
        <v>0</v>
      </c>
      <c r="U16" s="311" t="s">
        <v>11</v>
      </c>
      <c r="V16" s="1874" t="e">
        <f t="shared" si="2"/>
        <v>#DIV/0!</v>
      </c>
    </row>
    <row r="17" spans="1:22" ht="15" customHeight="1" x14ac:dyDescent="0.3">
      <c r="A17" s="315">
        <v>8</v>
      </c>
      <c r="B17" s="311" t="s">
        <v>12</v>
      </c>
      <c r="C17" s="487"/>
      <c r="D17" s="487"/>
      <c r="E17" s="487"/>
      <c r="F17" s="487"/>
      <c r="G17" s="487"/>
      <c r="H17" s="487"/>
      <c r="I17" s="487"/>
      <c r="J17" s="487"/>
      <c r="K17" s="488"/>
      <c r="L17" s="1872">
        <f t="shared" si="0"/>
        <v>0</v>
      </c>
      <c r="M17" s="491"/>
      <c r="N17" s="488"/>
      <c r="O17" s="1223">
        <f t="shared" si="1"/>
        <v>0</v>
      </c>
      <c r="P17" s="488"/>
      <c r="Q17" s="1097">
        <f t="shared" si="3"/>
        <v>0</v>
      </c>
      <c r="U17" s="311" t="s">
        <v>12</v>
      </c>
      <c r="V17" s="1874" t="e">
        <f t="shared" si="2"/>
        <v>#DIV/0!</v>
      </c>
    </row>
    <row r="18" spans="1:22" ht="15" customHeight="1" x14ac:dyDescent="0.3">
      <c r="A18" s="315">
        <v>9</v>
      </c>
      <c r="B18" s="311" t="s">
        <v>13</v>
      </c>
      <c r="C18" s="487"/>
      <c r="D18" s="487"/>
      <c r="E18" s="487"/>
      <c r="F18" s="487"/>
      <c r="G18" s="487"/>
      <c r="H18" s="487"/>
      <c r="I18" s="487"/>
      <c r="J18" s="487"/>
      <c r="K18" s="488"/>
      <c r="L18" s="1872">
        <f t="shared" si="0"/>
        <v>0</v>
      </c>
      <c r="M18" s="491"/>
      <c r="N18" s="488"/>
      <c r="O18" s="1223">
        <f t="shared" si="1"/>
        <v>0</v>
      </c>
      <c r="P18" s="488"/>
      <c r="Q18" s="1097">
        <f t="shared" si="3"/>
        <v>0</v>
      </c>
      <c r="T18" s="73" t="s">
        <v>104</v>
      </c>
      <c r="U18" s="311" t="s">
        <v>13</v>
      </c>
      <c r="V18" s="1874" t="e">
        <f t="shared" si="2"/>
        <v>#DIV/0!</v>
      </c>
    </row>
    <row r="19" spans="1:22" ht="15" customHeight="1" x14ac:dyDescent="0.3">
      <c r="A19" s="315">
        <v>10</v>
      </c>
      <c r="B19" s="311" t="s">
        <v>14</v>
      </c>
      <c r="C19" s="487"/>
      <c r="D19" s="487"/>
      <c r="E19" s="487"/>
      <c r="F19" s="487"/>
      <c r="G19" s="487"/>
      <c r="H19" s="487"/>
      <c r="I19" s="487"/>
      <c r="J19" s="487"/>
      <c r="K19" s="488"/>
      <c r="L19" s="1872">
        <f t="shared" si="0"/>
        <v>0</v>
      </c>
      <c r="M19" s="491"/>
      <c r="N19" s="488"/>
      <c r="O19" s="1223">
        <f t="shared" si="1"/>
        <v>0</v>
      </c>
      <c r="P19" s="488"/>
      <c r="Q19" s="1097">
        <f t="shared" si="3"/>
        <v>0</v>
      </c>
      <c r="U19" s="311" t="s">
        <v>14</v>
      </c>
      <c r="V19" s="1874" t="e">
        <f t="shared" si="2"/>
        <v>#DIV/0!</v>
      </c>
    </row>
    <row r="20" spans="1:22" ht="15" customHeight="1" x14ac:dyDescent="0.3">
      <c r="A20" s="315">
        <v>11</v>
      </c>
      <c r="B20" s="311" t="s">
        <v>15</v>
      </c>
      <c r="C20" s="487"/>
      <c r="D20" s="487"/>
      <c r="E20" s="487"/>
      <c r="F20" s="487"/>
      <c r="G20" s="487"/>
      <c r="H20" s="487"/>
      <c r="I20" s="487"/>
      <c r="J20" s="487"/>
      <c r="K20" s="488"/>
      <c r="L20" s="1872">
        <f t="shared" si="0"/>
        <v>0</v>
      </c>
      <c r="M20" s="491"/>
      <c r="N20" s="488"/>
      <c r="O20" s="1223">
        <f t="shared" si="1"/>
        <v>0</v>
      </c>
      <c r="P20" s="488"/>
      <c r="Q20" s="1097">
        <f t="shared" si="3"/>
        <v>0</v>
      </c>
      <c r="U20" s="311" t="s">
        <v>15</v>
      </c>
      <c r="V20" s="1874" t="e">
        <f t="shared" si="2"/>
        <v>#DIV/0!</v>
      </c>
    </row>
    <row r="21" spans="1:22" ht="15" customHeight="1" x14ac:dyDescent="0.3">
      <c r="A21" s="315">
        <v>12</v>
      </c>
      <c r="B21" s="311" t="s">
        <v>16</v>
      </c>
      <c r="C21" s="487"/>
      <c r="D21" s="487"/>
      <c r="E21" s="487"/>
      <c r="F21" s="487"/>
      <c r="G21" s="487"/>
      <c r="H21" s="487"/>
      <c r="I21" s="487"/>
      <c r="J21" s="487"/>
      <c r="K21" s="488"/>
      <c r="L21" s="1872">
        <f t="shared" si="0"/>
        <v>0</v>
      </c>
      <c r="M21" s="491"/>
      <c r="N21" s="488"/>
      <c r="O21" s="1223">
        <f t="shared" si="1"/>
        <v>0</v>
      </c>
      <c r="P21" s="488"/>
      <c r="Q21" s="1097">
        <f t="shared" si="3"/>
        <v>0</v>
      </c>
      <c r="U21" s="311" t="s">
        <v>16</v>
      </c>
      <c r="V21" s="1874" t="e">
        <f t="shared" si="2"/>
        <v>#DIV/0!</v>
      </c>
    </row>
    <row r="22" spans="1:22" ht="15" customHeight="1" x14ac:dyDescent="0.3">
      <c r="A22" s="315">
        <v>13</v>
      </c>
      <c r="B22" s="311" t="s">
        <v>17</v>
      </c>
      <c r="C22" s="487"/>
      <c r="D22" s="487"/>
      <c r="E22" s="487"/>
      <c r="F22" s="487"/>
      <c r="G22" s="487"/>
      <c r="H22" s="487"/>
      <c r="I22" s="487"/>
      <c r="J22" s="487"/>
      <c r="K22" s="488"/>
      <c r="L22" s="1872">
        <f t="shared" si="0"/>
        <v>0</v>
      </c>
      <c r="M22" s="491"/>
      <c r="N22" s="488"/>
      <c r="O22" s="1223">
        <f t="shared" si="1"/>
        <v>0</v>
      </c>
      <c r="P22" s="488"/>
      <c r="Q22" s="1097">
        <f t="shared" si="3"/>
        <v>0</v>
      </c>
      <c r="U22" s="311" t="s">
        <v>17</v>
      </c>
      <c r="V22" s="1874" t="e">
        <f t="shared" si="2"/>
        <v>#DIV/0!</v>
      </c>
    </row>
    <row r="23" spans="1:22" ht="15" customHeight="1" x14ac:dyDescent="0.3">
      <c r="A23" s="315">
        <v>14</v>
      </c>
      <c r="B23" s="311" t="s">
        <v>18</v>
      </c>
      <c r="C23" s="487"/>
      <c r="D23" s="487"/>
      <c r="E23" s="487"/>
      <c r="F23" s="487"/>
      <c r="G23" s="487"/>
      <c r="H23" s="487"/>
      <c r="I23" s="487"/>
      <c r="J23" s="487"/>
      <c r="K23" s="488"/>
      <c r="L23" s="1872">
        <f t="shared" si="0"/>
        <v>0</v>
      </c>
      <c r="M23" s="491"/>
      <c r="N23" s="488"/>
      <c r="O23" s="1223">
        <f t="shared" si="1"/>
        <v>0</v>
      </c>
      <c r="P23" s="488"/>
      <c r="Q23" s="1097">
        <f t="shared" si="3"/>
        <v>0</v>
      </c>
      <c r="U23" s="311" t="s">
        <v>18</v>
      </c>
      <c r="V23" s="1874" t="e">
        <f t="shared" si="2"/>
        <v>#DIV/0!</v>
      </c>
    </row>
    <row r="24" spans="1:22" ht="15" customHeight="1" thickBot="1" x14ac:dyDescent="0.35">
      <c r="A24" s="316">
        <v>15</v>
      </c>
      <c r="B24" s="312" t="s">
        <v>19</v>
      </c>
      <c r="C24" s="487"/>
      <c r="D24" s="489"/>
      <c r="E24" s="489"/>
      <c r="F24" s="489"/>
      <c r="G24" s="489"/>
      <c r="H24" s="489"/>
      <c r="I24" s="489"/>
      <c r="J24" s="489"/>
      <c r="K24" s="1221"/>
      <c r="L24" s="1873">
        <f t="shared" si="0"/>
        <v>0</v>
      </c>
      <c r="M24" s="1220"/>
      <c r="N24" s="1221"/>
      <c r="O24" s="1224">
        <f t="shared" si="1"/>
        <v>0</v>
      </c>
      <c r="P24" s="1221"/>
      <c r="Q24" s="1098">
        <f>L24+O24+P24</f>
        <v>0</v>
      </c>
      <c r="U24" s="312" t="s">
        <v>19</v>
      </c>
      <c r="V24" s="1874" t="e">
        <f t="shared" si="2"/>
        <v>#DIV/0!</v>
      </c>
    </row>
    <row r="25" spans="1:22" ht="15" customHeight="1" x14ac:dyDescent="0.3">
      <c r="A25" s="742"/>
      <c r="B25" s="1814" t="s">
        <v>598</v>
      </c>
      <c r="C25" s="1858">
        <f>SUM(C10:C24)</f>
        <v>0</v>
      </c>
      <c r="D25" s="1973">
        <f t="shared" ref="D25:L25" si="4">SUM(D10:D24)</f>
        <v>0</v>
      </c>
      <c r="E25" s="1973">
        <f t="shared" si="4"/>
        <v>0</v>
      </c>
      <c r="F25" s="1973">
        <f t="shared" si="4"/>
        <v>0</v>
      </c>
      <c r="G25" s="1973">
        <f t="shared" si="4"/>
        <v>0</v>
      </c>
      <c r="H25" s="1973">
        <f t="shared" si="4"/>
        <v>0</v>
      </c>
      <c r="I25" s="1973">
        <f t="shared" si="4"/>
        <v>0</v>
      </c>
      <c r="J25" s="1973">
        <f t="shared" si="4"/>
        <v>0</v>
      </c>
      <c r="K25" s="1974">
        <f t="shared" si="4"/>
        <v>0</v>
      </c>
      <c r="L25" s="1815">
        <f t="shared" si="4"/>
        <v>0</v>
      </c>
      <c r="M25" s="1816"/>
      <c r="N25" s="1817">
        <f>SUM(N10:N24)</f>
        <v>0</v>
      </c>
      <c r="O25" s="1818"/>
      <c r="P25" s="1819">
        <f>SUM(P10:P24)</f>
        <v>0</v>
      </c>
      <c r="Q25" s="1818"/>
      <c r="R25" s="1874" t="e">
        <f>(C25+F25)/L25</f>
        <v>#DIV/0!</v>
      </c>
      <c r="U25" s="73" t="s">
        <v>521</v>
      </c>
      <c r="V25" s="73" t="e">
        <f t="shared" si="2"/>
        <v>#DIV/0!</v>
      </c>
    </row>
    <row r="26" spans="1:22" ht="15" customHeight="1" thickBot="1" x14ac:dyDescent="0.35">
      <c r="A26" s="747"/>
      <c r="B26" s="748" t="s">
        <v>552</v>
      </c>
      <c r="C26" s="749">
        <v>317</v>
      </c>
      <c r="D26" s="750">
        <v>0</v>
      </c>
      <c r="E26" s="750">
        <v>46</v>
      </c>
      <c r="F26" s="750">
        <v>52</v>
      </c>
      <c r="G26" s="750">
        <v>5</v>
      </c>
      <c r="H26" s="750">
        <v>39</v>
      </c>
      <c r="I26" s="750">
        <v>24</v>
      </c>
      <c r="J26" s="750">
        <v>86</v>
      </c>
      <c r="K26" s="751">
        <v>58</v>
      </c>
      <c r="L26" s="1613">
        <v>627</v>
      </c>
      <c r="M26" s="1604"/>
      <c r="N26" s="1605">
        <v>23</v>
      </c>
      <c r="O26" s="1091"/>
      <c r="P26" s="1100">
        <v>67</v>
      </c>
      <c r="Q26" s="1091"/>
      <c r="R26" s="1874">
        <v>0.58851674641148322</v>
      </c>
      <c r="U26" s="73" t="s">
        <v>521</v>
      </c>
      <c r="V26" s="73">
        <v>0.50558213716108458</v>
      </c>
    </row>
    <row r="27" spans="1:22" ht="15" customHeight="1" thickBot="1" x14ac:dyDescent="0.35">
      <c r="A27" s="747"/>
      <c r="B27" s="748" t="s">
        <v>521</v>
      </c>
      <c r="C27" s="749">
        <v>200</v>
      </c>
      <c r="D27" s="750">
        <v>0</v>
      </c>
      <c r="E27" s="750">
        <v>13</v>
      </c>
      <c r="F27" s="750">
        <v>16</v>
      </c>
      <c r="G27" s="750">
        <v>1</v>
      </c>
      <c r="H27" s="750">
        <v>20</v>
      </c>
      <c r="I27" s="750">
        <v>25</v>
      </c>
      <c r="J27" s="750">
        <v>58</v>
      </c>
      <c r="K27" s="751">
        <v>31</v>
      </c>
      <c r="L27" s="1613">
        <v>364</v>
      </c>
      <c r="M27" s="1604"/>
      <c r="N27" s="1605">
        <v>17</v>
      </c>
      <c r="O27" s="1091"/>
      <c r="P27" s="1100">
        <v>34</v>
      </c>
      <c r="Q27" s="1091"/>
      <c r="R27" s="1874">
        <f t="shared" ref="R27:R29" si="5">(C27+F27)/L27</f>
        <v>0.59340659340659341</v>
      </c>
      <c r="U27" s="73" t="s">
        <v>521</v>
      </c>
      <c r="V27" s="73">
        <v>0.5494505494505495</v>
      </c>
    </row>
    <row r="28" spans="1:22" ht="15" customHeight="1" x14ac:dyDescent="0.3">
      <c r="A28" s="742"/>
      <c r="B28" s="743" t="s">
        <v>496</v>
      </c>
      <c r="C28" s="744">
        <v>401</v>
      </c>
      <c r="D28" s="745">
        <v>1</v>
      </c>
      <c r="E28" s="745">
        <v>104</v>
      </c>
      <c r="F28" s="745">
        <v>35</v>
      </c>
      <c r="G28" s="745">
        <v>6</v>
      </c>
      <c r="H28" s="745">
        <v>44</v>
      </c>
      <c r="I28" s="745">
        <v>38</v>
      </c>
      <c r="J28" s="745">
        <v>120</v>
      </c>
      <c r="K28" s="746">
        <v>81</v>
      </c>
      <c r="L28" s="1612">
        <v>830</v>
      </c>
      <c r="M28" s="1602"/>
      <c r="N28" s="1603">
        <v>25</v>
      </c>
      <c r="O28" s="1090"/>
      <c r="P28" s="1099">
        <v>46</v>
      </c>
      <c r="Q28" s="1090"/>
      <c r="R28" s="1874">
        <f t="shared" si="5"/>
        <v>0.52530120481927711</v>
      </c>
    </row>
    <row r="29" spans="1:22" ht="15" customHeight="1" thickBot="1" x14ac:dyDescent="0.35">
      <c r="A29" s="747"/>
      <c r="B29" s="748" t="s">
        <v>503</v>
      </c>
      <c r="C29" s="749">
        <v>272</v>
      </c>
      <c r="D29" s="750">
        <v>3</v>
      </c>
      <c r="E29" s="750">
        <v>64</v>
      </c>
      <c r="F29" s="750">
        <v>15</v>
      </c>
      <c r="G29" s="750">
        <v>1</v>
      </c>
      <c r="H29" s="750">
        <v>16</v>
      </c>
      <c r="I29" s="750">
        <v>35</v>
      </c>
      <c r="J29" s="750">
        <v>86</v>
      </c>
      <c r="K29" s="751">
        <v>65</v>
      </c>
      <c r="L29" s="1613">
        <v>557</v>
      </c>
      <c r="M29" s="1604"/>
      <c r="N29" s="1605">
        <v>12</v>
      </c>
      <c r="O29" s="1091"/>
      <c r="P29" s="1100">
        <v>28</v>
      </c>
      <c r="Q29" s="1091"/>
      <c r="R29" s="1874">
        <f t="shared" si="5"/>
        <v>0.51526032315978454</v>
      </c>
    </row>
    <row r="30" spans="1:22" ht="15" customHeight="1" x14ac:dyDescent="0.3">
      <c r="A30" s="752"/>
      <c r="B30" s="753" t="s">
        <v>474</v>
      </c>
      <c r="C30" s="754">
        <v>416</v>
      </c>
      <c r="D30" s="755">
        <v>1</v>
      </c>
      <c r="E30" s="755">
        <v>118</v>
      </c>
      <c r="F30" s="755">
        <v>30</v>
      </c>
      <c r="G30" s="755">
        <v>1</v>
      </c>
      <c r="H30" s="755">
        <v>38</v>
      </c>
      <c r="I30" s="755">
        <v>50</v>
      </c>
      <c r="J30" s="755">
        <v>111</v>
      </c>
      <c r="K30" s="756">
        <v>61</v>
      </c>
      <c r="L30" s="1614">
        <v>826</v>
      </c>
      <c r="M30" s="1606"/>
      <c r="N30" s="1607">
        <v>35</v>
      </c>
      <c r="O30" s="1092"/>
      <c r="P30" s="1101">
        <v>72</v>
      </c>
      <c r="Q30" s="1092"/>
      <c r="R30" s="1225"/>
    </row>
    <row r="31" spans="1:22" ht="15" customHeight="1" thickBot="1" x14ac:dyDescent="0.35">
      <c r="A31" s="747"/>
      <c r="B31" s="748" t="s">
        <v>396</v>
      </c>
      <c r="C31" s="749">
        <v>265</v>
      </c>
      <c r="D31" s="750">
        <v>1</v>
      </c>
      <c r="E31" s="750">
        <v>86</v>
      </c>
      <c r="F31" s="750">
        <v>11</v>
      </c>
      <c r="G31" s="750">
        <v>0</v>
      </c>
      <c r="H31" s="750">
        <v>30</v>
      </c>
      <c r="I31" s="750">
        <v>47</v>
      </c>
      <c r="J31" s="750">
        <v>85</v>
      </c>
      <c r="K31" s="751">
        <v>44</v>
      </c>
      <c r="L31" s="1613">
        <v>569</v>
      </c>
      <c r="M31" s="1604"/>
      <c r="N31" s="1605">
        <v>30</v>
      </c>
      <c r="O31" s="1091"/>
      <c r="P31" s="1100">
        <v>47</v>
      </c>
      <c r="Q31" s="1091"/>
      <c r="R31" s="1225"/>
    </row>
    <row r="32" spans="1:22" ht="15" customHeight="1" x14ac:dyDescent="0.3">
      <c r="A32" s="742"/>
      <c r="B32" s="743" t="s">
        <v>377</v>
      </c>
      <c r="C32" s="744">
        <v>367</v>
      </c>
      <c r="D32" s="745">
        <v>3</v>
      </c>
      <c r="E32" s="745">
        <v>124</v>
      </c>
      <c r="F32" s="745">
        <v>23</v>
      </c>
      <c r="G32" s="745">
        <v>4</v>
      </c>
      <c r="H32" s="745">
        <v>28</v>
      </c>
      <c r="I32" s="745">
        <v>66</v>
      </c>
      <c r="J32" s="745">
        <v>134</v>
      </c>
      <c r="K32" s="746">
        <v>84</v>
      </c>
      <c r="L32" s="1612">
        <v>833</v>
      </c>
      <c r="M32" s="1602"/>
      <c r="N32" s="1603">
        <v>18</v>
      </c>
      <c r="O32" s="1090"/>
      <c r="P32" s="1099">
        <v>77</v>
      </c>
      <c r="Q32" s="1090"/>
      <c r="R32" s="1225"/>
    </row>
    <row r="33" spans="1:18" ht="15" customHeight="1" thickBot="1" x14ac:dyDescent="0.35">
      <c r="A33" s="747"/>
      <c r="B33" s="748" t="s">
        <v>346</v>
      </c>
      <c r="C33" s="749">
        <v>225</v>
      </c>
      <c r="D33" s="750">
        <v>0</v>
      </c>
      <c r="E33" s="750">
        <v>90</v>
      </c>
      <c r="F33" s="750">
        <v>14</v>
      </c>
      <c r="G33" s="750">
        <v>1</v>
      </c>
      <c r="H33" s="750">
        <v>21</v>
      </c>
      <c r="I33" s="750">
        <v>49</v>
      </c>
      <c r="J33" s="750">
        <v>79</v>
      </c>
      <c r="K33" s="751">
        <v>70</v>
      </c>
      <c r="L33" s="1613">
        <v>549</v>
      </c>
      <c r="M33" s="1604"/>
      <c r="N33" s="1605">
        <v>9</v>
      </c>
      <c r="O33" s="1091"/>
      <c r="P33" s="1100">
        <v>48</v>
      </c>
      <c r="Q33" s="1091"/>
      <c r="R33" s="1225"/>
    </row>
    <row r="34" spans="1:18" ht="15" customHeight="1" x14ac:dyDescent="0.3">
      <c r="A34" s="742"/>
      <c r="B34" s="743" t="s">
        <v>332</v>
      </c>
      <c r="C34" s="744">
        <v>422</v>
      </c>
      <c r="D34" s="745">
        <v>0</v>
      </c>
      <c r="E34" s="745">
        <v>115</v>
      </c>
      <c r="F34" s="745">
        <v>28</v>
      </c>
      <c r="G34" s="745">
        <v>1</v>
      </c>
      <c r="H34" s="745">
        <v>49</v>
      </c>
      <c r="I34" s="745">
        <v>68</v>
      </c>
      <c r="J34" s="745">
        <v>116</v>
      </c>
      <c r="K34" s="746">
        <v>94</v>
      </c>
      <c r="L34" s="1612">
        <v>893</v>
      </c>
      <c r="M34" s="1602"/>
      <c r="N34" s="1603">
        <v>65</v>
      </c>
      <c r="O34" s="1090"/>
      <c r="P34" s="1099">
        <v>87</v>
      </c>
      <c r="Q34" s="1090"/>
    </row>
    <row r="35" spans="1:18" ht="15" customHeight="1" thickBot="1" x14ac:dyDescent="0.35">
      <c r="A35" s="747"/>
      <c r="B35" s="748" t="s">
        <v>324</v>
      </c>
      <c r="C35" s="749">
        <v>258</v>
      </c>
      <c r="D35" s="750">
        <v>0</v>
      </c>
      <c r="E35" s="750">
        <v>77</v>
      </c>
      <c r="F35" s="750">
        <v>13</v>
      </c>
      <c r="G35" s="750">
        <v>1</v>
      </c>
      <c r="H35" s="750">
        <v>33</v>
      </c>
      <c r="I35" s="750">
        <v>43</v>
      </c>
      <c r="J35" s="750">
        <v>93</v>
      </c>
      <c r="K35" s="751">
        <v>71</v>
      </c>
      <c r="L35" s="1613">
        <v>589</v>
      </c>
      <c r="M35" s="1604"/>
      <c r="N35" s="1605">
        <v>14</v>
      </c>
      <c r="O35" s="1091"/>
      <c r="P35" s="1100">
        <v>53</v>
      </c>
      <c r="Q35" s="1091"/>
    </row>
    <row r="36" spans="1:18" ht="15" customHeight="1" x14ac:dyDescent="0.3">
      <c r="A36" s="752"/>
      <c r="B36" s="753" t="s">
        <v>316</v>
      </c>
      <c r="C36" s="754">
        <v>346</v>
      </c>
      <c r="D36" s="755">
        <v>0</v>
      </c>
      <c r="E36" s="755">
        <v>117</v>
      </c>
      <c r="F36" s="755">
        <v>25</v>
      </c>
      <c r="G36" s="755">
        <v>2</v>
      </c>
      <c r="H36" s="755">
        <v>59</v>
      </c>
      <c r="I36" s="755">
        <v>67</v>
      </c>
      <c r="J36" s="755">
        <v>146</v>
      </c>
      <c r="K36" s="756">
        <v>106</v>
      </c>
      <c r="L36" s="1614">
        <v>868</v>
      </c>
      <c r="M36" s="1606"/>
      <c r="N36" s="1607">
        <v>29</v>
      </c>
      <c r="O36" s="1092"/>
      <c r="P36" s="1101">
        <v>87</v>
      </c>
      <c r="Q36" s="1092"/>
    </row>
    <row r="37" spans="1:18" ht="15" customHeight="1" thickBot="1" x14ac:dyDescent="0.35">
      <c r="A37" s="747"/>
      <c r="B37" s="748" t="s">
        <v>297</v>
      </c>
      <c r="C37" s="749">
        <v>218</v>
      </c>
      <c r="D37" s="750">
        <v>0</v>
      </c>
      <c r="E37" s="750">
        <v>86</v>
      </c>
      <c r="F37" s="750">
        <v>14</v>
      </c>
      <c r="G37" s="750">
        <v>1</v>
      </c>
      <c r="H37" s="750">
        <v>43</v>
      </c>
      <c r="I37" s="750">
        <v>55</v>
      </c>
      <c r="J37" s="750">
        <v>106</v>
      </c>
      <c r="K37" s="751">
        <v>77</v>
      </c>
      <c r="L37" s="1613">
        <v>600</v>
      </c>
      <c r="M37" s="1604"/>
      <c r="N37" s="1605">
        <v>17</v>
      </c>
      <c r="O37" s="1091"/>
      <c r="P37" s="1100">
        <v>53</v>
      </c>
      <c r="Q37" s="1091"/>
    </row>
    <row r="38" spans="1:18" ht="12.9" hidden="1" outlineLevel="1" thickBot="1" x14ac:dyDescent="0.35">
      <c r="A38" s="1186"/>
      <c r="B38" s="1187" t="s">
        <v>289</v>
      </c>
      <c r="C38" s="1188">
        <v>74</v>
      </c>
      <c r="D38" s="1189">
        <v>0</v>
      </c>
      <c r="E38" s="1189">
        <v>36</v>
      </c>
      <c r="F38" s="1189">
        <v>2</v>
      </c>
      <c r="G38" s="1189">
        <v>0</v>
      </c>
      <c r="H38" s="1189">
        <v>12</v>
      </c>
      <c r="I38" s="1189">
        <v>25</v>
      </c>
      <c r="J38" s="1189">
        <v>49</v>
      </c>
      <c r="K38" s="1190">
        <v>33</v>
      </c>
      <c r="L38" s="1615">
        <v>231</v>
      </c>
      <c r="M38" s="1608"/>
      <c r="N38" s="1609">
        <v>7</v>
      </c>
      <c r="O38" s="1192"/>
      <c r="P38" s="1193">
        <v>21</v>
      </c>
      <c r="Q38" s="1192"/>
    </row>
    <row r="39" spans="1:18" ht="12.9" collapsed="1" thickBot="1" x14ac:dyDescent="0.35">
      <c r="A39" s="1738"/>
      <c r="B39" s="1739" t="s">
        <v>375</v>
      </c>
      <c r="C39" s="1740">
        <v>349</v>
      </c>
      <c r="D39" s="1741">
        <v>2</v>
      </c>
      <c r="E39" s="1741">
        <v>109</v>
      </c>
      <c r="F39" s="1741">
        <v>23</v>
      </c>
      <c r="G39" s="1741">
        <v>1</v>
      </c>
      <c r="H39" s="1741">
        <v>53</v>
      </c>
      <c r="I39" s="1741">
        <v>66</v>
      </c>
      <c r="J39" s="1741">
        <v>141</v>
      </c>
      <c r="K39" s="1742">
        <v>132</v>
      </c>
      <c r="L39" s="1743">
        <v>876</v>
      </c>
      <c r="M39" s="1744"/>
      <c r="N39" s="1745">
        <v>36</v>
      </c>
      <c r="O39" s="1746"/>
      <c r="P39" s="1747">
        <v>127</v>
      </c>
      <c r="Q39" s="1746"/>
    </row>
    <row r="40" spans="1:18" ht="12.9" hidden="1" outlineLevel="1" thickBot="1" x14ac:dyDescent="0.35">
      <c r="A40" s="1186"/>
      <c r="B40" s="1187" t="s">
        <v>374</v>
      </c>
      <c r="C40" s="1188">
        <v>227</v>
      </c>
      <c r="D40" s="1189">
        <v>0</v>
      </c>
      <c r="E40" s="1189">
        <v>79</v>
      </c>
      <c r="F40" s="1189">
        <v>13</v>
      </c>
      <c r="G40" s="1189">
        <v>1</v>
      </c>
      <c r="H40" s="1189">
        <v>32</v>
      </c>
      <c r="I40" s="1189">
        <v>53</v>
      </c>
      <c r="J40" s="1189">
        <v>85</v>
      </c>
      <c r="K40" s="1190">
        <v>80</v>
      </c>
      <c r="L40" s="1190">
        <v>570</v>
      </c>
      <c r="M40" s="1192"/>
      <c r="N40" s="1193">
        <v>22</v>
      </c>
      <c r="O40" s="1192"/>
      <c r="P40" s="1193">
        <v>85</v>
      </c>
      <c r="Q40" s="1230"/>
    </row>
    <row r="41" spans="1:18" ht="12.9" hidden="1" outlineLevel="1" thickBot="1" x14ac:dyDescent="0.35">
      <c r="A41" s="1186"/>
      <c r="B41" s="1187" t="s">
        <v>215</v>
      </c>
      <c r="C41" s="1188">
        <v>112</v>
      </c>
      <c r="D41" s="1189">
        <v>0</v>
      </c>
      <c r="E41" s="1189">
        <v>43</v>
      </c>
      <c r="F41" s="1189">
        <v>7</v>
      </c>
      <c r="G41" s="1189">
        <v>0</v>
      </c>
      <c r="H41" s="1189">
        <v>11</v>
      </c>
      <c r="I41" s="1189">
        <v>36</v>
      </c>
      <c r="J41" s="1189">
        <v>41</v>
      </c>
      <c r="K41" s="1190">
        <v>44</v>
      </c>
      <c r="L41" s="1190">
        <v>294</v>
      </c>
      <c r="M41" s="1191"/>
      <c r="N41" s="1190">
        <v>6</v>
      </c>
      <c r="O41" s="1192"/>
      <c r="P41" s="1193">
        <v>41</v>
      </c>
      <c r="Q41" s="1192"/>
    </row>
    <row r="42" spans="1:18" hidden="1" outlineLevel="1" x14ac:dyDescent="0.3">
      <c r="A42" s="762"/>
      <c r="B42" s="763" t="s">
        <v>111</v>
      </c>
      <c r="C42" s="764">
        <v>330</v>
      </c>
      <c r="D42" s="765">
        <v>2</v>
      </c>
      <c r="E42" s="765">
        <v>106</v>
      </c>
      <c r="F42" s="765">
        <v>25</v>
      </c>
      <c r="G42" s="765">
        <v>6</v>
      </c>
      <c r="H42" s="765">
        <v>77</v>
      </c>
      <c r="I42" s="765">
        <v>104</v>
      </c>
      <c r="J42" s="765">
        <v>147</v>
      </c>
      <c r="K42" s="766">
        <v>108</v>
      </c>
      <c r="L42" s="767">
        <v>905</v>
      </c>
      <c r="M42" s="768"/>
      <c r="N42" s="769">
        <v>25</v>
      </c>
      <c r="O42" s="770"/>
      <c r="P42" s="771">
        <v>111</v>
      </c>
      <c r="Q42" s="772"/>
    </row>
    <row r="43" spans="1:18" hidden="1" outlineLevel="1" x14ac:dyDescent="0.3">
      <c r="A43" s="773"/>
      <c r="B43" s="774" t="s">
        <v>105</v>
      </c>
      <c r="C43" s="757">
        <v>201</v>
      </c>
      <c r="D43" s="758">
        <v>22</v>
      </c>
      <c r="E43" s="758">
        <v>60</v>
      </c>
      <c r="F43" s="758">
        <v>11</v>
      </c>
      <c r="G43" s="758">
        <v>4</v>
      </c>
      <c r="H43" s="758">
        <v>45</v>
      </c>
      <c r="I43" s="758">
        <v>79</v>
      </c>
      <c r="J43" s="758">
        <v>98</v>
      </c>
      <c r="K43" s="759">
        <v>61</v>
      </c>
      <c r="L43" s="760">
        <v>581</v>
      </c>
      <c r="M43" s="775"/>
      <c r="N43" s="776">
        <v>14</v>
      </c>
      <c r="O43" s="777"/>
      <c r="P43" s="761">
        <v>76</v>
      </c>
      <c r="Q43" s="778"/>
    </row>
    <row r="44" spans="1:18" ht="12.9" hidden="1" outlineLevel="1" thickBot="1" x14ac:dyDescent="0.35">
      <c r="A44" s="779"/>
      <c r="B44" s="780" t="s">
        <v>106</v>
      </c>
      <c r="C44" s="781">
        <v>99</v>
      </c>
      <c r="D44" s="782">
        <v>2</v>
      </c>
      <c r="E44" s="782">
        <v>30</v>
      </c>
      <c r="F44" s="782">
        <v>3</v>
      </c>
      <c r="G44" s="782">
        <v>3</v>
      </c>
      <c r="H44" s="782">
        <v>21</v>
      </c>
      <c r="I44" s="782">
        <v>41</v>
      </c>
      <c r="J44" s="782">
        <v>50</v>
      </c>
      <c r="K44" s="783">
        <v>29</v>
      </c>
      <c r="L44" s="784">
        <v>278</v>
      </c>
      <c r="M44" s="785"/>
      <c r="N44" s="783">
        <v>10</v>
      </c>
      <c r="O44" s="786"/>
      <c r="P44" s="787">
        <v>48</v>
      </c>
      <c r="Q44" s="788"/>
    </row>
    <row r="45" spans="1:18" hidden="1" outlineLevel="1" x14ac:dyDescent="0.3">
      <c r="A45" s="789"/>
      <c r="B45" s="790" t="s">
        <v>107</v>
      </c>
      <c r="C45" s="791">
        <v>281</v>
      </c>
      <c r="D45" s="792">
        <v>11</v>
      </c>
      <c r="E45" s="792">
        <v>86</v>
      </c>
      <c r="F45" s="792">
        <v>32</v>
      </c>
      <c r="G45" s="792">
        <v>10</v>
      </c>
      <c r="H45" s="792">
        <v>86</v>
      </c>
      <c r="I45" s="792">
        <v>97</v>
      </c>
      <c r="J45" s="792">
        <v>94</v>
      </c>
      <c r="K45" s="792">
        <v>70</v>
      </c>
      <c r="L45" s="793">
        <v>767</v>
      </c>
      <c r="M45" s="794"/>
      <c r="N45" s="795">
        <v>39</v>
      </c>
      <c r="O45" s="796"/>
      <c r="P45" s="797">
        <v>168</v>
      </c>
      <c r="Q45" s="798"/>
    </row>
    <row r="46" spans="1:18" hidden="1" outlineLevel="1" x14ac:dyDescent="0.3">
      <c r="A46" s="799"/>
      <c r="B46" s="800" t="s">
        <v>108</v>
      </c>
      <c r="C46" s="801">
        <v>180</v>
      </c>
      <c r="D46" s="802">
        <v>9</v>
      </c>
      <c r="E46" s="802">
        <v>63</v>
      </c>
      <c r="F46" s="802">
        <v>29</v>
      </c>
      <c r="G46" s="802">
        <v>2</v>
      </c>
      <c r="H46" s="802">
        <v>64</v>
      </c>
      <c r="I46" s="802">
        <v>76</v>
      </c>
      <c r="J46" s="802">
        <v>86</v>
      </c>
      <c r="K46" s="802">
        <v>65</v>
      </c>
      <c r="L46" s="803">
        <v>574</v>
      </c>
      <c r="M46" s="804"/>
      <c r="N46" s="805">
        <v>23</v>
      </c>
      <c r="O46" s="806"/>
      <c r="P46" s="807">
        <v>115</v>
      </c>
      <c r="Q46" s="808"/>
    </row>
    <row r="47" spans="1:18" ht="12.9" hidden="1" outlineLevel="1" thickBot="1" x14ac:dyDescent="0.35">
      <c r="A47" s="809"/>
      <c r="B47" s="810" t="s">
        <v>20</v>
      </c>
      <c r="C47" s="811">
        <v>85</v>
      </c>
      <c r="D47" s="812">
        <v>2</v>
      </c>
      <c r="E47" s="812">
        <v>19</v>
      </c>
      <c r="F47" s="812">
        <v>5</v>
      </c>
      <c r="G47" s="812">
        <v>3</v>
      </c>
      <c r="H47" s="812">
        <v>32</v>
      </c>
      <c r="I47" s="812">
        <v>45</v>
      </c>
      <c r="J47" s="812">
        <v>51</v>
      </c>
      <c r="K47" s="813">
        <v>31</v>
      </c>
      <c r="L47" s="814">
        <v>273</v>
      </c>
      <c r="M47" s="815"/>
      <c r="N47" s="816">
        <v>10</v>
      </c>
      <c r="O47" s="817"/>
      <c r="P47" s="818">
        <v>65</v>
      </c>
      <c r="Q47" s="819"/>
    </row>
    <row r="48" spans="1:18" s="332" customFormat="1" ht="12.9" collapsed="1" x14ac:dyDescent="0.35">
      <c r="A48" s="835" t="s">
        <v>460</v>
      </c>
      <c r="B48" s="429"/>
      <c r="C48" s="168"/>
      <c r="D48" s="168"/>
      <c r="E48" s="168"/>
      <c r="F48" s="1593"/>
      <c r="G48" s="1593"/>
      <c r="H48" s="1593"/>
      <c r="I48" s="1593"/>
      <c r="J48" s="1593"/>
      <c r="K48" s="1593"/>
      <c r="L48" s="1593"/>
      <c r="M48" s="1593"/>
      <c r="N48" s="1593"/>
      <c r="O48" s="1593"/>
      <c r="P48" s="1593"/>
      <c r="Q48" s="1593"/>
    </row>
    <row r="49" spans="1:17" ht="13.75" x14ac:dyDescent="0.3">
      <c r="A49" s="309" t="s">
        <v>361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</row>
    <row r="50" spans="1:17" ht="13.75" x14ac:dyDescent="0.3">
      <c r="A50" s="309" t="s">
        <v>362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</row>
    <row r="51" spans="1:17" x14ac:dyDescent="0.3">
      <c r="B51" s="820"/>
      <c r="C51" s="821"/>
      <c r="D51" s="821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52"/>
  <sheetViews>
    <sheetView showGridLines="0" topLeftCell="A4" zoomScale="50" zoomScaleNormal="50" workbookViewId="0">
      <selection activeCell="V9" sqref="V9"/>
    </sheetView>
  </sheetViews>
  <sheetFormatPr baseColWidth="10" defaultColWidth="11.4609375" defaultRowHeight="12.45" outlineLevelRow="1" x14ac:dyDescent="0.3"/>
  <cols>
    <col min="1" max="1" width="8.07421875" style="383" customWidth="1"/>
    <col min="2" max="2" width="23.4609375" style="383" customWidth="1"/>
    <col min="3" max="3" width="12.69140625" style="383" customWidth="1"/>
    <col min="4" max="4" width="11.4609375" style="383" customWidth="1"/>
    <col min="5" max="5" width="10.4609375" style="383" customWidth="1"/>
    <col min="6" max="6" width="11.4609375" style="383" customWidth="1"/>
    <col min="7" max="7" width="10.3046875" style="383" customWidth="1"/>
    <col min="8" max="10" width="11.4609375" style="383"/>
    <col min="11" max="11" width="7.84375" style="383" customWidth="1"/>
    <col min="12" max="12" width="9.53515625" style="383" customWidth="1"/>
    <col min="13" max="16384" width="11.4609375" style="383"/>
  </cols>
  <sheetData>
    <row r="2" spans="1:17" x14ac:dyDescent="0.3">
      <c r="A2" s="652" t="s">
        <v>0</v>
      </c>
    </row>
    <row r="3" spans="1:17" x14ac:dyDescent="0.3">
      <c r="A3" s="652"/>
    </row>
    <row r="4" spans="1:17" x14ac:dyDescent="0.3">
      <c r="A4" s="652" t="str">
        <f>A8</f>
        <v>Tabell 1-11-F - Resultat for deltakere som avsluttet introduksjonsprogram i perioden 01.01.-31.12.</v>
      </c>
    </row>
    <row r="5" spans="1:17" x14ac:dyDescent="0.3">
      <c r="A5" s="652"/>
    </row>
    <row r="6" spans="1:17" x14ac:dyDescent="0.3">
      <c r="A6" s="652"/>
    </row>
    <row r="7" spans="1:17" x14ac:dyDescent="0.3">
      <c r="A7" s="652"/>
    </row>
    <row r="8" spans="1:17" ht="30.75" customHeight="1" thickBot="1" x14ac:dyDescent="0.35">
      <c r="A8" s="3" t="s">
        <v>611</v>
      </c>
      <c r="B8" s="4"/>
      <c r="C8" s="4"/>
      <c r="D8" s="4"/>
      <c r="E8" s="4"/>
      <c r="F8" s="4"/>
    </row>
    <row r="9" spans="1:17" ht="81.150000000000006" customHeight="1" thickBot="1" x14ac:dyDescent="0.35">
      <c r="A9" s="653" t="s">
        <v>38</v>
      </c>
      <c r="B9" s="170" t="s">
        <v>3</v>
      </c>
      <c r="C9" s="171" t="s">
        <v>121</v>
      </c>
      <c r="D9" s="654" t="s">
        <v>62</v>
      </c>
      <c r="E9" s="654" t="s">
        <v>204</v>
      </c>
      <c r="F9" s="654" t="s">
        <v>201</v>
      </c>
      <c r="G9" s="654" t="s">
        <v>203</v>
      </c>
      <c r="H9" s="654" t="s">
        <v>142</v>
      </c>
      <c r="I9" s="654" t="s">
        <v>202</v>
      </c>
      <c r="J9" s="615" t="s">
        <v>122</v>
      </c>
      <c r="K9" s="732" t="s">
        <v>28</v>
      </c>
      <c r="L9" s="169" t="s">
        <v>123</v>
      </c>
      <c r="M9" s="75" t="s">
        <v>124</v>
      </c>
      <c r="N9" s="733" t="s">
        <v>125</v>
      </c>
    </row>
    <row r="10" spans="1:17" ht="15" customHeight="1" x14ac:dyDescent="0.3">
      <c r="A10" s="228">
        <v>1</v>
      </c>
      <c r="B10" s="97" t="s">
        <v>5</v>
      </c>
      <c r="C10" s="655">
        <v>10</v>
      </c>
      <c r="D10" s="656">
        <v>18</v>
      </c>
      <c r="E10" s="656">
        <v>2</v>
      </c>
      <c r="F10" s="656">
        <v>1</v>
      </c>
      <c r="G10" s="656">
        <v>11</v>
      </c>
      <c r="H10" s="656">
        <v>0</v>
      </c>
      <c r="I10" s="656">
        <v>2</v>
      </c>
      <c r="J10" s="657">
        <v>2</v>
      </c>
      <c r="K10" s="1109">
        <f>SUM(C10:J10)</f>
        <v>46</v>
      </c>
      <c r="L10" s="655">
        <v>1</v>
      </c>
      <c r="M10" s="657">
        <v>0</v>
      </c>
      <c r="N10" s="658">
        <f>K10+L10+M10</f>
        <v>47</v>
      </c>
      <c r="P10" s="370">
        <f t="shared" ref="P10:P25" si="0">C10/K10</f>
        <v>0.21739130434782608</v>
      </c>
      <c r="Q10" s="370">
        <f t="shared" ref="Q10:Q25" si="1">D10/K10</f>
        <v>0.39130434782608697</v>
      </c>
    </row>
    <row r="11" spans="1:17" ht="15" customHeight="1" x14ac:dyDescent="0.3">
      <c r="A11" s="660">
        <v>2</v>
      </c>
      <c r="B11" s="70" t="s">
        <v>6</v>
      </c>
      <c r="C11" s="661">
        <v>16</v>
      </c>
      <c r="D11" s="662">
        <v>12</v>
      </c>
      <c r="E11" s="662">
        <v>0</v>
      </c>
      <c r="F11" s="662">
        <v>0</v>
      </c>
      <c r="G11" s="662">
        <v>2</v>
      </c>
      <c r="H11" s="662">
        <v>0</v>
      </c>
      <c r="I11" s="662">
        <v>2</v>
      </c>
      <c r="J11" s="663">
        <v>0</v>
      </c>
      <c r="K11" s="1110">
        <f t="shared" ref="K11:K24" si="2">SUM(C11:J11)</f>
        <v>32</v>
      </c>
      <c r="L11" s="661">
        <v>1</v>
      </c>
      <c r="M11" s="663">
        <v>0</v>
      </c>
      <c r="N11" s="664">
        <f t="shared" ref="N11:N24" si="3">K11+L11+M11</f>
        <v>33</v>
      </c>
      <c r="P11" s="370">
        <f t="shared" si="0"/>
        <v>0.5</v>
      </c>
      <c r="Q11" s="370">
        <f t="shared" si="1"/>
        <v>0.375</v>
      </c>
    </row>
    <row r="12" spans="1:17" ht="15" customHeight="1" x14ac:dyDescent="0.3">
      <c r="A12" s="660">
        <v>3</v>
      </c>
      <c r="B12" s="70" t="s">
        <v>7</v>
      </c>
      <c r="C12" s="661">
        <v>4</v>
      </c>
      <c r="D12" s="662">
        <v>3</v>
      </c>
      <c r="E12" s="662">
        <v>0</v>
      </c>
      <c r="F12" s="662">
        <v>0</v>
      </c>
      <c r="G12" s="662">
        <v>0</v>
      </c>
      <c r="H12" s="662">
        <v>0</v>
      </c>
      <c r="I12" s="662">
        <v>0</v>
      </c>
      <c r="J12" s="663">
        <v>0</v>
      </c>
      <c r="K12" s="1110">
        <f t="shared" si="2"/>
        <v>7</v>
      </c>
      <c r="L12" s="661">
        <v>1</v>
      </c>
      <c r="M12" s="663">
        <v>1</v>
      </c>
      <c r="N12" s="664">
        <f t="shared" si="3"/>
        <v>9</v>
      </c>
      <c r="P12" s="370">
        <f t="shared" si="0"/>
        <v>0.5714285714285714</v>
      </c>
      <c r="Q12" s="370">
        <f t="shared" si="1"/>
        <v>0.42857142857142855</v>
      </c>
    </row>
    <row r="13" spans="1:17" ht="15" customHeight="1" x14ac:dyDescent="0.3">
      <c r="A13" s="660">
        <v>4</v>
      </c>
      <c r="B13" s="70" t="s">
        <v>8</v>
      </c>
      <c r="C13" s="661">
        <v>15</v>
      </c>
      <c r="D13" s="662">
        <v>3</v>
      </c>
      <c r="E13" s="662">
        <v>0</v>
      </c>
      <c r="F13" s="662">
        <v>8</v>
      </c>
      <c r="G13" s="662">
        <v>2</v>
      </c>
      <c r="H13" s="662">
        <v>0</v>
      </c>
      <c r="I13" s="662">
        <v>0</v>
      </c>
      <c r="J13" s="663">
        <v>4</v>
      </c>
      <c r="K13" s="1110">
        <f t="shared" si="2"/>
        <v>32</v>
      </c>
      <c r="L13" s="661">
        <v>2</v>
      </c>
      <c r="M13" s="663">
        <v>0</v>
      </c>
      <c r="N13" s="664">
        <f t="shared" si="3"/>
        <v>34</v>
      </c>
      <c r="P13" s="370">
        <f t="shared" si="0"/>
        <v>0.46875</v>
      </c>
      <c r="Q13" s="370">
        <f t="shared" si="1"/>
        <v>9.375E-2</v>
      </c>
    </row>
    <row r="14" spans="1:17" ht="15" customHeight="1" x14ac:dyDescent="0.3">
      <c r="A14" s="660">
        <v>5</v>
      </c>
      <c r="B14" s="70" t="s">
        <v>9</v>
      </c>
      <c r="C14" s="661">
        <v>10</v>
      </c>
      <c r="D14" s="662">
        <v>4</v>
      </c>
      <c r="E14" s="662">
        <v>2</v>
      </c>
      <c r="F14" s="662">
        <v>4</v>
      </c>
      <c r="G14" s="662">
        <v>2</v>
      </c>
      <c r="H14" s="662">
        <v>1</v>
      </c>
      <c r="I14" s="662">
        <v>8</v>
      </c>
      <c r="J14" s="663">
        <v>4</v>
      </c>
      <c r="K14" s="1110">
        <f t="shared" si="2"/>
        <v>35</v>
      </c>
      <c r="L14" s="661">
        <v>7</v>
      </c>
      <c r="M14" s="663">
        <v>0</v>
      </c>
      <c r="N14" s="664">
        <f t="shared" si="3"/>
        <v>42</v>
      </c>
      <c r="P14" s="370">
        <f t="shared" si="0"/>
        <v>0.2857142857142857</v>
      </c>
      <c r="Q14" s="370">
        <f t="shared" si="1"/>
        <v>0.11428571428571428</v>
      </c>
    </row>
    <row r="15" spans="1:17" ht="15" customHeight="1" x14ac:dyDescent="0.3">
      <c r="A15" s="660">
        <v>6</v>
      </c>
      <c r="B15" s="70" t="s">
        <v>10</v>
      </c>
      <c r="C15" s="661">
        <v>8</v>
      </c>
      <c r="D15" s="662">
        <v>5</v>
      </c>
      <c r="E15" s="662">
        <v>0</v>
      </c>
      <c r="F15" s="662">
        <v>1</v>
      </c>
      <c r="G15" s="662">
        <v>1</v>
      </c>
      <c r="H15" s="662">
        <v>0</v>
      </c>
      <c r="I15" s="662">
        <v>0</v>
      </c>
      <c r="J15" s="663">
        <v>0</v>
      </c>
      <c r="K15" s="1110">
        <f t="shared" si="2"/>
        <v>15</v>
      </c>
      <c r="L15" s="661">
        <v>0</v>
      </c>
      <c r="M15" s="663">
        <v>0</v>
      </c>
      <c r="N15" s="664">
        <f t="shared" si="3"/>
        <v>15</v>
      </c>
      <c r="P15" s="370">
        <f t="shared" si="0"/>
        <v>0.53333333333333333</v>
      </c>
      <c r="Q15" s="370">
        <f t="shared" si="1"/>
        <v>0.33333333333333331</v>
      </c>
    </row>
    <row r="16" spans="1:17" ht="15" customHeight="1" x14ac:dyDescent="0.3">
      <c r="A16" s="660">
        <v>7</v>
      </c>
      <c r="B16" s="70" t="s">
        <v>11</v>
      </c>
      <c r="C16" s="661">
        <v>10</v>
      </c>
      <c r="D16" s="662">
        <v>6</v>
      </c>
      <c r="E16" s="662">
        <v>0</v>
      </c>
      <c r="F16" s="662">
        <v>3</v>
      </c>
      <c r="G16" s="662">
        <v>3</v>
      </c>
      <c r="H16" s="662">
        <v>0</v>
      </c>
      <c r="I16" s="662">
        <v>6</v>
      </c>
      <c r="J16" s="663">
        <v>0</v>
      </c>
      <c r="K16" s="1110">
        <f t="shared" si="2"/>
        <v>28</v>
      </c>
      <c r="L16" s="661">
        <v>2</v>
      </c>
      <c r="M16" s="663">
        <v>0</v>
      </c>
      <c r="N16" s="664">
        <f t="shared" si="3"/>
        <v>30</v>
      </c>
      <c r="P16" s="370">
        <f t="shared" si="0"/>
        <v>0.35714285714285715</v>
      </c>
      <c r="Q16" s="370">
        <f t="shared" si="1"/>
        <v>0.21428571428571427</v>
      </c>
    </row>
    <row r="17" spans="1:17" ht="15" customHeight="1" x14ac:dyDescent="0.3">
      <c r="A17" s="660">
        <v>8</v>
      </c>
      <c r="B17" s="70" t="s">
        <v>12</v>
      </c>
      <c r="C17" s="661">
        <v>11</v>
      </c>
      <c r="D17" s="662">
        <v>15</v>
      </c>
      <c r="E17" s="662">
        <v>1</v>
      </c>
      <c r="F17" s="662">
        <v>6</v>
      </c>
      <c r="G17" s="662">
        <v>0</v>
      </c>
      <c r="H17" s="662">
        <v>0</v>
      </c>
      <c r="I17" s="662">
        <v>3</v>
      </c>
      <c r="J17" s="663">
        <v>1</v>
      </c>
      <c r="K17" s="1110">
        <f t="shared" si="2"/>
        <v>37</v>
      </c>
      <c r="L17" s="661">
        <v>0</v>
      </c>
      <c r="M17" s="663">
        <v>0</v>
      </c>
      <c r="N17" s="664">
        <f t="shared" si="3"/>
        <v>37</v>
      </c>
      <c r="P17" s="370">
        <f t="shared" si="0"/>
        <v>0.29729729729729731</v>
      </c>
      <c r="Q17" s="370">
        <f t="shared" si="1"/>
        <v>0.40540540540540543</v>
      </c>
    </row>
    <row r="18" spans="1:17" ht="15" customHeight="1" x14ac:dyDescent="0.3">
      <c r="A18" s="660">
        <v>9</v>
      </c>
      <c r="B18" s="70" t="s">
        <v>13</v>
      </c>
      <c r="C18" s="661">
        <v>9</v>
      </c>
      <c r="D18" s="662">
        <v>10</v>
      </c>
      <c r="E18" s="662">
        <v>0</v>
      </c>
      <c r="F18" s="662">
        <v>0</v>
      </c>
      <c r="G18" s="662">
        <v>0</v>
      </c>
      <c r="H18" s="662">
        <v>0</v>
      </c>
      <c r="I18" s="662">
        <v>7</v>
      </c>
      <c r="J18" s="663">
        <v>3</v>
      </c>
      <c r="K18" s="1110">
        <f t="shared" si="2"/>
        <v>29</v>
      </c>
      <c r="L18" s="661">
        <v>0</v>
      </c>
      <c r="M18" s="663">
        <v>1</v>
      </c>
      <c r="N18" s="664">
        <f t="shared" si="3"/>
        <v>30</v>
      </c>
      <c r="P18" s="370">
        <f t="shared" si="0"/>
        <v>0.31034482758620691</v>
      </c>
      <c r="Q18" s="370">
        <f t="shared" si="1"/>
        <v>0.34482758620689657</v>
      </c>
    </row>
    <row r="19" spans="1:17" ht="15" customHeight="1" x14ac:dyDescent="0.3">
      <c r="A19" s="660">
        <v>10</v>
      </c>
      <c r="B19" s="70" t="s">
        <v>14</v>
      </c>
      <c r="C19" s="661">
        <v>7</v>
      </c>
      <c r="D19" s="662">
        <v>3</v>
      </c>
      <c r="E19" s="662">
        <v>1</v>
      </c>
      <c r="F19" s="662">
        <v>0</v>
      </c>
      <c r="G19" s="662">
        <v>5</v>
      </c>
      <c r="H19" s="662">
        <v>0</v>
      </c>
      <c r="I19" s="662">
        <v>3</v>
      </c>
      <c r="J19" s="663">
        <v>4</v>
      </c>
      <c r="K19" s="1110">
        <f t="shared" si="2"/>
        <v>23</v>
      </c>
      <c r="L19" s="661">
        <v>0</v>
      </c>
      <c r="M19" s="663">
        <v>0</v>
      </c>
      <c r="N19" s="664">
        <f t="shared" si="3"/>
        <v>23</v>
      </c>
      <c r="P19" s="370">
        <f t="shared" si="0"/>
        <v>0.30434782608695654</v>
      </c>
      <c r="Q19" s="370">
        <f t="shared" si="1"/>
        <v>0.13043478260869565</v>
      </c>
    </row>
    <row r="20" spans="1:17" ht="15" customHeight="1" x14ac:dyDescent="0.3">
      <c r="A20" s="660">
        <v>11</v>
      </c>
      <c r="B20" s="70" t="s">
        <v>15</v>
      </c>
      <c r="C20" s="661">
        <v>10</v>
      </c>
      <c r="D20" s="662">
        <v>4</v>
      </c>
      <c r="E20" s="662">
        <v>1</v>
      </c>
      <c r="F20" s="662">
        <v>0</v>
      </c>
      <c r="G20" s="662">
        <v>1</v>
      </c>
      <c r="H20" s="662">
        <v>0</v>
      </c>
      <c r="I20" s="662">
        <v>3</v>
      </c>
      <c r="J20" s="663">
        <v>1</v>
      </c>
      <c r="K20" s="1110">
        <f t="shared" si="2"/>
        <v>20</v>
      </c>
      <c r="L20" s="661">
        <v>5</v>
      </c>
      <c r="M20" s="663">
        <v>0</v>
      </c>
      <c r="N20" s="664">
        <f t="shared" si="3"/>
        <v>25</v>
      </c>
      <c r="P20" s="370">
        <f t="shared" si="0"/>
        <v>0.5</v>
      </c>
      <c r="Q20" s="370">
        <f t="shared" si="1"/>
        <v>0.2</v>
      </c>
    </row>
    <row r="21" spans="1:17" ht="15" customHeight="1" x14ac:dyDescent="0.3">
      <c r="A21" s="660">
        <v>12</v>
      </c>
      <c r="B21" s="70" t="s">
        <v>16</v>
      </c>
      <c r="C21" s="2088">
        <v>10</v>
      </c>
      <c r="D21" s="662">
        <v>2</v>
      </c>
      <c r="E21" s="662">
        <v>2</v>
      </c>
      <c r="F21" s="662">
        <v>1</v>
      </c>
      <c r="G21" s="662">
        <v>2</v>
      </c>
      <c r="H21" s="662">
        <v>0</v>
      </c>
      <c r="I21" s="662">
        <v>7</v>
      </c>
      <c r="J21" s="663">
        <v>6</v>
      </c>
      <c r="K21" s="1110">
        <f t="shared" si="2"/>
        <v>30</v>
      </c>
      <c r="L21" s="661">
        <v>0</v>
      </c>
      <c r="M21" s="663">
        <v>0</v>
      </c>
      <c r="N21" s="664">
        <f t="shared" si="3"/>
        <v>30</v>
      </c>
      <c r="P21" s="370">
        <f t="shared" si="0"/>
        <v>0.33333333333333331</v>
      </c>
      <c r="Q21" s="370">
        <f t="shared" si="1"/>
        <v>6.6666666666666666E-2</v>
      </c>
    </row>
    <row r="22" spans="1:17" ht="15" customHeight="1" x14ac:dyDescent="0.3">
      <c r="A22" s="660">
        <v>13</v>
      </c>
      <c r="B22" s="70" t="s">
        <v>17</v>
      </c>
      <c r="C22" s="661">
        <v>4</v>
      </c>
      <c r="D22" s="662">
        <v>7</v>
      </c>
      <c r="E22" s="662">
        <v>1</v>
      </c>
      <c r="F22" s="662">
        <v>0</v>
      </c>
      <c r="G22" s="662">
        <v>0</v>
      </c>
      <c r="H22" s="662">
        <v>0</v>
      </c>
      <c r="I22" s="662">
        <v>5</v>
      </c>
      <c r="J22" s="663">
        <v>0</v>
      </c>
      <c r="K22" s="1110">
        <f t="shared" si="2"/>
        <v>17</v>
      </c>
      <c r="L22" s="661">
        <v>3</v>
      </c>
      <c r="M22" s="663">
        <v>0</v>
      </c>
      <c r="N22" s="664">
        <f t="shared" si="3"/>
        <v>20</v>
      </c>
      <c r="P22" s="370">
        <f t="shared" si="0"/>
        <v>0.23529411764705882</v>
      </c>
      <c r="Q22" s="370">
        <f t="shared" si="1"/>
        <v>0.41176470588235292</v>
      </c>
    </row>
    <row r="23" spans="1:17" ht="15" customHeight="1" x14ac:dyDescent="0.3">
      <c r="A23" s="660">
        <v>14</v>
      </c>
      <c r="B23" s="70" t="s">
        <v>18</v>
      </c>
      <c r="C23" s="661">
        <v>8</v>
      </c>
      <c r="D23" s="662">
        <v>1</v>
      </c>
      <c r="E23" s="662">
        <v>0</v>
      </c>
      <c r="F23" s="662">
        <v>4</v>
      </c>
      <c r="G23" s="662">
        <v>1</v>
      </c>
      <c r="H23" s="662">
        <v>1</v>
      </c>
      <c r="I23" s="662">
        <v>2</v>
      </c>
      <c r="J23" s="663">
        <v>1</v>
      </c>
      <c r="K23" s="1110">
        <f t="shared" si="2"/>
        <v>18</v>
      </c>
      <c r="L23" s="661">
        <v>1</v>
      </c>
      <c r="M23" s="663">
        <v>0</v>
      </c>
      <c r="N23" s="664">
        <f t="shared" si="3"/>
        <v>19</v>
      </c>
      <c r="P23" s="370">
        <f t="shared" si="0"/>
        <v>0.44444444444444442</v>
      </c>
      <c r="Q23" s="370">
        <f t="shared" si="1"/>
        <v>5.5555555555555552E-2</v>
      </c>
    </row>
    <row r="24" spans="1:17" ht="15" customHeight="1" thickBot="1" x14ac:dyDescent="0.35">
      <c r="A24" s="666">
        <v>15</v>
      </c>
      <c r="B24" s="651" t="s">
        <v>19</v>
      </c>
      <c r="C24" s="221">
        <v>7</v>
      </c>
      <c r="D24" s="667">
        <v>6</v>
      </c>
      <c r="E24" s="667">
        <v>1</v>
      </c>
      <c r="F24" s="667">
        <v>1</v>
      </c>
      <c r="G24" s="667">
        <v>2</v>
      </c>
      <c r="H24" s="667">
        <v>0</v>
      </c>
      <c r="I24" s="667">
        <v>2</v>
      </c>
      <c r="J24" s="668">
        <v>6</v>
      </c>
      <c r="K24" s="1111">
        <f t="shared" si="2"/>
        <v>25</v>
      </c>
      <c r="L24" s="221">
        <v>4</v>
      </c>
      <c r="M24" s="668">
        <v>0</v>
      </c>
      <c r="N24" s="669">
        <f t="shared" si="3"/>
        <v>29</v>
      </c>
      <c r="P24" s="370">
        <f t="shared" si="0"/>
        <v>0.28000000000000003</v>
      </c>
      <c r="Q24" s="370">
        <f t="shared" si="1"/>
        <v>0.24</v>
      </c>
    </row>
    <row r="25" spans="1:17" ht="15" customHeight="1" thickBot="1" x14ac:dyDescent="0.35">
      <c r="A25" s="589"/>
      <c r="B25" s="1975" t="s">
        <v>605</v>
      </c>
      <c r="C25" s="1976">
        <f>SUM(C10:C24)</f>
        <v>139</v>
      </c>
      <c r="D25" s="1245">
        <f>SUM(D10:D24)</f>
        <v>99</v>
      </c>
      <c r="E25" s="1245">
        <f t="shared" ref="E25:I25" si="4">SUM(E10:E24)</f>
        <v>11</v>
      </c>
      <c r="F25" s="1245">
        <f t="shared" si="4"/>
        <v>29</v>
      </c>
      <c r="G25" s="1245">
        <f t="shared" si="4"/>
        <v>32</v>
      </c>
      <c r="H25" s="1245">
        <f t="shared" si="4"/>
        <v>2</v>
      </c>
      <c r="I25" s="1245">
        <f t="shared" si="4"/>
        <v>50</v>
      </c>
      <c r="J25" s="1977">
        <f>SUM(J10:J24)</f>
        <v>32</v>
      </c>
      <c r="K25" s="1112">
        <f t="shared" ref="K25" si="5">SUM(K10:K24)</f>
        <v>394</v>
      </c>
      <c r="L25" s="1115"/>
      <c r="M25" s="1243">
        <f>SUM(M10:M24)</f>
        <v>2</v>
      </c>
      <c r="N25" s="1113"/>
      <c r="P25" s="370">
        <f t="shared" si="0"/>
        <v>0.35279187817258884</v>
      </c>
      <c r="Q25" s="370">
        <f t="shared" si="1"/>
        <v>0.2512690355329949</v>
      </c>
    </row>
    <row r="26" spans="1:17" ht="15" customHeight="1" thickBot="1" x14ac:dyDescent="0.35">
      <c r="A26" s="589"/>
      <c r="B26" s="587" t="s">
        <v>591</v>
      </c>
      <c r="C26" s="671">
        <v>157</v>
      </c>
      <c r="D26" s="672">
        <v>66</v>
      </c>
      <c r="E26" s="672">
        <v>3</v>
      </c>
      <c r="F26" s="672">
        <v>16</v>
      </c>
      <c r="G26" s="672">
        <v>19</v>
      </c>
      <c r="H26" s="672">
        <v>0</v>
      </c>
      <c r="I26" s="672">
        <v>30</v>
      </c>
      <c r="J26" s="673">
        <v>18</v>
      </c>
      <c r="K26" s="1086">
        <v>309</v>
      </c>
      <c r="L26" s="1116"/>
      <c r="M26" s="1117">
        <v>1</v>
      </c>
      <c r="N26" s="1113"/>
      <c r="P26" s="370">
        <v>0.50809061488673135</v>
      </c>
      <c r="Q26" s="370">
        <v>0.21359223300970873</v>
      </c>
    </row>
    <row r="27" spans="1:17" ht="15" customHeight="1" x14ac:dyDescent="0.3">
      <c r="A27" s="589"/>
      <c r="B27" s="587" t="s">
        <v>555</v>
      </c>
      <c r="C27" s="671">
        <v>352</v>
      </c>
      <c r="D27" s="672">
        <v>154</v>
      </c>
      <c r="E27" s="672">
        <v>19</v>
      </c>
      <c r="F27" s="672">
        <v>42</v>
      </c>
      <c r="G27" s="672">
        <v>38</v>
      </c>
      <c r="H27" s="672">
        <v>0</v>
      </c>
      <c r="I27" s="672">
        <v>76</v>
      </c>
      <c r="J27" s="673">
        <v>28</v>
      </c>
      <c r="K27" s="1086">
        <v>709</v>
      </c>
      <c r="L27" s="1116"/>
      <c r="M27" s="1117">
        <v>2</v>
      </c>
      <c r="N27" s="1113"/>
      <c r="P27" s="370">
        <v>0.49647390691114246</v>
      </c>
      <c r="Q27" s="370">
        <v>0.21720733427362482</v>
      </c>
    </row>
    <row r="28" spans="1:17" ht="15" customHeight="1" thickBot="1" x14ac:dyDescent="0.35">
      <c r="A28" s="354"/>
      <c r="B28" s="218" t="s">
        <v>523</v>
      </c>
      <c r="C28" s="221">
        <v>216</v>
      </c>
      <c r="D28" s="667">
        <v>107</v>
      </c>
      <c r="E28" s="667">
        <v>14</v>
      </c>
      <c r="F28" s="667">
        <v>24</v>
      </c>
      <c r="G28" s="667">
        <v>18</v>
      </c>
      <c r="H28" s="667">
        <v>1</v>
      </c>
      <c r="I28" s="667">
        <v>36</v>
      </c>
      <c r="J28" s="668">
        <v>15</v>
      </c>
      <c r="K28" s="1087">
        <v>431</v>
      </c>
      <c r="L28" s="1118"/>
      <c r="M28" s="1089">
        <v>2</v>
      </c>
      <c r="N28" s="1114"/>
      <c r="P28" s="1244">
        <v>0.50116009280742457</v>
      </c>
      <c r="Q28" s="1244">
        <v>0.24825986078886311</v>
      </c>
    </row>
    <row r="29" spans="1:17" ht="15" customHeight="1" x14ac:dyDescent="0.3">
      <c r="A29" s="589"/>
      <c r="B29" s="587" t="s">
        <v>500</v>
      </c>
      <c r="C29" s="671">
        <v>282</v>
      </c>
      <c r="D29" s="672">
        <v>80</v>
      </c>
      <c r="E29" s="672">
        <v>39</v>
      </c>
      <c r="F29" s="672">
        <v>34</v>
      </c>
      <c r="G29" s="672">
        <v>16</v>
      </c>
      <c r="H29" s="672">
        <v>2</v>
      </c>
      <c r="I29" s="672">
        <v>64</v>
      </c>
      <c r="J29" s="673">
        <v>30</v>
      </c>
      <c r="K29" s="1086">
        <v>547</v>
      </c>
      <c r="L29" s="1116"/>
      <c r="M29" s="1117">
        <v>6</v>
      </c>
      <c r="N29" s="1113"/>
      <c r="P29" s="370"/>
      <c r="Q29" s="370"/>
    </row>
    <row r="30" spans="1:17" ht="15" customHeight="1" thickBot="1" x14ac:dyDescent="0.35">
      <c r="A30" s="354"/>
      <c r="B30" s="218" t="s">
        <v>511</v>
      </c>
      <c r="C30" s="221">
        <v>185</v>
      </c>
      <c r="D30" s="667">
        <v>51</v>
      </c>
      <c r="E30" s="667">
        <v>26</v>
      </c>
      <c r="F30" s="667">
        <v>22</v>
      </c>
      <c r="G30" s="667">
        <v>11</v>
      </c>
      <c r="H30" s="667">
        <v>13</v>
      </c>
      <c r="I30" s="667">
        <v>38</v>
      </c>
      <c r="J30" s="668">
        <v>19</v>
      </c>
      <c r="K30" s="1087">
        <f>SUM(C30:J30)</f>
        <v>365</v>
      </c>
      <c r="L30" s="1118"/>
      <c r="M30" s="1089">
        <v>4</v>
      </c>
      <c r="N30" s="1114"/>
      <c r="P30" s="370"/>
      <c r="Q30" s="370"/>
    </row>
    <row r="31" spans="1:17" ht="15" customHeight="1" x14ac:dyDescent="0.3">
      <c r="A31" s="589"/>
      <c r="B31" s="587" t="s">
        <v>476</v>
      </c>
      <c r="C31" s="671">
        <v>155</v>
      </c>
      <c r="D31" s="672">
        <v>51</v>
      </c>
      <c r="E31" s="672">
        <v>45</v>
      </c>
      <c r="F31" s="672">
        <v>40</v>
      </c>
      <c r="G31" s="672">
        <v>18</v>
      </c>
      <c r="H31" s="672">
        <v>13</v>
      </c>
      <c r="I31" s="672">
        <v>59</v>
      </c>
      <c r="J31" s="673">
        <v>44</v>
      </c>
      <c r="K31" s="1086">
        <v>425</v>
      </c>
      <c r="L31" s="1116"/>
      <c r="M31" s="1117">
        <v>3</v>
      </c>
      <c r="N31" s="1113"/>
      <c r="P31" s="1244">
        <v>0.32085561497326204</v>
      </c>
      <c r="Q31" s="1244">
        <v>0.12299465240641712</v>
      </c>
    </row>
    <row r="32" spans="1:17" ht="15" customHeight="1" thickBot="1" x14ac:dyDescent="0.35">
      <c r="A32" s="354"/>
      <c r="B32" s="218" t="s">
        <v>397</v>
      </c>
      <c r="C32" s="221">
        <v>120</v>
      </c>
      <c r="D32" s="667">
        <v>46</v>
      </c>
      <c r="E32" s="667">
        <v>31</v>
      </c>
      <c r="F32" s="667">
        <v>40</v>
      </c>
      <c r="G32" s="667">
        <v>20</v>
      </c>
      <c r="H32" s="667">
        <v>1</v>
      </c>
      <c r="I32" s="667">
        <v>89</v>
      </c>
      <c r="J32" s="668">
        <v>27</v>
      </c>
      <c r="K32" s="1087">
        <v>374</v>
      </c>
      <c r="L32" s="1118"/>
      <c r="M32" s="1089">
        <v>1</v>
      </c>
      <c r="N32" s="1114"/>
      <c r="P32" s="370">
        <f>C33/K33</f>
        <v>0.37864077669902912</v>
      </c>
      <c r="Q32" s="370">
        <f>D33/K33</f>
        <v>0.11650485436893204</v>
      </c>
    </row>
    <row r="33" spans="1:17" ht="15" customHeight="1" x14ac:dyDescent="0.3">
      <c r="A33" s="589"/>
      <c r="B33" s="587" t="s">
        <v>381</v>
      </c>
      <c r="C33" s="671">
        <v>156</v>
      </c>
      <c r="D33" s="672">
        <v>48</v>
      </c>
      <c r="E33" s="672">
        <v>42</v>
      </c>
      <c r="F33" s="672">
        <v>41</v>
      </c>
      <c r="G33" s="672">
        <v>16</v>
      </c>
      <c r="H33" s="672">
        <v>0</v>
      </c>
      <c r="I33" s="672">
        <v>64</v>
      </c>
      <c r="J33" s="673">
        <v>45</v>
      </c>
      <c r="K33" s="1086">
        <v>412</v>
      </c>
      <c r="L33" s="1116"/>
      <c r="M33" s="1117">
        <v>3</v>
      </c>
      <c r="N33" s="1113"/>
      <c r="P33" s="1244">
        <v>0.38</v>
      </c>
      <c r="Q33" s="1244">
        <v>0.11600000000000001</v>
      </c>
    </row>
    <row r="34" spans="1:17" ht="15" customHeight="1" thickBot="1" x14ac:dyDescent="0.35">
      <c r="A34" s="354"/>
      <c r="B34" s="218" t="s">
        <v>347</v>
      </c>
      <c r="C34" s="221">
        <v>95</v>
      </c>
      <c r="D34" s="667">
        <v>29</v>
      </c>
      <c r="E34" s="667">
        <v>24</v>
      </c>
      <c r="F34" s="667">
        <v>22</v>
      </c>
      <c r="G34" s="667">
        <v>14</v>
      </c>
      <c r="H34" s="667">
        <v>0</v>
      </c>
      <c r="I34" s="667">
        <v>42</v>
      </c>
      <c r="J34" s="668">
        <v>24</v>
      </c>
      <c r="K34" s="1087">
        <v>250</v>
      </c>
      <c r="L34" s="1118"/>
      <c r="M34" s="1089">
        <v>0</v>
      </c>
      <c r="N34" s="1114"/>
      <c r="P34" s="370">
        <v>0.37434554973821987</v>
      </c>
      <c r="Q34" s="370">
        <v>9.947643979057591E-2</v>
      </c>
    </row>
    <row r="35" spans="1:17" ht="15" customHeight="1" x14ac:dyDescent="0.3">
      <c r="A35" s="589"/>
      <c r="B35" s="587" t="s">
        <v>327</v>
      </c>
      <c r="C35" s="671">
        <v>143</v>
      </c>
      <c r="D35" s="672">
        <v>38</v>
      </c>
      <c r="E35" s="672">
        <v>39</v>
      </c>
      <c r="F35" s="672">
        <v>43</v>
      </c>
      <c r="G35" s="672">
        <v>12</v>
      </c>
      <c r="H35" s="672">
        <v>3</v>
      </c>
      <c r="I35" s="672">
        <v>59</v>
      </c>
      <c r="J35" s="673">
        <v>45</v>
      </c>
      <c r="K35" s="1086">
        <v>382</v>
      </c>
      <c r="L35" s="1116"/>
      <c r="M35" s="1117">
        <v>3</v>
      </c>
      <c r="N35" s="1113"/>
      <c r="P35" s="370">
        <v>0.36734693877551022</v>
      </c>
      <c r="Q35" s="370">
        <v>9.3877551020408165E-2</v>
      </c>
    </row>
    <row r="36" spans="1:17" ht="15" customHeight="1" thickBot="1" x14ac:dyDescent="0.35">
      <c r="A36" s="354"/>
      <c r="B36" s="218" t="s">
        <v>325</v>
      </c>
      <c r="C36" s="221">
        <v>90</v>
      </c>
      <c r="D36" s="667">
        <v>23</v>
      </c>
      <c r="E36" s="667">
        <v>25</v>
      </c>
      <c r="F36" s="667">
        <v>25</v>
      </c>
      <c r="G36" s="667">
        <v>12</v>
      </c>
      <c r="H36" s="667">
        <v>1</v>
      </c>
      <c r="I36" s="667">
        <v>42</v>
      </c>
      <c r="J36" s="668">
        <v>27</v>
      </c>
      <c r="K36" s="1087">
        <v>245</v>
      </c>
      <c r="L36" s="1118"/>
      <c r="M36" s="1089">
        <v>3</v>
      </c>
      <c r="N36" s="1114"/>
      <c r="P36" s="370">
        <v>0.31402439024390244</v>
      </c>
      <c r="Q36" s="370">
        <v>0.10670731707317073</v>
      </c>
    </row>
    <row r="37" spans="1:17" ht="15" customHeight="1" x14ac:dyDescent="0.3">
      <c r="A37" s="589"/>
      <c r="B37" s="587" t="s">
        <v>294</v>
      </c>
      <c r="C37" s="671">
        <v>103</v>
      </c>
      <c r="D37" s="672">
        <v>35</v>
      </c>
      <c r="E37" s="672">
        <v>38</v>
      </c>
      <c r="F37" s="672">
        <v>51</v>
      </c>
      <c r="G37" s="672">
        <v>17</v>
      </c>
      <c r="H37" s="672">
        <v>1</v>
      </c>
      <c r="I37" s="672">
        <v>41</v>
      </c>
      <c r="J37" s="673">
        <v>42</v>
      </c>
      <c r="K37" s="1086">
        <v>328</v>
      </c>
      <c r="L37" s="1116"/>
      <c r="M37" s="1117">
        <v>9</v>
      </c>
      <c r="N37" s="1113"/>
      <c r="P37" s="370">
        <v>0.33684210526315789</v>
      </c>
      <c r="Q37" s="370">
        <v>0.10526315789473684</v>
      </c>
    </row>
    <row r="38" spans="1:17" ht="15" customHeight="1" thickBot="1" x14ac:dyDescent="0.35">
      <c r="A38" s="354"/>
      <c r="B38" s="218" t="s">
        <v>298</v>
      </c>
      <c r="C38" s="221">
        <v>64</v>
      </c>
      <c r="D38" s="667">
        <v>20</v>
      </c>
      <c r="E38" s="667">
        <v>21</v>
      </c>
      <c r="F38" s="667">
        <v>28</v>
      </c>
      <c r="G38" s="667">
        <v>7</v>
      </c>
      <c r="H38" s="667">
        <v>1</v>
      </c>
      <c r="I38" s="667">
        <v>17</v>
      </c>
      <c r="J38" s="668">
        <v>32</v>
      </c>
      <c r="K38" s="1087">
        <v>190</v>
      </c>
      <c r="L38" s="1118"/>
      <c r="M38" s="1089">
        <v>2</v>
      </c>
      <c r="N38" s="1114"/>
    </row>
    <row r="39" spans="1:17" ht="15" hidden="1" customHeight="1" outlineLevel="1" thickBot="1" x14ac:dyDescent="0.35">
      <c r="A39" s="354"/>
      <c r="B39" s="492" t="s">
        <v>289</v>
      </c>
      <c r="C39" s="674">
        <v>24</v>
      </c>
      <c r="D39" s="667">
        <v>5</v>
      </c>
      <c r="E39" s="667">
        <v>7</v>
      </c>
      <c r="F39" s="667">
        <v>6</v>
      </c>
      <c r="G39" s="667">
        <v>3</v>
      </c>
      <c r="H39" s="667">
        <v>0</v>
      </c>
      <c r="I39" s="667">
        <v>3</v>
      </c>
      <c r="J39" s="220">
        <v>7</v>
      </c>
      <c r="K39" s="1088">
        <v>55</v>
      </c>
      <c r="L39" s="1118"/>
      <c r="M39" s="1089">
        <v>0</v>
      </c>
      <c r="N39" s="1114"/>
      <c r="P39" s="370"/>
      <c r="Q39" s="370"/>
    </row>
    <row r="40" spans="1:17" collapsed="1" x14ac:dyDescent="0.3">
      <c r="A40" s="383" t="s">
        <v>357</v>
      </c>
      <c r="G40" s="383" t="s">
        <v>104</v>
      </c>
    </row>
    <row r="41" spans="1:17" x14ac:dyDescent="0.3">
      <c r="K41" s="383" t="s">
        <v>104</v>
      </c>
    </row>
    <row r="44" spans="1:17" ht="12.9" x14ac:dyDescent="0.35">
      <c r="A44" s="407"/>
      <c r="B44" s="407"/>
      <c r="C44" s="407"/>
      <c r="D44" s="407"/>
      <c r="E44" s="407"/>
      <c r="F44" s="406"/>
      <c r="G44" s="407"/>
      <c r="H44" s="406"/>
      <c r="I44" s="406"/>
      <c r="J44" s="407"/>
      <c r="K44" s="407"/>
      <c r="L44" s="407"/>
      <c r="M44" s="407"/>
      <c r="N44" s="406"/>
      <c r="O44" s="407"/>
    </row>
    <row r="45" spans="1:17" ht="12.9" x14ac:dyDescent="0.35">
      <c r="A45" s="407"/>
      <c r="B45" s="407"/>
      <c r="C45" s="407"/>
      <c r="D45" s="1698"/>
      <c r="E45" s="407"/>
      <c r="F45" s="406"/>
      <c r="G45" s="1698"/>
      <c r="H45" s="406"/>
      <c r="I45" s="406"/>
      <c r="J45" s="407"/>
      <c r="K45" s="407"/>
      <c r="L45" s="407"/>
      <c r="M45" s="407"/>
      <c r="N45" s="406" t="s">
        <v>104</v>
      </c>
      <c r="O45" s="407"/>
    </row>
    <row r="46" spans="1:17" ht="12.9" x14ac:dyDescent="0.35">
      <c r="A46" s="407"/>
      <c r="B46" s="407"/>
      <c r="C46" s="407"/>
      <c r="D46" s="1698"/>
      <c r="E46" s="407"/>
      <c r="F46" s="406"/>
      <c r="G46" s="1698"/>
      <c r="H46" s="406"/>
      <c r="I46" s="406"/>
      <c r="J46" s="407"/>
      <c r="K46" s="407"/>
      <c r="L46" s="407"/>
      <c r="M46" s="407"/>
      <c r="N46" s="406"/>
      <c r="O46" s="407"/>
    </row>
    <row r="47" spans="1:17" ht="12.9" x14ac:dyDescent="0.35">
      <c r="A47" s="407"/>
      <c r="B47" s="407"/>
      <c r="C47" s="407"/>
      <c r="D47" s="1698"/>
      <c r="E47" s="407"/>
      <c r="F47" s="406"/>
      <c r="G47" s="407"/>
      <c r="H47" s="406"/>
      <c r="I47" s="406"/>
      <c r="J47" s="407"/>
      <c r="K47" s="407"/>
      <c r="L47" s="407"/>
      <c r="M47" s="407"/>
      <c r="N47" s="406"/>
      <c r="O47" s="407"/>
    </row>
    <row r="48" spans="1:17" ht="12.9" x14ac:dyDescent="0.35">
      <c r="A48" s="407"/>
      <c r="B48" s="407"/>
      <c r="C48" s="407"/>
      <c r="D48" s="1698"/>
      <c r="E48" s="407"/>
      <c r="F48" s="406"/>
      <c r="G48" s="407"/>
      <c r="H48" s="406"/>
      <c r="I48" s="406"/>
      <c r="J48" s="407"/>
      <c r="K48" s="407"/>
      <c r="L48" s="407"/>
      <c r="M48" s="407"/>
      <c r="N48" s="406"/>
      <c r="O48" s="407"/>
    </row>
    <row r="49" spans="1:15" ht="12.9" x14ac:dyDescent="0.35">
      <c r="A49" s="407"/>
      <c r="B49" s="407"/>
      <c r="C49" s="407"/>
      <c r="D49" s="1698"/>
      <c r="E49" s="407"/>
      <c r="F49" s="406"/>
      <c r="G49" s="407"/>
      <c r="H49" s="406"/>
      <c r="I49" s="406"/>
      <c r="J49" s="407"/>
      <c r="K49" s="407"/>
      <c r="L49" s="407"/>
      <c r="M49" s="407"/>
      <c r="N49" s="406"/>
      <c r="O49" s="407"/>
    </row>
    <row r="50" spans="1:15" ht="12.9" x14ac:dyDescent="0.35">
      <c r="A50" s="407"/>
      <c r="B50" s="407"/>
      <c r="C50" s="407"/>
      <c r="D50" s="1698"/>
      <c r="E50" s="407"/>
      <c r="F50" s="406"/>
      <c r="G50" s="407"/>
      <c r="H50" s="406"/>
      <c r="I50" s="406"/>
      <c r="J50" s="407"/>
      <c r="K50" s="407"/>
      <c r="L50" s="407"/>
      <c r="M50" s="407"/>
      <c r="N50" s="406"/>
      <c r="O50" s="407"/>
    </row>
    <row r="51" spans="1:15" ht="12.9" x14ac:dyDescent="0.35">
      <c r="A51" s="407"/>
      <c r="B51" s="407"/>
      <c r="C51" s="407"/>
      <c r="D51" s="1698"/>
      <c r="E51" s="407"/>
      <c r="F51" s="406"/>
      <c r="G51" s="407"/>
      <c r="H51" s="406"/>
      <c r="I51" s="406"/>
      <c r="J51" s="407"/>
      <c r="K51" s="407"/>
      <c r="L51" s="407"/>
      <c r="M51" s="407"/>
      <c r="N51" s="406"/>
      <c r="O51" s="407"/>
    </row>
    <row r="52" spans="1:15" ht="12.9" x14ac:dyDescent="0.35">
      <c r="D52" s="1698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9"/>
  <sheetViews>
    <sheetView showGridLines="0" topLeftCell="A3" zoomScale="70" zoomScaleNormal="70" workbookViewId="0">
      <selection activeCell="H35" sqref="H35"/>
    </sheetView>
  </sheetViews>
  <sheetFormatPr baseColWidth="10" defaultColWidth="11.4609375" defaultRowHeight="12.45" outlineLevelRow="1" x14ac:dyDescent="0.3"/>
  <cols>
    <col min="1" max="1" width="8.07421875" style="383" customWidth="1"/>
    <col min="2" max="2" width="28.07421875" style="383" bestFit="1" customWidth="1"/>
    <col min="3" max="3" width="9.84375" style="383" customWidth="1"/>
    <col min="4" max="4" width="8.84375" style="383" customWidth="1"/>
    <col min="5" max="6" width="11.4609375" style="383" customWidth="1"/>
    <col min="7" max="7" width="9.07421875" style="383" customWidth="1"/>
    <col min="8" max="10" width="11.4609375" style="383"/>
    <col min="11" max="11" width="7.53515625" style="383" customWidth="1"/>
    <col min="12" max="12" width="7.69140625" style="383" customWidth="1"/>
    <col min="13" max="13" width="7.3046875" style="383" customWidth="1"/>
    <col min="14" max="16384" width="11.4609375" style="383"/>
  </cols>
  <sheetData>
    <row r="2" spans="1:17" x14ac:dyDescent="0.3">
      <c r="A2" s="652" t="s">
        <v>0</v>
      </c>
    </row>
    <row r="3" spans="1:17" x14ac:dyDescent="0.3">
      <c r="A3" s="652"/>
    </row>
    <row r="4" spans="1:17" x14ac:dyDescent="0.3">
      <c r="A4" s="652" t="s">
        <v>278</v>
      </c>
    </row>
    <row r="5" spans="1:17" x14ac:dyDescent="0.3">
      <c r="A5" s="652"/>
      <c r="O5" s="383" t="s">
        <v>104</v>
      </c>
    </row>
    <row r="6" spans="1:17" x14ac:dyDescent="0.3">
      <c r="A6" s="652"/>
      <c r="B6" s="728" t="s">
        <v>529</v>
      </c>
      <c r="C6" s="729"/>
      <c r="D6" s="729"/>
      <c r="E6" s="729"/>
    </row>
    <row r="7" spans="1:17" x14ac:dyDescent="0.3">
      <c r="A7" s="652"/>
      <c r="J7" s="383" t="s">
        <v>104</v>
      </c>
    </row>
    <row r="8" spans="1:17" ht="27.15" customHeight="1" thickBot="1" x14ac:dyDescent="0.35">
      <c r="A8" s="121" t="s">
        <v>278</v>
      </c>
      <c r="B8" s="19"/>
      <c r="C8" s="19"/>
      <c r="D8" s="19"/>
      <c r="E8" s="19"/>
      <c r="F8" s="19"/>
      <c r="G8" s="384"/>
      <c r="H8" s="384"/>
      <c r="I8" s="384"/>
      <c r="J8" s="384"/>
      <c r="K8" s="384"/>
      <c r="L8" s="384"/>
      <c r="M8" s="384"/>
      <c r="N8" s="384"/>
    </row>
    <row r="9" spans="1:17" ht="97.5" customHeight="1" thickBot="1" x14ac:dyDescent="0.35">
      <c r="A9" s="1123" t="s">
        <v>38</v>
      </c>
      <c r="B9" s="1124" t="s">
        <v>3</v>
      </c>
      <c r="C9" s="1125" t="s">
        <v>281</v>
      </c>
      <c r="D9" s="1126" t="s">
        <v>280</v>
      </c>
      <c r="E9" s="1126" t="s">
        <v>204</v>
      </c>
      <c r="F9" s="1126" t="s">
        <v>201</v>
      </c>
      <c r="G9" s="1126" t="s">
        <v>358</v>
      </c>
      <c r="H9" s="1126" t="s">
        <v>142</v>
      </c>
      <c r="I9" s="1126" t="s">
        <v>202</v>
      </c>
      <c r="J9" s="868" t="s">
        <v>122</v>
      </c>
      <c r="K9" s="1127" t="s">
        <v>28</v>
      </c>
      <c r="L9" s="1128" t="s">
        <v>123</v>
      </c>
      <c r="M9" s="1129" t="s">
        <v>124</v>
      </c>
      <c r="N9" s="1130" t="s">
        <v>279</v>
      </c>
    </row>
    <row r="10" spans="1:17" ht="15" customHeight="1" x14ac:dyDescent="0.3">
      <c r="A10" s="228">
        <v>1</v>
      </c>
      <c r="B10" s="97" t="s">
        <v>5</v>
      </c>
      <c r="C10" s="470">
        <v>0</v>
      </c>
      <c r="D10" s="471">
        <v>0</v>
      </c>
      <c r="E10" s="471">
        <v>0</v>
      </c>
      <c r="F10" s="471">
        <v>0</v>
      </c>
      <c r="G10" s="471">
        <v>0</v>
      </c>
      <c r="H10" s="471">
        <v>0</v>
      </c>
      <c r="I10" s="471">
        <v>0</v>
      </c>
      <c r="J10" s="472">
        <v>0</v>
      </c>
      <c r="K10" s="730">
        <f>SUM(C10:J10)</f>
        <v>0</v>
      </c>
      <c r="L10" s="470">
        <v>0</v>
      </c>
      <c r="M10" s="472">
        <v>0</v>
      </c>
      <c r="N10" s="1131">
        <f>K10+L10+M10</f>
        <v>0</v>
      </c>
      <c r="P10" s="370" t="e">
        <f t="shared" ref="P10:P25" si="0">C10/K10</f>
        <v>#DIV/0!</v>
      </c>
      <c r="Q10" s="370" t="e">
        <f t="shared" ref="Q10:Q25" si="1">D10/K10</f>
        <v>#DIV/0!</v>
      </c>
    </row>
    <row r="11" spans="1:17" ht="15" customHeight="1" x14ac:dyDescent="0.3">
      <c r="A11" s="660">
        <v>2</v>
      </c>
      <c r="B11" s="70" t="s">
        <v>6</v>
      </c>
      <c r="C11" s="473">
        <v>8</v>
      </c>
      <c r="D11" s="474">
        <v>1</v>
      </c>
      <c r="E11" s="474">
        <v>1</v>
      </c>
      <c r="F11" s="474">
        <v>0</v>
      </c>
      <c r="G11" s="474">
        <v>1</v>
      </c>
      <c r="H11" s="474">
        <v>0</v>
      </c>
      <c r="I11" s="474">
        <v>0</v>
      </c>
      <c r="J11" s="475">
        <v>1</v>
      </c>
      <c r="K11" s="731">
        <f>SUM(C11:J11)</f>
        <v>12</v>
      </c>
      <c r="L11" s="473">
        <v>1</v>
      </c>
      <c r="M11" s="475">
        <v>0</v>
      </c>
      <c r="N11" s="1131">
        <f>K11+L11+M11</f>
        <v>13</v>
      </c>
      <c r="P11" s="370">
        <f t="shared" si="0"/>
        <v>0.66666666666666663</v>
      </c>
      <c r="Q11" s="370">
        <f t="shared" si="1"/>
        <v>8.3333333333333329E-2</v>
      </c>
    </row>
    <row r="12" spans="1:17" ht="15" customHeight="1" x14ac:dyDescent="0.3">
      <c r="A12" s="660">
        <v>3</v>
      </c>
      <c r="B12" s="70" t="s">
        <v>7</v>
      </c>
      <c r="C12" s="473">
        <v>5</v>
      </c>
      <c r="D12" s="474">
        <v>4</v>
      </c>
      <c r="E12" s="474">
        <v>0</v>
      </c>
      <c r="F12" s="474">
        <v>0</v>
      </c>
      <c r="G12" s="474">
        <v>1</v>
      </c>
      <c r="H12" s="474">
        <v>0</v>
      </c>
      <c r="I12" s="474">
        <v>0</v>
      </c>
      <c r="J12" s="475">
        <v>1</v>
      </c>
      <c r="K12" s="731">
        <f t="shared" ref="K12:K24" si="2">SUM(C12:J12)</f>
        <v>11</v>
      </c>
      <c r="L12" s="473">
        <v>1</v>
      </c>
      <c r="M12" s="475">
        <v>1</v>
      </c>
      <c r="N12" s="1131">
        <f>K12+L12+M12</f>
        <v>13</v>
      </c>
      <c r="P12" s="370">
        <f t="shared" si="0"/>
        <v>0.45454545454545453</v>
      </c>
      <c r="Q12" s="370">
        <f t="shared" si="1"/>
        <v>0.36363636363636365</v>
      </c>
    </row>
    <row r="13" spans="1:17" ht="15" customHeight="1" x14ac:dyDescent="0.3">
      <c r="A13" s="660">
        <v>4</v>
      </c>
      <c r="B13" s="70" t="s">
        <v>8</v>
      </c>
      <c r="C13" s="473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5">
        <v>0</v>
      </c>
      <c r="K13" s="731">
        <f t="shared" si="2"/>
        <v>0</v>
      </c>
      <c r="L13" s="473">
        <v>0</v>
      </c>
      <c r="M13" s="475">
        <v>0</v>
      </c>
      <c r="N13" s="1131">
        <f t="shared" ref="N13:N24" si="3">K13+L13+M13</f>
        <v>0</v>
      </c>
      <c r="P13" s="370" t="e">
        <f t="shared" si="0"/>
        <v>#DIV/0!</v>
      </c>
      <c r="Q13" s="370" t="e">
        <f t="shared" si="1"/>
        <v>#DIV/0!</v>
      </c>
    </row>
    <row r="14" spans="1:17" ht="15" customHeight="1" x14ac:dyDescent="0.3">
      <c r="A14" s="660">
        <v>5</v>
      </c>
      <c r="B14" s="70" t="s">
        <v>9</v>
      </c>
      <c r="C14" s="473">
        <v>0</v>
      </c>
      <c r="D14" s="474">
        <v>0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5">
        <v>0</v>
      </c>
      <c r="K14" s="731">
        <f t="shared" si="2"/>
        <v>0</v>
      </c>
      <c r="L14" s="473">
        <v>0</v>
      </c>
      <c r="M14" s="475">
        <v>0</v>
      </c>
      <c r="N14" s="1131">
        <f t="shared" si="3"/>
        <v>0</v>
      </c>
      <c r="P14" s="370" t="e">
        <f t="shared" si="0"/>
        <v>#DIV/0!</v>
      </c>
      <c r="Q14" s="370" t="e">
        <f t="shared" si="1"/>
        <v>#DIV/0!</v>
      </c>
    </row>
    <row r="15" spans="1:17" ht="15" customHeight="1" x14ac:dyDescent="0.3">
      <c r="A15" s="660">
        <v>6</v>
      </c>
      <c r="B15" s="70" t="s">
        <v>10</v>
      </c>
      <c r="C15" s="473">
        <v>2</v>
      </c>
      <c r="D15" s="474">
        <v>0</v>
      </c>
      <c r="E15" s="474">
        <v>0</v>
      </c>
      <c r="F15" s="474">
        <v>1</v>
      </c>
      <c r="G15" s="474">
        <v>0</v>
      </c>
      <c r="H15" s="474">
        <v>0</v>
      </c>
      <c r="I15" s="474">
        <v>0</v>
      </c>
      <c r="J15" s="475">
        <v>0</v>
      </c>
      <c r="K15" s="731">
        <f t="shared" si="2"/>
        <v>3</v>
      </c>
      <c r="L15" s="473">
        <v>0</v>
      </c>
      <c r="M15" s="475">
        <v>0</v>
      </c>
      <c r="N15" s="1131">
        <f t="shared" si="3"/>
        <v>3</v>
      </c>
      <c r="P15" s="370">
        <f t="shared" si="0"/>
        <v>0.66666666666666663</v>
      </c>
      <c r="Q15" s="370">
        <f t="shared" si="1"/>
        <v>0</v>
      </c>
    </row>
    <row r="16" spans="1:17" ht="15" customHeight="1" x14ac:dyDescent="0.3">
      <c r="A16" s="660">
        <v>7</v>
      </c>
      <c r="B16" s="70" t="s">
        <v>11</v>
      </c>
      <c r="C16" s="473">
        <v>4</v>
      </c>
      <c r="D16" s="474">
        <v>0</v>
      </c>
      <c r="E16" s="474">
        <v>0</v>
      </c>
      <c r="F16" s="474">
        <v>0</v>
      </c>
      <c r="G16" s="474">
        <v>0</v>
      </c>
      <c r="H16" s="474">
        <v>0</v>
      </c>
      <c r="I16" s="474">
        <v>0</v>
      </c>
      <c r="J16" s="475">
        <v>0</v>
      </c>
      <c r="K16" s="731">
        <f t="shared" si="2"/>
        <v>4</v>
      </c>
      <c r="L16" s="473">
        <v>0</v>
      </c>
      <c r="M16" s="475">
        <v>0</v>
      </c>
      <c r="N16" s="1131">
        <f t="shared" si="3"/>
        <v>4</v>
      </c>
      <c r="P16" s="370">
        <f t="shared" si="0"/>
        <v>1</v>
      </c>
      <c r="Q16" s="370">
        <f t="shared" si="1"/>
        <v>0</v>
      </c>
    </row>
    <row r="17" spans="1:17" ht="15" customHeight="1" x14ac:dyDescent="0.3">
      <c r="A17" s="660">
        <v>8</v>
      </c>
      <c r="B17" s="70" t="s">
        <v>12</v>
      </c>
      <c r="C17" s="473">
        <v>5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5">
        <v>0</v>
      </c>
      <c r="K17" s="731">
        <f t="shared" si="2"/>
        <v>5</v>
      </c>
      <c r="L17" s="473">
        <v>0</v>
      </c>
      <c r="M17" s="475">
        <v>0</v>
      </c>
      <c r="N17" s="1131">
        <f t="shared" si="3"/>
        <v>5</v>
      </c>
      <c r="P17" s="370">
        <f t="shared" si="0"/>
        <v>1</v>
      </c>
      <c r="Q17" s="370">
        <f t="shared" si="1"/>
        <v>0</v>
      </c>
    </row>
    <row r="18" spans="1:17" ht="15" customHeight="1" x14ac:dyDescent="0.3">
      <c r="A18" s="660">
        <v>9</v>
      </c>
      <c r="B18" s="70" t="s">
        <v>13</v>
      </c>
      <c r="C18" s="473">
        <v>5</v>
      </c>
      <c r="D18" s="474">
        <v>2</v>
      </c>
      <c r="E18" s="474">
        <v>0</v>
      </c>
      <c r="F18" s="474">
        <v>0</v>
      </c>
      <c r="G18" s="474">
        <v>0</v>
      </c>
      <c r="H18" s="474">
        <v>0</v>
      </c>
      <c r="I18" s="474">
        <v>0</v>
      </c>
      <c r="J18" s="475">
        <v>4</v>
      </c>
      <c r="K18" s="731">
        <f t="shared" si="2"/>
        <v>11</v>
      </c>
      <c r="L18" s="473">
        <v>0</v>
      </c>
      <c r="M18" s="475">
        <v>3</v>
      </c>
      <c r="N18" s="1131">
        <f t="shared" si="3"/>
        <v>14</v>
      </c>
      <c r="P18" s="370">
        <f t="shared" si="0"/>
        <v>0.45454545454545453</v>
      </c>
      <c r="Q18" s="370">
        <f t="shared" si="1"/>
        <v>0.18181818181818182</v>
      </c>
    </row>
    <row r="19" spans="1:17" ht="15" customHeight="1" x14ac:dyDescent="0.3">
      <c r="A19" s="660">
        <v>10</v>
      </c>
      <c r="B19" s="70" t="s">
        <v>14</v>
      </c>
      <c r="C19" s="473">
        <v>9</v>
      </c>
      <c r="D19" s="474">
        <v>2</v>
      </c>
      <c r="E19" s="474">
        <v>1</v>
      </c>
      <c r="F19" s="474">
        <v>1</v>
      </c>
      <c r="G19" s="474">
        <v>1</v>
      </c>
      <c r="H19" s="474">
        <v>0</v>
      </c>
      <c r="I19" s="474">
        <v>1</v>
      </c>
      <c r="J19" s="475">
        <v>0</v>
      </c>
      <c r="K19" s="731">
        <f t="shared" si="2"/>
        <v>15</v>
      </c>
      <c r="L19" s="473">
        <v>0</v>
      </c>
      <c r="M19" s="475">
        <v>2</v>
      </c>
      <c r="N19" s="1131">
        <f t="shared" si="3"/>
        <v>17</v>
      </c>
      <c r="O19" s="383" t="s">
        <v>104</v>
      </c>
      <c r="P19" s="370">
        <f t="shared" si="0"/>
        <v>0.6</v>
      </c>
      <c r="Q19" s="370">
        <f t="shared" si="1"/>
        <v>0.13333333333333333</v>
      </c>
    </row>
    <row r="20" spans="1:17" ht="15" customHeight="1" x14ac:dyDescent="0.3">
      <c r="A20" s="660">
        <v>11</v>
      </c>
      <c r="B20" s="70" t="s">
        <v>15</v>
      </c>
      <c r="C20" s="473">
        <v>7</v>
      </c>
      <c r="D20" s="474">
        <v>2</v>
      </c>
      <c r="E20" s="474">
        <v>0</v>
      </c>
      <c r="F20" s="474">
        <v>0</v>
      </c>
      <c r="G20" s="474">
        <v>3</v>
      </c>
      <c r="H20" s="474">
        <v>0</v>
      </c>
      <c r="I20" s="474">
        <v>0</v>
      </c>
      <c r="J20" s="475">
        <v>1</v>
      </c>
      <c r="K20" s="731">
        <f t="shared" si="2"/>
        <v>13</v>
      </c>
      <c r="L20" s="473">
        <v>0</v>
      </c>
      <c r="M20" s="475">
        <v>2</v>
      </c>
      <c r="N20" s="1131">
        <f t="shared" si="3"/>
        <v>15</v>
      </c>
      <c r="P20" s="370">
        <f t="shared" si="0"/>
        <v>0.53846153846153844</v>
      </c>
      <c r="Q20" s="370">
        <f t="shared" si="1"/>
        <v>0.15384615384615385</v>
      </c>
    </row>
    <row r="21" spans="1:17" ht="15" customHeight="1" x14ac:dyDescent="0.3">
      <c r="A21" s="660">
        <v>12</v>
      </c>
      <c r="B21" s="70" t="s">
        <v>16</v>
      </c>
      <c r="C21" s="473">
        <v>0</v>
      </c>
      <c r="D21" s="474">
        <v>0</v>
      </c>
      <c r="E21" s="474">
        <v>0</v>
      </c>
      <c r="F21" s="474">
        <v>0</v>
      </c>
      <c r="G21" s="474">
        <v>0</v>
      </c>
      <c r="H21" s="474">
        <v>0</v>
      </c>
      <c r="I21" s="474">
        <v>0</v>
      </c>
      <c r="J21" s="475">
        <v>0</v>
      </c>
      <c r="K21" s="731">
        <f t="shared" si="2"/>
        <v>0</v>
      </c>
      <c r="L21" s="473">
        <v>0</v>
      </c>
      <c r="M21" s="475">
        <v>0</v>
      </c>
      <c r="N21" s="1131">
        <f t="shared" si="3"/>
        <v>0</v>
      </c>
      <c r="P21" s="370" t="e">
        <f t="shared" si="0"/>
        <v>#DIV/0!</v>
      </c>
      <c r="Q21" s="370" t="e">
        <f t="shared" si="1"/>
        <v>#DIV/0!</v>
      </c>
    </row>
    <row r="22" spans="1:17" ht="15" customHeight="1" x14ac:dyDescent="0.3">
      <c r="A22" s="660">
        <v>13</v>
      </c>
      <c r="B22" s="70" t="s">
        <v>17</v>
      </c>
      <c r="C22" s="473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5">
        <v>0</v>
      </c>
      <c r="K22" s="731">
        <f t="shared" si="2"/>
        <v>0</v>
      </c>
      <c r="L22" s="473">
        <v>0</v>
      </c>
      <c r="M22" s="475">
        <v>0</v>
      </c>
      <c r="N22" s="1131">
        <f t="shared" si="3"/>
        <v>0</v>
      </c>
      <c r="P22" s="370" t="e">
        <f t="shared" si="0"/>
        <v>#DIV/0!</v>
      </c>
      <c r="Q22" s="370" t="e">
        <f t="shared" si="1"/>
        <v>#DIV/0!</v>
      </c>
    </row>
    <row r="23" spans="1:17" ht="15" customHeight="1" x14ac:dyDescent="0.3">
      <c r="A23" s="660">
        <v>14</v>
      </c>
      <c r="B23" s="70" t="s">
        <v>18</v>
      </c>
      <c r="C23" s="473">
        <v>5</v>
      </c>
      <c r="D23" s="474">
        <v>1</v>
      </c>
      <c r="E23" s="474">
        <v>1</v>
      </c>
      <c r="F23" s="474">
        <v>0</v>
      </c>
      <c r="G23" s="474">
        <v>0</v>
      </c>
      <c r="H23" s="474">
        <v>0</v>
      </c>
      <c r="I23" s="474">
        <v>0</v>
      </c>
      <c r="J23" s="475">
        <v>1</v>
      </c>
      <c r="K23" s="731">
        <f t="shared" si="2"/>
        <v>8</v>
      </c>
      <c r="L23" s="473">
        <v>0</v>
      </c>
      <c r="M23" s="475">
        <v>2</v>
      </c>
      <c r="N23" s="1131">
        <f t="shared" si="3"/>
        <v>10</v>
      </c>
      <c r="P23" s="370">
        <f t="shared" si="0"/>
        <v>0.625</v>
      </c>
      <c r="Q23" s="370">
        <f t="shared" si="1"/>
        <v>0.125</v>
      </c>
    </row>
    <row r="24" spans="1:17" ht="15" customHeight="1" thickBot="1" x14ac:dyDescent="0.35">
      <c r="A24" s="666">
        <v>15</v>
      </c>
      <c r="B24" s="651" t="s">
        <v>19</v>
      </c>
      <c r="C24" s="2089">
        <v>23</v>
      </c>
      <c r="D24" s="2090">
        <v>10</v>
      </c>
      <c r="E24" s="2090">
        <v>1</v>
      </c>
      <c r="F24" s="2090">
        <v>3</v>
      </c>
      <c r="G24" s="2090">
        <v>0</v>
      </c>
      <c r="H24" s="2090">
        <v>0</v>
      </c>
      <c r="I24" s="2090">
        <v>0</v>
      </c>
      <c r="J24" s="964">
        <v>1</v>
      </c>
      <c r="K24" s="1645">
        <f t="shared" si="2"/>
        <v>38</v>
      </c>
      <c r="L24" s="2089">
        <v>0</v>
      </c>
      <c r="M24" s="964">
        <v>1</v>
      </c>
      <c r="N24" s="1132">
        <f t="shared" si="3"/>
        <v>39</v>
      </c>
      <c r="P24" s="370">
        <f t="shared" si="0"/>
        <v>0.60526315789473684</v>
      </c>
      <c r="Q24" s="370">
        <f t="shared" si="1"/>
        <v>0.26315789473684209</v>
      </c>
    </row>
    <row r="25" spans="1:17" ht="15" customHeight="1" x14ac:dyDescent="0.3">
      <c r="A25" s="1639"/>
      <c r="B25" s="505" t="s">
        <v>605</v>
      </c>
      <c r="C25" s="1978">
        <f>SUM(C10:C24)</f>
        <v>73</v>
      </c>
      <c r="D25" s="1979">
        <f t="shared" ref="D25:J25" si="4">SUM(D10:D24)</f>
        <v>22</v>
      </c>
      <c r="E25" s="1979">
        <f t="shared" si="4"/>
        <v>4</v>
      </c>
      <c r="F25" s="1979">
        <f t="shared" si="4"/>
        <v>5</v>
      </c>
      <c r="G25" s="1979">
        <f t="shared" si="4"/>
        <v>6</v>
      </c>
      <c r="H25" s="1979">
        <f t="shared" si="4"/>
        <v>0</v>
      </c>
      <c r="I25" s="1979">
        <f t="shared" si="4"/>
        <v>1</v>
      </c>
      <c r="J25" s="1980">
        <f t="shared" si="4"/>
        <v>9</v>
      </c>
      <c r="K25" s="1646">
        <f>SUM(K10:K24)</f>
        <v>120</v>
      </c>
      <c r="L25" s="1647"/>
      <c r="M25" s="1648">
        <f>SUM(M10:M24)</f>
        <v>11</v>
      </c>
      <c r="N25" s="1246"/>
      <c r="P25" s="370">
        <f t="shared" si="0"/>
        <v>0.60833333333333328</v>
      </c>
      <c r="Q25" s="370">
        <f t="shared" si="1"/>
        <v>0.18333333333333332</v>
      </c>
    </row>
    <row r="26" spans="1:17" ht="15" customHeight="1" x14ac:dyDescent="0.3">
      <c r="A26" s="507"/>
      <c r="B26" s="371" t="s">
        <v>555</v>
      </c>
      <c r="C26" s="1749">
        <v>89</v>
      </c>
      <c r="D26" s="1750">
        <v>35</v>
      </c>
      <c r="E26" s="1750">
        <v>3</v>
      </c>
      <c r="F26" s="1750">
        <v>4</v>
      </c>
      <c r="G26" s="1750">
        <v>4</v>
      </c>
      <c r="H26" s="1750">
        <v>0</v>
      </c>
      <c r="I26" s="1750">
        <v>5</v>
      </c>
      <c r="J26" s="1751">
        <v>7</v>
      </c>
      <c r="K26" s="1752">
        <v>147</v>
      </c>
      <c r="L26" s="1753"/>
      <c r="M26" s="1754">
        <v>4</v>
      </c>
      <c r="N26" s="1864"/>
      <c r="P26" s="1244">
        <v>0.60544217687074831</v>
      </c>
      <c r="Q26" s="1244">
        <v>0.23809523809523808</v>
      </c>
    </row>
    <row r="27" spans="1:17" ht="15" customHeight="1" x14ac:dyDescent="0.3">
      <c r="A27" s="507"/>
      <c r="B27" s="371" t="s">
        <v>500</v>
      </c>
      <c r="C27" s="1749">
        <v>102</v>
      </c>
      <c r="D27" s="1750">
        <v>21</v>
      </c>
      <c r="E27" s="1750">
        <v>6</v>
      </c>
      <c r="F27" s="1750">
        <v>3</v>
      </c>
      <c r="G27" s="1750">
        <v>3</v>
      </c>
      <c r="H27" s="1750">
        <v>0</v>
      </c>
      <c r="I27" s="1750">
        <v>8</v>
      </c>
      <c r="J27" s="1751">
        <v>35</v>
      </c>
      <c r="K27" s="1752">
        <v>178</v>
      </c>
      <c r="L27" s="1753"/>
      <c r="M27" s="1754">
        <v>7</v>
      </c>
      <c r="N27" s="1864"/>
      <c r="P27" s="370"/>
      <c r="Q27" s="370"/>
    </row>
    <row r="28" spans="1:17" ht="15" customHeight="1" x14ac:dyDescent="0.3">
      <c r="A28" s="507"/>
      <c r="B28" s="371" t="s">
        <v>476</v>
      </c>
      <c r="C28" s="1749">
        <v>122</v>
      </c>
      <c r="D28" s="1750">
        <v>29</v>
      </c>
      <c r="E28" s="1750">
        <v>17</v>
      </c>
      <c r="F28" s="1750">
        <v>24</v>
      </c>
      <c r="G28" s="1750">
        <v>5</v>
      </c>
      <c r="H28" s="1750">
        <v>0</v>
      </c>
      <c r="I28" s="1750">
        <v>19</v>
      </c>
      <c r="J28" s="1751">
        <v>25</v>
      </c>
      <c r="K28" s="1752">
        <v>241</v>
      </c>
      <c r="L28" s="1753"/>
      <c r="M28" s="1754">
        <v>6</v>
      </c>
      <c r="N28" s="1748"/>
      <c r="P28" s="370">
        <v>0.45644599303135891</v>
      </c>
      <c r="Q28" s="370">
        <v>0.21254355400696864</v>
      </c>
    </row>
    <row r="29" spans="1:17" ht="15" customHeight="1" x14ac:dyDescent="0.3">
      <c r="A29" s="231"/>
      <c r="B29" s="303" t="s">
        <v>381</v>
      </c>
      <c r="C29" s="298">
        <v>131</v>
      </c>
      <c r="D29" s="235">
        <v>61</v>
      </c>
      <c r="E29" s="235">
        <v>2</v>
      </c>
      <c r="F29" s="235">
        <v>16</v>
      </c>
      <c r="G29" s="235">
        <v>19</v>
      </c>
      <c r="H29" s="235">
        <v>1</v>
      </c>
      <c r="I29" s="235">
        <v>12</v>
      </c>
      <c r="J29" s="236">
        <v>45</v>
      </c>
      <c r="K29" s="1085">
        <v>287</v>
      </c>
      <c r="L29" s="1119"/>
      <c r="M29" s="1121">
        <v>15</v>
      </c>
      <c r="N29" s="1108"/>
    </row>
    <row r="30" spans="1:17" ht="15" customHeight="1" x14ac:dyDescent="0.3">
      <c r="A30" s="231"/>
      <c r="B30" s="303" t="s">
        <v>327</v>
      </c>
      <c r="C30" s="298">
        <v>126</v>
      </c>
      <c r="D30" s="235">
        <v>53</v>
      </c>
      <c r="E30" s="235">
        <v>5</v>
      </c>
      <c r="F30" s="235">
        <v>8</v>
      </c>
      <c r="G30" s="235">
        <v>18</v>
      </c>
      <c r="H30" s="235">
        <v>1</v>
      </c>
      <c r="I30" s="235">
        <v>13</v>
      </c>
      <c r="J30" s="236">
        <v>31</v>
      </c>
      <c r="K30" s="1085">
        <v>255</v>
      </c>
      <c r="L30" s="1119"/>
      <c r="M30" s="1121">
        <v>10</v>
      </c>
      <c r="N30" s="1108"/>
      <c r="P30" s="370"/>
      <c r="Q30" s="370"/>
    </row>
    <row r="31" spans="1:17" ht="15" customHeight="1" thickBot="1" x14ac:dyDescent="0.35">
      <c r="A31" s="232"/>
      <c r="B31" s="218" t="s">
        <v>294</v>
      </c>
      <c r="C31" s="299">
        <v>60</v>
      </c>
      <c r="D31" s="237">
        <v>34</v>
      </c>
      <c r="E31" s="237">
        <v>10</v>
      </c>
      <c r="F31" s="237">
        <v>3</v>
      </c>
      <c r="G31" s="237">
        <v>7</v>
      </c>
      <c r="H31" s="237">
        <v>0</v>
      </c>
      <c r="I31" s="237">
        <v>11</v>
      </c>
      <c r="J31" s="238">
        <v>37</v>
      </c>
      <c r="K31" s="1212">
        <v>162</v>
      </c>
      <c r="L31" s="1118"/>
      <c r="M31" s="1213">
        <v>10</v>
      </c>
      <c r="N31" s="1107"/>
      <c r="P31" s="370"/>
      <c r="Q31" s="370"/>
    </row>
    <row r="32" spans="1:17" ht="15" hidden="1" customHeight="1" outlineLevel="1" thickBot="1" x14ac:dyDescent="0.35">
      <c r="A32" s="446"/>
      <c r="B32" s="389" t="s">
        <v>111</v>
      </c>
      <c r="C32" s="624">
        <v>20</v>
      </c>
      <c r="D32" s="625">
        <v>15</v>
      </c>
      <c r="E32" s="625">
        <v>9</v>
      </c>
      <c r="F32" s="625">
        <v>2</v>
      </c>
      <c r="G32" s="625">
        <v>4</v>
      </c>
      <c r="H32" s="625">
        <v>0</v>
      </c>
      <c r="I32" s="625">
        <v>10</v>
      </c>
      <c r="J32" s="1083">
        <v>17</v>
      </c>
      <c r="K32" s="1084">
        <v>77</v>
      </c>
      <c r="L32" s="1122"/>
      <c r="M32" s="1082">
        <v>5</v>
      </c>
      <c r="N32" s="1133"/>
      <c r="P32" s="370"/>
      <c r="Q32" s="370"/>
    </row>
    <row r="33" spans="1:14" ht="14.15" collapsed="1" x14ac:dyDescent="0.3">
      <c r="A33" s="384" t="s">
        <v>359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</row>
    <row r="34" spans="1:14" x14ac:dyDescent="0.3">
      <c r="A34" s="384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</row>
    <row r="35" spans="1:14" x14ac:dyDescent="0.3">
      <c r="A35" s="384"/>
      <c r="B35" s="384"/>
      <c r="C35" s="384"/>
      <c r="D35" s="384"/>
      <c r="E35" s="384"/>
      <c r="F35" s="384"/>
      <c r="G35" s="384" t="s">
        <v>326</v>
      </c>
      <c r="H35" s="384"/>
      <c r="I35" s="384"/>
      <c r="J35" s="384"/>
      <c r="K35" s="384"/>
      <c r="L35" s="384"/>
      <c r="M35" s="384"/>
      <c r="N35" s="384"/>
    </row>
    <row r="39" spans="1:14" x14ac:dyDescent="0.3">
      <c r="I39" s="383" t="s">
        <v>104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45"/>
  <sheetViews>
    <sheetView showGridLines="0" topLeftCell="A8" zoomScale="60" zoomScaleNormal="60" workbookViewId="0">
      <selection activeCell="P5" sqref="P5"/>
    </sheetView>
  </sheetViews>
  <sheetFormatPr baseColWidth="10" defaultColWidth="11.4609375" defaultRowHeight="12.45" outlineLevelRow="1" x14ac:dyDescent="0.3"/>
  <cols>
    <col min="1" max="1" width="4.84375" style="724" customWidth="1"/>
    <col min="2" max="2" width="22" style="383" bestFit="1" customWidth="1"/>
    <col min="3" max="3" width="10.84375" style="383" customWidth="1"/>
    <col min="4" max="4" width="9.53515625" style="383" customWidth="1"/>
    <col min="5" max="6" width="11.4609375" style="383"/>
    <col min="7" max="7" width="9.3046875" style="383" customWidth="1"/>
    <col min="8" max="9" width="11.4609375" style="383"/>
    <col min="10" max="10" width="10.69140625" style="383" customWidth="1"/>
    <col min="11" max="11" width="8" style="383" customWidth="1"/>
    <col min="12" max="12" width="9.69140625" style="383" customWidth="1"/>
    <col min="13" max="13" width="8" style="383" customWidth="1"/>
    <col min="14" max="14" width="10" style="383" customWidth="1"/>
    <col min="15" max="16384" width="11.4609375" style="383"/>
  </cols>
  <sheetData>
    <row r="1" spans="1:17" x14ac:dyDescent="0.3">
      <c r="A1" s="652" t="s">
        <v>0</v>
      </c>
    </row>
    <row r="2" spans="1:17" x14ac:dyDescent="0.3">
      <c r="A2" s="652"/>
    </row>
    <row r="3" spans="1:17" x14ac:dyDescent="0.3">
      <c r="A3" s="652" t="str">
        <f>A5</f>
        <v>Tabell 1-11-H Resultat for mottakere av økonomisk sosialhjelp - som ikke er deltakere i KVP, Intro eller Jobbjansen -  som avsluttet kommunale tiltak i perioden 01.01.-31.12.</v>
      </c>
    </row>
    <row r="5" spans="1:17" s="4" customFormat="1" ht="38.25" customHeight="1" thickBot="1" x14ac:dyDescent="0.35">
      <c r="A5" s="2199" t="s">
        <v>614</v>
      </c>
      <c r="B5" s="2199"/>
      <c r="C5" s="2199"/>
      <c r="D5" s="2199"/>
      <c r="E5" s="2199"/>
      <c r="F5" s="2199"/>
      <c r="G5" s="2199"/>
      <c r="H5" s="2199"/>
      <c r="I5" s="2199"/>
      <c r="J5" s="2199"/>
      <c r="K5" s="2199"/>
      <c r="L5" s="2199"/>
      <c r="M5" s="2199"/>
      <c r="N5" s="2199"/>
    </row>
    <row r="6" spans="1:17" ht="92.25" customHeight="1" thickBot="1" x14ac:dyDescent="0.35">
      <c r="A6" s="653" t="s">
        <v>38</v>
      </c>
      <c r="B6" s="170" t="s">
        <v>3</v>
      </c>
      <c r="C6" s="171" t="s">
        <v>284</v>
      </c>
      <c r="D6" s="654" t="s">
        <v>280</v>
      </c>
      <c r="E6" s="654" t="s">
        <v>204</v>
      </c>
      <c r="F6" s="654" t="s">
        <v>201</v>
      </c>
      <c r="G6" s="654" t="s">
        <v>285</v>
      </c>
      <c r="H6" s="654" t="s">
        <v>142</v>
      </c>
      <c r="I6" s="654" t="s">
        <v>202</v>
      </c>
      <c r="J6" s="615" t="s">
        <v>286</v>
      </c>
      <c r="K6" s="77" t="s">
        <v>28</v>
      </c>
      <c r="L6" s="654" t="s">
        <v>123</v>
      </c>
      <c r="M6" s="615" t="s">
        <v>282</v>
      </c>
      <c r="N6" s="633" t="s">
        <v>283</v>
      </c>
    </row>
    <row r="7" spans="1:17" ht="15" customHeight="1" x14ac:dyDescent="0.3">
      <c r="A7" s="228">
        <v>1</v>
      </c>
      <c r="B7" s="97" t="s">
        <v>5</v>
      </c>
      <c r="C7" s="470">
        <v>58</v>
      </c>
      <c r="D7" s="471">
        <v>6</v>
      </c>
      <c r="E7" s="471">
        <v>10</v>
      </c>
      <c r="F7" s="471">
        <v>6</v>
      </c>
      <c r="G7" s="471">
        <v>0</v>
      </c>
      <c r="H7" s="471">
        <v>6</v>
      </c>
      <c r="I7" s="471">
        <v>0</v>
      </c>
      <c r="J7" s="472">
        <v>20</v>
      </c>
      <c r="K7" s="658">
        <f>SUM(C7:J7)</f>
        <v>106</v>
      </c>
      <c r="L7" s="470">
        <v>23</v>
      </c>
      <c r="M7" s="472">
        <v>0</v>
      </c>
      <c r="N7" s="659">
        <f>K7+L7+M7</f>
        <v>129</v>
      </c>
      <c r="P7" s="370">
        <f t="shared" ref="P7:P22" si="0">C7/K7</f>
        <v>0.54716981132075471</v>
      </c>
      <c r="Q7" s="370">
        <f t="shared" ref="Q7:Q22" si="1">D7/K7</f>
        <v>5.6603773584905662E-2</v>
      </c>
    </row>
    <row r="8" spans="1:17" ht="15" customHeight="1" x14ac:dyDescent="0.3">
      <c r="A8" s="660">
        <v>2</v>
      </c>
      <c r="B8" s="70" t="s">
        <v>6</v>
      </c>
      <c r="C8" s="473">
        <v>14</v>
      </c>
      <c r="D8" s="474">
        <v>10</v>
      </c>
      <c r="E8" s="474">
        <v>10</v>
      </c>
      <c r="F8" s="474">
        <v>9</v>
      </c>
      <c r="G8" s="474">
        <v>10</v>
      </c>
      <c r="H8" s="474">
        <v>12</v>
      </c>
      <c r="I8" s="474">
        <v>53</v>
      </c>
      <c r="J8" s="475">
        <v>7</v>
      </c>
      <c r="K8" s="664">
        <f t="shared" ref="K8:K21" si="2">SUM(C8:J8)</f>
        <v>125</v>
      </c>
      <c r="L8" s="473">
        <v>6</v>
      </c>
      <c r="M8" s="475">
        <v>3</v>
      </c>
      <c r="N8" s="665">
        <f t="shared" ref="N8:N21" si="3">K8+L8+M8</f>
        <v>134</v>
      </c>
      <c r="P8" s="370">
        <f t="shared" si="0"/>
        <v>0.112</v>
      </c>
      <c r="Q8" s="370">
        <f t="shared" si="1"/>
        <v>0.08</v>
      </c>
    </row>
    <row r="9" spans="1:17" ht="15" customHeight="1" x14ac:dyDescent="0.3">
      <c r="A9" s="660">
        <v>3</v>
      </c>
      <c r="B9" s="70" t="s">
        <v>7</v>
      </c>
      <c r="C9" s="473">
        <v>11</v>
      </c>
      <c r="D9" s="474">
        <v>3</v>
      </c>
      <c r="E9" s="474">
        <v>14</v>
      </c>
      <c r="F9" s="474">
        <v>7</v>
      </c>
      <c r="G9" s="474">
        <v>3</v>
      </c>
      <c r="H9" s="474">
        <v>21</v>
      </c>
      <c r="I9" s="474">
        <v>23</v>
      </c>
      <c r="J9" s="475">
        <v>0</v>
      </c>
      <c r="K9" s="664">
        <f t="shared" si="2"/>
        <v>82</v>
      </c>
      <c r="L9" s="473">
        <v>3</v>
      </c>
      <c r="M9" s="475">
        <v>0</v>
      </c>
      <c r="N9" s="665">
        <f t="shared" si="3"/>
        <v>85</v>
      </c>
      <c r="P9" s="370">
        <f t="shared" si="0"/>
        <v>0.13414634146341464</v>
      </c>
      <c r="Q9" s="370">
        <f t="shared" si="1"/>
        <v>3.6585365853658534E-2</v>
      </c>
    </row>
    <row r="10" spans="1:17" ht="15" customHeight="1" x14ac:dyDescent="0.3">
      <c r="A10" s="660">
        <v>4</v>
      </c>
      <c r="B10" s="70" t="s">
        <v>8</v>
      </c>
      <c r="C10" s="473">
        <v>28</v>
      </c>
      <c r="D10" s="474">
        <v>2</v>
      </c>
      <c r="E10" s="474" t="s">
        <v>612</v>
      </c>
      <c r="F10" s="474">
        <v>7</v>
      </c>
      <c r="G10" s="474">
        <v>31</v>
      </c>
      <c r="H10" s="474">
        <v>8</v>
      </c>
      <c r="I10" s="474">
        <v>30</v>
      </c>
      <c r="J10" s="475">
        <v>30</v>
      </c>
      <c r="K10" s="664">
        <f t="shared" si="2"/>
        <v>136</v>
      </c>
      <c r="L10" s="473">
        <v>23</v>
      </c>
      <c r="M10" s="475">
        <v>4</v>
      </c>
      <c r="N10" s="665">
        <f t="shared" si="3"/>
        <v>163</v>
      </c>
      <c r="P10" s="370">
        <f t="shared" si="0"/>
        <v>0.20588235294117646</v>
      </c>
      <c r="Q10" s="370">
        <f t="shared" si="1"/>
        <v>1.4705882352941176E-2</v>
      </c>
    </row>
    <row r="11" spans="1:17" ht="15" customHeight="1" x14ac:dyDescent="0.3">
      <c r="A11" s="660">
        <v>5</v>
      </c>
      <c r="B11" s="70" t="s">
        <v>9</v>
      </c>
      <c r="C11" s="473">
        <v>7</v>
      </c>
      <c r="D11" s="474">
        <v>5</v>
      </c>
      <c r="E11" s="474">
        <v>9</v>
      </c>
      <c r="F11" s="474">
        <v>18</v>
      </c>
      <c r="G11" s="474">
        <v>8</v>
      </c>
      <c r="H11" s="474">
        <v>1</v>
      </c>
      <c r="I11" s="474">
        <v>10</v>
      </c>
      <c r="J11" s="475">
        <v>5</v>
      </c>
      <c r="K11" s="664">
        <f t="shared" si="2"/>
        <v>63</v>
      </c>
      <c r="L11" s="473">
        <v>6</v>
      </c>
      <c r="M11" s="475">
        <v>5</v>
      </c>
      <c r="N11" s="665">
        <f t="shared" si="3"/>
        <v>74</v>
      </c>
      <c r="P11" s="370">
        <f t="shared" si="0"/>
        <v>0.1111111111111111</v>
      </c>
      <c r="Q11" s="370">
        <f t="shared" si="1"/>
        <v>7.9365079365079361E-2</v>
      </c>
    </row>
    <row r="12" spans="1:17" ht="15" customHeight="1" x14ac:dyDescent="0.3">
      <c r="A12" s="660">
        <v>6</v>
      </c>
      <c r="B12" s="70" t="s">
        <v>10</v>
      </c>
      <c r="C12" s="473">
        <v>4</v>
      </c>
      <c r="D12" s="474">
        <v>0</v>
      </c>
      <c r="E12" s="474">
        <v>0</v>
      </c>
      <c r="F12" s="474">
        <v>2</v>
      </c>
      <c r="G12" s="474">
        <v>0</v>
      </c>
      <c r="H12" s="474">
        <v>0</v>
      </c>
      <c r="I12" s="474">
        <v>0</v>
      </c>
      <c r="J12" s="475">
        <v>3</v>
      </c>
      <c r="K12" s="664">
        <f t="shared" si="2"/>
        <v>9</v>
      </c>
      <c r="L12" s="473">
        <v>0</v>
      </c>
      <c r="M12" s="475">
        <v>0</v>
      </c>
      <c r="N12" s="665">
        <f t="shared" si="3"/>
        <v>9</v>
      </c>
      <c r="P12" s="370">
        <f t="shared" si="0"/>
        <v>0.44444444444444442</v>
      </c>
      <c r="Q12" s="370">
        <f t="shared" si="1"/>
        <v>0</v>
      </c>
    </row>
    <row r="13" spans="1:17" ht="15" customHeight="1" x14ac:dyDescent="0.3">
      <c r="A13" s="660">
        <v>7</v>
      </c>
      <c r="B13" s="70" t="s">
        <v>11</v>
      </c>
      <c r="C13" s="473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5">
        <v>0</v>
      </c>
      <c r="K13" s="664">
        <f t="shared" si="2"/>
        <v>0</v>
      </c>
      <c r="L13" s="473">
        <v>0</v>
      </c>
      <c r="M13" s="475">
        <v>0</v>
      </c>
      <c r="N13" s="665">
        <f t="shared" si="3"/>
        <v>0</v>
      </c>
      <c r="P13" s="370" t="e">
        <f t="shared" si="0"/>
        <v>#DIV/0!</v>
      </c>
      <c r="Q13" s="370" t="e">
        <f t="shared" si="1"/>
        <v>#DIV/0!</v>
      </c>
    </row>
    <row r="14" spans="1:17" ht="15" customHeight="1" x14ac:dyDescent="0.3">
      <c r="A14" s="660">
        <v>8</v>
      </c>
      <c r="B14" s="70" t="s">
        <v>12</v>
      </c>
      <c r="C14" s="473">
        <v>21</v>
      </c>
      <c r="D14" s="474">
        <v>9</v>
      </c>
      <c r="E14" s="474">
        <v>8</v>
      </c>
      <c r="F14" s="474">
        <v>1</v>
      </c>
      <c r="G14" s="474">
        <v>13</v>
      </c>
      <c r="H14" s="474">
        <v>0</v>
      </c>
      <c r="I14" s="474">
        <v>4</v>
      </c>
      <c r="J14" s="475">
        <v>4</v>
      </c>
      <c r="K14" s="664">
        <f t="shared" si="2"/>
        <v>60</v>
      </c>
      <c r="L14" s="473">
        <v>4</v>
      </c>
      <c r="M14" s="475">
        <v>3</v>
      </c>
      <c r="N14" s="665">
        <f t="shared" si="3"/>
        <v>67</v>
      </c>
      <c r="P14" s="370">
        <f t="shared" si="0"/>
        <v>0.35</v>
      </c>
      <c r="Q14" s="370">
        <f t="shared" si="1"/>
        <v>0.15</v>
      </c>
    </row>
    <row r="15" spans="1:17" ht="15" customHeight="1" x14ac:dyDescent="0.3">
      <c r="A15" s="660">
        <v>9</v>
      </c>
      <c r="B15" s="70" t="s">
        <v>13</v>
      </c>
      <c r="C15" s="473">
        <v>2</v>
      </c>
      <c r="D15" s="474">
        <v>3</v>
      </c>
      <c r="E15" s="474">
        <v>20</v>
      </c>
      <c r="F15" s="474">
        <v>6</v>
      </c>
      <c r="G15" s="474">
        <v>8</v>
      </c>
      <c r="H15" s="474">
        <v>13</v>
      </c>
      <c r="I15" s="474">
        <v>19</v>
      </c>
      <c r="J15" s="475">
        <v>0</v>
      </c>
      <c r="K15" s="664">
        <f t="shared" si="2"/>
        <v>71</v>
      </c>
      <c r="L15" s="473">
        <v>6</v>
      </c>
      <c r="M15" s="475">
        <v>4</v>
      </c>
      <c r="N15" s="665">
        <f t="shared" si="3"/>
        <v>81</v>
      </c>
      <c r="P15" s="370">
        <f t="shared" si="0"/>
        <v>2.8169014084507043E-2</v>
      </c>
      <c r="Q15" s="370">
        <f t="shared" si="1"/>
        <v>4.2253521126760563E-2</v>
      </c>
    </row>
    <row r="16" spans="1:17" ht="15" customHeight="1" x14ac:dyDescent="0.3">
      <c r="A16" s="660">
        <v>10</v>
      </c>
      <c r="B16" s="70" t="s">
        <v>14</v>
      </c>
      <c r="C16" s="473">
        <v>19</v>
      </c>
      <c r="D16" s="474">
        <v>12</v>
      </c>
      <c r="E16" s="474">
        <v>7</v>
      </c>
      <c r="F16" s="474">
        <v>13</v>
      </c>
      <c r="G16" s="474">
        <v>7</v>
      </c>
      <c r="H16" s="474">
        <v>9</v>
      </c>
      <c r="I16" s="474">
        <v>8</v>
      </c>
      <c r="J16" s="475">
        <v>0</v>
      </c>
      <c r="K16" s="664">
        <f t="shared" si="2"/>
        <v>75</v>
      </c>
      <c r="L16" s="473">
        <v>16</v>
      </c>
      <c r="M16" s="475">
        <v>11</v>
      </c>
      <c r="N16" s="665">
        <f t="shared" si="3"/>
        <v>102</v>
      </c>
      <c r="P16" s="370">
        <f t="shared" si="0"/>
        <v>0.25333333333333335</v>
      </c>
      <c r="Q16" s="370">
        <f t="shared" si="1"/>
        <v>0.16</v>
      </c>
    </row>
    <row r="17" spans="1:17" ht="15" customHeight="1" x14ac:dyDescent="0.3">
      <c r="A17" s="660">
        <v>11</v>
      </c>
      <c r="B17" s="70" t="s">
        <v>15</v>
      </c>
      <c r="C17" s="473">
        <v>2</v>
      </c>
      <c r="D17" s="474">
        <v>1</v>
      </c>
      <c r="E17" s="474">
        <v>6</v>
      </c>
      <c r="F17" s="474">
        <v>10</v>
      </c>
      <c r="G17" s="474">
        <v>13</v>
      </c>
      <c r="H17" s="474">
        <v>4</v>
      </c>
      <c r="I17" s="474">
        <v>18</v>
      </c>
      <c r="J17" s="475">
        <v>0</v>
      </c>
      <c r="K17" s="664">
        <f t="shared" si="2"/>
        <v>54</v>
      </c>
      <c r="L17" s="473">
        <v>6</v>
      </c>
      <c r="M17" s="475">
        <v>2</v>
      </c>
      <c r="N17" s="665">
        <f t="shared" si="3"/>
        <v>62</v>
      </c>
      <c r="P17" s="370">
        <f t="shared" si="0"/>
        <v>3.7037037037037035E-2</v>
      </c>
      <c r="Q17" s="370">
        <f t="shared" si="1"/>
        <v>1.8518518518518517E-2</v>
      </c>
    </row>
    <row r="18" spans="1:17" ht="15" customHeight="1" x14ac:dyDescent="0.3">
      <c r="A18" s="660">
        <v>12</v>
      </c>
      <c r="B18" s="70" t="s">
        <v>16</v>
      </c>
      <c r="C18" s="473">
        <v>8</v>
      </c>
      <c r="D18" s="474">
        <v>1</v>
      </c>
      <c r="E18" s="474">
        <v>8</v>
      </c>
      <c r="F18" s="474">
        <v>18</v>
      </c>
      <c r="G18" s="474">
        <v>24</v>
      </c>
      <c r="H18" s="474">
        <v>4</v>
      </c>
      <c r="I18" s="474">
        <v>0</v>
      </c>
      <c r="J18" s="475">
        <v>5</v>
      </c>
      <c r="K18" s="664">
        <f t="shared" si="2"/>
        <v>68</v>
      </c>
      <c r="L18" s="473">
        <v>31</v>
      </c>
      <c r="M18" s="475">
        <v>9</v>
      </c>
      <c r="N18" s="665">
        <f t="shared" si="3"/>
        <v>108</v>
      </c>
      <c r="P18" s="370">
        <f t="shared" si="0"/>
        <v>0.11764705882352941</v>
      </c>
      <c r="Q18" s="370">
        <f t="shared" si="1"/>
        <v>1.4705882352941176E-2</v>
      </c>
    </row>
    <row r="19" spans="1:17" ht="15" customHeight="1" x14ac:dyDescent="0.3">
      <c r="A19" s="660">
        <v>13</v>
      </c>
      <c r="B19" s="70" t="s">
        <v>17</v>
      </c>
      <c r="C19" s="473">
        <v>62</v>
      </c>
      <c r="D19" s="474">
        <v>35</v>
      </c>
      <c r="E19" s="474">
        <v>12</v>
      </c>
      <c r="F19" s="474">
        <v>21</v>
      </c>
      <c r="G19" s="474">
        <v>100</v>
      </c>
      <c r="H19" s="474">
        <v>2</v>
      </c>
      <c r="I19" s="474">
        <v>169</v>
      </c>
      <c r="J19" s="475">
        <v>20</v>
      </c>
      <c r="K19" s="664">
        <f t="shared" si="2"/>
        <v>421</v>
      </c>
      <c r="L19" s="473">
        <v>21</v>
      </c>
      <c r="M19" s="475">
        <v>6</v>
      </c>
      <c r="N19" s="665">
        <f t="shared" si="3"/>
        <v>448</v>
      </c>
      <c r="P19" s="370">
        <f t="shared" si="0"/>
        <v>0.14726840855106887</v>
      </c>
      <c r="Q19" s="370">
        <f t="shared" si="1"/>
        <v>8.3135391923990498E-2</v>
      </c>
    </row>
    <row r="20" spans="1:17" ht="15" customHeight="1" x14ac:dyDescent="0.3">
      <c r="A20" s="660">
        <v>14</v>
      </c>
      <c r="B20" s="70" t="s">
        <v>18</v>
      </c>
      <c r="C20" s="473">
        <v>47</v>
      </c>
      <c r="D20" s="474">
        <v>4</v>
      </c>
      <c r="E20" s="474">
        <v>14</v>
      </c>
      <c r="F20" s="474">
        <v>161</v>
      </c>
      <c r="G20" s="474">
        <v>76</v>
      </c>
      <c r="H20" s="474">
        <v>32</v>
      </c>
      <c r="I20" s="474">
        <v>0</v>
      </c>
      <c r="J20" s="475">
        <v>45</v>
      </c>
      <c r="K20" s="664">
        <f t="shared" si="2"/>
        <v>379</v>
      </c>
      <c r="L20" s="473">
        <v>25</v>
      </c>
      <c r="M20" s="475">
        <v>4</v>
      </c>
      <c r="N20" s="665">
        <f t="shared" si="3"/>
        <v>408</v>
      </c>
      <c r="P20" s="370">
        <f t="shared" si="0"/>
        <v>0.12401055408970976</v>
      </c>
      <c r="Q20" s="370">
        <f t="shared" si="1"/>
        <v>1.0554089709762533E-2</v>
      </c>
    </row>
    <row r="21" spans="1:17" ht="15" customHeight="1" thickBot="1" x14ac:dyDescent="0.35">
      <c r="A21" s="666">
        <v>15</v>
      </c>
      <c r="B21" s="651" t="s">
        <v>19</v>
      </c>
      <c r="C21" s="2089">
        <v>5</v>
      </c>
      <c r="D21" s="2090">
        <v>5</v>
      </c>
      <c r="E21" s="2090">
        <v>17</v>
      </c>
      <c r="F21" s="2090">
        <v>11</v>
      </c>
      <c r="G21" s="2090">
        <v>6</v>
      </c>
      <c r="H21" s="2090">
        <v>2</v>
      </c>
      <c r="I21" s="2090">
        <v>17</v>
      </c>
      <c r="J21" s="964">
        <v>13</v>
      </c>
      <c r="K21" s="669">
        <f t="shared" si="2"/>
        <v>76</v>
      </c>
      <c r="L21" s="2089">
        <v>18</v>
      </c>
      <c r="M21" s="964">
        <v>3</v>
      </c>
      <c r="N21" s="670">
        <f t="shared" si="3"/>
        <v>97</v>
      </c>
      <c r="P21" s="370">
        <f t="shared" si="0"/>
        <v>6.5789473684210523E-2</v>
      </c>
      <c r="Q21" s="370">
        <f t="shared" si="1"/>
        <v>6.5789473684210523E-2</v>
      </c>
    </row>
    <row r="22" spans="1:17" ht="15" customHeight="1" thickBot="1" x14ac:dyDescent="0.35">
      <c r="A22" s="589"/>
      <c r="B22" s="1755" t="s">
        <v>613</v>
      </c>
      <c r="C22" s="1245">
        <f>SUM(C7:C21)</f>
        <v>288</v>
      </c>
      <c r="D22" s="1245">
        <f t="shared" ref="D22:K22" si="4">SUM(D7:D21)</f>
        <v>96</v>
      </c>
      <c r="E22" s="1245">
        <f t="shared" si="4"/>
        <v>135</v>
      </c>
      <c r="F22" s="1245">
        <f t="shared" si="4"/>
        <v>290</v>
      </c>
      <c r="G22" s="1245">
        <f t="shared" si="4"/>
        <v>299</v>
      </c>
      <c r="H22" s="1245">
        <f t="shared" si="4"/>
        <v>114</v>
      </c>
      <c r="I22" s="1245">
        <f t="shared" si="4"/>
        <v>351</v>
      </c>
      <c r="J22" s="1708">
        <f t="shared" si="4"/>
        <v>152</v>
      </c>
      <c r="K22" s="1756">
        <f t="shared" si="4"/>
        <v>1725</v>
      </c>
      <c r="L22" s="1757"/>
      <c r="M22" s="1758">
        <f>SUM(M7:M21)</f>
        <v>54</v>
      </c>
      <c r="N22" s="1759"/>
      <c r="P22" s="370">
        <f t="shared" si="0"/>
        <v>0.16695652173913045</v>
      </c>
      <c r="Q22" s="370">
        <f t="shared" si="1"/>
        <v>5.565217391304348E-2</v>
      </c>
    </row>
    <row r="23" spans="1:17" ht="15" customHeight="1" thickBot="1" x14ac:dyDescent="0.35">
      <c r="A23" s="589"/>
      <c r="B23" s="1699" t="s">
        <v>593</v>
      </c>
      <c r="C23" s="672">
        <v>175</v>
      </c>
      <c r="D23" s="672">
        <v>56</v>
      </c>
      <c r="E23" s="672">
        <v>100</v>
      </c>
      <c r="F23" s="672">
        <v>230</v>
      </c>
      <c r="G23" s="672">
        <v>192</v>
      </c>
      <c r="H23" s="672">
        <v>69</v>
      </c>
      <c r="I23" s="672">
        <v>261</v>
      </c>
      <c r="J23" s="1760">
        <v>85</v>
      </c>
      <c r="K23" s="1761">
        <v>1168</v>
      </c>
      <c r="L23" s="1762"/>
      <c r="M23" s="1760">
        <v>41</v>
      </c>
      <c r="N23" s="1763"/>
      <c r="P23" s="1244">
        <v>0.14982876712328766</v>
      </c>
      <c r="Q23" s="1244">
        <v>4.7945205479452052E-2</v>
      </c>
    </row>
    <row r="24" spans="1:17" ht="15" customHeight="1" thickBot="1" x14ac:dyDescent="0.35">
      <c r="A24" s="1709"/>
      <c r="B24" s="1859" t="s">
        <v>506</v>
      </c>
      <c r="C24" s="1710">
        <v>872</v>
      </c>
      <c r="D24" s="1710">
        <v>196</v>
      </c>
      <c r="E24" s="1710">
        <v>185</v>
      </c>
      <c r="F24" s="1710">
        <v>681</v>
      </c>
      <c r="G24" s="1710">
        <v>312</v>
      </c>
      <c r="H24" s="1710">
        <v>101</v>
      </c>
      <c r="I24" s="1710">
        <v>559</v>
      </c>
      <c r="J24" s="1711">
        <v>399</v>
      </c>
      <c r="K24" s="1860">
        <v>3305</v>
      </c>
      <c r="L24" s="1861"/>
      <c r="M24" s="1711">
        <v>102</v>
      </c>
      <c r="N24" s="1862"/>
      <c r="P24" s="370"/>
      <c r="Q24" s="370"/>
    </row>
    <row r="25" spans="1:17" ht="15" customHeight="1" x14ac:dyDescent="0.3">
      <c r="A25" s="589"/>
      <c r="B25" s="1699" t="s">
        <v>481</v>
      </c>
      <c r="C25" s="672">
        <v>713</v>
      </c>
      <c r="D25" s="672">
        <v>161</v>
      </c>
      <c r="E25" s="672">
        <v>155</v>
      </c>
      <c r="F25" s="672">
        <v>576</v>
      </c>
      <c r="G25" s="672">
        <v>293</v>
      </c>
      <c r="H25" s="672">
        <v>94</v>
      </c>
      <c r="I25" s="672">
        <v>764</v>
      </c>
      <c r="J25" s="1760">
        <v>304</v>
      </c>
      <c r="K25" s="1761">
        <v>3060</v>
      </c>
      <c r="L25" s="1762"/>
      <c r="M25" s="1760">
        <v>79</v>
      </c>
      <c r="N25" s="1763"/>
      <c r="P25" s="1244">
        <v>0.23300653594771201</v>
      </c>
      <c r="Q25" s="1244">
        <v>5.2614379084967321E-2</v>
      </c>
    </row>
    <row r="26" spans="1:17" ht="15" customHeight="1" thickBot="1" x14ac:dyDescent="0.35">
      <c r="A26" s="354"/>
      <c r="B26" s="233" t="s">
        <v>400</v>
      </c>
      <c r="C26" s="667">
        <v>351</v>
      </c>
      <c r="D26" s="667">
        <v>70</v>
      </c>
      <c r="E26" s="667">
        <v>95</v>
      </c>
      <c r="F26" s="667">
        <v>170</v>
      </c>
      <c r="G26" s="667">
        <v>139</v>
      </c>
      <c r="H26" s="667">
        <v>52</v>
      </c>
      <c r="I26" s="667">
        <v>306</v>
      </c>
      <c r="J26" s="220">
        <v>161</v>
      </c>
      <c r="K26" s="734">
        <v>1344</v>
      </c>
      <c r="L26" s="1134"/>
      <c r="M26" s="220">
        <v>31</v>
      </c>
      <c r="N26" s="1107"/>
      <c r="P26" s="1244">
        <v>0.2611607142857143</v>
      </c>
      <c r="Q26" s="1244">
        <v>5.2083333333333336E-2</v>
      </c>
    </row>
    <row r="27" spans="1:17" ht="15" customHeight="1" x14ac:dyDescent="0.3">
      <c r="A27" s="166"/>
      <c r="B27" s="1194" t="s">
        <v>390</v>
      </c>
      <c r="C27" s="656">
        <v>450</v>
      </c>
      <c r="D27" s="656">
        <v>55</v>
      </c>
      <c r="E27" s="656">
        <v>136</v>
      </c>
      <c r="F27" s="656">
        <v>204</v>
      </c>
      <c r="G27" s="656">
        <v>175</v>
      </c>
      <c r="H27" s="656">
        <v>15</v>
      </c>
      <c r="I27" s="656">
        <v>298</v>
      </c>
      <c r="J27" s="1135">
        <v>225</v>
      </c>
      <c r="K27" s="1137">
        <v>1558</v>
      </c>
      <c r="L27" s="1136"/>
      <c r="M27" s="1135">
        <v>54</v>
      </c>
      <c r="N27" s="1120"/>
      <c r="P27" s="1244">
        <v>0.28883183568677789</v>
      </c>
      <c r="Q27" s="1244">
        <v>3.5301668806161743E-2</v>
      </c>
    </row>
    <row r="28" spans="1:17" ht="15" customHeight="1" thickBot="1" x14ac:dyDescent="0.35">
      <c r="A28" s="354"/>
      <c r="B28" s="233" t="s">
        <v>350</v>
      </c>
      <c r="C28" s="667">
        <v>327</v>
      </c>
      <c r="D28" s="667">
        <v>62</v>
      </c>
      <c r="E28" s="667">
        <v>115</v>
      </c>
      <c r="F28" s="667">
        <v>184</v>
      </c>
      <c r="G28" s="667">
        <v>126</v>
      </c>
      <c r="H28" s="667">
        <v>18</v>
      </c>
      <c r="I28" s="667">
        <v>344</v>
      </c>
      <c r="J28" s="220">
        <v>237</v>
      </c>
      <c r="K28" s="734">
        <v>1413</v>
      </c>
      <c r="L28" s="1134"/>
      <c r="M28" s="220">
        <v>33</v>
      </c>
      <c r="N28" s="1107"/>
      <c r="P28" s="1244">
        <v>0.23142250530785563</v>
      </c>
      <c r="Q28" s="1244">
        <v>4.3878273177636234E-2</v>
      </c>
    </row>
    <row r="29" spans="1:17" ht="15" customHeight="1" x14ac:dyDescent="0.3">
      <c r="A29" s="166"/>
      <c r="B29" s="1194" t="s">
        <v>342</v>
      </c>
      <c r="C29" s="656">
        <v>529</v>
      </c>
      <c r="D29" s="656">
        <v>119</v>
      </c>
      <c r="E29" s="656">
        <v>160</v>
      </c>
      <c r="F29" s="656">
        <v>155</v>
      </c>
      <c r="G29" s="656">
        <v>285</v>
      </c>
      <c r="H29" s="656">
        <v>44</v>
      </c>
      <c r="I29" s="656">
        <v>376</v>
      </c>
      <c r="J29" s="1135">
        <v>389</v>
      </c>
      <c r="K29" s="1137">
        <v>2057</v>
      </c>
      <c r="L29" s="1136"/>
      <c r="M29" s="1135">
        <v>63</v>
      </c>
      <c r="N29" s="1120"/>
      <c r="P29" s="370">
        <v>0.25717063684978125</v>
      </c>
      <c r="Q29" s="370">
        <v>5.7851239669421489E-2</v>
      </c>
    </row>
    <row r="30" spans="1:17" ht="15" customHeight="1" thickBot="1" x14ac:dyDescent="0.35">
      <c r="A30" s="354"/>
      <c r="B30" s="233" t="s">
        <v>328</v>
      </c>
      <c r="C30" s="667">
        <v>330</v>
      </c>
      <c r="D30" s="667">
        <v>82</v>
      </c>
      <c r="E30" s="667">
        <v>107</v>
      </c>
      <c r="F30" s="667">
        <v>102</v>
      </c>
      <c r="G30" s="667">
        <v>153</v>
      </c>
      <c r="H30" s="667">
        <v>32</v>
      </c>
      <c r="I30" s="667">
        <v>303</v>
      </c>
      <c r="J30" s="220">
        <v>252</v>
      </c>
      <c r="K30" s="734">
        <v>1361</v>
      </c>
      <c r="L30" s="1134"/>
      <c r="M30" s="220">
        <v>18</v>
      </c>
      <c r="N30" s="1107"/>
      <c r="P30" s="370">
        <v>0.24246877296105804</v>
      </c>
      <c r="Q30" s="370">
        <v>6.0249816311535635E-2</v>
      </c>
    </row>
    <row r="31" spans="1:17" ht="15" customHeight="1" x14ac:dyDescent="0.3">
      <c r="A31" s="166"/>
      <c r="B31" s="1194" t="s">
        <v>320</v>
      </c>
      <c r="C31" s="656">
        <v>352</v>
      </c>
      <c r="D31" s="656">
        <v>75</v>
      </c>
      <c r="E31" s="656">
        <v>192</v>
      </c>
      <c r="F31" s="656">
        <v>173</v>
      </c>
      <c r="G31" s="656">
        <v>251</v>
      </c>
      <c r="H31" s="656">
        <v>49</v>
      </c>
      <c r="I31" s="656">
        <v>515</v>
      </c>
      <c r="J31" s="1135">
        <v>330</v>
      </c>
      <c r="K31" s="1137">
        <v>1937</v>
      </c>
      <c r="L31" s="1136"/>
      <c r="M31" s="1135">
        <v>47</v>
      </c>
      <c r="N31" s="1120"/>
      <c r="P31" s="370">
        <v>0.31402439024390244</v>
      </c>
      <c r="Q31" s="370">
        <v>0.10670731707317073</v>
      </c>
    </row>
    <row r="32" spans="1:17" ht="15" customHeight="1" thickBot="1" x14ac:dyDescent="0.35">
      <c r="A32" s="354"/>
      <c r="B32" s="233" t="s">
        <v>300</v>
      </c>
      <c r="C32" s="667">
        <v>248</v>
      </c>
      <c r="D32" s="667">
        <v>63</v>
      </c>
      <c r="E32" s="667">
        <v>98</v>
      </c>
      <c r="F32" s="667">
        <v>113</v>
      </c>
      <c r="G32" s="667">
        <v>123</v>
      </c>
      <c r="H32" s="667">
        <v>33</v>
      </c>
      <c r="I32" s="667">
        <v>310</v>
      </c>
      <c r="J32" s="220">
        <v>210</v>
      </c>
      <c r="K32" s="734">
        <v>1198</v>
      </c>
      <c r="L32" s="1134"/>
      <c r="M32" s="220">
        <v>37</v>
      </c>
      <c r="N32" s="1107"/>
      <c r="P32" s="370">
        <v>0.33684210526315789</v>
      </c>
      <c r="Q32" s="370">
        <v>0.10526315789473684</v>
      </c>
    </row>
    <row r="33" spans="1:17" ht="15" hidden="1" customHeight="1" outlineLevel="1" thickBot="1" x14ac:dyDescent="0.35">
      <c r="A33" s="390"/>
      <c r="B33" s="389" t="s">
        <v>295</v>
      </c>
      <c r="C33" s="1214">
        <v>99</v>
      </c>
      <c r="D33" s="1215">
        <v>15</v>
      </c>
      <c r="E33" s="1215">
        <v>28</v>
      </c>
      <c r="F33" s="1215">
        <v>39</v>
      </c>
      <c r="G33" s="1215">
        <v>47</v>
      </c>
      <c r="H33" s="1215">
        <v>15</v>
      </c>
      <c r="I33" s="1215">
        <v>150</v>
      </c>
      <c r="J33" s="1216">
        <v>71</v>
      </c>
      <c r="K33" s="1217">
        <v>464</v>
      </c>
      <c r="L33" s="1218"/>
      <c r="M33" s="1216">
        <v>2</v>
      </c>
      <c r="N33" s="1133"/>
      <c r="P33" s="370"/>
      <c r="Q33" s="370"/>
    </row>
    <row r="34" spans="1:17" collapsed="1" x14ac:dyDescent="0.3">
      <c r="A34" s="383" t="s">
        <v>357</v>
      </c>
    </row>
    <row r="36" spans="1:17" ht="12.9" x14ac:dyDescent="0.35">
      <c r="A36" s="407"/>
      <c r="B36" s="407"/>
      <c r="C36" s="407"/>
      <c r="D36" s="407"/>
      <c r="E36" s="407"/>
      <c r="F36" s="406"/>
      <c r="G36" s="407"/>
      <c r="H36" s="406"/>
      <c r="I36" s="406"/>
      <c r="J36" s="407"/>
      <c r="K36" s="407"/>
      <c r="L36" s="407"/>
      <c r="M36" s="407"/>
      <c r="N36" s="406"/>
      <c r="O36" s="407"/>
    </row>
    <row r="37" spans="1:17" ht="12.9" x14ac:dyDescent="0.35">
      <c r="A37" s="407"/>
      <c r="B37" s="407"/>
      <c r="C37" s="407"/>
      <c r="D37" s="407"/>
      <c r="E37" s="407"/>
      <c r="F37" s="406"/>
      <c r="G37" s="407"/>
      <c r="H37" s="406"/>
      <c r="I37" s="406"/>
      <c r="J37" s="407"/>
      <c r="K37" s="407"/>
      <c r="L37" s="407"/>
      <c r="M37" s="407"/>
      <c r="N37" s="406"/>
      <c r="O37" s="407"/>
    </row>
    <row r="38" spans="1:17" ht="12.9" x14ac:dyDescent="0.35">
      <c r="A38" s="407"/>
      <c r="B38" s="407"/>
      <c r="C38" s="407"/>
      <c r="D38" s="407"/>
      <c r="E38" s="407"/>
      <c r="F38" s="406"/>
      <c r="G38" s="407"/>
      <c r="H38" s="406"/>
      <c r="I38" s="406"/>
      <c r="J38" s="407"/>
      <c r="K38" s="407"/>
      <c r="L38" s="407"/>
      <c r="M38" s="407"/>
      <c r="N38" s="406"/>
      <c r="O38" s="407"/>
    </row>
    <row r="39" spans="1:17" ht="12.9" x14ac:dyDescent="0.35">
      <c r="A39" s="407"/>
      <c r="B39" s="407"/>
      <c r="C39" s="407"/>
      <c r="D39" s="407"/>
      <c r="E39" s="407"/>
      <c r="F39" s="406"/>
      <c r="G39" s="407"/>
      <c r="H39" s="406"/>
      <c r="I39" s="406"/>
      <c r="J39" s="407"/>
      <c r="K39" s="407"/>
      <c r="L39" s="407"/>
      <c r="M39" s="407"/>
      <c r="N39" s="406"/>
      <c r="O39" s="407"/>
    </row>
    <row r="40" spans="1:17" ht="12.9" x14ac:dyDescent="0.35">
      <c r="A40" s="407"/>
      <c r="B40" s="407"/>
      <c r="C40" s="407"/>
      <c r="D40" s="407"/>
      <c r="E40" s="407"/>
      <c r="F40" s="406"/>
      <c r="G40" s="407"/>
      <c r="H40" s="406"/>
      <c r="I40" s="406"/>
      <c r="J40" s="407"/>
      <c r="K40" s="407"/>
      <c r="L40" s="407"/>
      <c r="M40" s="407"/>
      <c r="N40" s="406"/>
      <c r="O40" s="407"/>
    </row>
    <row r="41" spans="1:17" ht="12.9" x14ac:dyDescent="0.35">
      <c r="A41" s="407"/>
      <c r="B41" s="407"/>
      <c r="C41" s="407"/>
      <c r="D41" s="407"/>
      <c r="E41" s="407"/>
      <c r="F41" s="406"/>
      <c r="G41" s="407"/>
      <c r="H41" s="406"/>
      <c r="I41" s="406"/>
      <c r="J41" s="407"/>
      <c r="K41" s="407"/>
      <c r="L41" s="407"/>
      <c r="M41" s="407"/>
      <c r="N41" s="406"/>
      <c r="O41" s="407"/>
    </row>
    <row r="42" spans="1:17" ht="12.9" x14ac:dyDescent="0.35">
      <c r="A42" s="407"/>
      <c r="B42" s="407"/>
      <c r="C42" s="407"/>
      <c r="D42" s="407"/>
      <c r="E42" s="407"/>
      <c r="F42" s="406"/>
      <c r="G42" s="407"/>
      <c r="H42" s="406"/>
      <c r="I42" s="406"/>
      <c r="J42" s="407"/>
      <c r="K42" s="407"/>
      <c r="L42" s="407"/>
      <c r="M42" s="407"/>
      <c r="N42" s="406"/>
      <c r="O42" s="407"/>
    </row>
    <row r="43" spans="1:17" ht="12.9" x14ac:dyDescent="0.35">
      <c r="A43" s="407"/>
      <c r="B43" s="407"/>
      <c r="C43" s="407"/>
      <c r="D43" s="407"/>
      <c r="E43" s="407"/>
      <c r="F43" s="406"/>
      <c r="G43" s="407"/>
      <c r="H43" s="406"/>
      <c r="I43" s="406"/>
      <c r="J43" s="407"/>
      <c r="K43" s="407"/>
      <c r="L43" s="407"/>
      <c r="M43" s="407"/>
      <c r="N43" s="406"/>
      <c r="O43" s="407"/>
    </row>
    <row r="45" spans="1:17" x14ac:dyDescent="0.3">
      <c r="L45" s="383" t="s">
        <v>104</v>
      </c>
    </row>
  </sheetData>
  <mergeCells count="1">
    <mergeCell ref="A5:N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F46"/>
  <sheetViews>
    <sheetView showGridLines="0" topLeftCell="A3" zoomScaleNormal="100" workbookViewId="0">
      <selection activeCell="I5" sqref="I5"/>
    </sheetView>
  </sheetViews>
  <sheetFormatPr baseColWidth="10" defaultColWidth="11.4609375" defaultRowHeight="12.45" outlineLevelRow="1" x14ac:dyDescent="0.3"/>
  <cols>
    <col min="1" max="1" width="6.07421875" style="724" bestFit="1" customWidth="1"/>
    <col min="2" max="2" width="22" style="383" bestFit="1" customWidth="1"/>
    <col min="3" max="3" width="19.07421875" style="383" customWidth="1"/>
    <col min="4" max="4" width="19.4609375" style="383" customWidth="1"/>
    <col min="5" max="5" width="11.4609375" style="383" customWidth="1"/>
    <col min="6" max="16384" width="11.4609375" style="383"/>
  </cols>
  <sheetData>
    <row r="1" spans="1:6" x14ac:dyDescent="0.3">
      <c r="A1" s="652" t="s">
        <v>0</v>
      </c>
    </row>
    <row r="2" spans="1:6" x14ac:dyDescent="0.3">
      <c r="A2" s="652"/>
    </row>
    <row r="3" spans="1:6" x14ac:dyDescent="0.3">
      <c r="A3" s="652" t="str">
        <f>A5</f>
        <v>Tabell  1-3-A - Bistand til kjøp/utbedring av bolig - antall hittil i år</v>
      </c>
    </row>
    <row r="4" spans="1:6" x14ac:dyDescent="0.3">
      <c r="A4" s="652"/>
    </row>
    <row r="5" spans="1:6" s="14" customFormat="1" ht="30" customHeight="1" thickBot="1" x14ac:dyDescent="0.35">
      <c r="A5" s="3" t="s">
        <v>102</v>
      </c>
      <c r="B5" s="13"/>
    </row>
    <row r="6" spans="1:6" s="4" customFormat="1" ht="70.5" customHeight="1" thickBot="1" x14ac:dyDescent="0.35">
      <c r="A6" s="169" t="s">
        <v>2</v>
      </c>
      <c r="B6" s="170" t="s">
        <v>3</v>
      </c>
      <c r="C6" s="171" t="s">
        <v>29</v>
      </c>
      <c r="D6" s="75" t="s">
        <v>30</v>
      </c>
    </row>
    <row r="7" spans="1:6" ht="15" customHeight="1" x14ac:dyDescent="0.35">
      <c r="A7" s="702">
        <v>1</v>
      </c>
      <c r="B7" s="1047" t="s">
        <v>5</v>
      </c>
      <c r="C7" s="189">
        <v>58</v>
      </c>
      <c r="D7" s="186">
        <v>1</v>
      </c>
      <c r="F7" s="374"/>
    </row>
    <row r="8" spans="1:6" ht="15" customHeight="1" x14ac:dyDescent="0.35">
      <c r="A8" s="660">
        <v>2</v>
      </c>
      <c r="B8" s="859" t="s">
        <v>6</v>
      </c>
      <c r="C8" s="190">
        <v>42</v>
      </c>
      <c r="D8" s="280">
        <v>0</v>
      </c>
      <c r="F8" s="374"/>
    </row>
    <row r="9" spans="1:6" ht="15" customHeight="1" x14ac:dyDescent="0.3">
      <c r="A9" s="660">
        <v>3</v>
      </c>
      <c r="B9" s="859" t="s">
        <v>7</v>
      </c>
      <c r="C9" s="190">
        <v>37</v>
      </c>
      <c r="D9" s="280">
        <v>0</v>
      </c>
    </row>
    <row r="10" spans="1:6" ht="15" customHeight="1" x14ac:dyDescent="0.3">
      <c r="A10" s="660">
        <v>4</v>
      </c>
      <c r="B10" s="859" t="s">
        <v>8</v>
      </c>
      <c r="C10" s="190">
        <v>24</v>
      </c>
      <c r="D10" s="280">
        <v>1</v>
      </c>
    </row>
    <row r="11" spans="1:6" ht="15" customHeight="1" x14ac:dyDescent="0.3">
      <c r="A11" s="660">
        <v>5</v>
      </c>
      <c r="B11" s="859" t="s">
        <v>9</v>
      </c>
      <c r="C11" s="190">
        <v>23</v>
      </c>
      <c r="D11" s="280">
        <v>2</v>
      </c>
    </row>
    <row r="12" spans="1:6" ht="15" customHeight="1" x14ac:dyDescent="0.3">
      <c r="A12" s="660">
        <v>6</v>
      </c>
      <c r="B12" s="859" t="s">
        <v>10</v>
      </c>
      <c r="C12" s="190">
        <v>6</v>
      </c>
      <c r="D12" s="280">
        <v>0</v>
      </c>
    </row>
    <row r="13" spans="1:6" ht="15" customHeight="1" x14ac:dyDescent="0.35">
      <c r="A13" s="660">
        <v>7</v>
      </c>
      <c r="B13" s="859" t="s">
        <v>11</v>
      </c>
      <c r="C13" s="190">
        <v>12</v>
      </c>
      <c r="D13" s="280">
        <v>4</v>
      </c>
      <c r="F13" s="392"/>
    </row>
    <row r="14" spans="1:6" ht="15" customHeight="1" x14ac:dyDescent="0.35">
      <c r="A14" s="660">
        <v>8</v>
      </c>
      <c r="B14" s="859" t="s">
        <v>12</v>
      </c>
      <c r="C14" s="190">
        <v>17</v>
      </c>
      <c r="D14" s="280">
        <v>2</v>
      </c>
      <c r="F14" s="392"/>
    </row>
    <row r="15" spans="1:6" ht="15" customHeight="1" x14ac:dyDescent="0.3">
      <c r="A15" s="660">
        <v>9</v>
      </c>
      <c r="B15" s="859" t="s">
        <v>13</v>
      </c>
      <c r="C15" s="190">
        <v>47</v>
      </c>
      <c r="D15" s="280">
        <v>6</v>
      </c>
    </row>
    <row r="16" spans="1:6" ht="15" customHeight="1" x14ac:dyDescent="0.3">
      <c r="A16" s="660">
        <v>10</v>
      </c>
      <c r="B16" s="859" t="s">
        <v>14</v>
      </c>
      <c r="C16" s="190">
        <v>55</v>
      </c>
      <c r="D16" s="280">
        <v>5</v>
      </c>
    </row>
    <row r="17" spans="1:4" ht="15" customHeight="1" x14ac:dyDescent="0.3">
      <c r="A17" s="660">
        <v>11</v>
      </c>
      <c r="B17" s="859" t="s">
        <v>15</v>
      </c>
      <c r="C17" s="190">
        <v>53</v>
      </c>
      <c r="D17" s="280">
        <v>8</v>
      </c>
    </row>
    <row r="18" spans="1:4" ht="15" customHeight="1" x14ac:dyDescent="0.3">
      <c r="A18" s="660">
        <v>12</v>
      </c>
      <c r="B18" s="859" t="s">
        <v>16</v>
      </c>
      <c r="C18" s="190">
        <v>66</v>
      </c>
      <c r="D18" s="280">
        <v>0</v>
      </c>
    </row>
    <row r="19" spans="1:4" ht="15" customHeight="1" x14ac:dyDescent="0.3">
      <c r="A19" s="660">
        <v>13</v>
      </c>
      <c r="B19" s="859" t="s">
        <v>17</v>
      </c>
      <c r="C19" s="190">
        <v>37</v>
      </c>
      <c r="D19" s="280">
        <v>0</v>
      </c>
    </row>
    <row r="20" spans="1:4" ht="15" customHeight="1" x14ac:dyDescent="0.3">
      <c r="A20" s="660">
        <v>14</v>
      </c>
      <c r="B20" s="859" t="s">
        <v>18</v>
      </c>
      <c r="C20" s="190">
        <v>24</v>
      </c>
      <c r="D20" s="280">
        <v>0</v>
      </c>
    </row>
    <row r="21" spans="1:4" ht="15" customHeight="1" thickBot="1" x14ac:dyDescent="0.35">
      <c r="A21" s="666">
        <v>15</v>
      </c>
      <c r="B21" s="961" t="s">
        <v>19</v>
      </c>
      <c r="C21" s="191">
        <v>33</v>
      </c>
      <c r="D21" s="448">
        <v>3</v>
      </c>
    </row>
    <row r="22" spans="1:4" ht="15" customHeight="1" thickBot="1" x14ac:dyDescent="0.35">
      <c r="A22" s="1709"/>
      <c r="B22" s="1890" t="s">
        <v>598</v>
      </c>
      <c r="C22" s="2004">
        <f>SUM(C7:C21)</f>
        <v>534</v>
      </c>
      <c r="D22" s="2005">
        <f>SUM(D7:D21)</f>
        <v>32</v>
      </c>
    </row>
    <row r="23" spans="1:4" ht="15" customHeight="1" x14ac:dyDescent="0.3">
      <c r="A23" s="353"/>
      <c r="B23" s="230" t="s">
        <v>589</v>
      </c>
      <c r="C23" s="182">
        <v>327</v>
      </c>
      <c r="D23" s="280">
        <v>16</v>
      </c>
    </row>
    <row r="24" spans="1:4" ht="15" customHeight="1" x14ac:dyDescent="0.3">
      <c r="A24" s="353"/>
      <c r="B24" s="230" t="s">
        <v>552</v>
      </c>
      <c r="C24" s="182">
        <v>449</v>
      </c>
      <c r="D24" s="280">
        <v>45</v>
      </c>
    </row>
    <row r="25" spans="1:4" ht="15" customHeight="1" x14ac:dyDescent="0.3">
      <c r="A25" s="353"/>
      <c r="B25" s="230" t="s">
        <v>521</v>
      </c>
      <c r="C25" s="182">
        <v>384</v>
      </c>
      <c r="D25" s="280">
        <v>29</v>
      </c>
    </row>
    <row r="26" spans="1:4" ht="15" customHeight="1" x14ac:dyDescent="0.3">
      <c r="A26" s="353"/>
      <c r="B26" s="230" t="s">
        <v>496</v>
      </c>
      <c r="C26" s="182">
        <v>517</v>
      </c>
      <c r="D26" s="280">
        <v>60</v>
      </c>
    </row>
    <row r="27" spans="1:4" ht="15" customHeight="1" x14ac:dyDescent="0.3">
      <c r="A27" s="353"/>
      <c r="B27" s="230" t="s">
        <v>474</v>
      </c>
      <c r="C27" s="182">
        <v>500</v>
      </c>
      <c r="D27" s="280">
        <v>65</v>
      </c>
    </row>
    <row r="28" spans="1:4" ht="15" customHeight="1" x14ac:dyDescent="0.3">
      <c r="A28" s="353"/>
      <c r="B28" s="230" t="s">
        <v>377</v>
      </c>
      <c r="C28" s="182">
        <v>511</v>
      </c>
      <c r="D28" s="280">
        <v>59</v>
      </c>
    </row>
    <row r="29" spans="1:4" ht="15" customHeight="1" x14ac:dyDescent="0.3">
      <c r="A29" s="353"/>
      <c r="B29" s="230" t="s">
        <v>332</v>
      </c>
      <c r="C29" s="182">
        <v>577</v>
      </c>
      <c r="D29" s="280">
        <v>77</v>
      </c>
    </row>
    <row r="30" spans="1:4" s="9" customFormat="1" ht="15" customHeight="1" thickBot="1" x14ac:dyDescent="0.35">
      <c r="A30" s="354"/>
      <c r="B30" s="233" t="s">
        <v>316</v>
      </c>
      <c r="C30" s="183">
        <v>629</v>
      </c>
      <c r="D30" s="448">
        <v>56</v>
      </c>
    </row>
    <row r="31" spans="1:4" ht="15" hidden="1" customHeight="1" outlineLevel="1" x14ac:dyDescent="0.3">
      <c r="A31" s="204"/>
      <c r="B31" s="371" t="s">
        <v>232</v>
      </c>
      <c r="C31" s="373">
        <v>870</v>
      </c>
      <c r="D31" s="372">
        <v>36</v>
      </c>
    </row>
    <row r="32" spans="1:4" ht="15" hidden="1" customHeight="1" outlineLevel="1" x14ac:dyDescent="0.3">
      <c r="A32" s="224"/>
      <c r="B32" s="225" t="s">
        <v>225</v>
      </c>
      <c r="C32" s="226">
        <v>579</v>
      </c>
      <c r="D32" s="227">
        <v>18</v>
      </c>
    </row>
    <row r="33" spans="1:4" ht="15" hidden="1" customHeight="1" outlineLevel="1" thickBot="1" x14ac:dyDescent="0.35">
      <c r="A33" s="184"/>
      <c r="B33" s="212" t="s">
        <v>215</v>
      </c>
      <c r="C33" s="216">
        <v>275</v>
      </c>
      <c r="D33" s="185">
        <v>8</v>
      </c>
    </row>
    <row r="34" spans="1:4" ht="15" hidden="1" customHeight="1" outlineLevel="1" x14ac:dyDescent="0.3">
      <c r="A34" s="166"/>
      <c r="B34" s="213" t="s">
        <v>111</v>
      </c>
      <c r="C34" s="189">
        <v>1072</v>
      </c>
      <c r="D34" s="186">
        <v>30</v>
      </c>
    </row>
    <row r="35" spans="1:4" s="9" customFormat="1" ht="15" hidden="1" customHeight="1" outlineLevel="1" x14ac:dyDescent="0.3">
      <c r="A35" s="187"/>
      <c r="B35" s="214" t="s">
        <v>105</v>
      </c>
      <c r="C35" s="190">
        <v>729</v>
      </c>
      <c r="D35" s="280">
        <v>19</v>
      </c>
    </row>
    <row r="36" spans="1:4" s="9" customFormat="1" ht="15" hidden="1" customHeight="1" outlineLevel="1" thickBot="1" x14ac:dyDescent="0.35">
      <c r="A36" s="188"/>
      <c r="B36" s="215" t="s">
        <v>106</v>
      </c>
      <c r="C36" s="191">
        <v>308</v>
      </c>
      <c r="D36" s="448">
        <v>8</v>
      </c>
    </row>
    <row r="37" spans="1:4" s="9" customFormat="1" ht="15" hidden="1" customHeight="1" outlineLevel="1" x14ac:dyDescent="0.3">
      <c r="A37" s="150"/>
      <c r="B37" s="152" t="s">
        <v>107</v>
      </c>
      <c r="C37" s="944">
        <v>1126</v>
      </c>
      <c r="D37" s="1048">
        <v>37</v>
      </c>
    </row>
    <row r="38" spans="1:4" s="9" customFormat="1" ht="15" hidden="1" customHeight="1" outlineLevel="1" x14ac:dyDescent="0.3">
      <c r="A38" s="87"/>
      <c r="B38" s="317" t="s">
        <v>108</v>
      </c>
      <c r="C38" s="951">
        <v>674</v>
      </c>
      <c r="D38" s="1049">
        <v>21</v>
      </c>
    </row>
    <row r="39" spans="1:4" s="9" customFormat="1" ht="15" hidden="1" customHeight="1" outlineLevel="1" thickBot="1" x14ac:dyDescent="0.35">
      <c r="A39" s="35"/>
      <c r="B39" s="36" t="s">
        <v>20</v>
      </c>
      <c r="C39" s="1050">
        <v>318</v>
      </c>
      <c r="D39" s="1051">
        <v>9</v>
      </c>
    </row>
    <row r="40" spans="1:4" s="9" customFormat="1" ht="15" hidden="1" customHeight="1" outlineLevel="1" thickBot="1" x14ac:dyDescent="0.35">
      <c r="A40" s="7"/>
      <c r="B40" s="37" t="s">
        <v>109</v>
      </c>
      <c r="C40" s="1052">
        <v>895</v>
      </c>
      <c r="D40" s="1053">
        <v>173</v>
      </c>
    </row>
    <row r="41" spans="1:4" s="9" customFormat="1" ht="16.5" hidden="1" customHeight="1" collapsed="1" thickBot="1" x14ac:dyDescent="0.35">
      <c r="A41" s="7"/>
      <c r="B41" s="37" t="s">
        <v>110</v>
      </c>
      <c r="C41" s="16">
        <v>1400</v>
      </c>
      <c r="D41" s="16">
        <v>261</v>
      </c>
    </row>
    <row r="42" spans="1:4" s="9" customFormat="1" ht="16.5" hidden="1" customHeight="1" thickBot="1" x14ac:dyDescent="0.35">
      <c r="A42" s="7"/>
      <c r="B42" s="8" t="s">
        <v>22</v>
      </c>
      <c r="C42" s="16">
        <v>882</v>
      </c>
      <c r="D42" s="16">
        <v>306</v>
      </c>
    </row>
    <row r="43" spans="1:4" s="9" customFormat="1" ht="16.5" hidden="1" customHeight="1" thickBot="1" x14ac:dyDescent="0.35">
      <c r="A43" s="7"/>
      <c r="B43" s="8" t="s">
        <v>23</v>
      </c>
      <c r="C43" s="16">
        <v>870</v>
      </c>
      <c r="D43" s="16">
        <v>270</v>
      </c>
    </row>
    <row r="44" spans="1:4" s="9" customFormat="1" ht="16.5" hidden="1" customHeight="1" thickBot="1" x14ac:dyDescent="0.35">
      <c r="A44" s="7"/>
      <c r="B44" s="8" t="s">
        <v>24</v>
      </c>
      <c r="C44" s="16">
        <v>945</v>
      </c>
      <c r="D44" s="16">
        <v>290</v>
      </c>
    </row>
    <row r="45" spans="1:4" s="9" customFormat="1" ht="16.5" hidden="1" customHeight="1" thickBot="1" x14ac:dyDescent="0.35">
      <c r="A45" s="7"/>
      <c r="B45" s="8" t="s">
        <v>25</v>
      </c>
      <c r="C45" s="16">
        <v>914</v>
      </c>
      <c r="D45" s="16">
        <v>370</v>
      </c>
    </row>
    <row r="46" spans="1:4" ht="12.9" hidden="1" thickBot="1" x14ac:dyDescent="0.35">
      <c r="A46" s="7"/>
      <c r="B46" s="8" t="s">
        <v>27</v>
      </c>
      <c r="C46" s="16">
        <v>995</v>
      </c>
      <c r="D46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40"/>
  <sheetViews>
    <sheetView showGridLines="0" zoomScale="50" zoomScaleNormal="50" workbookViewId="0">
      <selection activeCell="O6" sqref="O6"/>
    </sheetView>
  </sheetViews>
  <sheetFormatPr baseColWidth="10" defaultColWidth="11.4609375" defaultRowHeight="12.45" outlineLevelRow="1" x14ac:dyDescent="0.3"/>
  <cols>
    <col min="1" max="1" width="4.84375" style="724" customWidth="1"/>
    <col min="2" max="2" width="22" style="383" bestFit="1" customWidth="1"/>
    <col min="3" max="5" width="13.69140625" style="383" customWidth="1"/>
    <col min="6" max="6" width="14" style="383" customWidth="1"/>
    <col min="7" max="9" width="13.69140625" style="383" customWidth="1"/>
    <col min="10" max="10" width="11.4609375" style="383" customWidth="1"/>
    <col min="11" max="16384" width="11.4609375" style="383"/>
  </cols>
  <sheetData>
    <row r="1" spans="1:24" x14ac:dyDescent="0.3">
      <c r="A1" s="652" t="s">
        <v>0</v>
      </c>
    </row>
    <row r="2" spans="1:24" x14ac:dyDescent="0.3">
      <c r="A2" s="652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35">
      <c r="A4" s="3" t="s">
        <v>615</v>
      </c>
    </row>
    <row r="5" spans="1:24" s="4" customFormat="1" ht="25.5" customHeight="1" x14ac:dyDescent="0.3">
      <c r="A5" s="34"/>
      <c r="B5" s="31"/>
      <c r="C5" s="2200" t="s">
        <v>126</v>
      </c>
      <c r="D5" s="2201"/>
      <c r="E5" s="2202"/>
      <c r="F5" s="1071"/>
      <c r="G5" s="2203" t="s">
        <v>127</v>
      </c>
      <c r="H5" s="2162"/>
      <c r="I5" s="2164"/>
    </row>
    <row r="6" spans="1:24" s="365" customFormat="1" ht="66" customHeight="1" thickBot="1" x14ac:dyDescent="0.4">
      <c r="A6" s="363" t="s">
        <v>38</v>
      </c>
      <c r="B6" s="364" t="s">
        <v>3</v>
      </c>
      <c r="C6" s="68" t="s">
        <v>63</v>
      </c>
      <c r="D6" s="69" t="s">
        <v>64</v>
      </c>
      <c r="E6" s="1247" t="s">
        <v>265</v>
      </c>
      <c r="F6" s="1072"/>
      <c r="G6" s="1067" t="s">
        <v>63</v>
      </c>
      <c r="H6" s="1066" t="s">
        <v>64</v>
      </c>
      <c r="I6" s="634" t="s">
        <v>266</v>
      </c>
      <c r="J6" s="383"/>
      <c r="K6" s="283"/>
      <c r="L6" s="383"/>
      <c r="M6" s="383"/>
      <c r="N6" s="383"/>
      <c r="O6" s="383"/>
      <c r="P6" s="383"/>
      <c r="Q6" s="383"/>
    </row>
    <row r="7" spans="1:24" ht="15" customHeight="1" x14ac:dyDescent="0.35">
      <c r="A7" s="648">
        <v>1</v>
      </c>
      <c r="B7" s="97" t="s">
        <v>5</v>
      </c>
      <c r="C7" s="296">
        <v>124</v>
      </c>
      <c r="D7" s="300">
        <v>64</v>
      </c>
      <c r="E7" s="297">
        <v>168</v>
      </c>
      <c r="F7" s="1981"/>
      <c r="G7" s="296">
        <v>65</v>
      </c>
      <c r="H7" s="300">
        <v>32</v>
      </c>
      <c r="I7" s="297">
        <v>97</v>
      </c>
      <c r="K7" s="283"/>
    </row>
    <row r="8" spans="1:24" ht="15" customHeight="1" x14ac:dyDescent="0.35">
      <c r="A8" s="649">
        <v>2</v>
      </c>
      <c r="B8" s="70" t="s">
        <v>6</v>
      </c>
      <c r="C8" s="298">
        <v>116</v>
      </c>
      <c r="D8" s="235">
        <v>0</v>
      </c>
      <c r="E8" s="236">
        <v>116</v>
      </c>
      <c r="F8" s="1981"/>
      <c r="G8" s="298">
        <v>116</v>
      </c>
      <c r="H8" s="235">
        <v>0</v>
      </c>
      <c r="I8" s="236">
        <v>116</v>
      </c>
      <c r="K8" s="283"/>
    </row>
    <row r="9" spans="1:24" ht="15" customHeight="1" x14ac:dyDescent="0.35">
      <c r="A9" s="649">
        <v>3</v>
      </c>
      <c r="B9" s="70" t="s">
        <v>7</v>
      </c>
      <c r="C9" s="298">
        <v>111</v>
      </c>
      <c r="D9" s="235">
        <v>38</v>
      </c>
      <c r="E9" s="236">
        <v>131</v>
      </c>
      <c r="F9" s="1981"/>
      <c r="G9" s="298">
        <v>47</v>
      </c>
      <c r="H9" s="235">
        <v>13</v>
      </c>
      <c r="I9" s="236">
        <v>60</v>
      </c>
      <c r="K9" s="283"/>
    </row>
    <row r="10" spans="1:24" ht="15" customHeight="1" x14ac:dyDescent="0.35">
      <c r="A10" s="649">
        <v>4</v>
      </c>
      <c r="B10" s="70" t="s">
        <v>8</v>
      </c>
      <c r="C10" s="298">
        <v>83</v>
      </c>
      <c r="D10" s="235">
        <v>25</v>
      </c>
      <c r="E10" s="236">
        <v>97</v>
      </c>
      <c r="F10" s="1981"/>
      <c r="G10" s="298">
        <v>41</v>
      </c>
      <c r="H10" s="235">
        <v>7</v>
      </c>
      <c r="I10" s="236">
        <v>48</v>
      </c>
      <c r="J10" s="409"/>
      <c r="K10" s="409"/>
      <c r="L10" s="409"/>
      <c r="M10" s="409"/>
      <c r="N10" s="409"/>
      <c r="O10" s="408"/>
      <c r="P10" s="409"/>
      <c r="Q10" s="408"/>
      <c r="R10" s="408"/>
      <c r="S10" s="409"/>
      <c r="T10" s="409"/>
      <c r="U10" s="409"/>
      <c r="V10" s="409"/>
      <c r="W10" s="408"/>
      <c r="X10" s="409"/>
    </row>
    <row r="11" spans="1:24" ht="15" customHeight="1" x14ac:dyDescent="0.35">
      <c r="A11" s="649">
        <v>5</v>
      </c>
      <c r="B11" s="70" t="s">
        <v>9</v>
      </c>
      <c r="C11" s="298">
        <v>40</v>
      </c>
      <c r="D11" s="235">
        <v>21</v>
      </c>
      <c r="E11" s="236">
        <v>46</v>
      </c>
      <c r="F11" s="1981"/>
      <c r="G11" s="298">
        <v>27</v>
      </c>
      <c r="H11" s="235">
        <v>17</v>
      </c>
      <c r="I11" s="236">
        <v>44</v>
      </c>
      <c r="J11" s="409"/>
      <c r="K11" s="409"/>
      <c r="L11" s="409"/>
      <c r="M11" s="409"/>
      <c r="N11" s="409"/>
      <c r="O11" s="408"/>
      <c r="P11" s="409"/>
      <c r="Q11" s="408"/>
      <c r="R11" s="408"/>
      <c r="S11" s="409"/>
      <c r="T11" s="409"/>
      <c r="U11" s="409"/>
      <c r="V11" s="409"/>
      <c r="W11" s="408"/>
      <c r="X11" s="409"/>
    </row>
    <row r="12" spans="1:24" ht="15" customHeight="1" x14ac:dyDescent="0.35">
      <c r="A12" s="649">
        <v>6</v>
      </c>
      <c r="B12" s="70" t="s">
        <v>10</v>
      </c>
      <c r="C12" s="298">
        <v>45</v>
      </c>
      <c r="D12" s="235">
        <v>20</v>
      </c>
      <c r="E12" s="236">
        <v>65</v>
      </c>
      <c r="F12" s="1981"/>
      <c r="G12" s="298">
        <v>21</v>
      </c>
      <c r="H12" s="235">
        <v>9</v>
      </c>
      <c r="I12" s="236">
        <v>30</v>
      </c>
      <c r="J12" s="409"/>
      <c r="K12" s="409"/>
      <c r="L12" s="409"/>
      <c r="M12" s="409"/>
      <c r="N12" s="409"/>
      <c r="O12" s="408"/>
      <c r="P12" s="409"/>
      <c r="Q12" s="408"/>
      <c r="R12" s="408"/>
      <c r="S12" s="409"/>
      <c r="T12" s="409"/>
      <c r="U12" s="409"/>
      <c r="V12" s="409"/>
      <c r="W12" s="408"/>
      <c r="X12" s="409"/>
    </row>
    <row r="13" spans="1:24" s="384" customFormat="1" ht="15" customHeight="1" x14ac:dyDescent="0.3">
      <c r="A13" s="649">
        <v>7</v>
      </c>
      <c r="B13" s="70" t="s">
        <v>11</v>
      </c>
      <c r="C13" s="298">
        <v>44</v>
      </c>
      <c r="D13" s="235">
        <v>0</v>
      </c>
      <c r="E13" s="236">
        <v>44</v>
      </c>
      <c r="F13" s="1981"/>
      <c r="G13" s="298">
        <v>30</v>
      </c>
      <c r="H13" s="235">
        <v>0</v>
      </c>
      <c r="I13" s="236">
        <v>30</v>
      </c>
      <c r="J13" s="20"/>
      <c r="K13" s="503"/>
      <c r="L13" s="20"/>
      <c r="M13" s="20"/>
      <c r="N13" s="20"/>
      <c r="O13" s="20"/>
      <c r="P13" s="20"/>
      <c r="Q13" s="20"/>
    </row>
    <row r="14" spans="1:24" ht="15" customHeight="1" x14ac:dyDescent="0.35">
      <c r="A14" s="649">
        <v>8</v>
      </c>
      <c r="B14" s="70" t="s">
        <v>12</v>
      </c>
      <c r="C14" s="298">
        <v>27</v>
      </c>
      <c r="D14" s="235">
        <v>10</v>
      </c>
      <c r="E14" s="236">
        <v>35</v>
      </c>
      <c r="F14" s="1981"/>
      <c r="G14" s="298">
        <v>12</v>
      </c>
      <c r="H14" s="235">
        <v>9</v>
      </c>
      <c r="I14" s="236">
        <v>21</v>
      </c>
      <c r="K14" s="283"/>
    </row>
    <row r="15" spans="1:24" ht="15" customHeight="1" x14ac:dyDescent="0.35">
      <c r="A15" s="649">
        <v>9</v>
      </c>
      <c r="B15" s="70" t="s">
        <v>13</v>
      </c>
      <c r="C15" s="298">
        <v>25</v>
      </c>
      <c r="D15" s="235">
        <v>18</v>
      </c>
      <c r="E15" s="236">
        <v>43</v>
      </c>
      <c r="F15" s="1981"/>
      <c r="G15" s="298">
        <v>17</v>
      </c>
      <c r="H15" s="235">
        <v>9</v>
      </c>
      <c r="I15" s="236">
        <v>26</v>
      </c>
      <c r="K15" s="283"/>
    </row>
    <row r="16" spans="1:24" ht="15" customHeight="1" x14ac:dyDescent="0.35">
      <c r="A16" s="649">
        <v>10</v>
      </c>
      <c r="B16" s="70" t="s">
        <v>14</v>
      </c>
      <c r="C16" s="298">
        <v>58</v>
      </c>
      <c r="D16" s="235">
        <v>30</v>
      </c>
      <c r="E16" s="236">
        <v>73</v>
      </c>
      <c r="F16" s="1981"/>
      <c r="G16" s="298">
        <v>22</v>
      </c>
      <c r="H16" s="235">
        <v>13</v>
      </c>
      <c r="I16" s="236">
        <v>35</v>
      </c>
      <c r="K16" s="283"/>
    </row>
    <row r="17" spans="1:13" ht="15" customHeight="1" x14ac:dyDescent="0.35">
      <c r="A17" s="649">
        <v>11</v>
      </c>
      <c r="B17" s="70" t="s">
        <v>15</v>
      </c>
      <c r="C17" s="298">
        <v>71</v>
      </c>
      <c r="D17" s="235">
        <v>19</v>
      </c>
      <c r="E17" s="236">
        <v>84</v>
      </c>
      <c r="F17" s="1981"/>
      <c r="G17" s="298">
        <v>36</v>
      </c>
      <c r="H17" s="235">
        <v>6</v>
      </c>
      <c r="I17" s="236">
        <v>42</v>
      </c>
      <c r="K17" s="283"/>
    </row>
    <row r="18" spans="1:13" ht="15" customHeight="1" x14ac:dyDescent="0.35">
      <c r="A18" s="649">
        <v>12</v>
      </c>
      <c r="B18" s="70" t="s">
        <v>16</v>
      </c>
      <c r="C18" s="298">
        <v>71</v>
      </c>
      <c r="D18" s="235">
        <v>23</v>
      </c>
      <c r="E18" s="236">
        <v>71</v>
      </c>
      <c r="F18" s="1981"/>
      <c r="G18" s="298">
        <v>26</v>
      </c>
      <c r="H18" s="235">
        <v>7</v>
      </c>
      <c r="I18" s="236">
        <v>33</v>
      </c>
      <c r="K18" s="283"/>
      <c r="L18" s="383" t="s">
        <v>104</v>
      </c>
    </row>
    <row r="19" spans="1:13" ht="15" customHeight="1" x14ac:dyDescent="0.35">
      <c r="A19" s="649">
        <v>13</v>
      </c>
      <c r="B19" s="70" t="s">
        <v>17</v>
      </c>
      <c r="C19" s="298">
        <v>64</v>
      </c>
      <c r="D19" s="235">
        <v>28</v>
      </c>
      <c r="E19" s="236">
        <v>92</v>
      </c>
      <c r="F19" s="1981"/>
      <c r="G19" s="298">
        <v>34</v>
      </c>
      <c r="H19" s="235">
        <v>11</v>
      </c>
      <c r="I19" s="236">
        <v>45</v>
      </c>
      <c r="K19" s="283" t="s">
        <v>104</v>
      </c>
    </row>
    <row r="20" spans="1:13" ht="15" customHeight="1" x14ac:dyDescent="0.35">
      <c r="A20" s="649">
        <v>14</v>
      </c>
      <c r="B20" s="70" t="s">
        <v>18</v>
      </c>
      <c r="C20" s="298">
        <v>53</v>
      </c>
      <c r="D20" s="235">
        <v>15</v>
      </c>
      <c r="E20" s="236">
        <v>68</v>
      </c>
      <c r="F20" s="1981"/>
      <c r="G20" s="298">
        <v>25</v>
      </c>
      <c r="H20" s="235">
        <v>1</v>
      </c>
      <c r="I20" s="236">
        <v>26</v>
      </c>
      <c r="K20" s="283"/>
    </row>
    <row r="21" spans="1:13" ht="15" customHeight="1" thickBot="1" x14ac:dyDescent="0.4">
      <c r="A21" s="650">
        <v>15</v>
      </c>
      <c r="B21" s="651" t="s">
        <v>19</v>
      </c>
      <c r="C21" s="299">
        <v>53</v>
      </c>
      <c r="D21" s="237">
        <v>17</v>
      </c>
      <c r="E21" s="238">
        <v>66</v>
      </c>
      <c r="F21" s="1981"/>
      <c r="G21" s="299">
        <v>36</v>
      </c>
      <c r="H21" s="237">
        <v>9</v>
      </c>
      <c r="I21" s="238">
        <v>45</v>
      </c>
      <c r="K21" s="283"/>
    </row>
    <row r="22" spans="1:13" s="20" customFormat="1" ht="14.25" customHeight="1" x14ac:dyDescent="0.3">
      <c r="A22" s="588"/>
      <c r="B22" s="552" t="s">
        <v>605</v>
      </c>
      <c r="C22" s="1982">
        <f>SUM(C7:C21)</f>
        <v>985</v>
      </c>
      <c r="D22" s="1983">
        <f t="shared" ref="D22:E22" si="0">SUM(D7:D21)</f>
        <v>328</v>
      </c>
      <c r="E22" s="1984">
        <f t="shared" si="0"/>
        <v>1199</v>
      </c>
      <c r="F22" s="1073" t="s">
        <v>616</v>
      </c>
      <c r="G22" s="1068">
        <f>SUM(G7:G21)</f>
        <v>555</v>
      </c>
      <c r="H22" s="606">
        <f t="shared" ref="H22:I22" si="1">SUM(H7:H21)</f>
        <v>143</v>
      </c>
      <c r="I22" s="607">
        <f t="shared" si="1"/>
        <v>698</v>
      </c>
      <c r="K22" s="504"/>
      <c r="M22" s="504"/>
    </row>
    <row r="23" spans="1:13" s="384" customFormat="1" ht="14.25" customHeight="1" thickBot="1" x14ac:dyDescent="0.35">
      <c r="A23" s="232"/>
      <c r="B23" s="350" t="s">
        <v>591</v>
      </c>
      <c r="C23" s="299">
        <v>859</v>
      </c>
      <c r="D23" s="237">
        <v>256</v>
      </c>
      <c r="E23" s="238">
        <v>994</v>
      </c>
      <c r="F23" s="1075" t="s">
        <v>595</v>
      </c>
      <c r="G23" s="369">
        <v>475</v>
      </c>
      <c r="H23" s="237">
        <v>137</v>
      </c>
      <c r="I23" s="238">
        <v>612</v>
      </c>
      <c r="K23" s="554"/>
      <c r="M23" s="554"/>
    </row>
    <row r="24" spans="1:13" s="20" customFormat="1" ht="14.25" customHeight="1" x14ac:dyDescent="0.3">
      <c r="A24" s="588"/>
      <c r="B24" s="424" t="s">
        <v>555</v>
      </c>
      <c r="C24" s="609">
        <v>1049</v>
      </c>
      <c r="D24" s="610">
        <v>391</v>
      </c>
      <c r="E24" s="611">
        <v>1234</v>
      </c>
      <c r="F24" s="1074" t="s">
        <v>594</v>
      </c>
      <c r="G24" s="1069">
        <v>545</v>
      </c>
      <c r="H24" s="610">
        <v>147</v>
      </c>
      <c r="I24" s="611">
        <v>692</v>
      </c>
      <c r="K24" s="504"/>
      <c r="M24" s="504"/>
    </row>
    <row r="25" spans="1:13" s="384" customFormat="1" ht="14.25" customHeight="1" thickBot="1" x14ac:dyDescent="0.35">
      <c r="A25" s="232"/>
      <c r="B25" s="350" t="s">
        <v>523</v>
      </c>
      <c r="C25" s="299">
        <v>891</v>
      </c>
      <c r="D25" s="237">
        <v>315</v>
      </c>
      <c r="E25" s="238">
        <v>1133</v>
      </c>
      <c r="F25" s="1075" t="s">
        <v>528</v>
      </c>
      <c r="G25" s="369">
        <v>546</v>
      </c>
      <c r="H25" s="237">
        <v>143</v>
      </c>
      <c r="I25" s="238">
        <v>689</v>
      </c>
      <c r="K25" s="554"/>
      <c r="M25" s="554"/>
    </row>
    <row r="26" spans="1:13" s="20" customFormat="1" ht="14.25" customHeight="1" thickBot="1" x14ac:dyDescent="0.35">
      <c r="A26" s="588"/>
      <c r="B26" s="424" t="s">
        <v>500</v>
      </c>
      <c r="C26" s="609">
        <v>1185</v>
      </c>
      <c r="D26" s="610">
        <v>340</v>
      </c>
      <c r="E26" s="611">
        <v>1374</v>
      </c>
      <c r="F26" s="1074" t="s">
        <v>507</v>
      </c>
      <c r="G26" s="1069">
        <v>636</v>
      </c>
      <c r="H26" s="610">
        <v>125</v>
      </c>
      <c r="I26" s="611">
        <v>761</v>
      </c>
      <c r="K26" s="504"/>
      <c r="M26" s="504"/>
    </row>
    <row r="27" spans="1:13" s="384" customFormat="1" ht="14.25" customHeight="1" x14ac:dyDescent="0.3">
      <c r="A27" s="588"/>
      <c r="B27" s="424" t="s">
        <v>476</v>
      </c>
      <c r="C27" s="609">
        <v>1468</v>
      </c>
      <c r="D27" s="610">
        <v>321</v>
      </c>
      <c r="E27" s="611">
        <v>1692</v>
      </c>
      <c r="F27" s="1074" t="s">
        <v>482</v>
      </c>
      <c r="G27" s="1069">
        <v>669</v>
      </c>
      <c r="H27" s="610">
        <v>104</v>
      </c>
      <c r="I27" s="611">
        <v>773</v>
      </c>
      <c r="K27" s="554"/>
      <c r="M27" s="554"/>
    </row>
    <row r="28" spans="1:13" s="384" customFormat="1" ht="14.25" customHeight="1" thickBot="1" x14ac:dyDescent="0.35">
      <c r="A28" s="232"/>
      <c r="B28" s="350" t="s">
        <v>397</v>
      </c>
      <c r="C28" s="299">
        <v>1146</v>
      </c>
      <c r="D28" s="237">
        <v>283</v>
      </c>
      <c r="E28" s="238">
        <v>1340</v>
      </c>
      <c r="F28" s="1075" t="s">
        <v>401</v>
      </c>
      <c r="G28" s="369">
        <v>638</v>
      </c>
      <c r="H28" s="237">
        <v>137</v>
      </c>
      <c r="I28" s="238">
        <v>775</v>
      </c>
      <c r="K28" s="554"/>
      <c r="M28" s="554"/>
    </row>
    <row r="29" spans="1:13" s="20" customFormat="1" ht="14.25" customHeight="1" x14ac:dyDescent="0.3">
      <c r="A29" s="588"/>
      <c r="B29" s="424" t="s">
        <v>381</v>
      </c>
      <c r="C29" s="609">
        <v>1209</v>
      </c>
      <c r="D29" s="610">
        <v>329</v>
      </c>
      <c r="E29" s="611">
        <v>1375</v>
      </c>
      <c r="F29" s="1074" t="s">
        <v>391</v>
      </c>
      <c r="G29" s="1069">
        <v>722</v>
      </c>
      <c r="H29" s="610">
        <v>164</v>
      </c>
      <c r="I29" s="611">
        <v>886</v>
      </c>
      <c r="K29" s="504"/>
      <c r="M29" s="504"/>
    </row>
    <row r="30" spans="1:13" s="384" customFormat="1" ht="15" customHeight="1" thickBot="1" x14ac:dyDescent="0.35">
      <c r="A30" s="232"/>
      <c r="B30" s="350" t="s">
        <v>347</v>
      </c>
      <c r="C30" s="299">
        <v>1016</v>
      </c>
      <c r="D30" s="237">
        <v>244</v>
      </c>
      <c r="E30" s="238">
        <v>1164</v>
      </c>
      <c r="F30" s="1075" t="s">
        <v>351</v>
      </c>
      <c r="G30" s="369">
        <v>659</v>
      </c>
      <c r="H30" s="237">
        <v>110</v>
      </c>
      <c r="I30" s="238">
        <v>769</v>
      </c>
      <c r="K30" s="554"/>
      <c r="M30" s="554"/>
    </row>
    <row r="31" spans="1:13" s="384" customFormat="1" ht="15" customHeight="1" x14ac:dyDescent="0.3">
      <c r="A31" s="588"/>
      <c r="B31" s="424" t="s">
        <v>327</v>
      </c>
      <c r="C31" s="609">
        <v>1324</v>
      </c>
      <c r="D31" s="610">
        <v>300</v>
      </c>
      <c r="E31" s="611">
        <v>1505</v>
      </c>
      <c r="F31" s="1074" t="s">
        <v>343</v>
      </c>
      <c r="G31" s="1069">
        <v>716</v>
      </c>
      <c r="H31" s="610">
        <v>126</v>
      </c>
      <c r="I31" s="611">
        <v>842</v>
      </c>
      <c r="K31" s="554"/>
      <c r="M31" s="554"/>
    </row>
    <row r="32" spans="1:13" s="384" customFormat="1" ht="15" customHeight="1" thickBot="1" x14ac:dyDescent="0.35">
      <c r="A32" s="232"/>
      <c r="B32" s="350" t="s">
        <v>325</v>
      </c>
      <c r="C32" s="299">
        <v>1023</v>
      </c>
      <c r="D32" s="237">
        <v>266</v>
      </c>
      <c r="E32" s="238">
        <v>1186</v>
      </c>
      <c r="F32" s="1075" t="s">
        <v>329</v>
      </c>
      <c r="G32" s="369">
        <v>635</v>
      </c>
      <c r="H32" s="237">
        <v>127</v>
      </c>
      <c r="I32" s="238">
        <v>762</v>
      </c>
      <c r="K32" s="554"/>
      <c r="M32" s="554"/>
    </row>
    <row r="33" spans="1:13" ht="15" customHeight="1" x14ac:dyDescent="0.3">
      <c r="A33" s="588"/>
      <c r="B33" s="424" t="s">
        <v>316</v>
      </c>
      <c r="C33" s="609">
        <v>1214</v>
      </c>
      <c r="D33" s="610">
        <v>252</v>
      </c>
      <c r="E33" s="611">
        <v>1411</v>
      </c>
      <c r="F33" s="1074" t="s">
        <v>321</v>
      </c>
      <c r="G33" s="1069">
        <v>710</v>
      </c>
      <c r="H33" s="610">
        <v>113</v>
      </c>
      <c r="I33" s="611">
        <v>823</v>
      </c>
      <c r="K33" s="385"/>
      <c r="M33" s="385"/>
    </row>
    <row r="34" spans="1:13" ht="15" customHeight="1" thickBot="1" x14ac:dyDescent="0.35">
      <c r="A34" s="232"/>
      <c r="B34" s="350" t="s">
        <v>297</v>
      </c>
      <c r="C34" s="299">
        <v>1035</v>
      </c>
      <c r="D34" s="237">
        <v>241</v>
      </c>
      <c r="E34" s="238">
        <v>1175</v>
      </c>
      <c r="F34" s="1075" t="s">
        <v>302</v>
      </c>
      <c r="G34" s="369">
        <v>689</v>
      </c>
      <c r="H34" s="237">
        <v>111</v>
      </c>
      <c r="I34" s="238">
        <v>800</v>
      </c>
      <c r="K34" s="385"/>
      <c r="M34" s="385"/>
    </row>
    <row r="35" spans="1:13" s="9" customFormat="1" ht="15" hidden="1" customHeight="1" outlineLevel="1" thickBot="1" x14ac:dyDescent="0.35">
      <c r="A35" s="354"/>
      <c r="B35" s="350" t="s">
        <v>289</v>
      </c>
      <c r="C35" s="221">
        <v>860</v>
      </c>
      <c r="D35" s="220">
        <v>153</v>
      </c>
      <c r="E35" s="366">
        <v>942</v>
      </c>
      <c r="F35" s="1076" t="s">
        <v>301</v>
      </c>
      <c r="G35" s="1070">
        <v>696</v>
      </c>
      <c r="H35" s="367">
        <v>121</v>
      </c>
      <c r="I35" s="368">
        <v>817</v>
      </c>
      <c r="K35" s="33"/>
      <c r="M35" s="33"/>
    </row>
    <row r="36" spans="1:13" s="433" customFormat="1" ht="15" customHeight="1" collapsed="1" x14ac:dyDescent="0.3">
      <c r="A36" s="652" t="s">
        <v>352</v>
      </c>
      <c r="B36" s="429"/>
      <c r="C36" s="430"/>
      <c r="D36" s="430"/>
      <c r="E36" s="431"/>
      <c r="F36" s="432"/>
      <c r="G36" s="431"/>
      <c r="H36" s="431"/>
      <c r="I36" s="431"/>
      <c r="K36" s="65"/>
      <c r="M36" s="430"/>
    </row>
    <row r="37" spans="1:13" s="433" customFormat="1" ht="15" customHeight="1" x14ac:dyDescent="0.3">
      <c r="A37" s="652" t="s">
        <v>223</v>
      </c>
      <c r="B37" s="429"/>
      <c r="C37" s="430"/>
      <c r="D37" s="430"/>
      <c r="E37" s="431"/>
      <c r="F37" s="432"/>
      <c r="G37" s="431"/>
      <c r="H37" s="431"/>
      <c r="I37" s="431"/>
      <c r="K37" s="65"/>
      <c r="M37" s="430"/>
    </row>
    <row r="38" spans="1:13" s="433" customFormat="1" ht="15" customHeight="1" x14ac:dyDescent="0.3">
      <c r="A38" s="652" t="s">
        <v>353</v>
      </c>
      <c r="B38" s="429"/>
      <c r="C38" s="430"/>
      <c r="D38" s="430"/>
      <c r="E38" s="431"/>
      <c r="F38" s="432"/>
      <c r="G38" s="431"/>
      <c r="H38" s="431"/>
      <c r="I38" s="431"/>
      <c r="K38" s="65"/>
      <c r="M38" s="430"/>
    </row>
    <row r="39" spans="1:13" s="433" customFormat="1" ht="15" customHeight="1" x14ac:dyDescent="0.3">
      <c r="A39" s="652"/>
      <c r="B39" s="429"/>
      <c r="C39" s="430"/>
      <c r="D39" s="430"/>
      <c r="E39" s="431"/>
      <c r="F39" s="432"/>
      <c r="G39" s="431"/>
      <c r="H39" s="431"/>
      <c r="I39" s="431"/>
      <c r="K39" s="65"/>
      <c r="M39" s="430"/>
    </row>
    <row r="40" spans="1:13" x14ac:dyDescent="0.3">
      <c r="F40" s="383" t="s">
        <v>104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609375" defaultRowHeight="12.45" x14ac:dyDescent="0.3"/>
  <cols>
    <col min="1" max="1" width="4.84375" style="2" customWidth="1"/>
    <col min="2" max="2" width="22" style="167" bestFit="1" customWidth="1"/>
    <col min="3" max="3" width="11.4609375" style="167" customWidth="1"/>
    <col min="4" max="4" width="12.4609375" style="167" customWidth="1"/>
    <col min="5" max="5" width="17.3046875" style="167" customWidth="1"/>
    <col min="6" max="6" width="13.53515625" style="167" bestFit="1" customWidth="1"/>
    <col min="7" max="7" width="13.07421875" style="167" customWidth="1"/>
    <col min="8" max="8" width="14.84375" style="167" customWidth="1"/>
    <col min="9" max="9" width="19" style="167" customWidth="1"/>
    <col min="10" max="10" width="9.69140625" style="167" customWidth="1"/>
    <col min="11" max="11" width="19.69140625" style="2" customWidth="1"/>
    <col min="12" max="12" width="11.4609375" style="167" customWidth="1"/>
    <col min="13" max="16384" width="11.4609375" style="167"/>
  </cols>
  <sheetData>
    <row r="1" spans="1:13" x14ac:dyDescent="0.3">
      <c r="A1" s="240" t="s">
        <v>26</v>
      </c>
      <c r="B1" s="241"/>
    </row>
    <row r="2" spans="1:13" x14ac:dyDescent="0.3">
      <c r="A2" s="1" t="s">
        <v>0</v>
      </c>
    </row>
    <row r="3" spans="1:13" x14ac:dyDescent="0.3">
      <c r="A3" s="1"/>
    </row>
    <row r="4" spans="1:13" x14ac:dyDescent="0.3">
      <c r="A4" s="1" t="str">
        <f>A6</f>
        <v>Tabell 1 - 14 - HMS - Trusler og vold</v>
      </c>
    </row>
    <row r="6" spans="1:13" s="4" customFormat="1" ht="26.25" customHeight="1" thickBot="1" x14ac:dyDescent="0.35">
      <c r="A6" s="100" t="s">
        <v>253</v>
      </c>
      <c r="B6" s="243"/>
      <c r="C6" s="101"/>
      <c r="D6" s="101"/>
      <c r="E6" s="101"/>
      <c r="F6" s="101"/>
      <c r="G6" s="101"/>
      <c r="H6" s="101"/>
      <c r="I6" s="101"/>
    </row>
    <row r="7" spans="1:13" s="4" customFormat="1" ht="31.5" customHeight="1" x14ac:dyDescent="0.3">
      <c r="A7" s="244"/>
      <c r="B7" s="245"/>
      <c r="C7" s="2204" t="s">
        <v>254</v>
      </c>
      <c r="D7" s="2204"/>
      <c r="E7" s="2204"/>
      <c r="F7" s="2204"/>
      <c r="G7" s="2204"/>
      <c r="H7" s="2204"/>
      <c r="I7" s="2204"/>
      <c r="K7" s="2205"/>
      <c r="L7" s="2205"/>
    </row>
    <row r="8" spans="1:13" s="4" customFormat="1" ht="71.25" customHeight="1" thickBot="1" x14ac:dyDescent="0.45">
      <c r="A8" s="246" t="s">
        <v>38</v>
      </c>
      <c r="B8" s="247" t="s">
        <v>3</v>
      </c>
      <c r="C8" s="248" t="s">
        <v>255</v>
      </c>
      <c r="D8" s="249" t="s">
        <v>256</v>
      </c>
      <c r="E8" s="249" t="s">
        <v>257</v>
      </c>
      <c r="F8" s="249" t="s">
        <v>258</v>
      </c>
      <c r="G8" s="249" t="s">
        <v>259</v>
      </c>
      <c r="H8" s="250" t="s">
        <v>260</v>
      </c>
      <c r="I8" s="251" t="s">
        <v>261</v>
      </c>
      <c r="J8" s="252"/>
    </row>
    <row r="9" spans="1:13" ht="15" customHeight="1" x14ac:dyDescent="0.3">
      <c r="A9" s="102">
        <v>1</v>
      </c>
      <c r="B9" s="103" t="s">
        <v>5</v>
      </c>
      <c r="C9" s="288">
        <f>'[2]MAL3T-2013A.XLS'!$F$339</f>
        <v>8</v>
      </c>
      <c r="D9" s="289">
        <f>'[2]MAL3T-2013A.XLS'!$F$340</f>
        <v>2</v>
      </c>
      <c r="E9" s="289">
        <f>'[2]MAL3T-2013A.XLS'!$F$341</f>
        <v>2</v>
      </c>
      <c r="F9" s="289">
        <f>'[2]MAL3T-2013A.XLS'!$F$342</f>
        <v>2</v>
      </c>
      <c r="G9" s="289">
        <f>'[2]MAL3T-2013A.XLS'!$F$343</f>
        <v>0</v>
      </c>
      <c r="H9" s="290">
        <f>'[2]MAL3T-2013A.XLS'!$F$344</f>
        <v>2</v>
      </c>
      <c r="I9" s="290">
        <f>'[2]MAL3T-2013A.XLS'!$I$366</f>
        <v>0</v>
      </c>
      <c r="K9" s="253"/>
      <c r="L9" s="17"/>
    </row>
    <row r="10" spans="1:13" ht="15" customHeight="1" x14ac:dyDescent="0.3">
      <c r="A10" s="104">
        <v>2</v>
      </c>
      <c r="B10" s="105" t="s">
        <v>6</v>
      </c>
      <c r="C10" s="291">
        <f>'[3]MAL3T-2013A.XLS'!$F$339</f>
        <v>20</v>
      </c>
      <c r="D10" s="260">
        <f>'[3]MAL3T-2013A.XLS'!$F$340</f>
        <v>8</v>
      </c>
      <c r="E10" s="260">
        <f>'[3]MAL3T-2013A.XLS'!$F$341</f>
        <v>10</v>
      </c>
      <c r="F10" s="260">
        <f>'[3]MAL3T-2013A.XLS'!$F$342</f>
        <v>0</v>
      </c>
      <c r="G10" s="260">
        <f>'[3]MAL3T-2013A.XLS'!$F$343</f>
        <v>18</v>
      </c>
      <c r="H10" s="292">
        <f>'[3]MAL3T-2013A.XLS'!$F$344</f>
        <v>13</v>
      </c>
      <c r="I10" s="292">
        <f>'[3]MAL3T-2013A.XLS'!$I$365</f>
        <v>0</v>
      </c>
      <c r="J10" s="307" t="s">
        <v>287</v>
      </c>
      <c r="K10" s="306"/>
      <c r="L10" s="306"/>
      <c r="M10" s="306"/>
    </row>
    <row r="11" spans="1:13" ht="15" customHeight="1" x14ac:dyDescent="0.3">
      <c r="A11" s="104">
        <v>3</v>
      </c>
      <c r="B11" s="105" t="s">
        <v>7</v>
      </c>
      <c r="C11" s="291">
        <f>'[4]MAL3T-2013A.XLS'!$F$339</f>
        <v>8</v>
      </c>
      <c r="D11" s="260">
        <f>'[4]MAL3T-2013A.XLS'!$F$340</f>
        <v>9</v>
      </c>
      <c r="E11" s="260">
        <f>'[4]MAL3T-2013A.XLS'!$F$341</f>
        <v>9</v>
      </c>
      <c r="F11" s="260">
        <f>'[4]MAL3T-2013A.XLS'!$F$342</f>
        <v>1</v>
      </c>
      <c r="G11" s="260">
        <f>'[4]MAL3T-2013A.XLS'!$F$343</f>
        <v>9</v>
      </c>
      <c r="H11" s="292">
        <f>'[4]MAL3T-2013A.XLS'!$F$344</f>
        <v>5</v>
      </c>
      <c r="I11" s="292">
        <f>'[4]MAL3T-2013A.XLS'!$I$365</f>
        <v>7</v>
      </c>
      <c r="J11" s="306"/>
      <c r="K11" s="305"/>
      <c r="L11" s="304"/>
      <c r="M11" s="306"/>
    </row>
    <row r="12" spans="1:13" ht="15" customHeight="1" x14ac:dyDescent="0.3">
      <c r="A12" s="104">
        <v>4</v>
      </c>
      <c r="B12" s="105" t="s">
        <v>8</v>
      </c>
      <c r="C12" s="291">
        <f>'[5]MAL3T-2013A.XLS'!$F$342</f>
        <v>13</v>
      </c>
      <c r="D12" s="260">
        <f>'[5]MAL3T-2013A.XLS'!$F$343</f>
        <v>0</v>
      </c>
      <c r="E12" s="260">
        <f>'[5]MAL3T-2013A.XLS'!$F$344</f>
        <v>0</v>
      </c>
      <c r="F12" s="260">
        <f>'[5]MAL3T-2013A.XLS'!$F$345</f>
        <v>0</v>
      </c>
      <c r="G12" s="260">
        <f>'[5]MAL3T-2013A.XLS'!$F$346</f>
        <v>0</v>
      </c>
      <c r="H12" s="292">
        <f>'[5]MAL3T-2013A.XLS'!$F$347</f>
        <v>9</v>
      </c>
      <c r="I12" s="292">
        <f>'[5]MAL3T-2013A.XLS'!$I$368</f>
        <v>0</v>
      </c>
      <c r="K12" s="253"/>
      <c r="L12" s="17"/>
    </row>
    <row r="13" spans="1:13" ht="15" customHeight="1" x14ac:dyDescent="0.3">
      <c r="A13" s="104">
        <v>5</v>
      </c>
      <c r="B13" s="105" t="s">
        <v>9</v>
      </c>
      <c r="C13" s="291">
        <f>'[6]MAL3T-2013A.XLS'!$F$394</f>
        <v>21</v>
      </c>
      <c r="D13" s="260">
        <f>'[6]MAL3T-2013A.XLS'!$F$395</f>
        <v>0</v>
      </c>
      <c r="E13" s="260">
        <f>'[6]MAL3T-2013A.XLS'!$F$396</f>
        <v>0</v>
      </c>
      <c r="F13" s="260">
        <f>'[6]MAL3T-2013A.XLS'!$F$397</f>
        <v>0</v>
      </c>
      <c r="G13" s="260">
        <f>'[6]MAL3T-2013A.XLS'!$F$398</f>
        <v>0</v>
      </c>
      <c r="H13" s="292">
        <f>'[6]MAL3T-2013A.XLS'!$F$399</f>
        <v>0</v>
      </c>
      <c r="I13" s="292">
        <f>'[6]MAL3T-2013A.XLS'!$I$420</f>
        <v>0</v>
      </c>
      <c r="K13" s="253"/>
      <c r="L13" s="17"/>
    </row>
    <row r="14" spans="1:13" ht="15" customHeight="1" x14ac:dyDescent="0.3">
      <c r="A14" s="104">
        <v>6</v>
      </c>
      <c r="B14" s="105" t="s">
        <v>10</v>
      </c>
      <c r="C14" s="291">
        <f>'[7]MAL3T-2013A.XLS'!$F$339</f>
        <v>5</v>
      </c>
      <c r="D14" s="260">
        <f>'[7]MAL3T-2013A.XLS'!$F$340</f>
        <v>1</v>
      </c>
      <c r="E14" s="260">
        <f>'[7]MAL3T-2013A.XLS'!$F$341</f>
        <v>1</v>
      </c>
      <c r="F14" s="260">
        <f>'[7]MAL3T-2013A.XLS'!$F$342</f>
        <v>1</v>
      </c>
      <c r="G14" s="260">
        <f>'[7]MAL3T-2013A.XLS'!$F$343</f>
        <v>5</v>
      </c>
      <c r="H14" s="292">
        <f>'[7]MAL3T-2013A.XLS'!$F$344</f>
        <v>1</v>
      </c>
      <c r="I14" s="292">
        <f>'[7]MAL3T-2013A.XLS'!$I$365</f>
        <v>0</v>
      </c>
      <c r="K14" s="253"/>
      <c r="L14" s="17"/>
    </row>
    <row r="15" spans="1:13" ht="15" customHeight="1" x14ac:dyDescent="0.3">
      <c r="A15" s="104">
        <v>7</v>
      </c>
      <c r="B15" s="105" t="s">
        <v>11</v>
      </c>
      <c r="C15" s="291">
        <f>'[8]MAL3T-2013A.XLS'!$F$339</f>
        <v>6</v>
      </c>
      <c r="D15" s="260">
        <f>'[8]MAL3T-2013A.XLS'!$F$340</f>
        <v>2</v>
      </c>
      <c r="E15" s="260">
        <f>'[8]MAL3T-2013A.XLS'!$F$341</f>
        <v>0</v>
      </c>
      <c r="F15" s="260">
        <f>'[8]MAL3T-2013A.XLS'!$F$342</f>
        <v>0</v>
      </c>
      <c r="G15" s="260">
        <f>'[8]MAL3T-2013A.XLS'!$F$343</f>
        <v>0</v>
      </c>
      <c r="H15" s="292">
        <f>'[8]MAL3T-2013A.XLS'!$F$344</f>
        <v>5</v>
      </c>
      <c r="I15" s="292">
        <f>'[8]MAL3T-2013A.XLS'!$I$365</f>
        <v>1</v>
      </c>
      <c r="K15" s="253"/>
      <c r="L15" s="17"/>
    </row>
    <row r="16" spans="1:13" ht="15" customHeight="1" x14ac:dyDescent="0.3">
      <c r="A16" s="104">
        <v>8</v>
      </c>
      <c r="B16" s="105" t="s">
        <v>12</v>
      </c>
      <c r="C16" s="291">
        <f>'[9]MAL3T-2013A.XLS'!$F$339</f>
        <v>5</v>
      </c>
      <c r="D16" s="260">
        <f>'[9]MAL3T-2013A.XLS'!$F$340</f>
        <v>1</v>
      </c>
      <c r="E16" s="260">
        <f>'[9]MAL3T-2013A.XLS'!$F$341</f>
        <v>0</v>
      </c>
      <c r="F16" s="260">
        <f>'[9]MAL3T-2013A.XLS'!$F$342</f>
        <v>0</v>
      </c>
      <c r="G16" s="260">
        <f>'[9]MAL3T-2013A.XLS'!$F$343</f>
        <v>0</v>
      </c>
      <c r="H16" s="292">
        <f>'[9]MAL3T-2013A.XLS'!$F$344</f>
        <v>1</v>
      </c>
      <c r="I16" s="292">
        <f>'[9]MAL3T-2013A.XLS'!$I$365</f>
        <v>1</v>
      </c>
      <c r="K16" s="253"/>
      <c r="L16" s="17"/>
    </row>
    <row r="17" spans="1:12" ht="15" customHeight="1" x14ac:dyDescent="0.3">
      <c r="A17" s="104">
        <v>9</v>
      </c>
      <c r="B17" s="105" t="s">
        <v>13</v>
      </c>
      <c r="C17" s="291">
        <f>'[10]MAL3T-2013A.XLS'!$F$339</f>
        <v>18</v>
      </c>
      <c r="D17" s="260">
        <f>'[10]MAL3T-2013A.XLS'!$F$340</f>
        <v>3</v>
      </c>
      <c r="E17" s="260">
        <f>'[10]MAL3T-2013A.XLS'!$F$341</f>
        <v>1</v>
      </c>
      <c r="F17" s="260">
        <f>'[10]MAL3T-2013A.XLS'!$F$342</f>
        <v>0</v>
      </c>
      <c r="G17" s="260">
        <f>'[10]MAL3T-2013A.XLS'!$F$343</f>
        <v>11</v>
      </c>
      <c r="H17" s="292">
        <f>'[10]MAL3T-2013A.XLS'!$F$344</f>
        <v>7</v>
      </c>
      <c r="I17" s="292">
        <f>'[10]MAL3T-2013A.XLS'!$I$365</f>
        <v>1</v>
      </c>
      <c r="K17" s="253"/>
      <c r="L17" s="17"/>
    </row>
    <row r="18" spans="1:12" ht="15" customHeight="1" x14ac:dyDescent="0.3">
      <c r="A18" s="104">
        <v>10</v>
      </c>
      <c r="B18" s="105" t="s">
        <v>14</v>
      </c>
      <c r="C18" s="291">
        <f>'[11]MAL3T-2013A.XLS'!$F$339</f>
        <v>4</v>
      </c>
      <c r="D18" s="260">
        <f>'[11]MAL3T-2013A.XLS'!$F$340</f>
        <v>22</v>
      </c>
      <c r="E18" s="260">
        <f>'[11]MAL3T-2013A.XLS'!$F$341</f>
        <v>22</v>
      </c>
      <c r="F18" s="260">
        <f>'[11]MAL3T-2013A.XLS'!$F$342</f>
        <v>0</v>
      </c>
      <c r="G18" s="260">
        <f>'[11]MAL3T-2013A.XLS'!$F$343</f>
        <v>22</v>
      </c>
      <c r="H18" s="292">
        <f>'[11]MAL3T-2013A.XLS'!$F$344</f>
        <v>1</v>
      </c>
      <c r="I18" s="292">
        <f>'[11]MAL3T-2013A.XLS'!$I$365</f>
        <v>4</v>
      </c>
      <c r="K18" s="253"/>
      <c r="L18" s="17"/>
    </row>
    <row r="19" spans="1:12" ht="15" customHeight="1" x14ac:dyDescent="0.3">
      <c r="A19" s="104">
        <v>11</v>
      </c>
      <c r="B19" s="105" t="s">
        <v>15</v>
      </c>
      <c r="C19" s="291">
        <f>'[12]MAL3T-2013A.XLS'!$F$339</f>
        <v>127</v>
      </c>
      <c r="D19" s="260">
        <f>'[12]MAL3T-2013A.XLS'!$F$340</f>
        <v>1</v>
      </c>
      <c r="E19" s="260">
        <f>'[12]MAL3T-2013A.XLS'!$F$341</f>
        <v>0</v>
      </c>
      <c r="F19" s="260">
        <f>'[12]MAL3T-2013A.XLS'!$F$342</f>
        <v>1</v>
      </c>
      <c r="G19" s="260">
        <f>'[12]MAL3T-2013A.XLS'!$F$343</f>
        <v>11</v>
      </c>
      <c r="H19" s="292">
        <f>'[12]MAL3T-2013A.XLS'!$F$344</f>
        <v>7</v>
      </c>
      <c r="I19" s="292">
        <f>'[12]MAL3T-2013A.XLS'!$I$365</f>
        <v>1</v>
      </c>
      <c r="K19" s="253"/>
      <c r="L19" s="17"/>
    </row>
    <row r="20" spans="1:12" ht="15" customHeight="1" x14ac:dyDescent="0.3">
      <c r="A20" s="104">
        <v>12</v>
      </c>
      <c r="B20" s="105" t="s">
        <v>16</v>
      </c>
      <c r="C20" s="291">
        <f>'[13]MAL3T-2013A.XLS'!$F$339</f>
        <v>15</v>
      </c>
      <c r="D20" s="260">
        <f>'[13]MAL3T-2013A.XLS'!$F$340</f>
        <v>0</v>
      </c>
      <c r="E20" s="260">
        <f>'[13]MAL3T-2013A.XLS'!$F$341</f>
        <v>0</v>
      </c>
      <c r="F20" s="260">
        <f>'[13]MAL3T-2013A.XLS'!$F$342</f>
        <v>1</v>
      </c>
      <c r="G20" s="260">
        <f>'[13]MAL3T-2013A.XLS'!$F$343</f>
        <v>3</v>
      </c>
      <c r="H20" s="292">
        <f>'[13]MAL3T-2013A.XLS'!$F$344</f>
        <v>0</v>
      </c>
      <c r="I20" s="292">
        <f>'[13]MAL3T-2013A.XLS'!$I$365</f>
        <v>1</v>
      </c>
      <c r="K20" s="253"/>
      <c r="L20" s="17"/>
    </row>
    <row r="21" spans="1:12" ht="15" customHeight="1" x14ac:dyDescent="0.3">
      <c r="A21" s="104">
        <v>13</v>
      </c>
      <c r="B21" s="105" t="s">
        <v>17</v>
      </c>
      <c r="C21" s="291">
        <f>'[14]MAL3T-2013A.XLS'!$F$339</f>
        <v>7</v>
      </c>
      <c r="D21" s="260">
        <f>'[14]MAL3T-2013A.XLS'!$F$340</f>
        <v>1</v>
      </c>
      <c r="E21" s="260">
        <f>'[14]MAL3T-2013A.XLS'!$F$341</f>
        <v>0</v>
      </c>
      <c r="F21" s="260">
        <f>'[14]MAL3T-2013A.XLS'!$F$342</f>
        <v>0</v>
      </c>
      <c r="G21" s="260">
        <f>'[14]MAL3T-2013A.XLS'!$F$343</f>
        <v>0</v>
      </c>
      <c r="H21" s="292">
        <f>'[14]MAL3T-2013A.XLS'!$F$344</f>
        <v>3</v>
      </c>
      <c r="I21" s="292">
        <f>'[14]MAL3T-2013A.XLS'!$I$366</f>
        <v>0</v>
      </c>
      <c r="K21" s="253"/>
      <c r="L21" s="17"/>
    </row>
    <row r="22" spans="1:12" ht="15" customHeight="1" x14ac:dyDescent="0.3">
      <c r="A22" s="104">
        <v>14</v>
      </c>
      <c r="B22" s="105" t="s">
        <v>18</v>
      </c>
      <c r="C22" s="291">
        <f>'[15]MAL3T-2013A.XLS'!$F$339</f>
        <v>7</v>
      </c>
      <c r="D22" s="260">
        <f>'[15]MAL3T-2013A.XLS'!$F$340</f>
        <v>0</v>
      </c>
      <c r="E22" s="260">
        <f>'[15]MAL3T-2013A.XLS'!$F$341</f>
        <v>0</v>
      </c>
      <c r="F22" s="260">
        <f>'[15]MAL3T-2013A.XLS'!$F$342</f>
        <v>2</v>
      </c>
      <c r="G22" s="260">
        <f>'[15]MAL3T-2013A.XLS'!$F$343</f>
        <v>0</v>
      </c>
      <c r="H22" s="292">
        <f>'[15]MAL3T-2013A.XLS'!$F$344</f>
        <v>4</v>
      </c>
      <c r="I22" s="292">
        <f>'[15]MAL3T-2013A.XLS'!$I$366</f>
        <v>0</v>
      </c>
      <c r="K22" s="253"/>
      <c r="L22" s="17"/>
    </row>
    <row r="23" spans="1:12" ht="15" customHeight="1" thickBot="1" x14ac:dyDescent="0.35">
      <c r="A23" s="254">
        <v>15</v>
      </c>
      <c r="B23" s="255" t="s">
        <v>19</v>
      </c>
      <c r="C23" s="293">
        <f>'[16]MAL3T-2013A.XLS'!$F$339</f>
        <v>7</v>
      </c>
      <c r="D23" s="294">
        <f>'[16]MAL3T-2013A.XLS'!$F$340</f>
        <v>0</v>
      </c>
      <c r="E23" s="294">
        <f>'[16]MAL3T-2013A.XLS'!$F$341</f>
        <v>0</v>
      </c>
      <c r="F23" s="294">
        <f>'[16]MAL3T-2013A.XLS'!$F$342</f>
        <v>1</v>
      </c>
      <c r="G23" s="294">
        <f>'[16]MAL3T-2013A.XLS'!$F$343</f>
        <v>0</v>
      </c>
      <c r="H23" s="295">
        <f>'[16]MAL3T-2013A.XLS'!$F$344</f>
        <v>2</v>
      </c>
      <c r="I23" s="295">
        <f>'[16]MAL3T-2013A.XLS'!$I$370</f>
        <v>1</v>
      </c>
      <c r="K23" s="253"/>
      <c r="L23" s="17"/>
    </row>
    <row r="24" spans="1:12" s="9" customFormat="1" ht="15" customHeight="1" x14ac:dyDescent="0.3">
      <c r="A24" s="256"/>
      <c r="B24" s="277" t="s">
        <v>239</v>
      </c>
      <c r="C24" s="284">
        <f t="shared" ref="C24:I24" si="0">SUM(C9:C23)</f>
        <v>271</v>
      </c>
      <c r="D24" s="285">
        <f t="shared" si="0"/>
        <v>50</v>
      </c>
      <c r="E24" s="285">
        <f t="shared" si="0"/>
        <v>45</v>
      </c>
      <c r="F24" s="285">
        <f t="shared" si="0"/>
        <v>9</v>
      </c>
      <c r="G24" s="285">
        <f t="shared" si="0"/>
        <v>79</v>
      </c>
      <c r="H24" s="286">
        <f t="shared" si="0"/>
        <v>60</v>
      </c>
      <c r="I24" s="287">
        <f t="shared" si="0"/>
        <v>17</v>
      </c>
      <c r="K24" s="278"/>
      <c r="L24" s="279"/>
    </row>
    <row r="25" spans="1:12" s="9" customFormat="1" ht="15" customHeight="1" x14ac:dyDescent="0.3">
      <c r="A25" s="257"/>
      <c r="B25" s="258" t="s">
        <v>236</v>
      </c>
      <c r="C25" s="259">
        <v>460</v>
      </c>
      <c r="D25" s="260">
        <v>1102</v>
      </c>
      <c r="E25" s="260">
        <v>826</v>
      </c>
      <c r="F25" s="260">
        <v>21</v>
      </c>
      <c r="G25" s="260">
        <v>366</v>
      </c>
      <c r="H25" s="261">
        <v>45</v>
      </c>
      <c r="I25" s="262">
        <v>15</v>
      </c>
      <c r="K25" s="253"/>
      <c r="L25" s="17"/>
    </row>
    <row r="26" spans="1:12" s="9" customFormat="1" ht="15" customHeight="1" x14ac:dyDescent="0.3">
      <c r="A26" s="257"/>
      <c r="B26" s="258" t="s">
        <v>237</v>
      </c>
      <c r="C26" s="259">
        <v>726</v>
      </c>
      <c r="D26" s="260">
        <v>1150</v>
      </c>
      <c r="E26" s="260">
        <v>896</v>
      </c>
      <c r="F26" s="260">
        <v>20</v>
      </c>
      <c r="G26" s="260">
        <v>418</v>
      </c>
      <c r="H26" s="261">
        <v>96</v>
      </c>
      <c r="I26" s="262">
        <v>12</v>
      </c>
      <c r="K26" s="253"/>
      <c r="L26" s="17"/>
    </row>
    <row r="27" spans="1:12" s="9" customFormat="1" ht="15" customHeight="1" x14ac:dyDescent="0.3">
      <c r="A27" s="257"/>
      <c r="B27" s="258" t="s">
        <v>238</v>
      </c>
      <c r="C27" s="259">
        <v>821</v>
      </c>
      <c r="D27" s="260">
        <v>684</v>
      </c>
      <c r="E27" s="260">
        <v>377</v>
      </c>
      <c r="F27" s="260">
        <v>31</v>
      </c>
      <c r="G27" s="260">
        <v>614</v>
      </c>
      <c r="H27" s="261">
        <v>38</v>
      </c>
      <c r="I27" s="262">
        <v>12</v>
      </c>
      <c r="K27" s="253"/>
      <c r="L27" s="17"/>
    </row>
    <row r="28" spans="1:12" s="9" customFormat="1" ht="15" customHeight="1" thickBot="1" x14ac:dyDescent="0.35">
      <c r="A28" s="263"/>
      <c r="B28" s="264" t="s">
        <v>21</v>
      </c>
      <c r="C28" s="265">
        <v>414</v>
      </c>
      <c r="D28" s="266">
        <v>697</v>
      </c>
      <c r="E28" s="266">
        <v>326</v>
      </c>
      <c r="F28" s="266">
        <v>18</v>
      </c>
      <c r="G28" s="266">
        <v>690</v>
      </c>
      <c r="H28" s="267">
        <v>44</v>
      </c>
      <c r="I28" s="268">
        <v>21</v>
      </c>
      <c r="K28" s="253"/>
      <c r="L28" s="17"/>
    </row>
    <row r="29" spans="1:12" x14ac:dyDescent="0.3">
      <c r="A29" s="269"/>
      <c r="B29" s="67"/>
      <c r="C29" s="67"/>
      <c r="D29" s="67"/>
      <c r="E29" s="67"/>
      <c r="F29" s="67"/>
      <c r="G29" s="67"/>
      <c r="H29" s="67"/>
      <c r="I29" s="67"/>
    </row>
    <row r="30" spans="1:12" x14ac:dyDescent="0.3">
      <c r="A30" s="106" t="s">
        <v>262</v>
      </c>
      <c r="B30" s="67"/>
      <c r="C30" s="67"/>
      <c r="D30" s="67"/>
      <c r="E30" s="67"/>
      <c r="F30" s="67"/>
      <c r="G30" s="67"/>
      <c r="H30" s="67"/>
      <c r="I30" s="67"/>
    </row>
    <row r="31" spans="1:12" x14ac:dyDescent="0.3">
      <c r="A31" s="106" t="s">
        <v>263</v>
      </c>
      <c r="B31" s="67"/>
      <c r="C31" s="67"/>
      <c r="D31" s="67"/>
      <c r="E31" s="67"/>
      <c r="F31" s="67"/>
      <c r="G31" s="67"/>
      <c r="H31" s="67"/>
      <c r="I31" s="67"/>
    </row>
    <row r="32" spans="1:12" x14ac:dyDescent="0.3">
      <c r="A32" s="269"/>
      <c r="B32" s="67"/>
      <c r="C32" s="67"/>
      <c r="D32" s="67"/>
      <c r="E32" s="67"/>
      <c r="F32" s="67"/>
      <c r="G32" s="67"/>
      <c r="H32" s="67"/>
      <c r="I32" s="67"/>
    </row>
    <row r="35" spans="1:12" s="9" customFormat="1" ht="15" customHeight="1" x14ac:dyDescent="0.3">
      <c r="A35" s="87"/>
      <c r="B35" s="70" t="s">
        <v>22</v>
      </c>
      <c r="C35" s="270">
        <v>763</v>
      </c>
      <c r="D35" s="270">
        <v>616</v>
      </c>
      <c r="E35" s="270">
        <v>389</v>
      </c>
      <c r="F35" s="270">
        <v>14</v>
      </c>
      <c r="G35" s="270">
        <v>639</v>
      </c>
      <c r="H35" s="271">
        <v>57</v>
      </c>
      <c r="I35" s="272">
        <v>65</v>
      </c>
      <c r="K35" s="253"/>
      <c r="L35" s="17"/>
    </row>
    <row r="36" spans="1:12" s="9" customFormat="1" ht="15" customHeight="1" x14ac:dyDescent="0.3">
      <c r="A36" s="87"/>
      <c r="B36" s="70" t="s">
        <v>23</v>
      </c>
      <c r="C36" s="270">
        <v>199</v>
      </c>
      <c r="D36" s="270">
        <v>335</v>
      </c>
      <c r="E36" s="270">
        <v>262</v>
      </c>
      <c r="F36" s="270">
        <v>14</v>
      </c>
      <c r="G36" s="270">
        <v>729</v>
      </c>
      <c r="H36" s="271">
        <v>49</v>
      </c>
      <c r="I36" s="272">
        <v>63</v>
      </c>
      <c r="K36" s="253"/>
      <c r="L36" s="17"/>
    </row>
    <row r="37" spans="1:12" s="9" customFormat="1" ht="15" customHeight="1" x14ac:dyDescent="0.3">
      <c r="A37" s="87"/>
      <c r="B37" s="70" t="s">
        <v>24</v>
      </c>
      <c r="C37" s="270">
        <v>402</v>
      </c>
      <c r="D37" s="270">
        <v>381</v>
      </c>
      <c r="E37" s="270">
        <v>119</v>
      </c>
      <c r="F37" s="270">
        <v>9</v>
      </c>
      <c r="G37" s="270">
        <v>370</v>
      </c>
      <c r="H37" s="271">
        <v>39</v>
      </c>
      <c r="I37" s="272">
        <v>76</v>
      </c>
      <c r="K37" s="253"/>
      <c r="L37" s="17"/>
    </row>
    <row r="38" spans="1:12" s="9" customFormat="1" ht="15" customHeight="1" x14ac:dyDescent="0.3">
      <c r="A38" s="87"/>
      <c r="B38" s="70" t="s">
        <v>25</v>
      </c>
      <c r="C38" s="270">
        <v>161</v>
      </c>
      <c r="D38" s="270">
        <v>82</v>
      </c>
      <c r="E38" s="270">
        <v>44</v>
      </c>
      <c r="F38" s="270">
        <v>7</v>
      </c>
      <c r="G38" s="270">
        <v>161</v>
      </c>
      <c r="H38" s="271">
        <v>46</v>
      </c>
      <c r="I38" s="272">
        <v>90</v>
      </c>
      <c r="K38" s="273"/>
    </row>
    <row r="39" spans="1:12" s="9" customFormat="1" ht="15" customHeight="1" thickBot="1" x14ac:dyDescent="0.35">
      <c r="A39" s="35"/>
      <c r="B39" s="54" t="s">
        <v>27</v>
      </c>
      <c r="C39" s="274">
        <v>235</v>
      </c>
      <c r="D39" s="274">
        <v>207</v>
      </c>
      <c r="E39" s="274">
        <v>94</v>
      </c>
      <c r="F39" s="274">
        <v>10</v>
      </c>
      <c r="G39" s="274">
        <v>206</v>
      </c>
      <c r="H39" s="275">
        <v>45</v>
      </c>
      <c r="I39" s="276" t="s">
        <v>46</v>
      </c>
      <c r="K39" s="273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FF0000"/>
  </sheetPr>
  <dimension ref="A1:S41"/>
  <sheetViews>
    <sheetView showGridLines="0" topLeftCell="B4" zoomScale="50" zoomScaleNormal="50" workbookViewId="0">
      <selection activeCell="W13" sqref="W13"/>
    </sheetView>
  </sheetViews>
  <sheetFormatPr baseColWidth="10" defaultColWidth="11.4609375" defaultRowHeight="12.45" outlineLevelRow="1" x14ac:dyDescent="0.3"/>
  <cols>
    <col min="1" max="1" width="5.69140625" style="383" customWidth="1"/>
    <col min="2" max="2" width="22.53515625" style="383" customWidth="1"/>
    <col min="3" max="16384" width="11.4609375" style="383"/>
  </cols>
  <sheetData>
    <row r="1" spans="1:19" x14ac:dyDescent="0.3">
      <c r="A1" s="652" t="s">
        <v>0</v>
      </c>
    </row>
    <row r="2" spans="1:19" s="384" customFormat="1" x14ac:dyDescent="0.3">
      <c r="A2" s="725" t="str">
        <f>A4</f>
        <v>Tabell 1 - 15 - Bruk av Individuell Plan (IP) pr. 31.12. - For klienter med behov for langvarige og koordinerte tjenester 1)</v>
      </c>
      <c r="B2" s="20"/>
      <c r="C2" s="20"/>
    </row>
    <row r="3" spans="1:19" s="384" customFormat="1" x14ac:dyDescent="0.3"/>
    <row r="4" spans="1:19" s="4" customFormat="1" ht="26.25" customHeight="1" thickBot="1" x14ac:dyDescent="0.35">
      <c r="A4" s="3" t="s">
        <v>393</v>
      </c>
    </row>
    <row r="5" spans="1:19" s="4" customFormat="1" ht="33.9" customHeight="1" thickBot="1" x14ac:dyDescent="0.35">
      <c r="A5" s="400"/>
      <c r="B5" s="615"/>
      <c r="C5" s="2206" t="s">
        <v>207</v>
      </c>
      <c r="D5" s="2209"/>
      <c r="E5" s="2209"/>
      <c r="F5" s="2210"/>
      <c r="G5" s="2211" t="s">
        <v>208</v>
      </c>
      <c r="H5" s="2212"/>
      <c r="I5" s="2212"/>
      <c r="J5" s="2212"/>
      <c r="K5" s="2213"/>
      <c r="L5" s="2206" t="s">
        <v>206</v>
      </c>
      <c r="M5" s="2207"/>
      <c r="N5" s="2208"/>
    </row>
    <row r="6" spans="1:19" s="4" customFormat="1" ht="107.25" customHeight="1" thickBot="1" x14ac:dyDescent="0.4">
      <c r="A6" s="402" t="s">
        <v>38</v>
      </c>
      <c r="B6" s="10" t="s">
        <v>3</v>
      </c>
      <c r="C6" s="677" t="s">
        <v>130</v>
      </c>
      <c r="D6" s="69" t="s">
        <v>65</v>
      </c>
      <c r="E6" s="676" t="s">
        <v>66</v>
      </c>
      <c r="F6" s="2091" t="s">
        <v>131</v>
      </c>
      <c r="G6" s="2095" t="s">
        <v>67</v>
      </c>
      <c r="H6" s="2096" t="s">
        <v>68</v>
      </c>
      <c r="I6" s="2096" t="s">
        <v>69</v>
      </c>
      <c r="J6" s="2097" t="s">
        <v>70</v>
      </c>
      <c r="K6" s="2098" t="s">
        <v>71</v>
      </c>
      <c r="L6" s="677" t="s">
        <v>132</v>
      </c>
      <c r="M6" s="678" t="s">
        <v>133</v>
      </c>
      <c r="N6" s="679" t="s">
        <v>72</v>
      </c>
      <c r="S6" s="283"/>
    </row>
    <row r="7" spans="1:19" s="239" customFormat="1" ht="15" customHeight="1" x14ac:dyDescent="0.35">
      <c r="A7" s="228">
        <v>1</v>
      </c>
      <c r="B7" s="97" t="s">
        <v>5</v>
      </c>
      <c r="C7" s="680">
        <v>216</v>
      </c>
      <c r="D7" s="681">
        <v>59</v>
      </c>
      <c r="E7" s="682">
        <v>157</v>
      </c>
      <c r="F7" s="2092">
        <v>5</v>
      </c>
      <c r="G7" s="680">
        <v>57</v>
      </c>
      <c r="H7" s="682">
        <v>20</v>
      </c>
      <c r="I7" s="680">
        <v>64</v>
      </c>
      <c r="J7" s="681">
        <v>10</v>
      </c>
      <c r="K7" s="682">
        <v>6</v>
      </c>
      <c r="L7" s="680">
        <v>18</v>
      </c>
      <c r="M7" s="681">
        <v>0</v>
      </c>
      <c r="N7" s="682">
        <v>14</v>
      </c>
      <c r="S7" s="283"/>
    </row>
    <row r="8" spans="1:19" s="239" customFormat="1" ht="15" customHeight="1" x14ac:dyDescent="0.35">
      <c r="A8" s="660">
        <v>2</v>
      </c>
      <c r="B8" s="70" t="s">
        <v>6</v>
      </c>
      <c r="C8" s="683">
        <v>162</v>
      </c>
      <c r="D8" s="684">
        <v>14</v>
      </c>
      <c r="E8" s="685">
        <v>148</v>
      </c>
      <c r="F8" s="2093">
        <v>3</v>
      </c>
      <c r="G8" s="683">
        <v>4</v>
      </c>
      <c r="H8" s="685">
        <v>10</v>
      </c>
      <c r="I8" s="683">
        <v>92</v>
      </c>
      <c r="J8" s="684">
        <v>42</v>
      </c>
      <c r="K8" s="685">
        <v>0</v>
      </c>
      <c r="L8" s="683">
        <v>1</v>
      </c>
      <c r="M8" s="684">
        <v>0</v>
      </c>
      <c r="N8" s="685">
        <v>2</v>
      </c>
      <c r="S8" s="283"/>
    </row>
    <row r="9" spans="1:19" s="239" customFormat="1" ht="15" customHeight="1" x14ac:dyDescent="0.35">
      <c r="A9" s="660">
        <v>3</v>
      </c>
      <c r="B9" s="70" t="s">
        <v>7</v>
      </c>
      <c r="C9" s="683">
        <v>155</v>
      </c>
      <c r="D9" s="684">
        <v>28</v>
      </c>
      <c r="E9" s="685">
        <v>127</v>
      </c>
      <c r="F9" s="2093">
        <v>2</v>
      </c>
      <c r="G9" s="683">
        <v>0</v>
      </c>
      <c r="H9" s="685">
        <v>0</v>
      </c>
      <c r="I9" s="683">
        <v>10</v>
      </c>
      <c r="J9" s="684">
        <v>7</v>
      </c>
      <c r="K9" s="685">
        <v>110</v>
      </c>
      <c r="L9" s="683">
        <v>21</v>
      </c>
      <c r="M9" s="684">
        <v>0</v>
      </c>
      <c r="N9" s="685">
        <v>28</v>
      </c>
      <c r="S9" s="283"/>
    </row>
    <row r="10" spans="1:19" s="239" customFormat="1" ht="15" customHeight="1" x14ac:dyDescent="0.35">
      <c r="A10" s="660">
        <v>4</v>
      </c>
      <c r="B10" s="70" t="s">
        <v>8</v>
      </c>
      <c r="C10" s="683">
        <v>33</v>
      </c>
      <c r="D10" s="684">
        <v>0</v>
      </c>
      <c r="E10" s="685">
        <v>33</v>
      </c>
      <c r="F10" s="2093">
        <v>2</v>
      </c>
      <c r="G10" s="683">
        <v>0</v>
      </c>
      <c r="H10" s="685">
        <v>0</v>
      </c>
      <c r="I10" s="683">
        <v>30</v>
      </c>
      <c r="J10" s="684">
        <v>0</v>
      </c>
      <c r="K10" s="685">
        <v>3</v>
      </c>
      <c r="L10" s="683">
        <v>1</v>
      </c>
      <c r="M10" s="684">
        <v>1</v>
      </c>
      <c r="N10" s="685">
        <v>1</v>
      </c>
      <c r="S10" s="283"/>
    </row>
    <row r="11" spans="1:19" s="239" customFormat="1" ht="15" customHeight="1" x14ac:dyDescent="0.35">
      <c r="A11" s="660">
        <v>5</v>
      </c>
      <c r="B11" s="70" t="s">
        <v>9</v>
      </c>
      <c r="C11" s="683">
        <v>28</v>
      </c>
      <c r="D11" s="684">
        <v>0</v>
      </c>
      <c r="E11" s="685">
        <v>28</v>
      </c>
      <c r="F11" s="2093">
        <v>0</v>
      </c>
      <c r="G11" s="683">
        <v>10</v>
      </c>
      <c r="H11" s="685">
        <v>9</v>
      </c>
      <c r="I11" s="683">
        <v>7</v>
      </c>
      <c r="J11" s="684">
        <v>0</v>
      </c>
      <c r="K11" s="685">
        <v>2</v>
      </c>
      <c r="L11" s="683">
        <v>0</v>
      </c>
      <c r="M11" s="684">
        <v>0</v>
      </c>
      <c r="N11" s="685">
        <v>0</v>
      </c>
      <c r="S11" s="283"/>
    </row>
    <row r="12" spans="1:19" s="239" customFormat="1" ht="15" customHeight="1" x14ac:dyDescent="0.35">
      <c r="A12" s="660">
        <v>6</v>
      </c>
      <c r="B12" s="70" t="s">
        <v>10</v>
      </c>
      <c r="C12" s="683">
        <v>122</v>
      </c>
      <c r="D12" s="684">
        <v>14</v>
      </c>
      <c r="E12" s="685">
        <v>108</v>
      </c>
      <c r="F12" s="2093">
        <v>0</v>
      </c>
      <c r="G12" s="683">
        <v>9</v>
      </c>
      <c r="H12" s="685">
        <v>40</v>
      </c>
      <c r="I12" s="683">
        <v>17</v>
      </c>
      <c r="J12" s="684">
        <v>19</v>
      </c>
      <c r="K12" s="685">
        <v>23</v>
      </c>
      <c r="L12" s="683">
        <v>1</v>
      </c>
      <c r="M12" s="684">
        <v>0</v>
      </c>
      <c r="N12" s="685">
        <v>0</v>
      </c>
      <c r="S12" s="283"/>
    </row>
    <row r="13" spans="1:19" s="239" customFormat="1" ht="15" customHeight="1" x14ac:dyDescent="0.35">
      <c r="A13" s="660">
        <v>7</v>
      </c>
      <c r="B13" s="70" t="s">
        <v>11</v>
      </c>
      <c r="C13" s="683">
        <v>49</v>
      </c>
      <c r="D13" s="684">
        <v>30</v>
      </c>
      <c r="E13" s="685">
        <v>19</v>
      </c>
      <c r="F13" s="2093">
        <v>0</v>
      </c>
      <c r="G13" s="683">
        <v>0</v>
      </c>
      <c r="H13" s="685">
        <v>0</v>
      </c>
      <c r="I13" s="683">
        <v>4</v>
      </c>
      <c r="J13" s="684">
        <v>13</v>
      </c>
      <c r="K13" s="685">
        <v>2</v>
      </c>
      <c r="L13" s="683">
        <v>14</v>
      </c>
      <c r="M13" s="684">
        <v>0</v>
      </c>
      <c r="N13" s="685">
        <v>32</v>
      </c>
      <c r="S13" s="283"/>
    </row>
    <row r="14" spans="1:19" s="239" customFormat="1" ht="15" customHeight="1" x14ac:dyDescent="0.35">
      <c r="A14" s="660">
        <v>8</v>
      </c>
      <c r="B14" s="70" t="s">
        <v>12</v>
      </c>
      <c r="C14" s="683">
        <v>6</v>
      </c>
      <c r="D14" s="684">
        <v>0</v>
      </c>
      <c r="E14" s="685">
        <v>6</v>
      </c>
      <c r="F14" s="2093">
        <v>0</v>
      </c>
      <c r="G14" s="683">
        <v>2</v>
      </c>
      <c r="H14" s="685">
        <v>4</v>
      </c>
      <c r="I14" s="683">
        <v>0</v>
      </c>
      <c r="J14" s="684">
        <v>0</v>
      </c>
      <c r="K14" s="685">
        <v>0</v>
      </c>
      <c r="L14" s="683">
        <v>0</v>
      </c>
      <c r="M14" s="684">
        <v>0</v>
      </c>
      <c r="N14" s="685">
        <v>0</v>
      </c>
      <c r="S14" s="283"/>
    </row>
    <row r="15" spans="1:19" s="239" customFormat="1" ht="15" customHeight="1" x14ac:dyDescent="0.35">
      <c r="A15" s="660">
        <v>9</v>
      </c>
      <c r="B15" s="70" t="s">
        <v>13</v>
      </c>
      <c r="C15" s="683">
        <v>33</v>
      </c>
      <c r="D15" s="684">
        <v>0</v>
      </c>
      <c r="E15" s="685">
        <v>28</v>
      </c>
      <c r="F15" s="2093">
        <v>1</v>
      </c>
      <c r="G15" s="683">
        <v>3</v>
      </c>
      <c r="H15" s="685">
        <v>1</v>
      </c>
      <c r="I15" s="683">
        <v>0</v>
      </c>
      <c r="J15" s="684">
        <v>23</v>
      </c>
      <c r="K15" s="685">
        <v>1</v>
      </c>
      <c r="L15" s="683">
        <v>22</v>
      </c>
      <c r="M15" s="684">
        <v>0</v>
      </c>
      <c r="N15" s="685">
        <v>35</v>
      </c>
      <c r="S15" s="283"/>
    </row>
    <row r="16" spans="1:19" s="239" customFormat="1" ht="15" customHeight="1" x14ac:dyDescent="0.35">
      <c r="A16" s="660">
        <v>10</v>
      </c>
      <c r="B16" s="70" t="s">
        <v>14</v>
      </c>
      <c r="C16" s="683">
        <v>71</v>
      </c>
      <c r="D16" s="684">
        <v>17</v>
      </c>
      <c r="E16" s="685">
        <v>54</v>
      </c>
      <c r="F16" s="2093">
        <v>0</v>
      </c>
      <c r="G16" s="683">
        <v>9</v>
      </c>
      <c r="H16" s="685">
        <v>0</v>
      </c>
      <c r="I16" s="683">
        <v>12</v>
      </c>
      <c r="J16" s="684">
        <v>31</v>
      </c>
      <c r="K16" s="685">
        <v>2</v>
      </c>
      <c r="L16" s="683">
        <v>18</v>
      </c>
      <c r="M16" s="684">
        <v>0</v>
      </c>
      <c r="N16" s="685">
        <v>39</v>
      </c>
      <c r="S16" s="283"/>
    </row>
    <row r="17" spans="1:19" s="239" customFormat="1" ht="15" customHeight="1" x14ac:dyDescent="0.35">
      <c r="A17" s="660">
        <v>11</v>
      </c>
      <c r="B17" s="70" t="s">
        <v>15</v>
      </c>
      <c r="C17" s="683">
        <v>153</v>
      </c>
      <c r="D17" s="684">
        <v>25</v>
      </c>
      <c r="E17" s="685">
        <v>128</v>
      </c>
      <c r="F17" s="2093">
        <v>0</v>
      </c>
      <c r="G17" s="683">
        <v>43</v>
      </c>
      <c r="H17" s="685">
        <v>7</v>
      </c>
      <c r="I17" s="683">
        <v>29</v>
      </c>
      <c r="J17" s="684">
        <v>27</v>
      </c>
      <c r="K17" s="685">
        <v>22</v>
      </c>
      <c r="L17" s="683">
        <v>45</v>
      </c>
      <c r="M17" s="684">
        <v>2</v>
      </c>
      <c r="N17" s="685">
        <v>10</v>
      </c>
      <c r="S17" s="283"/>
    </row>
    <row r="18" spans="1:19" s="239" customFormat="1" ht="15" customHeight="1" x14ac:dyDescent="0.35">
      <c r="A18" s="660">
        <v>12</v>
      </c>
      <c r="B18" s="70" t="s">
        <v>16</v>
      </c>
      <c r="C18" s="683">
        <v>318</v>
      </c>
      <c r="D18" s="684">
        <v>216</v>
      </c>
      <c r="E18" s="685">
        <v>102</v>
      </c>
      <c r="F18" s="2093">
        <v>7</v>
      </c>
      <c r="G18" s="683">
        <v>0</v>
      </c>
      <c r="H18" s="685">
        <v>0</v>
      </c>
      <c r="I18" s="683">
        <v>16</v>
      </c>
      <c r="J18" s="684">
        <v>12</v>
      </c>
      <c r="K18" s="685">
        <v>74</v>
      </c>
      <c r="L18" s="683">
        <v>0</v>
      </c>
      <c r="M18" s="684">
        <v>0</v>
      </c>
      <c r="N18" s="685">
        <v>0</v>
      </c>
      <c r="S18" s="283"/>
    </row>
    <row r="19" spans="1:19" s="239" customFormat="1" ht="15" customHeight="1" x14ac:dyDescent="0.3">
      <c r="A19" s="660">
        <v>13</v>
      </c>
      <c r="B19" s="70" t="s">
        <v>17</v>
      </c>
      <c r="C19" s="683">
        <v>80</v>
      </c>
      <c r="D19" s="684">
        <v>27</v>
      </c>
      <c r="E19" s="685">
        <v>53</v>
      </c>
      <c r="F19" s="2093">
        <v>1</v>
      </c>
      <c r="G19" s="683">
        <v>16</v>
      </c>
      <c r="H19" s="685">
        <v>1</v>
      </c>
      <c r="I19" s="683">
        <v>14</v>
      </c>
      <c r="J19" s="684">
        <v>14</v>
      </c>
      <c r="K19" s="685">
        <v>8</v>
      </c>
      <c r="L19" s="683">
        <v>178</v>
      </c>
      <c r="M19" s="684">
        <v>0</v>
      </c>
      <c r="N19" s="685">
        <v>68</v>
      </c>
    </row>
    <row r="20" spans="1:19" s="239" customFormat="1" ht="15" customHeight="1" x14ac:dyDescent="0.3">
      <c r="A20" s="660">
        <v>14</v>
      </c>
      <c r="B20" s="70" t="s">
        <v>18</v>
      </c>
      <c r="C20" s="683">
        <v>74</v>
      </c>
      <c r="D20" s="684">
        <v>30</v>
      </c>
      <c r="E20" s="685">
        <v>44</v>
      </c>
      <c r="F20" s="2093">
        <v>0</v>
      </c>
      <c r="G20" s="683">
        <v>6</v>
      </c>
      <c r="H20" s="685">
        <v>3</v>
      </c>
      <c r="I20" s="683">
        <v>1</v>
      </c>
      <c r="J20" s="684">
        <v>34</v>
      </c>
      <c r="K20" s="685">
        <v>0</v>
      </c>
      <c r="L20" s="683">
        <v>6</v>
      </c>
      <c r="M20" s="684">
        <v>5</v>
      </c>
      <c r="N20" s="685">
        <v>1</v>
      </c>
      <c r="R20" s="239" t="s">
        <v>104</v>
      </c>
    </row>
    <row r="21" spans="1:19" s="239" customFormat="1" ht="15" customHeight="1" thickBot="1" x14ac:dyDescent="0.35">
      <c r="A21" s="666">
        <v>15</v>
      </c>
      <c r="B21" s="651" t="s">
        <v>19</v>
      </c>
      <c r="C21" s="686">
        <v>74</v>
      </c>
      <c r="D21" s="687">
        <v>35</v>
      </c>
      <c r="E21" s="688">
        <v>39</v>
      </c>
      <c r="F21" s="2094">
        <v>4</v>
      </c>
      <c r="G21" s="686">
        <v>39</v>
      </c>
      <c r="H21" s="688">
        <v>0</v>
      </c>
      <c r="I21" s="686">
        <v>0</v>
      </c>
      <c r="J21" s="687">
        <v>0</v>
      </c>
      <c r="K21" s="688">
        <v>0</v>
      </c>
      <c r="L21" s="686">
        <v>0</v>
      </c>
      <c r="M21" s="687">
        <v>0</v>
      </c>
      <c r="N21" s="688">
        <v>1</v>
      </c>
    </row>
    <row r="22" spans="1:19" s="239" customFormat="1" ht="15" customHeight="1" x14ac:dyDescent="0.35">
      <c r="A22" s="705"/>
      <c r="B22" s="1643" t="s">
        <v>601</v>
      </c>
      <c r="C22" s="1767">
        <f>SUM(C7:C21)</f>
        <v>1574</v>
      </c>
      <c r="D22" s="1768">
        <f t="shared" ref="D22:N22" si="0">SUM(D7:D21)</f>
        <v>495</v>
      </c>
      <c r="E22" s="1768">
        <f t="shared" si="0"/>
        <v>1074</v>
      </c>
      <c r="F22" s="1769">
        <f t="shared" si="0"/>
        <v>25</v>
      </c>
      <c r="G22" s="1767">
        <f t="shared" si="0"/>
        <v>198</v>
      </c>
      <c r="H22" s="1768">
        <f t="shared" si="0"/>
        <v>95</v>
      </c>
      <c r="I22" s="1768">
        <f t="shared" si="0"/>
        <v>296</v>
      </c>
      <c r="J22" s="1768">
        <f t="shared" si="0"/>
        <v>232</v>
      </c>
      <c r="K22" s="1769">
        <f t="shared" si="0"/>
        <v>253</v>
      </c>
      <c r="L22" s="1764">
        <f t="shared" si="0"/>
        <v>325</v>
      </c>
      <c r="M22" s="1765">
        <f t="shared" si="0"/>
        <v>8</v>
      </c>
      <c r="N22" s="1766">
        <f t="shared" si="0"/>
        <v>231</v>
      </c>
      <c r="Q22" s="239" t="s">
        <v>104</v>
      </c>
      <c r="S22" s="283"/>
    </row>
    <row r="23" spans="1:19" s="239" customFormat="1" ht="15" customHeight="1" x14ac:dyDescent="0.35">
      <c r="A23" s="228"/>
      <c r="B23" s="97" t="s">
        <v>554</v>
      </c>
      <c r="C23" s="692">
        <v>1426</v>
      </c>
      <c r="D23" s="1657">
        <v>517</v>
      </c>
      <c r="E23" s="1657">
        <v>922</v>
      </c>
      <c r="F23" s="693">
        <v>29</v>
      </c>
      <c r="G23" s="692">
        <v>160</v>
      </c>
      <c r="H23" s="1657">
        <v>108</v>
      </c>
      <c r="I23" s="1657">
        <v>328</v>
      </c>
      <c r="J23" s="1657">
        <v>255</v>
      </c>
      <c r="K23" s="693">
        <v>210</v>
      </c>
      <c r="L23" s="692">
        <v>219</v>
      </c>
      <c r="M23" s="1657">
        <v>15</v>
      </c>
      <c r="N23" s="693">
        <v>269</v>
      </c>
      <c r="Q23" s="239" t="s">
        <v>104</v>
      </c>
      <c r="S23" s="283"/>
    </row>
    <row r="24" spans="1:19" s="239" customFormat="1" ht="15" customHeight="1" x14ac:dyDescent="0.35">
      <c r="A24" s="228"/>
      <c r="B24" s="97" t="s">
        <v>498</v>
      </c>
      <c r="C24" s="692">
        <v>1795</v>
      </c>
      <c r="D24" s="1657">
        <v>548</v>
      </c>
      <c r="E24" s="1657">
        <v>1255</v>
      </c>
      <c r="F24" s="693">
        <v>41</v>
      </c>
      <c r="G24" s="692">
        <v>179</v>
      </c>
      <c r="H24" s="1657">
        <v>76</v>
      </c>
      <c r="I24" s="1657">
        <v>331</v>
      </c>
      <c r="J24" s="1657">
        <v>284</v>
      </c>
      <c r="K24" s="693">
        <v>274</v>
      </c>
      <c r="L24" s="692">
        <v>219</v>
      </c>
      <c r="M24" s="1657">
        <v>15</v>
      </c>
      <c r="N24" s="693">
        <v>269</v>
      </c>
      <c r="Q24" s="239" t="s">
        <v>104</v>
      </c>
      <c r="S24" s="283"/>
    </row>
    <row r="25" spans="1:19" s="239" customFormat="1" ht="15" customHeight="1" x14ac:dyDescent="0.35">
      <c r="A25" s="228"/>
      <c r="B25" s="97" t="s">
        <v>483</v>
      </c>
      <c r="C25" s="692">
        <v>2217</v>
      </c>
      <c r="D25" s="1657">
        <v>655</v>
      </c>
      <c r="E25" s="1657">
        <v>1562</v>
      </c>
      <c r="F25" s="693">
        <v>50</v>
      </c>
      <c r="G25" s="692">
        <v>261</v>
      </c>
      <c r="H25" s="1657">
        <v>190</v>
      </c>
      <c r="I25" s="1657">
        <v>439</v>
      </c>
      <c r="J25" s="1657">
        <v>431</v>
      </c>
      <c r="K25" s="693">
        <v>241</v>
      </c>
      <c r="L25" s="692">
        <v>217</v>
      </c>
      <c r="M25" s="1657">
        <v>18</v>
      </c>
      <c r="N25" s="693">
        <v>401</v>
      </c>
      <c r="Q25" s="239" t="s">
        <v>104</v>
      </c>
      <c r="S25" s="283"/>
    </row>
    <row r="26" spans="1:19" s="239" customFormat="1" ht="15" customHeight="1" x14ac:dyDescent="0.35">
      <c r="A26" s="660"/>
      <c r="B26" s="70" t="s">
        <v>378</v>
      </c>
      <c r="C26" s="683">
        <v>2476</v>
      </c>
      <c r="D26" s="684">
        <v>872</v>
      </c>
      <c r="E26" s="684">
        <v>1686</v>
      </c>
      <c r="F26" s="685">
        <v>40</v>
      </c>
      <c r="G26" s="683">
        <v>250</v>
      </c>
      <c r="H26" s="684">
        <v>181</v>
      </c>
      <c r="I26" s="684">
        <v>505</v>
      </c>
      <c r="J26" s="684">
        <v>501</v>
      </c>
      <c r="K26" s="685">
        <v>257</v>
      </c>
      <c r="L26" s="683">
        <v>268</v>
      </c>
      <c r="M26" s="684">
        <v>91</v>
      </c>
      <c r="N26" s="685">
        <v>319</v>
      </c>
      <c r="Q26" s="239" t="s">
        <v>104</v>
      </c>
      <c r="S26" s="283"/>
    </row>
    <row r="27" spans="1:19" s="239" customFormat="1" ht="15" customHeight="1" x14ac:dyDescent="0.35">
      <c r="A27" s="660"/>
      <c r="B27" s="70" t="s">
        <v>331</v>
      </c>
      <c r="C27" s="683">
        <v>2486</v>
      </c>
      <c r="D27" s="684">
        <v>794</v>
      </c>
      <c r="E27" s="684">
        <v>1692</v>
      </c>
      <c r="F27" s="685">
        <v>50</v>
      </c>
      <c r="G27" s="683">
        <v>235</v>
      </c>
      <c r="H27" s="684">
        <v>205</v>
      </c>
      <c r="I27" s="684">
        <v>498</v>
      </c>
      <c r="J27" s="684">
        <v>474</v>
      </c>
      <c r="K27" s="685">
        <v>326</v>
      </c>
      <c r="L27" s="683">
        <v>249</v>
      </c>
      <c r="M27" s="684">
        <v>39</v>
      </c>
      <c r="N27" s="685">
        <v>364</v>
      </c>
      <c r="Q27" s="239" t="s">
        <v>104</v>
      </c>
      <c r="S27" s="283"/>
    </row>
    <row r="28" spans="1:19" s="239" customFormat="1" ht="15" customHeight="1" thickBot="1" x14ac:dyDescent="0.4">
      <c r="A28" s="712"/>
      <c r="B28" s="161" t="s">
        <v>314</v>
      </c>
      <c r="C28" s="686">
        <v>2368</v>
      </c>
      <c r="D28" s="687">
        <v>630</v>
      </c>
      <c r="E28" s="687">
        <v>1763</v>
      </c>
      <c r="F28" s="688">
        <v>54</v>
      </c>
      <c r="G28" s="686">
        <v>252</v>
      </c>
      <c r="H28" s="687">
        <v>321</v>
      </c>
      <c r="I28" s="687">
        <v>532</v>
      </c>
      <c r="J28" s="687">
        <v>443</v>
      </c>
      <c r="K28" s="688">
        <v>215</v>
      </c>
      <c r="L28" s="686">
        <v>255</v>
      </c>
      <c r="M28" s="687">
        <v>12</v>
      </c>
      <c r="N28" s="688">
        <v>413</v>
      </c>
      <c r="Q28" s="239" t="s">
        <v>104</v>
      </c>
      <c r="S28" s="283"/>
    </row>
    <row r="29" spans="1:19" s="119" customFormat="1" ht="15" hidden="1" customHeight="1" outlineLevel="1" thickBot="1" x14ac:dyDescent="0.35">
      <c r="A29" s="390"/>
      <c r="B29" s="1624" t="s">
        <v>290</v>
      </c>
      <c r="C29" s="1649">
        <v>2572</v>
      </c>
      <c r="D29" s="1650">
        <v>801</v>
      </c>
      <c r="E29" s="1650">
        <v>1771</v>
      </c>
      <c r="F29" s="1651">
        <v>38</v>
      </c>
      <c r="G29" s="1652">
        <v>242</v>
      </c>
      <c r="H29" s="1650">
        <v>233</v>
      </c>
      <c r="I29" s="1650">
        <v>516</v>
      </c>
      <c r="J29" s="1650">
        <v>451</v>
      </c>
      <c r="K29" s="1653">
        <v>329</v>
      </c>
      <c r="L29" s="1654">
        <v>228</v>
      </c>
      <c r="M29" s="1655">
        <v>26</v>
      </c>
      <c r="N29" s="1656">
        <v>222</v>
      </c>
    </row>
    <row r="30" spans="1:19" s="9" customFormat="1" ht="15" customHeight="1" collapsed="1" x14ac:dyDescent="0.3">
      <c r="A30" s="416" t="s">
        <v>354</v>
      </c>
      <c r="B30" s="695"/>
      <c r="C30" s="695"/>
      <c r="D30" s="695"/>
      <c r="E30" s="695"/>
      <c r="F30" s="695"/>
      <c r="G30" s="695"/>
      <c r="H30" s="695"/>
      <c r="I30" s="695"/>
      <c r="J30" s="695"/>
      <c r="K30" s="695"/>
      <c r="L30" s="695"/>
      <c r="M30" s="695"/>
      <c r="N30" s="695"/>
      <c r="O30" s="695"/>
      <c r="Q30" s="9" t="s">
        <v>104</v>
      </c>
    </row>
    <row r="31" spans="1:19" s="9" customFormat="1" ht="15" customHeight="1" x14ac:dyDescent="0.3">
      <c r="A31" s="383" t="s">
        <v>205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</row>
    <row r="32" spans="1:19" ht="15" customHeight="1" x14ac:dyDescent="0.3">
      <c r="A32" s="652" t="s">
        <v>355</v>
      </c>
    </row>
    <row r="33" spans="1:13" x14ac:dyDescent="0.3">
      <c r="A33" s="652" t="s">
        <v>356</v>
      </c>
    </row>
    <row r="41" spans="1:13" x14ac:dyDescent="0.3">
      <c r="M41" s="383" t="s">
        <v>104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3"/>
  <sheetViews>
    <sheetView showGridLines="0" zoomScale="70" zoomScaleNormal="70" workbookViewId="0">
      <selection activeCell="N7" sqref="N7"/>
    </sheetView>
  </sheetViews>
  <sheetFormatPr baseColWidth="10" defaultColWidth="11.4609375" defaultRowHeight="12.45" outlineLevelRow="1" x14ac:dyDescent="0.3"/>
  <cols>
    <col min="1" max="1" width="8.07421875" style="1329" customWidth="1"/>
    <col min="2" max="2" width="22.84375" style="1289" customWidth="1"/>
    <col min="3" max="3" width="12.53515625" style="1289" customWidth="1"/>
    <col min="4" max="4" width="11" style="1289" customWidth="1"/>
    <col min="5" max="5" width="12.07421875" style="1289" customWidth="1"/>
    <col min="6" max="8" width="11" style="1289" customWidth="1"/>
    <col min="9" max="9" width="12.53515625" style="1289" customWidth="1"/>
    <col min="10" max="10" width="11" style="1289" customWidth="1"/>
    <col min="11" max="11" width="13.23046875" style="1289" customWidth="1"/>
    <col min="12" max="16384" width="11.4609375" style="1289"/>
  </cols>
  <sheetData>
    <row r="2" spans="1:15" x14ac:dyDescent="0.3">
      <c r="A2" s="1288" t="s">
        <v>0</v>
      </c>
    </row>
    <row r="3" spans="1:15" x14ac:dyDescent="0.3">
      <c r="A3" s="1288"/>
    </row>
    <row r="4" spans="1:15" x14ac:dyDescent="0.3">
      <c r="A4" s="1288" t="str">
        <f>A8</f>
        <v>Tabell 4-1-A   Økonomisk sosialhjelp - brutto og netto utgift - regnskapsført for perioden 01.01.-31.12.2020.  Hele byen.</v>
      </c>
    </row>
    <row r="5" spans="1:15" x14ac:dyDescent="0.3">
      <c r="A5" s="1288"/>
    </row>
    <row r="6" spans="1:15" x14ac:dyDescent="0.3">
      <c r="A6" s="1288"/>
    </row>
    <row r="7" spans="1:15" ht="24.75" customHeight="1" x14ac:dyDescent="0.3">
      <c r="A7" s="1288"/>
    </row>
    <row r="8" spans="1:15" ht="24" customHeight="1" thickBot="1" x14ac:dyDescent="0.35">
      <c r="A8" s="1290" t="s">
        <v>632</v>
      </c>
      <c r="B8" s="1291"/>
      <c r="C8" s="1291"/>
      <c r="D8" s="1291"/>
      <c r="E8" s="1291"/>
      <c r="F8" s="1291"/>
      <c r="I8" s="1292"/>
    </row>
    <row r="9" spans="1:15" s="1292" customFormat="1" ht="20.25" customHeight="1" x14ac:dyDescent="0.35">
      <c r="A9" s="1293"/>
      <c r="B9" s="1294"/>
      <c r="C9" s="2214" t="s">
        <v>402</v>
      </c>
      <c r="D9" s="2215"/>
      <c r="E9" s="2215"/>
      <c r="F9" s="2214" t="s">
        <v>403</v>
      </c>
      <c r="G9" s="2215"/>
      <c r="H9" s="2216"/>
      <c r="I9" s="2214" t="s">
        <v>404</v>
      </c>
      <c r="J9" s="2217"/>
      <c r="K9" s="2218"/>
      <c r="O9" s="1295"/>
    </row>
    <row r="10" spans="1:15" s="1292" customFormat="1" ht="38.25" customHeight="1" thickBot="1" x14ac:dyDescent="0.4">
      <c r="A10" s="1881"/>
      <c r="B10" s="1880"/>
      <c r="C10" s="1297" t="s">
        <v>405</v>
      </c>
      <c r="D10" s="1298" t="s">
        <v>406</v>
      </c>
      <c r="E10" s="1299" t="s">
        <v>407</v>
      </c>
      <c r="F10" s="1300" t="s">
        <v>408</v>
      </c>
      <c r="G10" s="1301" t="s">
        <v>409</v>
      </c>
      <c r="H10" s="1302" t="s">
        <v>407</v>
      </c>
      <c r="I10" s="1300" t="s">
        <v>410</v>
      </c>
      <c r="J10" s="1303" t="s">
        <v>411</v>
      </c>
      <c r="K10" s="1304" t="s">
        <v>407</v>
      </c>
    </row>
    <row r="11" spans="1:15" s="1292" customFormat="1" ht="15.65" customHeight="1" x14ac:dyDescent="0.35">
      <c r="A11" s="1883"/>
      <c r="B11" s="2232" t="s">
        <v>617</v>
      </c>
      <c r="C11" s="1804">
        <v>1366795034.3100002</v>
      </c>
      <c r="D11" s="2233">
        <v>100574011.99000001</v>
      </c>
      <c r="E11" s="1806">
        <f>SUM(C11-D11)</f>
        <v>1266221022.3200002</v>
      </c>
      <c r="F11" s="1804">
        <v>28782413.68</v>
      </c>
      <c r="G11" s="2233">
        <v>17154690.120000001</v>
      </c>
      <c r="H11" s="1806">
        <f>SUM(F11-G11)</f>
        <v>11627723.559999999</v>
      </c>
      <c r="I11" s="1804">
        <f>SUM(C11+F11)</f>
        <v>1395577447.9900002</v>
      </c>
      <c r="J11" s="2233">
        <f>SUM(D11+G11)</f>
        <v>117728702.11000001</v>
      </c>
      <c r="K11" s="1806">
        <f>SUM(E11+H11)</f>
        <v>1277848745.8800001</v>
      </c>
    </row>
    <row r="12" spans="1:15" s="1292" customFormat="1" ht="18.649999999999999" customHeight="1" thickBot="1" x14ac:dyDescent="0.4">
      <c r="A12" s="1327"/>
      <c r="B12" s="1356" t="s">
        <v>413</v>
      </c>
      <c r="C12" s="1619">
        <v>60694594.18999999</v>
      </c>
      <c r="D12" s="2234">
        <v>4293150.8600000003</v>
      </c>
      <c r="E12" s="1332">
        <f t="shared" ref="E12:E16" si="0">SUM(C12-D12)</f>
        <v>56401443.329999991</v>
      </c>
      <c r="F12" s="1619">
        <v>1168776</v>
      </c>
      <c r="G12" s="2235">
        <v>738752.31</v>
      </c>
      <c r="H12" s="1332">
        <f t="shared" ref="H12:H16" si="1">SUM(F12-G12)</f>
        <v>430023.68999999994</v>
      </c>
      <c r="I12" s="1333">
        <f>SUM(C12+F12)</f>
        <v>61863370.18999999</v>
      </c>
      <c r="J12" s="2236">
        <f t="shared" ref="J12:K16" si="2">SUM(D12+G12)</f>
        <v>5031903.17</v>
      </c>
      <c r="K12" s="1332">
        <f t="shared" si="2"/>
        <v>56831467.019999988</v>
      </c>
    </row>
    <row r="13" spans="1:15" s="1292" customFormat="1" ht="15.65" customHeight="1" x14ac:dyDescent="0.35">
      <c r="A13" s="1883"/>
      <c r="B13" s="2232" t="s">
        <v>618</v>
      </c>
      <c r="C13" s="1398">
        <v>907167252.3900001</v>
      </c>
      <c r="D13" s="2237">
        <v>66184695.659999996</v>
      </c>
      <c r="E13" s="1400">
        <f t="shared" si="0"/>
        <v>840982556.73000014</v>
      </c>
      <c r="F13" s="1398">
        <v>18349534.670000002</v>
      </c>
      <c r="G13" s="2237">
        <v>11012887.210000001</v>
      </c>
      <c r="H13" s="1400">
        <f t="shared" si="1"/>
        <v>7336647.4600000009</v>
      </c>
      <c r="I13" s="1398">
        <f>SUM(C13+F13)</f>
        <v>925516787.06000006</v>
      </c>
      <c r="J13" s="2237">
        <f t="shared" si="2"/>
        <v>77197582.870000005</v>
      </c>
      <c r="K13" s="1400">
        <f t="shared" si="2"/>
        <v>848319204.19000018</v>
      </c>
    </row>
    <row r="14" spans="1:15" s="1292" customFormat="1" ht="18.649999999999999" customHeight="1" thickBot="1" x14ac:dyDescent="0.4">
      <c r="A14" s="1327"/>
      <c r="B14" s="1356" t="s">
        <v>413</v>
      </c>
      <c r="C14" s="2238">
        <v>41149773.349999994</v>
      </c>
      <c r="D14" s="2235">
        <v>3017186.48</v>
      </c>
      <c r="E14" s="2239">
        <f t="shared" si="0"/>
        <v>38132586.869999997</v>
      </c>
      <c r="F14" s="2238">
        <v>827376</v>
      </c>
      <c r="G14" s="2235">
        <v>500764.52</v>
      </c>
      <c r="H14" s="2239">
        <f t="shared" si="1"/>
        <v>326611.48</v>
      </c>
      <c r="I14" s="2240">
        <f>SUM(C14+F14)</f>
        <v>41977149.349999994</v>
      </c>
      <c r="J14" s="2241">
        <f t="shared" si="2"/>
        <v>3517951</v>
      </c>
      <c r="K14" s="2239">
        <f t="shared" si="2"/>
        <v>38459198.349999994</v>
      </c>
    </row>
    <row r="15" spans="1:15" s="1292" customFormat="1" ht="15.65" customHeight="1" x14ac:dyDescent="0.35">
      <c r="A15" s="1883"/>
      <c r="B15" s="2232" t="s">
        <v>619</v>
      </c>
      <c r="C15" s="1398">
        <v>337176078.98000002</v>
      </c>
      <c r="D15" s="2237">
        <v>27832152.269999996</v>
      </c>
      <c r="E15" s="1400">
        <f t="shared" si="0"/>
        <v>309343926.71000004</v>
      </c>
      <c r="F15" s="1398">
        <v>7287380.3600000003</v>
      </c>
      <c r="G15" s="2237">
        <v>4307873.6199999992</v>
      </c>
      <c r="H15" s="1400">
        <f t="shared" si="1"/>
        <v>2979506.7400000012</v>
      </c>
      <c r="I15" s="1398">
        <f t="shared" ref="I15:I16" si="3">SUM(C15+F15)</f>
        <v>344463459.34000003</v>
      </c>
      <c r="J15" s="2237">
        <f t="shared" si="2"/>
        <v>32140025.889999993</v>
      </c>
      <c r="K15" s="1400">
        <f t="shared" si="2"/>
        <v>312323433.45000005</v>
      </c>
    </row>
    <row r="16" spans="1:15" s="1292" customFormat="1" ht="18.649999999999999" customHeight="1" thickBot="1" x14ac:dyDescent="0.4">
      <c r="A16" s="1327"/>
      <c r="B16" s="1356" t="s">
        <v>413</v>
      </c>
      <c r="C16" s="1807">
        <v>14703701.780000001</v>
      </c>
      <c r="D16" s="2242">
        <v>904868.37000000011</v>
      </c>
      <c r="E16" s="2243">
        <f t="shared" si="0"/>
        <v>13798833.41</v>
      </c>
      <c r="F16" s="1807">
        <v>276026</v>
      </c>
      <c r="G16" s="2242">
        <v>172886.59000000003</v>
      </c>
      <c r="H16" s="2243">
        <f t="shared" si="1"/>
        <v>103139.40999999997</v>
      </c>
      <c r="I16" s="2244">
        <f t="shared" si="3"/>
        <v>14979727.780000001</v>
      </c>
      <c r="J16" s="2245">
        <f t="shared" si="2"/>
        <v>1077754.9600000002</v>
      </c>
      <c r="K16" s="2243">
        <f t="shared" si="2"/>
        <v>13901972.82</v>
      </c>
    </row>
    <row r="17" spans="1:15" s="1292" customFormat="1" ht="15.65" customHeight="1" x14ac:dyDescent="0.35">
      <c r="A17" s="1883"/>
      <c r="B17" s="2232" t="s">
        <v>566</v>
      </c>
      <c r="C17" s="2246">
        <v>1344601307.7299998</v>
      </c>
      <c r="D17" s="2236">
        <v>83554713.86999999</v>
      </c>
      <c r="E17" s="1332">
        <v>1261046593.8599997</v>
      </c>
      <c r="F17" s="2246">
        <v>29005486.970000003</v>
      </c>
      <c r="G17" s="2236">
        <v>17107143.899999999</v>
      </c>
      <c r="H17" s="2247">
        <v>11898343.070000004</v>
      </c>
      <c r="I17" s="1333">
        <v>1400815645.9099998</v>
      </c>
      <c r="J17" s="2236">
        <v>100661857.77</v>
      </c>
      <c r="K17" s="2247">
        <v>1300153788.1399999</v>
      </c>
    </row>
    <row r="18" spans="1:15" s="1292" customFormat="1" ht="18.649999999999999" customHeight="1" thickBot="1" x14ac:dyDescent="0.4">
      <c r="A18" s="1327"/>
      <c r="B18" s="1356" t="s">
        <v>413</v>
      </c>
      <c r="C18" s="2248">
        <v>68637620.910000011</v>
      </c>
      <c r="D18" s="2242">
        <v>4161621.5400000005</v>
      </c>
      <c r="E18" s="2249">
        <v>64475999.370000005</v>
      </c>
      <c r="F18" s="2248">
        <v>1187920.77</v>
      </c>
      <c r="G18" s="2242">
        <v>768340.21000000008</v>
      </c>
      <c r="H18" s="2250">
        <v>419580.56000000006</v>
      </c>
      <c r="I18" s="1807">
        <v>69825541.680000007</v>
      </c>
      <c r="J18" s="2242">
        <v>4929961.75</v>
      </c>
      <c r="K18" s="2250">
        <v>64895579.93</v>
      </c>
      <c r="N18" s="1292" t="s">
        <v>104</v>
      </c>
    </row>
    <row r="19" spans="1:15" s="1292" customFormat="1" ht="38.049999999999997" hidden="1" customHeight="1" x14ac:dyDescent="0.35">
      <c r="A19" s="1305"/>
      <c r="B19" s="1306"/>
      <c r="C19" s="1330"/>
      <c r="D19" s="1331"/>
      <c r="E19" s="1332"/>
      <c r="F19" s="1333"/>
      <c r="G19" s="1331"/>
      <c r="H19" s="1332"/>
      <c r="I19" s="1333"/>
      <c r="J19" s="1331"/>
      <c r="K19" s="1332"/>
    </row>
    <row r="20" spans="1:15" s="1292" customFormat="1" ht="15.65" customHeight="1" x14ac:dyDescent="0.35">
      <c r="A20" s="1883"/>
      <c r="B20" s="1884" t="s">
        <v>531</v>
      </c>
      <c r="C20" s="1885">
        <v>844824311.57000005</v>
      </c>
      <c r="D20" s="1805">
        <v>-59143595.369999997</v>
      </c>
      <c r="E20" s="1806">
        <v>785680716.19999981</v>
      </c>
      <c r="F20" s="1804">
        <v>17884613.940000001</v>
      </c>
      <c r="G20" s="1805">
        <v>-10731316.470000001</v>
      </c>
      <c r="H20" s="1806">
        <v>7153297.4700000007</v>
      </c>
      <c r="I20" s="1804">
        <v>862708925.51000011</v>
      </c>
      <c r="J20" s="1805">
        <v>-69874911.840000004</v>
      </c>
      <c r="K20" s="1806">
        <v>792834013.66999984</v>
      </c>
    </row>
    <row r="21" spans="1:15" s="1292" customFormat="1" ht="18.649999999999999" customHeight="1" x14ac:dyDescent="0.35">
      <c r="A21" s="1327"/>
      <c r="B21" s="1312" t="s">
        <v>413</v>
      </c>
      <c r="C21" s="1313">
        <v>41820575.410000004</v>
      </c>
      <c r="D21" s="1314">
        <v>-2903727.9499999993</v>
      </c>
      <c r="E21" s="1315">
        <v>38916847.460000001</v>
      </c>
      <c r="F21" s="1313">
        <v>686581.26</v>
      </c>
      <c r="G21" s="1314">
        <v>-487331.90000000008</v>
      </c>
      <c r="H21" s="1315">
        <v>199249.36</v>
      </c>
      <c r="I21" s="1313">
        <v>42507156.670000002</v>
      </c>
      <c r="J21" s="1314">
        <v>-3391059.8499999996</v>
      </c>
      <c r="K21" s="1315">
        <v>39116096.82</v>
      </c>
    </row>
    <row r="22" spans="1:15" s="1292" customFormat="1" ht="15.9" customHeight="1" x14ac:dyDescent="0.35">
      <c r="A22" s="1305"/>
      <c r="B22" s="1306" t="s">
        <v>519</v>
      </c>
      <c r="C22" s="1307">
        <v>354988744.07999998</v>
      </c>
      <c r="D22" s="1308">
        <v>-21805306.829999998</v>
      </c>
      <c r="E22" s="1309">
        <v>333183437.25</v>
      </c>
      <c r="F22" s="1310">
        <v>7392970.04</v>
      </c>
      <c r="G22" s="1308">
        <v>-4178923.4000000004</v>
      </c>
      <c r="H22" s="1309">
        <v>3214046.6399999997</v>
      </c>
      <c r="I22" s="1310">
        <v>362381714.12</v>
      </c>
      <c r="J22" s="1308">
        <v>-25984230.229999997</v>
      </c>
      <c r="K22" s="1309">
        <v>336397483.88999999</v>
      </c>
      <c r="O22" s="1292" t="s">
        <v>104</v>
      </c>
    </row>
    <row r="23" spans="1:15" s="1292" customFormat="1" ht="15.9" customHeight="1" thickBot="1" x14ac:dyDescent="0.4">
      <c r="A23" s="1316"/>
      <c r="B23" s="1317" t="s">
        <v>413</v>
      </c>
      <c r="C23" s="1318">
        <v>17885502.84</v>
      </c>
      <c r="D23" s="1319">
        <v>-953327.50000000012</v>
      </c>
      <c r="E23" s="1320">
        <v>16932175.34</v>
      </c>
      <c r="F23" s="1318">
        <v>286364.51</v>
      </c>
      <c r="G23" s="1319">
        <v>-288121.16000000003</v>
      </c>
      <c r="H23" s="1320">
        <v>-1756.6500000000233</v>
      </c>
      <c r="I23" s="1318">
        <v>18171867.350000001</v>
      </c>
      <c r="J23" s="1319">
        <v>-1241448.6600000001</v>
      </c>
      <c r="K23" s="1320">
        <v>16930418.690000001</v>
      </c>
    </row>
    <row r="24" spans="1:15" s="1292" customFormat="1" ht="15.9" customHeight="1" x14ac:dyDescent="0.35">
      <c r="A24" s="1882"/>
      <c r="B24" s="1335" t="s">
        <v>510</v>
      </c>
      <c r="C24" s="1330">
        <v>1383765933.4299998</v>
      </c>
      <c r="D24" s="1331">
        <v>-100047920.42000002</v>
      </c>
      <c r="E24" s="1332">
        <v>1283718013.01</v>
      </c>
      <c r="F24" s="1333">
        <v>29470768.68</v>
      </c>
      <c r="G24" s="1331">
        <v>-17235339.039999999</v>
      </c>
      <c r="H24" s="1332">
        <v>12235429.639999999</v>
      </c>
      <c r="I24" s="1333">
        <v>1413236702.1100001</v>
      </c>
      <c r="J24" s="1331">
        <v>-117283259.45999999</v>
      </c>
      <c r="K24" s="1332">
        <v>1295953442.6500001</v>
      </c>
    </row>
    <row r="25" spans="1:15" s="1292" customFormat="1" ht="15.9" customHeight="1" x14ac:dyDescent="0.35">
      <c r="A25" s="1327"/>
      <c r="B25" s="1312" t="s">
        <v>413</v>
      </c>
      <c r="C25" s="1313">
        <v>76553972.950000003</v>
      </c>
      <c r="D25" s="1314">
        <v>-3858464.7000000007</v>
      </c>
      <c r="E25" s="1315">
        <v>72695508.25</v>
      </c>
      <c r="F25" s="1313">
        <v>1356177.98</v>
      </c>
      <c r="G25" s="1314">
        <v>-626212.14</v>
      </c>
      <c r="H25" s="1315">
        <v>729965.84</v>
      </c>
      <c r="I25" s="1313">
        <v>77910150.929999992</v>
      </c>
      <c r="J25" s="1314">
        <v>-4484676.8399999989</v>
      </c>
      <c r="K25" s="1315">
        <v>73425474.090000004</v>
      </c>
    </row>
    <row r="26" spans="1:15" s="1292" customFormat="1" ht="15.9" customHeight="1" x14ac:dyDescent="0.35">
      <c r="A26" s="1305"/>
      <c r="B26" s="1306" t="s">
        <v>508</v>
      </c>
      <c r="C26" s="1307">
        <v>920919513.10000002</v>
      </c>
      <c r="D26" s="1308">
        <v>-62350560.809999995</v>
      </c>
      <c r="E26" s="1309">
        <v>858568952.29000008</v>
      </c>
      <c r="F26" s="1310">
        <v>18454207.539999999</v>
      </c>
      <c r="G26" s="1308">
        <v>-11411945.330000002</v>
      </c>
      <c r="H26" s="1309">
        <v>7042262.209999999</v>
      </c>
      <c r="I26" s="1310">
        <v>939373720.6400001</v>
      </c>
      <c r="J26" s="1308">
        <v>-73762506.140000015</v>
      </c>
      <c r="K26" s="1309">
        <v>865611214.5</v>
      </c>
    </row>
    <row r="27" spans="1:15" s="1292" customFormat="1" ht="15.9" customHeight="1" x14ac:dyDescent="0.35">
      <c r="A27" s="1311"/>
      <c r="B27" s="1312" t="s">
        <v>413</v>
      </c>
      <c r="C27" s="1313">
        <v>52431350.610000007</v>
      </c>
      <c r="D27" s="1314">
        <v>-3793517.66</v>
      </c>
      <c r="E27" s="1315">
        <v>48637832.950000003</v>
      </c>
      <c r="F27" s="1313">
        <v>897431</v>
      </c>
      <c r="G27" s="1314">
        <v>-461975.54</v>
      </c>
      <c r="H27" s="1315">
        <v>435455.45999999996</v>
      </c>
      <c r="I27" s="1313">
        <v>53328781.610000007</v>
      </c>
      <c r="J27" s="1314">
        <v>-4255493.2</v>
      </c>
      <c r="K27" s="1315">
        <v>49073288.409999996</v>
      </c>
    </row>
    <row r="28" spans="1:15" s="1292" customFormat="1" ht="15.9" customHeight="1" x14ac:dyDescent="0.35">
      <c r="A28" s="1305"/>
      <c r="B28" s="1306" t="s">
        <v>509</v>
      </c>
      <c r="C28" s="1307">
        <v>349657758.35000002</v>
      </c>
      <c r="D28" s="1308">
        <v>-22315599.490000002</v>
      </c>
      <c r="E28" s="1309">
        <v>327342158.86000001</v>
      </c>
      <c r="F28" s="1310">
        <v>6853139.3999999994</v>
      </c>
      <c r="G28" s="1308">
        <v>-3239280.91</v>
      </c>
      <c r="H28" s="1309">
        <v>3613858.49</v>
      </c>
      <c r="I28" s="1310">
        <v>356510897.75</v>
      </c>
      <c r="J28" s="1308">
        <v>-25554880.400000002</v>
      </c>
      <c r="K28" s="1309">
        <v>330956017.35000002</v>
      </c>
    </row>
    <row r="29" spans="1:15" s="1292" customFormat="1" ht="15.9" customHeight="1" thickBot="1" x14ac:dyDescent="0.4">
      <c r="A29" s="1316"/>
      <c r="B29" s="1317" t="s">
        <v>413</v>
      </c>
      <c r="C29" s="1318">
        <v>20309497.019999996</v>
      </c>
      <c r="D29" s="1319">
        <v>-2097582.42</v>
      </c>
      <c r="E29" s="1320">
        <v>18211914.600000001</v>
      </c>
      <c r="F29" s="1318">
        <v>193738</v>
      </c>
      <c r="G29" s="1319">
        <v>-53274.94</v>
      </c>
      <c r="H29" s="1320">
        <v>140463.06</v>
      </c>
      <c r="I29" s="1318">
        <v>20503235.019999996</v>
      </c>
      <c r="J29" s="1319">
        <v>-2150857.36</v>
      </c>
      <c r="K29" s="1320">
        <v>18352377.659999996</v>
      </c>
    </row>
    <row r="30" spans="1:15" s="1329" customFormat="1" ht="15.9" customHeight="1" x14ac:dyDescent="0.35">
      <c r="A30" s="1321"/>
      <c r="B30" s="1322" t="s">
        <v>484</v>
      </c>
      <c r="C30" s="1323">
        <v>1371858734.47</v>
      </c>
      <c r="D30" s="1324">
        <v>-80266880.060000002</v>
      </c>
      <c r="E30" s="1325">
        <v>1291591854.4099998</v>
      </c>
      <c r="F30" s="1326">
        <v>29658417.140000004</v>
      </c>
      <c r="G30" s="1324">
        <v>-17895286.209999997</v>
      </c>
      <c r="H30" s="1325">
        <v>11763130.930000002</v>
      </c>
      <c r="I30" s="1326">
        <v>1401517151.6099999</v>
      </c>
      <c r="J30" s="1324">
        <v>-98162166.269999966</v>
      </c>
      <c r="K30" s="1325">
        <v>1303354985.3399999</v>
      </c>
    </row>
    <row r="31" spans="1:15" s="1329" customFormat="1" ht="15.9" customHeight="1" x14ac:dyDescent="0.35">
      <c r="A31" s="1327"/>
      <c r="B31" s="1312" t="s">
        <v>413</v>
      </c>
      <c r="C31" s="1328">
        <v>83368698.720000014</v>
      </c>
      <c r="D31" s="1314">
        <v>-5313132.9399999985</v>
      </c>
      <c r="E31" s="1315">
        <v>78055565.779999986</v>
      </c>
      <c r="F31" s="1313">
        <v>1540172.45</v>
      </c>
      <c r="G31" s="1314">
        <v>-563560.13</v>
      </c>
      <c r="H31" s="1315">
        <v>976612.32000000007</v>
      </c>
      <c r="I31" s="1313">
        <v>84908871.170000017</v>
      </c>
      <c r="J31" s="1314">
        <v>-5876693.0699999994</v>
      </c>
      <c r="K31" s="1315">
        <v>79032178.099999994</v>
      </c>
    </row>
    <row r="32" spans="1:15" s="1329" customFormat="1" ht="15.9" customHeight="1" x14ac:dyDescent="0.35">
      <c r="A32" s="1305"/>
      <c r="B32" s="1306" t="s">
        <v>426</v>
      </c>
      <c r="C32" s="1307">
        <v>904701187.92000008</v>
      </c>
      <c r="D32" s="1308">
        <v>-53498736.489999995</v>
      </c>
      <c r="E32" s="1309">
        <v>851202451.43000007</v>
      </c>
      <c r="F32" s="1310">
        <v>19308760.100000001</v>
      </c>
      <c r="G32" s="1308">
        <v>-11894307.229999999</v>
      </c>
      <c r="H32" s="1309">
        <v>7414452.870000001</v>
      </c>
      <c r="I32" s="1310">
        <v>924009948.0200001</v>
      </c>
      <c r="J32" s="1308">
        <v>-65393043.719999991</v>
      </c>
      <c r="K32" s="1309">
        <v>858616904.29999995</v>
      </c>
    </row>
    <row r="33" spans="1:11" s="1329" customFormat="1" ht="15.9" customHeight="1" x14ac:dyDescent="0.35">
      <c r="A33" s="1311"/>
      <c r="B33" s="1312" t="s">
        <v>413</v>
      </c>
      <c r="C33" s="1313">
        <v>51963088.460000001</v>
      </c>
      <c r="D33" s="1314">
        <v>-4664261.96</v>
      </c>
      <c r="E33" s="1315">
        <v>47298826.5</v>
      </c>
      <c r="F33" s="1313">
        <v>753064.7</v>
      </c>
      <c r="G33" s="1314">
        <v>-339372.81</v>
      </c>
      <c r="H33" s="1315">
        <v>413691.89</v>
      </c>
      <c r="I33" s="1313">
        <v>52716153.160000004</v>
      </c>
      <c r="J33" s="1314">
        <v>-5003634.7699999996</v>
      </c>
      <c r="K33" s="1315">
        <v>47712518.390000001</v>
      </c>
    </row>
    <row r="34" spans="1:11" s="1292" customFormat="1" ht="15.9" customHeight="1" x14ac:dyDescent="0.35">
      <c r="A34" s="1305"/>
      <c r="B34" s="1306" t="s">
        <v>469</v>
      </c>
      <c r="C34" s="1307">
        <v>329873046.57999998</v>
      </c>
      <c r="D34" s="1308">
        <v>-18187294.449999999</v>
      </c>
      <c r="E34" s="1309">
        <v>311685752.13</v>
      </c>
      <c r="F34" s="1310">
        <v>7199928.5199999996</v>
      </c>
      <c r="G34" s="1308">
        <v>-4305946.3499999996</v>
      </c>
      <c r="H34" s="1309">
        <v>2893982.1700000004</v>
      </c>
      <c r="I34" s="1310">
        <v>337072975.09999996</v>
      </c>
      <c r="J34" s="1308">
        <v>-22493240.800000001</v>
      </c>
      <c r="K34" s="1309">
        <v>314579734.29999995</v>
      </c>
    </row>
    <row r="35" spans="1:11" s="1292" customFormat="1" ht="15.9" customHeight="1" thickBot="1" x14ac:dyDescent="0.4">
      <c r="A35" s="1316"/>
      <c r="B35" s="1317" t="s">
        <v>413</v>
      </c>
      <c r="C35" s="1318">
        <v>16653064.060000001</v>
      </c>
      <c r="D35" s="1319">
        <v>-1027503.4</v>
      </c>
      <c r="E35" s="1320">
        <v>15625560.66</v>
      </c>
      <c r="F35" s="1318">
        <v>313993</v>
      </c>
      <c r="G35" s="1319">
        <v>-73500</v>
      </c>
      <c r="H35" s="1320">
        <v>240493</v>
      </c>
      <c r="I35" s="1318">
        <v>16967057.060000002</v>
      </c>
      <c r="J35" s="1319">
        <v>-1101003.3999999999</v>
      </c>
      <c r="K35" s="1320">
        <v>15866053.66</v>
      </c>
    </row>
    <row r="36" spans="1:11" s="1292" customFormat="1" ht="15.9" customHeight="1" x14ac:dyDescent="0.35">
      <c r="A36" s="1321"/>
      <c r="B36" s="1322" t="s">
        <v>412</v>
      </c>
      <c r="C36" s="1323">
        <v>1279248965</v>
      </c>
      <c r="D36" s="1324">
        <v>-71794015</v>
      </c>
      <c r="E36" s="1325">
        <f>SUM(C36:D36)</f>
        <v>1207454950</v>
      </c>
      <c r="F36" s="1326">
        <v>28774963</v>
      </c>
      <c r="G36" s="2251">
        <v>-16411449</v>
      </c>
      <c r="H36" s="1325">
        <f>SUM(F36:G36)</f>
        <v>12363514</v>
      </c>
      <c r="I36" s="1326">
        <f t="shared" ref="I36:J38" si="4">C36+F36</f>
        <v>1308023928</v>
      </c>
      <c r="J36" s="1324">
        <f t="shared" si="4"/>
        <v>-88205464</v>
      </c>
      <c r="K36" s="1325">
        <f>SUM(I36:J36)</f>
        <v>1219818464</v>
      </c>
    </row>
    <row r="37" spans="1:11" s="1292" customFormat="1" ht="15.9" customHeight="1" x14ac:dyDescent="0.35">
      <c r="A37" s="1327"/>
      <c r="B37" s="1312" t="s">
        <v>413</v>
      </c>
      <c r="C37" s="1328">
        <v>63688504</v>
      </c>
      <c r="D37" s="1314">
        <v>-3176122</v>
      </c>
      <c r="E37" s="1315">
        <f>C37+D37</f>
        <v>60512382</v>
      </c>
      <c r="F37" s="1313">
        <v>872407</v>
      </c>
      <c r="G37" s="1985">
        <v>0</v>
      </c>
      <c r="H37" s="1315">
        <f>F37+G37</f>
        <v>872407</v>
      </c>
      <c r="I37" s="1313">
        <f t="shared" si="4"/>
        <v>64560911</v>
      </c>
      <c r="J37" s="1314">
        <f t="shared" si="4"/>
        <v>-3176122</v>
      </c>
      <c r="K37" s="1315">
        <f>I37+J37</f>
        <v>61384789</v>
      </c>
    </row>
    <row r="38" spans="1:11" s="1292" customFormat="1" ht="15.9" customHeight="1" x14ac:dyDescent="0.35">
      <c r="A38" s="1305"/>
      <c r="B38" s="1306" t="s">
        <v>414</v>
      </c>
      <c r="C38" s="1307">
        <f>824131640.63+2886936+303843.55</f>
        <v>827322420.17999995</v>
      </c>
      <c r="D38" s="1308">
        <v>-44660243.939999998</v>
      </c>
      <c r="E38" s="1309">
        <f>779471396.69+2886936+303843.55</f>
        <v>782662176.24000001</v>
      </c>
      <c r="F38" s="1310">
        <v>18474958.98</v>
      </c>
      <c r="G38" s="2252">
        <v>-10819442.659999998</v>
      </c>
      <c r="H38" s="1309">
        <v>7655516.3200000012</v>
      </c>
      <c r="I38" s="1310">
        <f t="shared" si="4"/>
        <v>845797379.15999997</v>
      </c>
      <c r="J38" s="1308">
        <f t="shared" si="4"/>
        <v>-55479686.599999994</v>
      </c>
      <c r="K38" s="1309">
        <f>I38+J38</f>
        <v>790317692.55999994</v>
      </c>
    </row>
    <row r="39" spans="1:11" s="1292" customFormat="1" ht="15.9" customHeight="1" x14ac:dyDescent="0.35">
      <c r="A39" s="1311"/>
      <c r="B39" s="1312" t="s">
        <v>413</v>
      </c>
      <c r="C39" s="1313">
        <v>40047892.030000001</v>
      </c>
      <c r="D39" s="1314">
        <v>-1727394.4000000001</v>
      </c>
      <c r="E39" s="1315">
        <v>38320497.629999995</v>
      </c>
      <c r="F39" s="1313">
        <v>515592</v>
      </c>
      <c r="G39" s="1985">
        <v>0</v>
      </c>
      <c r="H39" s="1315">
        <v>515592</v>
      </c>
      <c r="I39" s="1313">
        <v>40563484.030000001</v>
      </c>
      <c r="J39" s="1314">
        <v>-1727394.4000000001</v>
      </c>
      <c r="K39" s="1315">
        <v>38836089.629999995</v>
      </c>
    </row>
    <row r="40" spans="1:11" s="1292" customFormat="1" ht="15.9" customHeight="1" x14ac:dyDescent="0.35">
      <c r="A40" s="1305"/>
      <c r="B40" s="1306" t="s">
        <v>415</v>
      </c>
      <c r="C40" s="1307">
        <v>309510648.06999999</v>
      </c>
      <c r="D40" s="1308">
        <v>-14385785.140000001</v>
      </c>
      <c r="E40" s="1309">
        <f>SUM(C40:D40)</f>
        <v>295124862.93000001</v>
      </c>
      <c r="F40" s="1310">
        <v>7422746</v>
      </c>
      <c r="G40" s="2252">
        <v>-3844179.73</v>
      </c>
      <c r="H40" s="1309">
        <f>SUM(F40:G40)</f>
        <v>3578566.27</v>
      </c>
      <c r="I40" s="1310">
        <f>C40+F40</f>
        <v>316933394.06999999</v>
      </c>
      <c r="J40" s="1308">
        <f>D40+G40</f>
        <v>-18229964.870000001</v>
      </c>
      <c r="K40" s="1309">
        <f>SUM(I40:J40)</f>
        <v>298703429.19999999</v>
      </c>
    </row>
    <row r="41" spans="1:11" s="1292" customFormat="1" ht="15.9" customHeight="1" thickBot="1" x14ac:dyDescent="0.4">
      <c r="A41" s="1316"/>
      <c r="B41" s="1317" t="s">
        <v>413</v>
      </c>
      <c r="C41" s="1318">
        <v>16343572.839999998</v>
      </c>
      <c r="D41" s="1319">
        <v>-454088.12</v>
      </c>
      <c r="E41" s="1320">
        <f>SUM(C41:D41)</f>
        <v>15889484.719999999</v>
      </c>
      <c r="F41" s="1318">
        <v>239392</v>
      </c>
      <c r="G41" s="2253">
        <v>0</v>
      </c>
      <c r="H41" s="1320">
        <f>SUM(F41:G41)</f>
        <v>239392</v>
      </c>
      <c r="I41" s="1318">
        <f>C41+F41</f>
        <v>16582964.839999998</v>
      </c>
      <c r="J41" s="1319">
        <f>D41+G41</f>
        <v>-454088.12</v>
      </c>
      <c r="K41" s="1320">
        <f>SUM(I41:J41)</f>
        <v>16128876.719999999</v>
      </c>
    </row>
    <row r="42" spans="1:11" s="1292" customFormat="1" ht="15.9" customHeight="1" x14ac:dyDescent="0.35">
      <c r="A42" s="1321"/>
      <c r="B42" s="1322" t="s">
        <v>416</v>
      </c>
      <c r="C42" s="1323">
        <v>1179160814.5500002</v>
      </c>
      <c r="D42" s="1324">
        <v>-72045851.839999989</v>
      </c>
      <c r="E42" s="1325">
        <v>1107114962.71</v>
      </c>
      <c r="F42" s="1326">
        <v>26792806.259999998</v>
      </c>
      <c r="G42" s="2251">
        <v>-15010771.799999999</v>
      </c>
      <c r="H42" s="1325">
        <v>11782034.460000001</v>
      </c>
      <c r="I42" s="1326">
        <v>1205953620.8099999</v>
      </c>
      <c r="J42" s="1324">
        <v>-87056623.640000001</v>
      </c>
      <c r="K42" s="1325">
        <v>1118896997.1699998</v>
      </c>
    </row>
    <row r="43" spans="1:11" s="1292" customFormat="1" ht="15.9" customHeight="1" x14ac:dyDescent="0.35">
      <c r="A43" s="1327"/>
      <c r="B43" s="1312" t="s">
        <v>413</v>
      </c>
      <c r="C43" s="1328">
        <v>49738767.509999998</v>
      </c>
      <c r="D43" s="1314">
        <v>-481161.4</v>
      </c>
      <c r="E43" s="1315">
        <v>49257606.109999999</v>
      </c>
      <c r="F43" s="1313">
        <v>455838.69</v>
      </c>
      <c r="G43" s="1985">
        <v>-1300</v>
      </c>
      <c r="H43" s="1315">
        <v>454538.69</v>
      </c>
      <c r="I43" s="1313">
        <v>50194606.199999996</v>
      </c>
      <c r="J43" s="1314">
        <v>-482461.4</v>
      </c>
      <c r="K43" s="1315">
        <v>49712144.799999997</v>
      </c>
    </row>
    <row r="44" spans="1:11" s="1292" customFormat="1" ht="15.9" customHeight="1" x14ac:dyDescent="0.35">
      <c r="A44" s="1305"/>
      <c r="B44" s="1306" t="s">
        <v>417</v>
      </c>
      <c r="C44" s="1307">
        <v>770578028.12999988</v>
      </c>
      <c r="D44" s="1308">
        <v>-46715540.519999996</v>
      </c>
      <c r="E44" s="1309">
        <v>723862487.61000001</v>
      </c>
      <c r="F44" s="1310">
        <v>18021219.559999999</v>
      </c>
      <c r="G44" s="2252">
        <v>-9542116.1900000013</v>
      </c>
      <c r="H44" s="1309">
        <v>8479103.3699999992</v>
      </c>
      <c r="I44" s="1310">
        <v>788599247.68999994</v>
      </c>
      <c r="J44" s="1308">
        <v>-56257656.710000008</v>
      </c>
      <c r="K44" s="1309">
        <v>732341590.98000002</v>
      </c>
    </row>
    <row r="45" spans="1:11" s="1292" customFormat="1" ht="15.9" customHeight="1" x14ac:dyDescent="0.35">
      <c r="A45" s="1311"/>
      <c r="B45" s="1312" t="s">
        <v>413</v>
      </c>
      <c r="C45" s="1313">
        <v>30072975.760000005</v>
      </c>
      <c r="D45" s="1314">
        <v>-106890.69</v>
      </c>
      <c r="E45" s="1315">
        <v>29966085.070000008</v>
      </c>
      <c r="F45" s="1313">
        <v>286800</v>
      </c>
      <c r="G45" s="1985">
        <v>0</v>
      </c>
      <c r="H45" s="1315">
        <v>286800</v>
      </c>
      <c r="I45" s="1313">
        <v>30359775.760000005</v>
      </c>
      <c r="J45" s="1314">
        <v>-106890.69</v>
      </c>
      <c r="K45" s="1315">
        <v>30252885.070000008</v>
      </c>
    </row>
    <row r="46" spans="1:11" s="1329" customFormat="1" ht="15.9" customHeight="1" x14ac:dyDescent="0.35">
      <c r="A46" s="1305"/>
      <c r="B46" s="1306" t="s">
        <v>418</v>
      </c>
      <c r="C46" s="1307">
        <v>297095419.63999999</v>
      </c>
      <c r="D46" s="1308">
        <v>-17451054.330000002</v>
      </c>
      <c r="E46" s="1309">
        <v>279644365.30999994</v>
      </c>
      <c r="F46" s="1310">
        <v>6932962.2700000005</v>
      </c>
      <c r="G46" s="2252">
        <v>-3884050.27</v>
      </c>
      <c r="H46" s="1309">
        <v>3048912.0000000005</v>
      </c>
      <c r="I46" s="1310">
        <v>304028381.90999997</v>
      </c>
      <c r="J46" s="1308">
        <v>-21335104.599999998</v>
      </c>
      <c r="K46" s="1309">
        <v>282693277.31</v>
      </c>
    </row>
    <row r="47" spans="1:11" s="1329" customFormat="1" ht="15.9" customHeight="1" thickBot="1" x14ac:dyDescent="0.4">
      <c r="A47" s="1316"/>
      <c r="B47" s="1317" t="s">
        <v>413</v>
      </c>
      <c r="C47" s="1318">
        <v>11404458.27</v>
      </c>
      <c r="D47" s="2253">
        <v>153396</v>
      </c>
      <c r="E47" s="1320">
        <v>11557854.27</v>
      </c>
      <c r="F47" s="1318">
        <v>207400</v>
      </c>
      <c r="G47" s="2253">
        <v>0</v>
      </c>
      <c r="H47" s="1320">
        <v>207400</v>
      </c>
      <c r="I47" s="1318">
        <v>11611858.27</v>
      </c>
      <c r="J47" s="2253">
        <v>153396</v>
      </c>
      <c r="K47" s="1320">
        <v>11765254.27</v>
      </c>
    </row>
    <row r="48" spans="1:11" s="1292" customFormat="1" ht="15.9" customHeight="1" x14ac:dyDescent="0.35">
      <c r="A48" s="1321"/>
      <c r="B48" s="1322" t="s">
        <v>419</v>
      </c>
      <c r="C48" s="1323">
        <v>1095289446.3800001</v>
      </c>
      <c r="D48" s="1324">
        <v>-58672443.590000004</v>
      </c>
      <c r="E48" s="1325">
        <v>1036617002.7899997</v>
      </c>
      <c r="F48" s="1326">
        <v>27420501.619999997</v>
      </c>
      <c r="G48" s="2251">
        <v>-13336256.560000001</v>
      </c>
      <c r="H48" s="1325">
        <v>14084245.059999999</v>
      </c>
      <c r="I48" s="1326">
        <v>1122709948</v>
      </c>
      <c r="J48" s="1324">
        <v>-72008700.149999991</v>
      </c>
      <c r="K48" s="1325">
        <v>1050701247.85</v>
      </c>
    </row>
    <row r="49" spans="1:18" s="1292" customFormat="1" ht="15.9" customHeight="1" x14ac:dyDescent="0.35">
      <c r="A49" s="1327"/>
      <c r="B49" s="1312" t="s">
        <v>413</v>
      </c>
      <c r="C49" s="1328">
        <v>43963986.800000004</v>
      </c>
      <c r="D49" s="1314">
        <v>-849766</v>
      </c>
      <c r="E49" s="1315">
        <v>43114220.800000004</v>
      </c>
      <c r="F49" s="1313">
        <v>997602</v>
      </c>
      <c r="G49" s="1985">
        <v>0</v>
      </c>
      <c r="H49" s="1315">
        <v>997602</v>
      </c>
      <c r="I49" s="1313">
        <v>44961588.800000004</v>
      </c>
      <c r="J49" s="1314">
        <v>-849766</v>
      </c>
      <c r="K49" s="1315">
        <v>44111822.800000004</v>
      </c>
      <c r="R49" s="1292" t="s">
        <v>326</v>
      </c>
    </row>
    <row r="50" spans="1:18" s="1292" customFormat="1" ht="15.9" customHeight="1" x14ac:dyDescent="0.35">
      <c r="A50" s="1305"/>
      <c r="B50" s="1306" t="s">
        <v>420</v>
      </c>
      <c r="C50" s="1307">
        <v>702724841.24000001</v>
      </c>
      <c r="D50" s="1308">
        <v>-39837093.560000002</v>
      </c>
      <c r="E50" s="1309">
        <v>662887747.67999995</v>
      </c>
      <c r="F50" s="1310">
        <v>17328216.960000001</v>
      </c>
      <c r="G50" s="2252">
        <v>-8196352.6699999999</v>
      </c>
      <c r="H50" s="1309">
        <v>9131864.2899999991</v>
      </c>
      <c r="I50" s="1310">
        <v>720053058.19999993</v>
      </c>
      <c r="J50" s="1308">
        <v>-48033446.230000004</v>
      </c>
      <c r="K50" s="1309">
        <v>672019611.97000003</v>
      </c>
    </row>
    <row r="51" spans="1:18" s="1292" customFormat="1" ht="15.9" customHeight="1" x14ac:dyDescent="0.35">
      <c r="A51" s="1311"/>
      <c r="B51" s="1312" t="s">
        <v>413</v>
      </c>
      <c r="C51" s="1313">
        <v>28327625.759999998</v>
      </c>
      <c r="D51" s="1314">
        <v>-602770</v>
      </c>
      <c r="E51" s="1315">
        <v>27724855.759999998</v>
      </c>
      <c r="F51" s="1313">
        <v>629568</v>
      </c>
      <c r="G51" s="1985">
        <v>0</v>
      </c>
      <c r="H51" s="1315">
        <v>629568</v>
      </c>
      <c r="I51" s="1313">
        <v>28957193.759999998</v>
      </c>
      <c r="J51" s="1314">
        <v>-602770</v>
      </c>
      <c r="K51" s="1315">
        <v>28354423.759999998</v>
      </c>
    </row>
    <row r="52" spans="1:18" s="1329" customFormat="1" ht="15.9" customHeight="1" x14ac:dyDescent="0.35">
      <c r="A52" s="1305"/>
      <c r="B52" s="1306" t="s">
        <v>421</v>
      </c>
      <c r="C52" s="1307">
        <v>262787355.45999998</v>
      </c>
      <c r="D52" s="1308">
        <v>-14006179.91</v>
      </c>
      <c r="E52" s="1309">
        <v>248781175.54999995</v>
      </c>
      <c r="F52" s="1310">
        <v>6738490.7999999998</v>
      </c>
      <c r="G52" s="2252">
        <v>-3297166.93</v>
      </c>
      <c r="H52" s="1309">
        <v>3441323.8699999996</v>
      </c>
      <c r="I52" s="1310">
        <v>269525846.25999999</v>
      </c>
      <c r="J52" s="1308">
        <v>-17303346.84</v>
      </c>
      <c r="K52" s="1309">
        <v>252222499.42000002</v>
      </c>
    </row>
    <row r="53" spans="1:18" s="1329" customFormat="1" ht="15.9" customHeight="1" thickBot="1" x14ac:dyDescent="0.4">
      <c r="A53" s="1316"/>
      <c r="B53" s="1317" t="s">
        <v>413</v>
      </c>
      <c r="C53" s="1318">
        <v>9623716.7799999993</v>
      </c>
      <c r="D53" s="1319">
        <v>-138820</v>
      </c>
      <c r="E53" s="1320">
        <v>9484896.7799999993</v>
      </c>
      <c r="F53" s="1318">
        <v>287264</v>
      </c>
      <c r="G53" s="2253">
        <v>0</v>
      </c>
      <c r="H53" s="1320">
        <v>287264</v>
      </c>
      <c r="I53" s="1318">
        <v>9910980.7799999993</v>
      </c>
      <c r="J53" s="1319">
        <v>-138820</v>
      </c>
      <c r="K53" s="1320">
        <v>9772160.7799999993</v>
      </c>
    </row>
    <row r="54" spans="1:18" ht="15.9" hidden="1" customHeight="1" outlineLevel="1" x14ac:dyDescent="0.35">
      <c r="A54" s="1334"/>
      <c r="B54" s="1335" t="s">
        <v>111</v>
      </c>
      <c r="C54" s="1330">
        <v>899688636.12999988</v>
      </c>
      <c r="D54" s="1331">
        <v>-64860174.870000005</v>
      </c>
      <c r="E54" s="1332">
        <v>834828461.25999999</v>
      </c>
      <c r="F54" s="1333">
        <v>23126625.999999996</v>
      </c>
      <c r="G54" s="1331">
        <v>-10491802.27</v>
      </c>
      <c r="H54" s="1332">
        <v>12634823.73</v>
      </c>
      <c r="I54" s="1333">
        <v>922815262.13</v>
      </c>
      <c r="J54" s="1331">
        <v>-75351977.140000001</v>
      </c>
      <c r="K54" s="1332">
        <v>847463284.99000013</v>
      </c>
      <c r="M54" s="1336"/>
    </row>
    <row r="55" spans="1:18" ht="15.9" hidden="1" customHeight="1" outlineLevel="1" x14ac:dyDescent="0.35">
      <c r="A55" s="1337"/>
      <c r="B55" s="1312" t="s">
        <v>413</v>
      </c>
      <c r="C55" s="1313">
        <v>29211368.620000001</v>
      </c>
      <c r="D55" s="1314">
        <v>-277460</v>
      </c>
      <c r="E55" s="1315">
        <v>28933908.620000001</v>
      </c>
      <c r="F55" s="1313">
        <v>507000</v>
      </c>
      <c r="G55" s="1314">
        <v>0</v>
      </c>
      <c r="H55" s="1315">
        <v>507000</v>
      </c>
      <c r="I55" s="1313">
        <v>29718368.620000001</v>
      </c>
      <c r="J55" s="1314">
        <v>-277460</v>
      </c>
      <c r="K55" s="1315">
        <v>29440908.620000001</v>
      </c>
      <c r="M55" s="1336"/>
    </row>
    <row r="56" spans="1:18" s="1338" customFormat="1" ht="15.9" hidden="1" customHeight="1" outlineLevel="1" x14ac:dyDescent="0.35">
      <c r="A56" s="1334"/>
      <c r="B56" s="1335" t="s">
        <v>105</v>
      </c>
      <c r="C56" s="1330">
        <v>579647397.22000003</v>
      </c>
      <c r="D56" s="1331">
        <v>-44666978</v>
      </c>
      <c r="E56" s="1332">
        <v>534980419.22000003</v>
      </c>
      <c r="F56" s="1333">
        <v>14198248.6</v>
      </c>
      <c r="G56" s="1331">
        <v>-6697535.0999999996</v>
      </c>
      <c r="H56" s="1332">
        <v>7500713.5</v>
      </c>
      <c r="I56" s="1333">
        <v>593845645.82000005</v>
      </c>
      <c r="J56" s="1331">
        <v>-51364513.099999994</v>
      </c>
      <c r="K56" s="1332">
        <v>542481132.71999991</v>
      </c>
      <c r="M56" s="1339"/>
    </row>
    <row r="57" spans="1:18" s="1341" customFormat="1" ht="15.9" hidden="1" customHeight="1" outlineLevel="1" x14ac:dyDescent="0.35">
      <c r="A57" s="1337"/>
      <c r="B57" s="1312" t="s">
        <v>413</v>
      </c>
      <c r="C57" s="1340">
        <v>17717798.439999998</v>
      </c>
      <c r="D57" s="1314">
        <v>-21800</v>
      </c>
      <c r="E57" s="1315">
        <v>17695998.439999998</v>
      </c>
      <c r="F57" s="1313">
        <v>214300</v>
      </c>
      <c r="G57" s="1314">
        <v>0</v>
      </c>
      <c r="H57" s="1315">
        <v>214300</v>
      </c>
      <c r="I57" s="1313">
        <v>17932098.439999998</v>
      </c>
      <c r="J57" s="1314">
        <v>-21800</v>
      </c>
      <c r="K57" s="1315">
        <v>17910298.439999998</v>
      </c>
      <c r="M57" s="1342"/>
    </row>
    <row r="58" spans="1:18" s="1338" customFormat="1" ht="15.9" hidden="1" customHeight="1" outlineLevel="1" x14ac:dyDescent="0.35">
      <c r="A58" s="1343"/>
      <c r="B58" s="1344" t="s">
        <v>106</v>
      </c>
      <c r="C58" s="1333">
        <v>293509185.00999999</v>
      </c>
      <c r="D58" s="1345">
        <v>-26843240.939999998</v>
      </c>
      <c r="E58" s="1332">
        <v>266665944.06999999</v>
      </c>
      <c r="F58" s="1333">
        <v>6942684.4799999995</v>
      </c>
      <c r="G58" s="1345">
        <v>-3059970.1500000004</v>
      </c>
      <c r="H58" s="1332">
        <v>3882714.3299999991</v>
      </c>
      <c r="I58" s="1333">
        <v>300451869.49000001</v>
      </c>
      <c r="J58" s="1345">
        <v>-29903211.089999996</v>
      </c>
      <c r="K58" s="1332">
        <v>270548658.39999998</v>
      </c>
    </row>
    <row r="59" spans="1:18" s="1341" customFormat="1" ht="15.9" hidden="1" customHeight="1" outlineLevel="1" x14ac:dyDescent="0.35">
      <c r="A59" s="1346"/>
      <c r="B59" s="1347" t="s">
        <v>413</v>
      </c>
      <c r="C59" s="1318">
        <v>8404312.3499999996</v>
      </c>
      <c r="D59" s="1348">
        <v>0</v>
      </c>
      <c r="E59" s="1320">
        <v>8404312.3499999996</v>
      </c>
      <c r="F59" s="1318">
        <v>89400</v>
      </c>
      <c r="G59" s="1348">
        <v>0</v>
      </c>
      <c r="H59" s="1320">
        <v>89400</v>
      </c>
      <c r="I59" s="1318">
        <v>8493712.3499999996</v>
      </c>
      <c r="J59" s="1348">
        <v>0</v>
      </c>
      <c r="K59" s="1320">
        <v>8493712.3499999996</v>
      </c>
    </row>
    <row r="60" spans="1:18" s="1338" customFormat="1" ht="15.9" hidden="1" customHeight="1" outlineLevel="1" x14ac:dyDescent="0.35">
      <c r="A60" s="1349"/>
      <c r="B60" s="1350" t="s">
        <v>107</v>
      </c>
      <c r="C60" s="1351">
        <v>922759704.21000016</v>
      </c>
      <c r="D60" s="1352">
        <v>-68982941.88000001</v>
      </c>
      <c r="E60" s="1353">
        <v>853776762.32999992</v>
      </c>
      <c r="F60" s="1354">
        <v>20106746.969999999</v>
      </c>
      <c r="G60" s="1352">
        <v>-9753401.839999998</v>
      </c>
      <c r="H60" s="1354">
        <v>10353345.130000001</v>
      </c>
      <c r="I60" s="1351">
        <v>942866451.17999995</v>
      </c>
      <c r="J60" s="1352">
        <v>-78736343.720000014</v>
      </c>
      <c r="K60" s="1353">
        <v>864130107.46000016</v>
      </c>
    </row>
    <row r="61" spans="1:18" s="1341" customFormat="1" ht="15.9" hidden="1" customHeight="1" outlineLevel="1" x14ac:dyDescent="0.35">
      <c r="A61" s="1355"/>
      <c r="B61" s="1356" t="s">
        <v>413</v>
      </c>
      <c r="C61" s="1357">
        <v>24455065.099999998</v>
      </c>
      <c r="D61" s="1358">
        <v>-374183.83</v>
      </c>
      <c r="E61" s="1359">
        <v>24080881.269999996</v>
      </c>
      <c r="F61" s="1360">
        <v>698884</v>
      </c>
      <c r="G61" s="1358">
        <v>0</v>
      </c>
      <c r="H61" s="1360">
        <v>698884</v>
      </c>
      <c r="I61" s="1357">
        <v>25153949.099999998</v>
      </c>
      <c r="J61" s="1358">
        <v>-374183.83</v>
      </c>
      <c r="K61" s="1359">
        <v>24779765.27</v>
      </c>
    </row>
    <row r="62" spans="1:18" s="1338" customFormat="1" ht="15.9" hidden="1" customHeight="1" outlineLevel="1" x14ac:dyDescent="0.35">
      <c r="A62" s="1361"/>
      <c r="B62" s="1362" t="s">
        <v>108</v>
      </c>
      <c r="C62" s="1363">
        <v>608526059.7700001</v>
      </c>
      <c r="D62" s="1364">
        <v>-43506324.960000008</v>
      </c>
      <c r="E62" s="1365">
        <v>565019734.80999994</v>
      </c>
      <c r="F62" s="1366">
        <v>12725836.790000001</v>
      </c>
      <c r="G62" s="1364">
        <v>-5936947.6200000001</v>
      </c>
      <c r="H62" s="1366">
        <v>6788889.1699999999</v>
      </c>
      <c r="I62" s="1363">
        <v>621251896.56000006</v>
      </c>
      <c r="J62" s="1364">
        <v>-49443272.579999998</v>
      </c>
      <c r="K62" s="1365">
        <v>571808623.9799999</v>
      </c>
    </row>
    <row r="63" spans="1:18" s="1341" customFormat="1" ht="15.9" hidden="1" customHeight="1" outlineLevel="1" x14ac:dyDescent="0.35">
      <c r="A63" s="1367"/>
      <c r="B63" s="1368" t="s">
        <v>413</v>
      </c>
      <c r="C63" s="1369">
        <v>15586910.020000001</v>
      </c>
      <c r="D63" s="1370">
        <v>-126291.83</v>
      </c>
      <c r="E63" s="1371">
        <v>15460618.189999999</v>
      </c>
      <c r="F63" s="1372">
        <v>372809</v>
      </c>
      <c r="G63" s="1370">
        <v>0</v>
      </c>
      <c r="H63" s="1372">
        <v>372809</v>
      </c>
      <c r="I63" s="1369">
        <v>15959719.020000001</v>
      </c>
      <c r="J63" s="1370">
        <v>-126291.83</v>
      </c>
      <c r="K63" s="1371">
        <v>15833427.189999999</v>
      </c>
    </row>
    <row r="64" spans="1:18" ht="12.9" hidden="1" outlineLevel="1" x14ac:dyDescent="0.35">
      <c r="A64" s="1361"/>
      <c r="B64" s="1362" t="s">
        <v>20</v>
      </c>
      <c r="C64" s="1351">
        <v>311709534.56999999</v>
      </c>
      <c r="D64" s="1352">
        <v>-24004844.169999998</v>
      </c>
      <c r="E64" s="1353">
        <v>287704690.40000004</v>
      </c>
      <c r="F64" s="1354">
        <v>6404791.7199999997</v>
      </c>
      <c r="G64" s="1352">
        <v>-3001972.8099999996</v>
      </c>
      <c r="H64" s="1354">
        <v>3402818.9100000006</v>
      </c>
      <c r="I64" s="1351">
        <v>318114326.28999996</v>
      </c>
      <c r="J64" s="1352">
        <v>-27006816.98</v>
      </c>
      <c r="K64" s="1353">
        <v>291107509.31</v>
      </c>
      <c r="M64" s="1289" t="s">
        <v>104</v>
      </c>
    </row>
    <row r="65" spans="1:11" ht="13.3" hidden="1" outlineLevel="1" thickBot="1" x14ac:dyDescent="0.4">
      <c r="A65" s="1373"/>
      <c r="B65" s="1374" t="s">
        <v>413</v>
      </c>
      <c r="C65" s="1357">
        <v>8078257.7999999998</v>
      </c>
      <c r="D65" s="1358">
        <v>-13191.83</v>
      </c>
      <c r="E65" s="1359">
        <v>8065065.9699999997</v>
      </c>
      <c r="F65" s="1360">
        <v>201290</v>
      </c>
      <c r="G65" s="1358">
        <v>0</v>
      </c>
      <c r="H65" s="1360">
        <v>201290</v>
      </c>
      <c r="I65" s="1357">
        <v>8279547.7999999998</v>
      </c>
      <c r="J65" s="1358">
        <v>-13191.83</v>
      </c>
      <c r="K65" s="1359">
        <v>8266355.9699999997</v>
      </c>
    </row>
    <row r="66" spans="1:11" ht="12.9" hidden="1" outlineLevel="1" x14ac:dyDescent="0.35">
      <c r="A66" s="1349"/>
      <c r="B66" s="1375" t="s">
        <v>109</v>
      </c>
      <c r="C66" s="1376">
        <v>980654654.04000008</v>
      </c>
      <c r="D66" s="1377">
        <v>-109714120.08000001</v>
      </c>
      <c r="E66" s="1378">
        <v>870940533.95999992</v>
      </c>
      <c r="F66" s="1379">
        <v>16612964.789999999</v>
      </c>
      <c r="G66" s="1377">
        <v>-8599530.3200000003</v>
      </c>
      <c r="H66" s="1379">
        <v>8013434.4700000016</v>
      </c>
      <c r="I66" s="1376">
        <v>997267618.82999992</v>
      </c>
      <c r="J66" s="1377">
        <v>-118313650.39999998</v>
      </c>
      <c r="K66" s="1378">
        <v>878953968.42999995</v>
      </c>
    </row>
    <row r="67" spans="1:11" ht="13.3" hidden="1" outlineLevel="1" thickBot="1" x14ac:dyDescent="0.4">
      <c r="A67" s="1373"/>
      <c r="B67" s="1380" t="s">
        <v>413</v>
      </c>
      <c r="C67" s="1381">
        <v>21882596.939999998</v>
      </c>
      <c r="D67" s="1382">
        <v>-1849265</v>
      </c>
      <c r="E67" s="1383">
        <v>20033331.939999998</v>
      </c>
      <c r="F67" s="1384">
        <v>373900</v>
      </c>
      <c r="G67" s="1382">
        <v>0</v>
      </c>
      <c r="H67" s="1384">
        <v>373900</v>
      </c>
      <c r="I67" s="1381">
        <v>22256496.939999998</v>
      </c>
      <c r="J67" s="1382">
        <v>-1849265</v>
      </c>
      <c r="K67" s="1383">
        <v>20407231.939999998</v>
      </c>
    </row>
    <row r="68" spans="1:11" ht="12.9" collapsed="1" x14ac:dyDescent="0.35">
      <c r="A68" s="1385" t="s">
        <v>422</v>
      </c>
      <c r="B68" s="1386"/>
      <c r="C68" s="1387"/>
      <c r="D68" s="1387"/>
      <c r="E68" s="1387"/>
      <c r="F68" s="1387"/>
      <c r="G68" s="1387"/>
      <c r="H68" s="1387"/>
      <c r="I68" s="1387"/>
      <c r="J68" s="1387"/>
      <c r="K68" s="1387"/>
    </row>
    <row r="69" spans="1:11" ht="12.9" x14ac:dyDescent="0.35">
      <c r="A69" s="1388" t="s">
        <v>423</v>
      </c>
    </row>
    <row r="70" spans="1:11" ht="12.9" x14ac:dyDescent="0.35">
      <c r="A70" s="1616" t="s">
        <v>470</v>
      </c>
      <c r="B70" s="1617"/>
      <c r="C70" s="1618"/>
      <c r="D70" s="2254" t="s">
        <v>633</v>
      </c>
      <c r="E70" s="2255"/>
      <c r="F70" s="2256"/>
      <c r="G70" s="2256"/>
    </row>
    <row r="71" spans="1:11" ht="12.9" x14ac:dyDescent="0.35">
      <c r="A71" s="1616" t="s">
        <v>471</v>
      </c>
      <c r="B71" s="1390"/>
      <c r="C71" s="1391"/>
      <c r="D71" s="2254" t="s">
        <v>634</v>
      </c>
      <c r="E71" s="2255"/>
      <c r="F71" s="2256"/>
      <c r="G71" s="2256"/>
    </row>
    <row r="72" spans="1:11" ht="12.9" x14ac:dyDescent="0.35">
      <c r="A72" s="1392" t="s">
        <v>424</v>
      </c>
      <c r="D72" s="2254" t="s">
        <v>635</v>
      </c>
      <c r="E72" s="2256"/>
      <c r="F72" s="2256"/>
      <c r="G72" s="2256"/>
    </row>
    <row r="73" spans="1:11" ht="12.9" x14ac:dyDescent="0.35">
      <c r="A73" s="1392" t="s">
        <v>425</v>
      </c>
      <c r="D73" s="2254" t="s">
        <v>636</v>
      </c>
      <c r="E73" s="2256"/>
      <c r="F73" s="2256"/>
      <c r="G73" s="2256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0"/>
  <sheetViews>
    <sheetView showGridLines="0" zoomScale="80" zoomScaleNormal="80" workbookViewId="0">
      <selection activeCell="J3" sqref="J3"/>
    </sheetView>
  </sheetViews>
  <sheetFormatPr baseColWidth="10" defaultColWidth="11.4609375" defaultRowHeight="12.45" x14ac:dyDescent="0.3"/>
  <cols>
    <col min="1" max="1" width="8.07421875" style="1329" customWidth="1"/>
    <col min="2" max="2" width="22.84375" style="1289" customWidth="1"/>
    <col min="3" max="3" width="13.23046875" style="1289" customWidth="1"/>
    <col min="4" max="4" width="11" style="1289" customWidth="1"/>
    <col min="5" max="5" width="15.07421875" style="1289" customWidth="1"/>
    <col min="6" max="8" width="11" style="1289" customWidth="1"/>
    <col min="9" max="9" width="12.07421875" style="1289" customWidth="1"/>
    <col min="10" max="10" width="11" style="1289" customWidth="1"/>
    <col min="11" max="11" width="13.84375" style="1289" customWidth="1"/>
    <col min="12" max="12" width="4" style="1289" customWidth="1"/>
    <col min="13" max="13" width="11.4609375" style="1289"/>
    <col min="14" max="14" width="14.61328125" style="1289" customWidth="1"/>
    <col min="15" max="15" width="17.07421875" style="1289" bestFit="1" customWidth="1"/>
    <col min="16" max="16" width="15.4609375" style="1289" bestFit="1" customWidth="1"/>
    <col min="17" max="17" width="13.4609375" style="1289" bestFit="1" customWidth="1"/>
    <col min="18" max="18" width="14" style="1289" bestFit="1" customWidth="1"/>
    <col min="19" max="19" width="13.4609375" style="1289" bestFit="1" customWidth="1"/>
    <col min="20" max="20" width="15.4609375" style="1289" bestFit="1" customWidth="1"/>
    <col min="21" max="16384" width="11.4609375" style="1289"/>
  </cols>
  <sheetData>
    <row r="2" spans="1:18" x14ac:dyDescent="0.3">
      <c r="A2" s="1288" t="s">
        <v>0</v>
      </c>
    </row>
    <row r="3" spans="1:18" x14ac:dyDescent="0.3">
      <c r="A3" s="1288"/>
    </row>
    <row r="4" spans="1:18" x14ac:dyDescent="0.3">
      <c r="A4" s="1288" t="str">
        <f>A8</f>
        <v>Tabell 4-1-B  Økonomisk sosialhjelp - brutto og netto utgift - regnskapsført for perioden 01.01.-31.12.2020.  Bydelene.</v>
      </c>
    </row>
    <row r="5" spans="1:18" x14ac:dyDescent="0.3">
      <c r="A5" s="1288"/>
    </row>
    <row r="6" spans="1:18" x14ac:dyDescent="0.3">
      <c r="A6" s="1288"/>
    </row>
    <row r="7" spans="1:18" x14ac:dyDescent="0.3">
      <c r="A7" s="1288"/>
    </row>
    <row r="8" spans="1:18" ht="12.9" thickBot="1" x14ac:dyDescent="0.35">
      <c r="A8" s="1290" t="s">
        <v>620</v>
      </c>
      <c r="B8" s="1291"/>
      <c r="C8" s="1291"/>
      <c r="D8" s="1291"/>
      <c r="E8" s="1291"/>
      <c r="F8" s="1291"/>
      <c r="I8" s="1292"/>
    </row>
    <row r="9" spans="1:18" s="1292" customFormat="1" ht="12.9" x14ac:dyDescent="0.35">
      <c r="A9" s="1393"/>
      <c r="B9" s="2257"/>
      <c r="C9" s="2258" t="s">
        <v>402</v>
      </c>
      <c r="D9" s="2215"/>
      <c r="E9" s="2259"/>
      <c r="F9" s="2219" t="s">
        <v>403</v>
      </c>
      <c r="G9" s="2219"/>
      <c r="H9" s="2219"/>
      <c r="I9" s="2258" t="s">
        <v>404</v>
      </c>
      <c r="J9" s="2217"/>
      <c r="K9" s="2218"/>
      <c r="M9" s="1385" t="s">
        <v>422</v>
      </c>
    </row>
    <row r="10" spans="1:18" s="1292" customFormat="1" ht="26.15" thickBot="1" x14ac:dyDescent="0.4">
      <c r="A10" s="1395" t="s">
        <v>38</v>
      </c>
      <c r="B10" s="2260" t="s">
        <v>3</v>
      </c>
      <c r="C10" s="2261" t="s">
        <v>405</v>
      </c>
      <c r="D10" s="1803" t="s">
        <v>406</v>
      </c>
      <c r="E10" s="1302" t="s">
        <v>407</v>
      </c>
      <c r="F10" s="2262" t="s">
        <v>408</v>
      </c>
      <c r="G10" s="1301" t="s">
        <v>409</v>
      </c>
      <c r="H10" s="2263" t="s">
        <v>407</v>
      </c>
      <c r="I10" s="2264" t="s">
        <v>410</v>
      </c>
      <c r="J10" s="2265" t="s">
        <v>411</v>
      </c>
      <c r="K10" s="2266" t="s">
        <v>407</v>
      </c>
      <c r="M10" s="1388" t="s">
        <v>423</v>
      </c>
    </row>
    <row r="11" spans="1:18" s="1338" customFormat="1" ht="12.9" x14ac:dyDescent="0.35">
      <c r="A11" s="1396">
        <v>1</v>
      </c>
      <c r="B11" s="1397" t="s">
        <v>5</v>
      </c>
      <c r="C11" s="1804">
        <v>191447009.73000005</v>
      </c>
      <c r="D11" s="2233">
        <v>17733457.629999999</v>
      </c>
      <c r="E11" s="1806">
        <f>SUM(C11-D11)</f>
        <v>173713552.10000005</v>
      </c>
      <c r="F11" s="2267">
        <v>2934921.4299999997</v>
      </c>
      <c r="G11" s="2233">
        <v>1598242.5799999998</v>
      </c>
      <c r="H11" s="2267">
        <f>SUM(F11-G11)</f>
        <v>1336678.8499999999</v>
      </c>
      <c r="I11" s="2246">
        <f>SUM(C11+F11)</f>
        <v>194381931.16000006</v>
      </c>
      <c r="J11" s="2268">
        <f>SUM(D11+G11)</f>
        <v>19331700.209999997</v>
      </c>
      <c r="K11" s="2247">
        <f>SUM(I11-J11)</f>
        <v>175050230.95000005</v>
      </c>
      <c r="M11" s="1616" t="s">
        <v>470</v>
      </c>
      <c r="N11" s="1618"/>
      <c r="O11" s="1620"/>
      <c r="P11" s="2254" t="s">
        <v>633</v>
      </c>
      <c r="Q11" s="2269"/>
      <c r="R11" s="2269"/>
    </row>
    <row r="12" spans="1:18" s="1341" customFormat="1" ht="12.9" x14ac:dyDescent="0.35">
      <c r="A12" s="1401"/>
      <c r="B12" s="1402" t="s">
        <v>413</v>
      </c>
      <c r="C12" s="1619">
        <v>3720786.5999999996</v>
      </c>
      <c r="D12" s="2234">
        <v>199413.63</v>
      </c>
      <c r="E12" s="1332">
        <f t="shared" ref="E12:E44" si="0">SUM(C12-D12)</f>
        <v>3521372.9699999997</v>
      </c>
      <c r="F12" s="1409">
        <v>32000</v>
      </c>
      <c r="G12" s="2234">
        <v>0</v>
      </c>
      <c r="H12" s="2270">
        <f t="shared" ref="H12:H44" si="1">SUM(F12-G12)</f>
        <v>32000</v>
      </c>
      <c r="I12" s="2246">
        <f t="shared" ref="I12:J44" si="2">SUM(C12+F12)</f>
        <v>3752786.5999999996</v>
      </c>
      <c r="J12" s="2268">
        <f t="shared" si="2"/>
        <v>199413.63</v>
      </c>
      <c r="K12" s="2271">
        <f t="shared" ref="K12:K44" si="3">SUM(I12-J12)</f>
        <v>3553372.9699999997</v>
      </c>
      <c r="M12" s="1616" t="s">
        <v>471</v>
      </c>
      <c r="N12" s="1618"/>
      <c r="O12" s="1621"/>
      <c r="P12" s="2254" t="s">
        <v>634</v>
      </c>
      <c r="Q12" s="2272"/>
      <c r="R12" s="2272"/>
    </row>
    <row r="13" spans="1:18" s="1341" customFormat="1" ht="12.9" x14ac:dyDescent="0.35">
      <c r="A13" s="1396">
        <v>2</v>
      </c>
      <c r="B13" s="1404" t="s">
        <v>6</v>
      </c>
      <c r="C13" s="1398">
        <v>163661304.3300001</v>
      </c>
      <c r="D13" s="2237">
        <v>11377878.83</v>
      </c>
      <c r="E13" s="1400">
        <f t="shared" si="0"/>
        <v>152283425.50000009</v>
      </c>
      <c r="F13" s="1399">
        <v>5131909.08</v>
      </c>
      <c r="G13" s="2237">
        <v>2587120.1</v>
      </c>
      <c r="H13" s="1399">
        <f t="shared" si="1"/>
        <v>2544788.98</v>
      </c>
      <c r="I13" s="2273">
        <f t="shared" si="2"/>
        <v>168793213.41000012</v>
      </c>
      <c r="J13" s="2274">
        <f t="shared" si="2"/>
        <v>13964998.93</v>
      </c>
      <c r="K13" s="2247">
        <f t="shared" si="3"/>
        <v>154828214.48000011</v>
      </c>
      <c r="M13" s="1392" t="s">
        <v>424</v>
      </c>
      <c r="N13" s="1389"/>
      <c r="O13" s="1403"/>
      <c r="P13" s="2254" t="s">
        <v>635</v>
      </c>
      <c r="Q13" s="2272"/>
      <c r="R13" s="2272"/>
    </row>
    <row r="14" spans="1:18" s="1341" customFormat="1" ht="12.9" x14ac:dyDescent="0.35">
      <c r="A14" s="1401"/>
      <c r="B14" s="1402" t="s">
        <v>413</v>
      </c>
      <c r="C14" s="2238">
        <v>5130496.879999999</v>
      </c>
      <c r="D14" s="2235">
        <v>430207.14</v>
      </c>
      <c r="E14" s="2239">
        <f t="shared" si="0"/>
        <v>4700289.7399999993</v>
      </c>
      <c r="F14" s="2275">
        <v>107326</v>
      </c>
      <c r="G14" s="2235">
        <v>296534.17000000004</v>
      </c>
      <c r="H14" s="2276">
        <f t="shared" si="1"/>
        <v>-189208.17000000004</v>
      </c>
      <c r="I14" s="2277">
        <f t="shared" si="2"/>
        <v>5237822.879999999</v>
      </c>
      <c r="J14" s="2278">
        <f t="shared" si="2"/>
        <v>726741.31</v>
      </c>
      <c r="K14" s="2271">
        <f t="shared" si="3"/>
        <v>4511081.5699999984</v>
      </c>
      <c r="M14" s="1392" t="s">
        <v>425</v>
      </c>
      <c r="N14" s="1389"/>
      <c r="O14" s="1403"/>
      <c r="P14" s="2254" t="s">
        <v>636</v>
      </c>
      <c r="Q14" s="2272"/>
      <c r="R14" s="2272"/>
    </row>
    <row r="15" spans="1:18" s="1341" customFormat="1" ht="12.9" x14ac:dyDescent="0.35">
      <c r="A15" s="1396">
        <v>3</v>
      </c>
      <c r="B15" s="1404" t="s">
        <v>7</v>
      </c>
      <c r="C15" s="1333">
        <v>129598481.29000001</v>
      </c>
      <c r="D15" s="2236">
        <v>10180968.699999999</v>
      </c>
      <c r="E15" s="1332">
        <f t="shared" si="0"/>
        <v>119417512.59</v>
      </c>
      <c r="F15" s="2270">
        <v>1890004.48</v>
      </c>
      <c r="G15" s="2236">
        <v>1448564.4600000002</v>
      </c>
      <c r="H15" s="2270">
        <f t="shared" si="1"/>
        <v>441440.01999999979</v>
      </c>
      <c r="I15" s="2246">
        <f t="shared" si="2"/>
        <v>131488485.77000001</v>
      </c>
      <c r="J15" s="2268">
        <f t="shared" si="2"/>
        <v>11629533.16</v>
      </c>
      <c r="K15" s="2247">
        <f t="shared" si="3"/>
        <v>119858952.61000001</v>
      </c>
      <c r="P15" s="1800"/>
    </row>
    <row r="16" spans="1:18" s="1341" customFormat="1" ht="12.9" x14ac:dyDescent="0.35">
      <c r="A16" s="1401"/>
      <c r="B16" s="1402" t="s">
        <v>413</v>
      </c>
      <c r="C16" s="1619">
        <v>2743969.3200000003</v>
      </c>
      <c r="D16" s="2234">
        <v>385996.72000000003</v>
      </c>
      <c r="E16" s="1332">
        <f t="shared" si="0"/>
        <v>2357972.6</v>
      </c>
      <c r="F16" s="1409">
        <v>0</v>
      </c>
      <c r="G16" s="2234">
        <v>52757.29</v>
      </c>
      <c r="H16" s="2270">
        <f t="shared" si="1"/>
        <v>-52757.29</v>
      </c>
      <c r="I16" s="2246">
        <f t="shared" si="2"/>
        <v>2743969.3200000003</v>
      </c>
      <c r="J16" s="2268">
        <f t="shared" si="2"/>
        <v>438754.01</v>
      </c>
      <c r="K16" s="2247">
        <f t="shared" si="3"/>
        <v>2305215.3100000005</v>
      </c>
      <c r="P16" s="1800"/>
    </row>
    <row r="17" spans="1:20" s="1341" customFormat="1" ht="12.9" x14ac:dyDescent="0.35">
      <c r="A17" s="1396">
        <v>4</v>
      </c>
      <c r="B17" s="1404" t="s">
        <v>8</v>
      </c>
      <c r="C17" s="1398">
        <v>82571722.819999993</v>
      </c>
      <c r="D17" s="2237">
        <v>6810169.9699999997</v>
      </c>
      <c r="E17" s="1400">
        <f t="shared" si="0"/>
        <v>75761552.849999994</v>
      </c>
      <c r="F17" s="1399">
        <v>2672278.0299999998</v>
      </c>
      <c r="G17" s="2237">
        <v>1797053.4</v>
      </c>
      <c r="H17" s="1399">
        <f t="shared" si="1"/>
        <v>875224.62999999989</v>
      </c>
      <c r="I17" s="2273">
        <f t="shared" si="2"/>
        <v>85244000.849999994</v>
      </c>
      <c r="J17" s="2274">
        <f t="shared" si="2"/>
        <v>8607223.3699999992</v>
      </c>
      <c r="K17" s="2279">
        <f t="shared" si="3"/>
        <v>76636777.479999989</v>
      </c>
      <c r="O17" s="2139"/>
      <c r="P17" s="1800"/>
    </row>
    <row r="18" spans="1:20" s="1341" customFormat="1" ht="12.9" x14ac:dyDescent="0.35">
      <c r="A18" s="1396"/>
      <c r="B18" s="1408" t="s">
        <v>413</v>
      </c>
      <c r="C18" s="1619">
        <v>2885078.72</v>
      </c>
      <c r="D18" s="2234">
        <v>159313.08000000002</v>
      </c>
      <c r="E18" s="1332">
        <f t="shared" si="0"/>
        <v>2725765.64</v>
      </c>
      <c r="F18" s="1409">
        <v>205500</v>
      </c>
      <c r="G18" s="2234">
        <v>42500</v>
      </c>
      <c r="H18" s="2270">
        <f t="shared" si="1"/>
        <v>163000</v>
      </c>
      <c r="I18" s="2246">
        <f t="shared" si="2"/>
        <v>3090578.72</v>
      </c>
      <c r="J18" s="2268">
        <f t="shared" si="2"/>
        <v>201813.08000000002</v>
      </c>
      <c r="K18" s="2247">
        <f t="shared" si="3"/>
        <v>2888765.64</v>
      </c>
      <c r="O18" s="2139"/>
      <c r="P18" s="1800"/>
    </row>
    <row r="19" spans="1:20" s="1341" customFormat="1" ht="12.9" x14ac:dyDescent="0.35">
      <c r="A19" s="2280">
        <v>5</v>
      </c>
      <c r="B19" s="2281" t="s">
        <v>9</v>
      </c>
      <c r="C19" s="1398">
        <v>83216119.76000005</v>
      </c>
      <c r="D19" s="2237">
        <v>6153445.6000000006</v>
      </c>
      <c r="E19" s="2279">
        <f t="shared" si="0"/>
        <v>77062674.160000056</v>
      </c>
      <c r="F19" s="1399">
        <v>3523771.7</v>
      </c>
      <c r="G19" s="2237">
        <v>2089782.54</v>
      </c>
      <c r="H19" s="1399">
        <f t="shared" si="1"/>
        <v>1433989.1600000001</v>
      </c>
      <c r="I19" s="2273">
        <f t="shared" si="2"/>
        <v>86739891.460000053</v>
      </c>
      <c r="J19" s="2274">
        <f t="shared" si="2"/>
        <v>8243228.1400000006</v>
      </c>
      <c r="K19" s="2279">
        <f t="shared" si="3"/>
        <v>78496663.320000052</v>
      </c>
      <c r="O19" s="2139"/>
      <c r="P19" s="1800"/>
    </row>
    <row r="20" spans="1:20" s="1341" customFormat="1" ht="12.9" x14ac:dyDescent="0.35">
      <c r="A20" s="2282"/>
      <c r="B20" s="2283" t="s">
        <v>413</v>
      </c>
      <c r="C20" s="2238">
        <v>4688204.3999999994</v>
      </c>
      <c r="D20" s="2235">
        <v>302701.43</v>
      </c>
      <c r="E20" s="2271">
        <f t="shared" si="0"/>
        <v>4385502.97</v>
      </c>
      <c r="F20" s="2275">
        <v>119950</v>
      </c>
      <c r="G20" s="2235">
        <v>104534.98999999999</v>
      </c>
      <c r="H20" s="2276">
        <f t="shared" si="1"/>
        <v>15415.010000000009</v>
      </c>
      <c r="I20" s="2277">
        <f t="shared" si="2"/>
        <v>4808154.3999999994</v>
      </c>
      <c r="J20" s="2278">
        <f t="shared" si="2"/>
        <v>407236.42</v>
      </c>
      <c r="K20" s="2271">
        <f t="shared" si="3"/>
        <v>4400917.9799999995</v>
      </c>
      <c r="O20" s="2139"/>
      <c r="P20" s="1800"/>
    </row>
    <row r="21" spans="1:20" s="1341" customFormat="1" ht="12.9" x14ac:dyDescent="0.35">
      <c r="A21" s="1396">
        <v>6</v>
      </c>
      <c r="B21" s="1397" t="s">
        <v>10</v>
      </c>
      <c r="C21" s="1333">
        <v>33792141.499999993</v>
      </c>
      <c r="D21" s="2236">
        <v>1468461.6500000001</v>
      </c>
      <c r="E21" s="1332">
        <f t="shared" si="0"/>
        <v>32323679.849999994</v>
      </c>
      <c r="F21" s="2270">
        <v>650199</v>
      </c>
      <c r="G21" s="2236">
        <v>411187.85000000003</v>
      </c>
      <c r="H21" s="2270">
        <f t="shared" si="1"/>
        <v>239011.14999999997</v>
      </c>
      <c r="I21" s="2246">
        <f t="shared" si="2"/>
        <v>34442340.499999993</v>
      </c>
      <c r="J21" s="2268">
        <f t="shared" si="2"/>
        <v>1879649.5000000002</v>
      </c>
      <c r="K21" s="2247">
        <f t="shared" si="3"/>
        <v>32562690.999999993</v>
      </c>
      <c r="O21" s="2139"/>
      <c r="P21" s="1800"/>
    </row>
    <row r="22" spans="1:20" s="1341" customFormat="1" ht="12.9" x14ac:dyDescent="0.35">
      <c r="A22" s="1401"/>
      <c r="B22" s="1402" t="s">
        <v>413</v>
      </c>
      <c r="C22" s="2238">
        <v>2741382.41</v>
      </c>
      <c r="D22" s="2235">
        <v>124145.32</v>
      </c>
      <c r="E22" s="2239">
        <f t="shared" si="0"/>
        <v>2617237.0900000003</v>
      </c>
      <c r="F22" s="2275">
        <v>0</v>
      </c>
      <c r="G22" s="2235">
        <v>40000</v>
      </c>
      <c r="H22" s="2276">
        <f t="shared" si="1"/>
        <v>-40000</v>
      </c>
      <c r="I22" s="2277">
        <f t="shared" si="2"/>
        <v>2741382.41</v>
      </c>
      <c r="J22" s="2278">
        <f t="shared" si="2"/>
        <v>164145.32</v>
      </c>
      <c r="K22" s="2271">
        <f t="shared" si="3"/>
        <v>2577237.0900000003</v>
      </c>
      <c r="O22" s="2139"/>
      <c r="P22" s="1800"/>
    </row>
    <row r="23" spans="1:20" s="1341" customFormat="1" ht="12.9" x14ac:dyDescent="0.35">
      <c r="A23" s="1396">
        <v>7</v>
      </c>
      <c r="B23" s="1404" t="s">
        <v>11</v>
      </c>
      <c r="C23" s="1333">
        <v>36308758.369999997</v>
      </c>
      <c r="D23" s="2236">
        <v>3846823.0799999991</v>
      </c>
      <c r="E23" s="1332">
        <f t="shared" si="0"/>
        <v>32461935.289999999</v>
      </c>
      <c r="F23" s="2270">
        <v>352561</v>
      </c>
      <c r="G23" s="2236">
        <v>467683.36000000004</v>
      </c>
      <c r="H23" s="2270">
        <f t="shared" si="1"/>
        <v>-115122.36000000004</v>
      </c>
      <c r="I23" s="2246">
        <f t="shared" si="2"/>
        <v>36661319.369999997</v>
      </c>
      <c r="J23" s="2268">
        <f t="shared" si="2"/>
        <v>4314506.4399999995</v>
      </c>
      <c r="K23" s="2247">
        <f t="shared" si="3"/>
        <v>32346812.93</v>
      </c>
      <c r="M23" s="1342"/>
      <c r="N23" s="2284"/>
      <c r="O23" s="2139"/>
      <c r="P23" s="1800"/>
      <c r="Q23" s="1342"/>
      <c r="R23" s="1342"/>
      <c r="S23" s="1342"/>
      <c r="T23" s="1342"/>
    </row>
    <row r="24" spans="1:20" s="1341" customFormat="1" ht="12.9" x14ac:dyDescent="0.35">
      <c r="A24" s="1401"/>
      <c r="B24" s="1402" t="s">
        <v>413</v>
      </c>
      <c r="C24" s="1619">
        <v>5272620.66</v>
      </c>
      <c r="D24" s="2234">
        <v>333588.88</v>
      </c>
      <c r="E24" s="1332">
        <f t="shared" si="0"/>
        <v>4939031.78</v>
      </c>
      <c r="F24" s="1409">
        <v>56400</v>
      </c>
      <c r="G24" s="2234">
        <v>0</v>
      </c>
      <c r="H24" s="2270">
        <f t="shared" si="1"/>
        <v>56400</v>
      </c>
      <c r="I24" s="2246">
        <f t="shared" si="2"/>
        <v>5329020.66</v>
      </c>
      <c r="J24" s="2268">
        <f t="shared" si="2"/>
        <v>333588.88</v>
      </c>
      <c r="K24" s="2247">
        <f t="shared" si="3"/>
        <v>4995431.78</v>
      </c>
      <c r="M24" s="1388"/>
      <c r="N24" s="1388"/>
      <c r="O24" s="2139"/>
      <c r="P24" s="1801"/>
      <c r="Q24" s="1388"/>
      <c r="R24" s="1388"/>
      <c r="S24" s="1388"/>
      <c r="T24" s="1388"/>
    </row>
    <row r="25" spans="1:20" s="1341" customFormat="1" ht="12.9" x14ac:dyDescent="0.35">
      <c r="A25" s="1396">
        <v>8</v>
      </c>
      <c r="B25" s="1404" t="s">
        <v>12</v>
      </c>
      <c r="C25" s="1398">
        <v>47546137.219999999</v>
      </c>
      <c r="D25" s="2237">
        <v>2434621.63</v>
      </c>
      <c r="E25" s="1400">
        <f t="shared" si="0"/>
        <v>45111515.589999996</v>
      </c>
      <c r="F25" s="1399">
        <v>1781500.91</v>
      </c>
      <c r="G25" s="2237">
        <v>746501.22000000009</v>
      </c>
      <c r="H25" s="1399">
        <f t="shared" si="1"/>
        <v>1034999.6899999998</v>
      </c>
      <c r="I25" s="2273">
        <f t="shared" si="2"/>
        <v>49327638.129999995</v>
      </c>
      <c r="J25" s="2274">
        <f t="shared" si="2"/>
        <v>3181122.85</v>
      </c>
      <c r="K25" s="2279">
        <f t="shared" si="3"/>
        <v>46146515.279999994</v>
      </c>
      <c r="M25" s="1392"/>
      <c r="N25" s="1392"/>
      <c r="O25" s="2139"/>
      <c r="P25" s="1802"/>
      <c r="Q25" s="1392"/>
      <c r="R25" s="1392"/>
      <c r="S25" s="1392"/>
      <c r="T25" s="1392"/>
    </row>
    <row r="26" spans="1:20" s="1341" customFormat="1" ht="12.9" x14ac:dyDescent="0.35">
      <c r="A26" s="1401"/>
      <c r="B26" s="1402" t="s">
        <v>413</v>
      </c>
      <c r="C26" s="2238">
        <v>4496119.4699999988</v>
      </c>
      <c r="D26" s="2235">
        <v>286092.82</v>
      </c>
      <c r="E26" s="2239">
        <f t="shared" si="0"/>
        <v>4210026.6499999985</v>
      </c>
      <c r="F26" s="2275">
        <v>0</v>
      </c>
      <c r="G26" s="2235">
        <v>0</v>
      </c>
      <c r="H26" s="2276">
        <f t="shared" si="1"/>
        <v>0</v>
      </c>
      <c r="I26" s="2277">
        <f t="shared" si="2"/>
        <v>4496119.4699999988</v>
      </c>
      <c r="J26" s="2278">
        <f t="shared" si="2"/>
        <v>286092.82</v>
      </c>
      <c r="K26" s="2271">
        <f t="shared" si="3"/>
        <v>4210026.6499999985</v>
      </c>
      <c r="M26" s="1392"/>
      <c r="N26" s="1392"/>
      <c r="O26" s="2139"/>
      <c r="P26" s="1802"/>
      <c r="Q26" s="1392"/>
      <c r="R26" s="1392"/>
      <c r="S26" s="1392"/>
      <c r="T26" s="1392"/>
    </row>
    <row r="27" spans="1:20" s="1341" customFormat="1" ht="12.9" x14ac:dyDescent="0.35">
      <c r="A27" s="1396">
        <v>9</v>
      </c>
      <c r="B27" s="1404" t="s">
        <v>13</v>
      </c>
      <c r="C27" s="1333">
        <v>87841275.179999977</v>
      </c>
      <c r="D27" s="2236">
        <v>5728520.75</v>
      </c>
      <c r="E27" s="1332">
        <f t="shared" si="0"/>
        <v>82112754.429999977</v>
      </c>
      <c r="F27" s="2270">
        <v>1089171</v>
      </c>
      <c r="G27" s="2236">
        <v>767364.61</v>
      </c>
      <c r="H27" s="2270">
        <f t="shared" si="1"/>
        <v>321806.39</v>
      </c>
      <c r="I27" s="2246">
        <f t="shared" si="2"/>
        <v>88930446.179999977</v>
      </c>
      <c r="J27" s="2268">
        <f t="shared" si="2"/>
        <v>6495885.3600000003</v>
      </c>
      <c r="K27" s="2247">
        <f t="shared" si="3"/>
        <v>82434560.819999978</v>
      </c>
      <c r="M27" s="1392"/>
      <c r="N27" s="1392"/>
      <c r="O27" s="2139"/>
      <c r="P27" s="1802"/>
      <c r="Q27" s="1392"/>
      <c r="R27" s="1392"/>
      <c r="S27" s="1392"/>
      <c r="T27" s="1392"/>
    </row>
    <row r="28" spans="1:20" s="1341" customFormat="1" ht="13.3" thickBot="1" x14ac:dyDescent="0.4">
      <c r="A28" s="1401"/>
      <c r="B28" s="1402" t="s">
        <v>413</v>
      </c>
      <c r="C28" s="1619">
        <v>3919912.8100000005</v>
      </c>
      <c r="D28" s="2234">
        <v>8934.1</v>
      </c>
      <c r="E28" s="1332">
        <f t="shared" si="0"/>
        <v>3910978.7100000004</v>
      </c>
      <c r="F28" s="1409">
        <v>70600</v>
      </c>
      <c r="G28" s="2234">
        <v>55000</v>
      </c>
      <c r="H28" s="2270">
        <f t="shared" si="1"/>
        <v>15600</v>
      </c>
      <c r="I28" s="2246">
        <f t="shared" si="2"/>
        <v>3990512.8100000005</v>
      </c>
      <c r="J28" s="2268">
        <f t="shared" si="2"/>
        <v>63934.1</v>
      </c>
      <c r="K28" s="2247">
        <f t="shared" si="3"/>
        <v>3926578.7100000004</v>
      </c>
      <c r="M28" s="1392"/>
      <c r="N28" s="1392"/>
      <c r="O28" s="2139"/>
      <c r="P28" s="1802"/>
      <c r="Q28" s="1392"/>
      <c r="R28" s="1392"/>
      <c r="S28" s="1392"/>
      <c r="T28" s="1392"/>
    </row>
    <row r="29" spans="1:20" s="1341" customFormat="1" ht="13.3" thickBot="1" x14ac:dyDescent="0.4">
      <c r="A29" s="1396">
        <v>10</v>
      </c>
      <c r="B29" s="1404" t="s">
        <v>14</v>
      </c>
      <c r="C29" s="1398">
        <v>83089468.579999983</v>
      </c>
      <c r="D29" s="2237">
        <v>5102158.92</v>
      </c>
      <c r="E29" s="1400">
        <f t="shared" si="0"/>
        <v>77987309.659999982</v>
      </c>
      <c r="F29" s="1399">
        <v>1197463.1599999999</v>
      </c>
      <c r="G29" s="2285">
        <v>714307.51</v>
      </c>
      <c r="H29" s="1399">
        <f t="shared" si="1"/>
        <v>483155.64999999991</v>
      </c>
      <c r="I29" s="2273">
        <f t="shared" si="2"/>
        <v>84286931.73999998</v>
      </c>
      <c r="J29" s="2274">
        <f t="shared" si="2"/>
        <v>5816466.4299999997</v>
      </c>
      <c r="K29" s="2279">
        <f t="shared" si="3"/>
        <v>78470465.309999973</v>
      </c>
      <c r="M29" s="1342"/>
      <c r="N29" s="2284"/>
      <c r="O29" s="2139"/>
      <c r="P29" s="1800"/>
      <c r="Q29" s="1342"/>
      <c r="R29" s="1342"/>
      <c r="S29" s="1342"/>
      <c r="T29" s="1342"/>
    </row>
    <row r="30" spans="1:20" s="1341" customFormat="1" ht="12.9" x14ac:dyDescent="0.35">
      <c r="A30" s="1401"/>
      <c r="B30" s="1402" t="s">
        <v>413</v>
      </c>
      <c r="C30" s="2238">
        <v>2910359.8699999996</v>
      </c>
      <c r="D30" s="2235">
        <v>169370.83000000002</v>
      </c>
      <c r="E30" s="2239">
        <f t="shared" si="0"/>
        <v>2740989.0399999996</v>
      </c>
      <c r="F30" s="2275">
        <v>92000</v>
      </c>
      <c r="G30" s="2235">
        <v>30000</v>
      </c>
      <c r="H30" s="2276">
        <f t="shared" si="1"/>
        <v>62000</v>
      </c>
      <c r="I30" s="2277">
        <f t="shared" si="2"/>
        <v>3002359.8699999996</v>
      </c>
      <c r="J30" s="2278">
        <f t="shared" si="2"/>
        <v>199370.83000000002</v>
      </c>
      <c r="K30" s="2271">
        <f t="shared" si="3"/>
        <v>2802989.0399999996</v>
      </c>
      <c r="M30" s="1342"/>
      <c r="N30" s="2284"/>
      <c r="O30" s="2139"/>
      <c r="P30" s="1800"/>
      <c r="Q30" s="1342"/>
      <c r="R30" s="1342"/>
      <c r="S30" s="1342"/>
      <c r="T30" s="1342"/>
    </row>
    <row r="31" spans="1:20" s="1341" customFormat="1" ht="12.9" x14ac:dyDescent="0.35">
      <c r="A31" s="1396">
        <v>11</v>
      </c>
      <c r="B31" s="1404" t="s">
        <v>15</v>
      </c>
      <c r="C31" s="1333">
        <v>78041965.98999998</v>
      </c>
      <c r="D31" s="2236">
        <v>5057921.79</v>
      </c>
      <c r="E31" s="1332">
        <f t="shared" si="0"/>
        <v>72984044.199999973</v>
      </c>
      <c r="F31" s="2270">
        <v>86100</v>
      </c>
      <c r="G31" s="2236">
        <v>444065.24</v>
      </c>
      <c r="H31" s="2270">
        <f t="shared" si="1"/>
        <v>-357965.24</v>
      </c>
      <c r="I31" s="2246">
        <f t="shared" si="2"/>
        <v>78128065.98999998</v>
      </c>
      <c r="J31" s="2268">
        <f t="shared" si="2"/>
        <v>5501987.0300000003</v>
      </c>
      <c r="K31" s="2247">
        <f t="shared" si="3"/>
        <v>72626078.959999979</v>
      </c>
      <c r="M31" s="1342"/>
      <c r="N31" s="2284"/>
      <c r="O31" s="2139"/>
      <c r="P31" s="1800"/>
      <c r="Q31" s="1342"/>
      <c r="R31" s="1342"/>
      <c r="S31" s="1342"/>
      <c r="T31" s="1342"/>
    </row>
    <row r="32" spans="1:20" s="1341" customFormat="1" ht="12.9" x14ac:dyDescent="0.35">
      <c r="A32" s="1401"/>
      <c r="B32" s="1402" t="s">
        <v>413</v>
      </c>
      <c r="C32" s="1619">
        <v>2433013.5300000003</v>
      </c>
      <c r="D32" s="2234">
        <v>161526.76999999999</v>
      </c>
      <c r="E32" s="1332">
        <f t="shared" si="0"/>
        <v>2271486.7600000002</v>
      </c>
      <c r="F32" s="1409">
        <v>0</v>
      </c>
      <c r="G32" s="2234">
        <v>0</v>
      </c>
      <c r="H32" s="2270">
        <f t="shared" si="1"/>
        <v>0</v>
      </c>
      <c r="I32" s="2246">
        <f t="shared" si="2"/>
        <v>2433013.5300000003</v>
      </c>
      <c r="J32" s="2268">
        <f t="shared" si="2"/>
        <v>161526.76999999999</v>
      </c>
      <c r="K32" s="2247">
        <f t="shared" si="3"/>
        <v>2271486.7600000002</v>
      </c>
      <c r="M32" s="1342"/>
      <c r="N32" s="2284"/>
      <c r="O32" s="1800"/>
      <c r="P32" s="1800"/>
      <c r="Q32" s="1342"/>
      <c r="R32" s="1342"/>
      <c r="S32" s="1342"/>
      <c r="T32" s="1342"/>
    </row>
    <row r="33" spans="1:20" s="1341" customFormat="1" ht="12.9" x14ac:dyDescent="0.35">
      <c r="A33" s="1396">
        <v>12</v>
      </c>
      <c r="B33" s="1404" t="s">
        <v>16</v>
      </c>
      <c r="C33" s="1398">
        <v>119660034.67</v>
      </c>
      <c r="D33" s="2237">
        <v>6288663.379999999</v>
      </c>
      <c r="E33" s="1400">
        <f t="shared" si="0"/>
        <v>113371371.29000001</v>
      </c>
      <c r="F33" s="1399">
        <v>1926700</v>
      </c>
      <c r="G33" s="2237">
        <v>715374.75999999989</v>
      </c>
      <c r="H33" s="1399">
        <f t="shared" si="1"/>
        <v>1211325.2400000002</v>
      </c>
      <c r="I33" s="2273">
        <f t="shared" si="2"/>
        <v>121586734.67</v>
      </c>
      <c r="J33" s="2274">
        <f t="shared" si="2"/>
        <v>7004038.1399999987</v>
      </c>
      <c r="K33" s="2279">
        <f t="shared" si="3"/>
        <v>114582696.53</v>
      </c>
      <c r="M33" s="1342"/>
      <c r="N33" s="2284"/>
      <c r="O33" s="1342"/>
      <c r="P33" s="1800"/>
      <c r="Q33" s="1342"/>
      <c r="R33" s="1342"/>
      <c r="S33" s="1342"/>
      <c r="T33" s="1342"/>
    </row>
    <row r="34" spans="1:20" s="1341" customFormat="1" ht="12.9" x14ac:dyDescent="0.35">
      <c r="A34" s="1396"/>
      <c r="B34" s="1408" t="s">
        <v>413</v>
      </c>
      <c r="C34" s="2238">
        <v>8602023.0299999993</v>
      </c>
      <c r="D34" s="2235">
        <v>410930.83</v>
      </c>
      <c r="E34" s="2239">
        <f t="shared" si="0"/>
        <v>8191092.1999999993</v>
      </c>
      <c r="F34" s="2275">
        <v>102500</v>
      </c>
      <c r="G34" s="2235">
        <v>60425.86</v>
      </c>
      <c r="H34" s="2276">
        <f t="shared" si="1"/>
        <v>42074.14</v>
      </c>
      <c r="I34" s="2277">
        <f t="shared" si="2"/>
        <v>8704523.0299999993</v>
      </c>
      <c r="J34" s="2278">
        <f t="shared" si="2"/>
        <v>471356.69</v>
      </c>
      <c r="K34" s="2271">
        <f t="shared" si="3"/>
        <v>8233166.3399999989</v>
      </c>
      <c r="M34" s="1342"/>
      <c r="N34" s="2284"/>
      <c r="O34" s="1342"/>
      <c r="P34" s="1800"/>
      <c r="Q34" s="1342"/>
      <c r="R34" s="1342"/>
      <c r="S34" s="1342"/>
      <c r="T34" s="1342"/>
    </row>
    <row r="35" spans="1:20" s="1341" customFormat="1" ht="12.9" x14ac:dyDescent="0.35">
      <c r="A35" s="2280">
        <v>13</v>
      </c>
      <c r="B35" s="2281" t="s">
        <v>17</v>
      </c>
      <c r="C35" s="1398">
        <v>74894215.209999993</v>
      </c>
      <c r="D35" s="2237">
        <v>5539184.5300000003</v>
      </c>
      <c r="E35" s="1400">
        <f t="shared" si="0"/>
        <v>69355030.679999992</v>
      </c>
      <c r="F35" s="1399">
        <v>2839623</v>
      </c>
      <c r="G35" s="2237">
        <v>1208874.44</v>
      </c>
      <c r="H35" s="1399">
        <f t="shared" si="1"/>
        <v>1630748.56</v>
      </c>
      <c r="I35" s="2273">
        <f t="shared" si="2"/>
        <v>77733838.209999993</v>
      </c>
      <c r="J35" s="2274">
        <f t="shared" si="2"/>
        <v>6748058.9700000007</v>
      </c>
      <c r="K35" s="2279">
        <f t="shared" si="3"/>
        <v>70985779.239999995</v>
      </c>
      <c r="M35" s="1342"/>
      <c r="P35" s="1800"/>
    </row>
    <row r="36" spans="1:20" s="1341" customFormat="1" ht="12.9" x14ac:dyDescent="0.35">
      <c r="A36" s="2282"/>
      <c r="B36" s="2283" t="s">
        <v>413</v>
      </c>
      <c r="C36" s="2238">
        <v>3176546.1800000011</v>
      </c>
      <c r="D36" s="2235">
        <v>115432.79000000001</v>
      </c>
      <c r="E36" s="2239">
        <f t="shared" si="0"/>
        <v>3061113.3900000011</v>
      </c>
      <c r="F36" s="2275">
        <v>126400</v>
      </c>
      <c r="G36" s="2235">
        <v>25500</v>
      </c>
      <c r="H36" s="2276">
        <f t="shared" si="1"/>
        <v>100900</v>
      </c>
      <c r="I36" s="2277">
        <f t="shared" si="2"/>
        <v>3302946.1800000011</v>
      </c>
      <c r="J36" s="2278">
        <f t="shared" si="2"/>
        <v>140932.79</v>
      </c>
      <c r="K36" s="2271">
        <f t="shared" si="3"/>
        <v>3162013.3900000011</v>
      </c>
      <c r="M36" s="1342"/>
      <c r="P36" s="1800"/>
    </row>
    <row r="37" spans="1:20" s="1341" customFormat="1" ht="12.9" x14ac:dyDescent="0.35">
      <c r="A37" s="1396">
        <v>14</v>
      </c>
      <c r="B37" s="1397" t="s">
        <v>18</v>
      </c>
      <c r="C37" s="1333">
        <v>41490520.720000029</v>
      </c>
      <c r="D37" s="2236">
        <v>6252411.79</v>
      </c>
      <c r="E37" s="1332">
        <f t="shared" si="0"/>
        <v>35238108.93000003</v>
      </c>
      <c r="F37" s="2270">
        <v>1256879.8899999999</v>
      </c>
      <c r="G37" s="2236">
        <v>954785.73</v>
      </c>
      <c r="H37" s="2270">
        <f t="shared" si="1"/>
        <v>302094.15999999992</v>
      </c>
      <c r="I37" s="2246">
        <f t="shared" si="2"/>
        <v>42747400.610000029</v>
      </c>
      <c r="J37" s="2268">
        <f t="shared" si="2"/>
        <v>7207197.5199999996</v>
      </c>
      <c r="K37" s="2247">
        <f t="shared" si="3"/>
        <v>35540203.090000033</v>
      </c>
      <c r="M37" s="1342"/>
      <c r="O37" s="1405"/>
    </row>
    <row r="38" spans="1:20" s="1341" customFormat="1" ht="12.9" x14ac:dyDescent="0.35">
      <c r="A38" s="1401"/>
      <c r="B38" s="1402" t="s">
        <v>413</v>
      </c>
      <c r="C38" s="1619">
        <v>3226253.2199999997</v>
      </c>
      <c r="D38" s="2234">
        <v>1136113.3</v>
      </c>
      <c r="E38" s="1332">
        <f t="shared" si="0"/>
        <v>2090139.9199999997</v>
      </c>
      <c r="F38" s="1409">
        <v>93000</v>
      </c>
      <c r="G38" s="2234">
        <v>27000</v>
      </c>
      <c r="H38" s="2270">
        <f t="shared" si="1"/>
        <v>66000</v>
      </c>
      <c r="I38" s="2246">
        <f t="shared" si="2"/>
        <v>3319253.2199999997</v>
      </c>
      <c r="J38" s="2268">
        <f t="shared" si="2"/>
        <v>1163113.3</v>
      </c>
      <c r="K38" s="2247">
        <f t="shared" si="3"/>
        <v>2156139.92</v>
      </c>
      <c r="M38" s="1342"/>
      <c r="O38" s="1406"/>
    </row>
    <row r="39" spans="1:20" s="1341" customFormat="1" ht="12.9" x14ac:dyDescent="0.35">
      <c r="A39" s="1396">
        <v>15</v>
      </c>
      <c r="B39" s="1404" t="s">
        <v>19</v>
      </c>
      <c r="C39" s="1398">
        <v>113635878.94000001</v>
      </c>
      <c r="D39" s="2237">
        <v>6599323.7400000012</v>
      </c>
      <c r="E39" s="1400">
        <f t="shared" si="0"/>
        <v>107036555.20000002</v>
      </c>
      <c r="F39" s="1399">
        <v>1449331</v>
      </c>
      <c r="G39" s="2237">
        <v>1203782.32</v>
      </c>
      <c r="H39" s="1399">
        <f t="shared" si="1"/>
        <v>245548.67999999993</v>
      </c>
      <c r="I39" s="2273">
        <f t="shared" si="2"/>
        <v>115085209.94000001</v>
      </c>
      <c r="J39" s="2274">
        <f t="shared" si="2"/>
        <v>7803106.0600000015</v>
      </c>
      <c r="K39" s="2279">
        <f t="shared" si="3"/>
        <v>107282103.88000001</v>
      </c>
      <c r="M39" s="1342"/>
      <c r="O39" s="1407"/>
    </row>
    <row r="40" spans="1:20" s="1341" customFormat="1" ht="13.3" thickBot="1" x14ac:dyDescent="0.4">
      <c r="A40" s="1396"/>
      <c r="B40" s="1408" t="s">
        <v>413</v>
      </c>
      <c r="C40" s="1619">
        <v>4747827.09</v>
      </c>
      <c r="D40" s="2234">
        <v>69383.22</v>
      </c>
      <c r="E40" s="1332">
        <f t="shared" si="0"/>
        <v>4678443.87</v>
      </c>
      <c r="F40" s="1409">
        <v>163100</v>
      </c>
      <c r="G40" s="2234">
        <v>4500</v>
      </c>
      <c r="H40" s="2270">
        <f t="shared" si="1"/>
        <v>158600</v>
      </c>
      <c r="I40" s="2246">
        <f t="shared" si="2"/>
        <v>4910927.09</v>
      </c>
      <c r="J40" s="2268">
        <f t="shared" si="2"/>
        <v>73883.22</v>
      </c>
      <c r="K40" s="2247">
        <f t="shared" si="3"/>
        <v>4837043.87</v>
      </c>
      <c r="M40" s="1342"/>
      <c r="O40" s="1410"/>
    </row>
    <row r="41" spans="1:20" ht="12.9" x14ac:dyDescent="0.35">
      <c r="A41" s="2100"/>
      <c r="B41" s="2286" t="s">
        <v>621</v>
      </c>
      <c r="C41" s="1804">
        <v>1366795034.3100002</v>
      </c>
      <c r="D41" s="2233">
        <v>100574011.99000001</v>
      </c>
      <c r="E41" s="1806">
        <f>SUM(C41-D41)</f>
        <v>1266221022.3200002</v>
      </c>
      <c r="F41" s="2267">
        <v>28782413.68</v>
      </c>
      <c r="G41" s="2233">
        <v>17154690.120000001</v>
      </c>
      <c r="H41" s="2267">
        <f t="shared" si="1"/>
        <v>11627723.559999999</v>
      </c>
      <c r="I41" s="2287">
        <f t="shared" si="2"/>
        <v>1395577447.9900002</v>
      </c>
      <c r="J41" s="2288">
        <f t="shared" si="2"/>
        <v>117728702.11000001</v>
      </c>
      <c r="K41" s="2289">
        <f t="shared" si="3"/>
        <v>1277848745.8800001</v>
      </c>
    </row>
    <row r="42" spans="1:20" ht="13.3" thickBot="1" x14ac:dyDescent="0.4">
      <c r="A42" s="2101"/>
      <c r="B42" s="2290" t="s">
        <v>413</v>
      </c>
      <c r="C42" s="1619">
        <v>60694594.18999999</v>
      </c>
      <c r="D42" s="2234">
        <v>4293150.8600000003</v>
      </c>
      <c r="E42" s="1332">
        <f t="shared" si="0"/>
        <v>56401443.329999991</v>
      </c>
      <c r="F42" s="1409">
        <v>1168776</v>
      </c>
      <c r="G42" s="2234">
        <v>738752.31</v>
      </c>
      <c r="H42" s="2270">
        <f t="shared" si="1"/>
        <v>430023.68999999994</v>
      </c>
      <c r="I42" s="2246">
        <f t="shared" si="2"/>
        <v>61863370.18999999</v>
      </c>
      <c r="J42" s="2268">
        <f t="shared" si="2"/>
        <v>5031903.17</v>
      </c>
      <c r="K42" s="2247">
        <f t="shared" si="3"/>
        <v>56831467.019999988</v>
      </c>
    </row>
    <row r="43" spans="1:20" ht="12.9" x14ac:dyDescent="0.35">
      <c r="A43" s="2100"/>
      <c r="B43" s="2286" t="s">
        <v>625</v>
      </c>
      <c r="C43" s="1804">
        <v>907167252.38999999</v>
      </c>
      <c r="D43" s="2233">
        <v>66184695.659999996</v>
      </c>
      <c r="E43" s="1806">
        <f t="shared" si="0"/>
        <v>840982556.73000002</v>
      </c>
      <c r="F43" s="2267">
        <v>18349534.670000002</v>
      </c>
      <c r="G43" s="2233">
        <v>11012887.210000001</v>
      </c>
      <c r="H43" s="2267">
        <f t="shared" si="1"/>
        <v>7336647.4600000009</v>
      </c>
      <c r="I43" s="2287">
        <f t="shared" si="2"/>
        <v>925516787.05999994</v>
      </c>
      <c r="J43" s="2288">
        <f t="shared" si="2"/>
        <v>77197582.870000005</v>
      </c>
      <c r="K43" s="2289">
        <f t="shared" si="3"/>
        <v>848319204.18999994</v>
      </c>
    </row>
    <row r="44" spans="1:20" ht="13.3" thickBot="1" x14ac:dyDescent="0.4">
      <c r="A44" s="2101"/>
      <c r="B44" s="2291" t="s">
        <v>413</v>
      </c>
      <c r="C44" s="1807">
        <v>41149773.349999994</v>
      </c>
      <c r="D44" s="2242">
        <v>3017186.48</v>
      </c>
      <c r="E44" s="2243">
        <f t="shared" si="0"/>
        <v>38132586.869999997</v>
      </c>
      <c r="F44" s="2292">
        <v>827376</v>
      </c>
      <c r="G44" s="2242">
        <v>500764.52</v>
      </c>
      <c r="H44" s="2293">
        <f t="shared" si="1"/>
        <v>326611.48</v>
      </c>
      <c r="I44" s="2294">
        <f t="shared" si="2"/>
        <v>41977149.349999994</v>
      </c>
      <c r="J44" s="2295">
        <f t="shared" si="2"/>
        <v>3517951</v>
      </c>
      <c r="K44" s="2296">
        <f t="shared" si="3"/>
        <v>38459198.349999994</v>
      </c>
      <c r="P44" s="1289" t="s">
        <v>104</v>
      </c>
    </row>
    <row r="45" spans="1:20" ht="12.9" x14ac:dyDescent="0.35">
      <c r="A45" s="2100"/>
      <c r="B45" s="2297" t="s">
        <v>565</v>
      </c>
      <c r="C45" s="1333">
        <v>1344601307.7299998</v>
      </c>
      <c r="D45" s="2099">
        <v>83554713.86999999</v>
      </c>
      <c r="E45" s="2103">
        <v>1261046593.8599997</v>
      </c>
      <c r="F45" s="2270">
        <v>29005486.970000003</v>
      </c>
      <c r="G45" s="2099">
        <v>17107143.899999999</v>
      </c>
      <c r="H45" s="2298">
        <v>11898343.070000004</v>
      </c>
      <c r="I45" s="1333">
        <v>1400815645.9099998</v>
      </c>
      <c r="J45" s="2099">
        <v>100661857.77</v>
      </c>
      <c r="K45" s="2103">
        <v>1300153788.1399999</v>
      </c>
    </row>
    <row r="46" spans="1:20" ht="13.3" thickBot="1" x14ac:dyDescent="0.4">
      <c r="A46" s="2101"/>
      <c r="B46" s="2299" t="s">
        <v>413</v>
      </c>
      <c r="C46" s="1807">
        <v>68637620.910000011</v>
      </c>
      <c r="D46" s="1986">
        <v>4161621.5400000005</v>
      </c>
      <c r="E46" s="2102">
        <v>64475999.370000005</v>
      </c>
      <c r="F46" s="2292">
        <v>1187920.77</v>
      </c>
      <c r="G46" s="1986">
        <v>768340.21000000008</v>
      </c>
      <c r="H46" s="2300">
        <v>419580.56000000006</v>
      </c>
      <c r="I46" s="1807">
        <v>69825541.680000007</v>
      </c>
      <c r="J46" s="1986">
        <v>4929961.75</v>
      </c>
      <c r="K46" s="2102">
        <v>64895579.93</v>
      </c>
    </row>
    <row r="47" spans="1:20" ht="13.3" thickTop="1" x14ac:dyDescent="0.35">
      <c r="A47" s="2100"/>
      <c r="B47" s="2301" t="s">
        <v>536</v>
      </c>
      <c r="C47" s="1333">
        <v>844824311.57000005</v>
      </c>
      <c r="D47" s="1331">
        <v>-59143595.369999997</v>
      </c>
      <c r="E47" s="2103">
        <v>785680716.19999981</v>
      </c>
      <c r="F47" s="2302">
        <v>17884613.940000001</v>
      </c>
      <c r="G47" s="1889">
        <v>-10731316.470000001</v>
      </c>
      <c r="H47" s="2303">
        <v>7153297.4700000007</v>
      </c>
      <c r="I47" s="1333">
        <v>862708925.51000011</v>
      </c>
      <c r="J47" s="1331">
        <v>-69874911.840000004</v>
      </c>
      <c r="K47" s="2103">
        <v>792834013.66999984</v>
      </c>
    </row>
    <row r="48" spans="1:20" ht="13.3" thickBot="1" x14ac:dyDescent="0.4">
      <c r="A48" s="2101"/>
      <c r="B48" s="2299" t="s">
        <v>413</v>
      </c>
      <c r="C48" s="1807">
        <v>41820575.410000004</v>
      </c>
      <c r="D48" s="1808">
        <v>-2903727.9499999993</v>
      </c>
      <c r="E48" s="2102">
        <v>38916847.460000001</v>
      </c>
      <c r="F48" s="2292">
        <v>686581.26</v>
      </c>
      <c r="G48" s="1808">
        <v>-487331.90000000008</v>
      </c>
      <c r="H48" s="2300">
        <v>199249.36</v>
      </c>
      <c r="I48" s="1807">
        <v>42507156.670000002</v>
      </c>
      <c r="J48" s="1808">
        <v>-3391059.8499999996</v>
      </c>
      <c r="K48" s="2102">
        <v>39116096.82</v>
      </c>
    </row>
    <row r="49" spans="1:11" ht="13.3" thickTop="1" x14ac:dyDescent="0.35">
      <c r="A49" s="2100"/>
      <c r="B49" s="2301" t="s">
        <v>519</v>
      </c>
      <c r="C49" s="1333">
        <v>354988744.07999998</v>
      </c>
      <c r="D49" s="1331">
        <v>-21805306.829999998</v>
      </c>
      <c r="E49" s="2103">
        <v>333183437.25</v>
      </c>
      <c r="F49" s="2302">
        <v>7392970.04</v>
      </c>
      <c r="G49" s="1889">
        <v>-4178923.4000000004</v>
      </c>
      <c r="H49" s="2303">
        <v>3214046.6399999997</v>
      </c>
      <c r="I49" s="1333">
        <v>362381714.12</v>
      </c>
      <c r="J49" s="1331">
        <v>-25984230.229999997</v>
      </c>
      <c r="K49" s="2103">
        <v>336397483.88999999</v>
      </c>
    </row>
    <row r="50" spans="1:11" ht="13.3" thickBot="1" x14ac:dyDescent="0.4">
      <c r="A50" s="2101"/>
      <c r="B50" s="2291" t="s">
        <v>413</v>
      </c>
      <c r="C50" s="1807">
        <v>17885502.84</v>
      </c>
      <c r="D50" s="1808">
        <v>-953327.50000000012</v>
      </c>
      <c r="E50" s="2102">
        <v>16932175.34</v>
      </c>
      <c r="F50" s="2292">
        <v>286364.51</v>
      </c>
      <c r="G50" s="1808">
        <v>-288121.16000000003</v>
      </c>
      <c r="H50" s="2300">
        <v>-1756.6500000000233</v>
      </c>
      <c r="I50" s="1807">
        <v>18171867.350000001</v>
      </c>
      <c r="J50" s="1808">
        <v>-1241448.6600000001</v>
      </c>
      <c r="K50" s="2102">
        <v>16930418.690000001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9"/>
  <sheetViews>
    <sheetView showGridLines="0" tabSelected="1" zoomScale="80" zoomScaleNormal="80" workbookViewId="0">
      <selection activeCell="L6" sqref="L6"/>
    </sheetView>
  </sheetViews>
  <sheetFormatPr baseColWidth="10" defaultColWidth="11.4609375" defaultRowHeight="12.45" outlineLevelRow="1" x14ac:dyDescent="0.3"/>
  <cols>
    <col min="1" max="1" width="4.23046875" style="1289" customWidth="1"/>
    <col min="2" max="2" width="21.07421875" style="1289" customWidth="1"/>
    <col min="3" max="10" width="11" style="1289" customWidth="1"/>
    <col min="11" max="11" width="12" style="1289" customWidth="1"/>
    <col min="12" max="12" width="11" style="1289" customWidth="1"/>
    <col min="13" max="13" width="12" style="1289" customWidth="1"/>
    <col min="14" max="14" width="11.4609375" style="1289"/>
    <col min="15" max="15" width="15.23046875" style="1289" bestFit="1" customWidth="1"/>
    <col min="16" max="19" width="11.4609375" style="1289"/>
    <col min="20" max="20" width="12.69140625" style="1289" bestFit="1" customWidth="1"/>
    <col min="21" max="16384" width="11.4609375" style="1289"/>
  </cols>
  <sheetData>
    <row r="2" spans="1:23" x14ac:dyDescent="0.3">
      <c r="A2" s="1412" t="s">
        <v>0</v>
      </c>
    </row>
    <row r="3" spans="1:23" x14ac:dyDescent="0.3">
      <c r="A3" s="1412"/>
    </row>
    <row r="4" spans="1:23" x14ac:dyDescent="0.3">
      <c r="A4" s="1412" t="str">
        <f>A8</f>
        <v>Tabell 4-1-C  Økonomisk sosialhjelp - brutto stønad (bidrag og lån) til klienter - regnskapsført for perioden 01.01.-31.12.2020</v>
      </c>
    </row>
    <row r="5" spans="1:23" x14ac:dyDescent="0.3">
      <c r="A5" s="1412"/>
    </row>
    <row r="6" spans="1:23" x14ac:dyDescent="0.3">
      <c r="A6" s="1412"/>
      <c r="P6" s="1788"/>
    </row>
    <row r="7" spans="1:23" x14ac:dyDescent="0.3">
      <c r="A7" s="1412"/>
    </row>
    <row r="8" spans="1:23" ht="34.5" customHeight="1" thickBot="1" x14ac:dyDescent="0.35">
      <c r="A8" s="1290" t="s">
        <v>624</v>
      </c>
      <c r="B8" s="1291"/>
      <c r="C8" s="1291"/>
      <c r="D8" s="1291"/>
      <c r="E8" s="1291"/>
      <c r="F8" s="1291"/>
      <c r="I8" s="1292"/>
    </row>
    <row r="9" spans="1:23" s="1292" customFormat="1" ht="18" customHeight="1" x14ac:dyDescent="0.4">
      <c r="A9" s="1393"/>
      <c r="B9" s="1394"/>
      <c r="C9" s="2220" t="s">
        <v>427</v>
      </c>
      <c r="D9" s="2221"/>
      <c r="E9" s="2221"/>
      <c r="F9" s="2221"/>
      <c r="G9" s="2221"/>
      <c r="H9" s="2221"/>
      <c r="I9" s="2221"/>
      <c r="J9" s="2221"/>
      <c r="K9" s="2222" t="s">
        <v>428</v>
      </c>
      <c r="L9" s="2224" t="s">
        <v>429</v>
      </c>
      <c r="M9" s="2224" t="s">
        <v>430</v>
      </c>
    </row>
    <row r="10" spans="1:23" s="1292" customFormat="1" ht="48" customHeight="1" thickBot="1" x14ac:dyDescent="0.4">
      <c r="A10" s="1395" t="s">
        <v>38</v>
      </c>
      <c r="B10" s="1296" t="s">
        <v>3</v>
      </c>
      <c r="C10" s="1791" t="s">
        <v>431</v>
      </c>
      <c r="D10" s="1792" t="s">
        <v>432</v>
      </c>
      <c r="E10" s="1792" t="s">
        <v>433</v>
      </c>
      <c r="F10" s="1792" t="s">
        <v>434</v>
      </c>
      <c r="G10" s="1792" t="s">
        <v>435</v>
      </c>
      <c r="H10" s="1792" t="s">
        <v>436</v>
      </c>
      <c r="I10" s="1792" t="s">
        <v>437</v>
      </c>
      <c r="J10" s="1793" t="s">
        <v>438</v>
      </c>
      <c r="K10" s="2223"/>
      <c r="L10" s="2225"/>
      <c r="M10" s="2226"/>
    </row>
    <row r="11" spans="1:23" ht="15.9" customHeight="1" x14ac:dyDescent="0.35">
      <c r="A11" s="1401">
        <v>1</v>
      </c>
      <c r="B11" s="1413" t="s">
        <v>5</v>
      </c>
      <c r="C11" s="1795">
        <v>66130670.300000004</v>
      </c>
      <c r="D11" s="1796">
        <v>106142178.73000002</v>
      </c>
      <c r="E11" s="1796">
        <v>6258615.8600000013</v>
      </c>
      <c r="F11" s="1796">
        <v>3262040.3699999996</v>
      </c>
      <c r="G11" s="1796">
        <v>240448.83000000002</v>
      </c>
      <c r="H11" s="1796">
        <v>5191638.9499999993</v>
      </c>
      <c r="I11" s="1796">
        <v>4201222.0500000007</v>
      </c>
      <c r="J11" s="1797">
        <v>20194.64</v>
      </c>
      <c r="K11" s="1789">
        <f>SUM(C11:J11)</f>
        <v>191447009.73000005</v>
      </c>
      <c r="L11" s="1414">
        <v>2934921.4299999997</v>
      </c>
      <c r="M11" s="1415">
        <f>SUM(K11:L11)</f>
        <v>194381931.16000006</v>
      </c>
      <c r="O11" s="2139"/>
      <c r="P11" s="2139"/>
      <c r="Q11" s="2139"/>
      <c r="R11" s="2139"/>
      <c r="S11" s="2139"/>
      <c r="T11" s="2139"/>
      <c r="U11" s="2139"/>
    </row>
    <row r="12" spans="1:23" ht="15.9" customHeight="1" x14ac:dyDescent="0.35">
      <c r="A12" s="1416">
        <v>2</v>
      </c>
      <c r="B12" s="1417" t="s">
        <v>6</v>
      </c>
      <c r="C12" s="1798">
        <v>53678111.989999987</v>
      </c>
      <c r="D12" s="1794">
        <v>87686866.810000002</v>
      </c>
      <c r="E12" s="1794">
        <v>8889135.2699999996</v>
      </c>
      <c r="F12" s="1794">
        <v>3570524.4499999997</v>
      </c>
      <c r="G12" s="1794">
        <v>411076.37</v>
      </c>
      <c r="H12" s="1794">
        <v>6233065.4800000004</v>
      </c>
      <c r="I12" s="1794">
        <v>3176896.1199999996</v>
      </c>
      <c r="J12" s="1799">
        <v>15627.84</v>
      </c>
      <c r="K12" s="1790">
        <f>SUM(C12:J12)</f>
        <v>163661304.32999998</v>
      </c>
      <c r="L12" s="1415">
        <v>5131909.08</v>
      </c>
      <c r="M12" s="1415">
        <f t="shared" ref="M12:M25" si="0">SUM(K12:L12)</f>
        <v>168793213.41</v>
      </c>
      <c r="O12" s="2139"/>
      <c r="P12" s="2139"/>
      <c r="Q12" s="2139"/>
      <c r="R12" s="2139"/>
      <c r="S12" s="2139"/>
      <c r="T12" s="2139"/>
      <c r="U12" s="2139"/>
    </row>
    <row r="13" spans="1:23" ht="15.9" customHeight="1" x14ac:dyDescent="0.35">
      <c r="A13" s="1416">
        <v>3</v>
      </c>
      <c r="B13" s="1417" t="s">
        <v>7</v>
      </c>
      <c r="C13" s="1798">
        <v>49647766.910000011</v>
      </c>
      <c r="D13" s="1794">
        <v>66394139.420000002</v>
      </c>
      <c r="E13" s="1794">
        <v>5089454.53</v>
      </c>
      <c r="F13" s="1794">
        <v>2290279.2000000002</v>
      </c>
      <c r="G13" s="1794">
        <v>290566.25999999995</v>
      </c>
      <c r="H13" s="1794">
        <v>3802158.3200000003</v>
      </c>
      <c r="I13" s="1794">
        <v>2065883.13</v>
      </c>
      <c r="J13" s="1799">
        <v>18233.52</v>
      </c>
      <c r="K13" s="1790">
        <f t="shared" ref="K13:K25" si="1">SUM(C13:J13)</f>
        <v>129598481.29000001</v>
      </c>
      <c r="L13" s="1415">
        <v>1890004.48</v>
      </c>
      <c r="M13" s="1415">
        <f t="shared" si="0"/>
        <v>131488485.77000001</v>
      </c>
      <c r="O13" s="2139"/>
      <c r="P13" s="2139"/>
      <c r="Q13" s="2139"/>
      <c r="R13" s="2139"/>
      <c r="S13" s="2139"/>
      <c r="T13" s="2139"/>
      <c r="U13" s="2139"/>
    </row>
    <row r="14" spans="1:23" ht="15.9" customHeight="1" x14ac:dyDescent="0.35">
      <c r="A14" s="1416">
        <v>4</v>
      </c>
      <c r="B14" s="1417" t="s">
        <v>8</v>
      </c>
      <c r="C14" s="1798">
        <v>25153123.809999995</v>
      </c>
      <c r="D14" s="1794">
        <v>49159014.230000004</v>
      </c>
      <c r="E14" s="1794">
        <v>1522180.7699999998</v>
      </c>
      <c r="F14" s="1794">
        <v>2004640.14</v>
      </c>
      <c r="G14" s="1794">
        <v>157651.38</v>
      </c>
      <c r="H14" s="1794">
        <v>2538456.84</v>
      </c>
      <c r="I14" s="1794">
        <v>1953436.6099999999</v>
      </c>
      <c r="J14" s="1799">
        <v>83219.040000000008</v>
      </c>
      <c r="K14" s="1790">
        <f t="shared" si="1"/>
        <v>82571722.819999993</v>
      </c>
      <c r="L14" s="1415">
        <v>2672278.0299999998</v>
      </c>
      <c r="M14" s="1415">
        <f t="shared" si="0"/>
        <v>85244000.849999994</v>
      </c>
      <c r="O14" s="2139"/>
      <c r="P14" s="2139"/>
      <c r="Q14" s="2139"/>
      <c r="R14" s="2139"/>
      <c r="S14" s="2139"/>
      <c r="T14" s="2139"/>
      <c r="U14" s="2139"/>
    </row>
    <row r="15" spans="1:23" ht="15.9" customHeight="1" x14ac:dyDescent="0.35">
      <c r="A15" s="1416">
        <v>5</v>
      </c>
      <c r="B15" s="1417" t="s">
        <v>9</v>
      </c>
      <c r="C15" s="1798">
        <v>27007163.16</v>
      </c>
      <c r="D15" s="1794">
        <v>46453181.489999995</v>
      </c>
      <c r="E15" s="1794">
        <v>3603662.3</v>
      </c>
      <c r="F15" s="1794">
        <v>1832500.44</v>
      </c>
      <c r="G15" s="1794">
        <v>137879.52000000002</v>
      </c>
      <c r="H15" s="1794">
        <v>2524030.58</v>
      </c>
      <c r="I15" s="1794">
        <v>1526000.2</v>
      </c>
      <c r="J15" s="1799">
        <v>131702.07</v>
      </c>
      <c r="K15" s="1790">
        <f t="shared" si="1"/>
        <v>83216119.759999976</v>
      </c>
      <c r="L15" s="1415">
        <v>3523771.7</v>
      </c>
      <c r="M15" s="1415">
        <f t="shared" si="0"/>
        <v>86739891.459999979</v>
      </c>
      <c r="O15" s="2139"/>
      <c r="P15" s="2139"/>
      <c r="Q15" s="2139"/>
      <c r="R15" s="2139"/>
      <c r="S15" s="2139"/>
      <c r="T15" s="2139"/>
      <c r="U15" s="2139"/>
    </row>
    <row r="16" spans="1:23" ht="15.9" customHeight="1" x14ac:dyDescent="0.35">
      <c r="A16" s="1416">
        <v>6</v>
      </c>
      <c r="B16" s="1417" t="s">
        <v>10</v>
      </c>
      <c r="C16" s="1798">
        <v>9434643.6999999993</v>
      </c>
      <c r="D16" s="1794">
        <v>19635453.469999995</v>
      </c>
      <c r="E16" s="1794">
        <v>1956597.65</v>
      </c>
      <c r="F16" s="1794">
        <v>613988</v>
      </c>
      <c r="G16" s="1794">
        <v>29755</v>
      </c>
      <c r="H16" s="1794">
        <v>1378004.8600000003</v>
      </c>
      <c r="I16" s="1794">
        <v>716698.82</v>
      </c>
      <c r="J16" s="1799">
        <v>27000</v>
      </c>
      <c r="K16" s="1790">
        <f t="shared" si="1"/>
        <v>33792141.499999993</v>
      </c>
      <c r="L16" s="1415">
        <v>650199</v>
      </c>
      <c r="M16" s="1415">
        <f t="shared" si="0"/>
        <v>34442340.499999993</v>
      </c>
      <c r="O16" s="2139"/>
      <c r="P16" s="2139"/>
      <c r="Q16" s="2139"/>
      <c r="R16" s="2139"/>
      <c r="S16" s="2139"/>
      <c r="T16" s="2139"/>
      <c r="U16" s="2139"/>
      <c r="W16" s="1788" t="s">
        <v>104</v>
      </c>
    </row>
    <row r="17" spans="1:21" ht="15.9" customHeight="1" x14ac:dyDescent="0.35">
      <c r="A17" s="1416">
        <v>7</v>
      </c>
      <c r="B17" s="1417" t="s">
        <v>11</v>
      </c>
      <c r="C17" s="1798">
        <v>12063653.660000004</v>
      </c>
      <c r="D17" s="1794">
        <v>20681546.950000003</v>
      </c>
      <c r="E17" s="1794">
        <v>516071.02</v>
      </c>
      <c r="F17" s="1794">
        <v>625683.01</v>
      </c>
      <c r="G17" s="1794">
        <v>29202</v>
      </c>
      <c r="H17" s="1794">
        <v>1339959.49</v>
      </c>
      <c r="I17" s="1794">
        <v>1043642.24</v>
      </c>
      <c r="J17" s="1799">
        <v>9000</v>
      </c>
      <c r="K17" s="1790">
        <f t="shared" si="1"/>
        <v>36308758.370000012</v>
      </c>
      <c r="L17" s="1415">
        <v>352561</v>
      </c>
      <c r="M17" s="1415">
        <f t="shared" si="0"/>
        <v>36661319.370000012</v>
      </c>
      <c r="O17" s="2139"/>
      <c r="P17" s="2139"/>
      <c r="Q17" s="2139"/>
      <c r="R17" s="2139"/>
      <c r="S17" s="2139"/>
      <c r="T17" s="2139"/>
      <c r="U17" s="2139"/>
    </row>
    <row r="18" spans="1:21" ht="15.9" customHeight="1" x14ac:dyDescent="0.35">
      <c r="A18" s="1416">
        <v>8</v>
      </c>
      <c r="B18" s="1417" t="s">
        <v>12</v>
      </c>
      <c r="C18" s="1798">
        <v>16306279.759999998</v>
      </c>
      <c r="D18" s="1794">
        <v>25978175.630000003</v>
      </c>
      <c r="E18" s="1794">
        <v>825404.56</v>
      </c>
      <c r="F18" s="1794">
        <v>1371276.01</v>
      </c>
      <c r="G18" s="1794">
        <v>90716.610000000015</v>
      </c>
      <c r="H18" s="1794">
        <v>1861353.41</v>
      </c>
      <c r="I18" s="1794">
        <v>1060944.1499999999</v>
      </c>
      <c r="J18" s="1799">
        <v>51987.09</v>
      </c>
      <c r="K18" s="1790">
        <f t="shared" si="1"/>
        <v>47546137.219999999</v>
      </c>
      <c r="L18" s="1415">
        <v>1781500.91</v>
      </c>
      <c r="M18" s="1415">
        <f t="shared" si="0"/>
        <v>49327638.129999995</v>
      </c>
      <c r="O18" s="2139"/>
      <c r="P18" s="2139"/>
      <c r="Q18" s="2139"/>
      <c r="R18" s="2139"/>
      <c r="S18" s="2139"/>
      <c r="T18" s="2139"/>
      <c r="U18" s="2139"/>
    </row>
    <row r="19" spans="1:21" ht="15.9" customHeight="1" x14ac:dyDescent="0.35">
      <c r="A19" s="1416">
        <v>9</v>
      </c>
      <c r="B19" s="1417" t="s">
        <v>13</v>
      </c>
      <c r="C19" s="1798">
        <v>27336288.260000002</v>
      </c>
      <c r="D19" s="1794">
        <v>53737801.089999989</v>
      </c>
      <c r="E19" s="1794">
        <v>856841.5</v>
      </c>
      <c r="F19" s="1794">
        <v>1017282.78</v>
      </c>
      <c r="G19" s="1794">
        <v>231430.1</v>
      </c>
      <c r="H19" s="1794">
        <v>2280228.15</v>
      </c>
      <c r="I19" s="1794">
        <v>2375753.3000000003</v>
      </c>
      <c r="J19" s="1799">
        <v>5650</v>
      </c>
      <c r="K19" s="1790">
        <f t="shared" si="1"/>
        <v>87841275.179999992</v>
      </c>
      <c r="L19" s="1415">
        <v>1089171</v>
      </c>
      <c r="M19" s="1415">
        <f t="shared" si="0"/>
        <v>88930446.179999992</v>
      </c>
      <c r="O19" s="2139"/>
      <c r="P19" s="2139"/>
      <c r="Q19" s="2139"/>
      <c r="R19" s="2139"/>
      <c r="S19" s="2139"/>
      <c r="T19" s="2139"/>
      <c r="U19" s="2139"/>
    </row>
    <row r="20" spans="1:21" ht="15.9" customHeight="1" x14ac:dyDescent="0.35">
      <c r="A20" s="1416">
        <v>10</v>
      </c>
      <c r="B20" s="1417" t="s">
        <v>14</v>
      </c>
      <c r="C20" s="1798">
        <v>28521592.649999999</v>
      </c>
      <c r="D20" s="1794">
        <v>45648285</v>
      </c>
      <c r="E20" s="1794">
        <v>2702244.9799999995</v>
      </c>
      <c r="F20" s="1794">
        <v>1531997.3699999999</v>
      </c>
      <c r="G20" s="1794">
        <v>304315.15000000002</v>
      </c>
      <c r="H20" s="1794">
        <v>2249781.1799999997</v>
      </c>
      <c r="I20" s="1794">
        <v>2080477.25</v>
      </c>
      <c r="J20" s="1799">
        <v>50775</v>
      </c>
      <c r="K20" s="1790">
        <f t="shared" si="1"/>
        <v>83089468.580000013</v>
      </c>
      <c r="L20" s="1415">
        <v>1197463.1599999999</v>
      </c>
      <c r="M20" s="1415">
        <f t="shared" si="0"/>
        <v>84286931.74000001</v>
      </c>
      <c r="O20" s="2139"/>
      <c r="P20" s="2139"/>
      <c r="Q20" s="2139"/>
      <c r="R20" s="2139"/>
      <c r="S20" s="2139"/>
      <c r="T20" s="2139"/>
      <c r="U20" s="2139"/>
    </row>
    <row r="21" spans="1:21" ht="15.9" customHeight="1" x14ac:dyDescent="0.35">
      <c r="A21" s="1416">
        <v>11</v>
      </c>
      <c r="B21" s="1417" t="s">
        <v>15</v>
      </c>
      <c r="C21" s="1798">
        <v>22402252.640000001</v>
      </c>
      <c r="D21" s="1794">
        <v>49480909.499999985</v>
      </c>
      <c r="E21" s="1794">
        <v>1595555.54</v>
      </c>
      <c r="F21" s="1794">
        <v>1089626.99</v>
      </c>
      <c r="G21" s="1794">
        <v>423942.14</v>
      </c>
      <c r="H21" s="1794">
        <v>1861940.1199999999</v>
      </c>
      <c r="I21" s="1794">
        <v>1187739.06</v>
      </c>
      <c r="J21" s="1799">
        <v>0</v>
      </c>
      <c r="K21" s="1790">
        <f t="shared" si="1"/>
        <v>78041965.989999995</v>
      </c>
      <c r="L21" s="1415">
        <v>86100</v>
      </c>
      <c r="M21" s="1415">
        <f t="shared" si="0"/>
        <v>78128065.989999995</v>
      </c>
      <c r="O21" s="2139"/>
      <c r="P21" s="2139"/>
      <c r="Q21" s="2139"/>
      <c r="R21" s="2139"/>
      <c r="S21" s="2139"/>
      <c r="T21" s="2139"/>
      <c r="U21" s="2139"/>
    </row>
    <row r="22" spans="1:21" ht="15.9" customHeight="1" x14ac:dyDescent="0.35">
      <c r="A22" s="1416">
        <v>12</v>
      </c>
      <c r="B22" s="1417" t="s">
        <v>16</v>
      </c>
      <c r="C22" s="1798">
        <v>40851189.740000002</v>
      </c>
      <c r="D22" s="1794">
        <v>66831876.069999993</v>
      </c>
      <c r="E22" s="1794">
        <v>3142853.1500000008</v>
      </c>
      <c r="F22" s="2304">
        <v>2237382.14</v>
      </c>
      <c r="G22" s="1794">
        <v>775628.96000000008</v>
      </c>
      <c r="H22" s="1794">
        <v>3086303.93</v>
      </c>
      <c r="I22" s="1794">
        <v>2734800.6799999997</v>
      </c>
      <c r="J22" s="1799">
        <v>0</v>
      </c>
      <c r="K22" s="1790">
        <f t="shared" si="1"/>
        <v>119660034.67000002</v>
      </c>
      <c r="L22" s="1415">
        <v>1926700</v>
      </c>
      <c r="M22" s="1415">
        <f t="shared" si="0"/>
        <v>121586734.67000002</v>
      </c>
      <c r="O22" s="2139"/>
      <c r="P22" s="2139"/>
      <c r="Q22" s="2139"/>
      <c r="R22" s="2139"/>
      <c r="S22" s="2139"/>
      <c r="T22" s="2139"/>
      <c r="U22" s="2139"/>
    </row>
    <row r="23" spans="1:21" ht="15.9" customHeight="1" x14ac:dyDescent="0.35">
      <c r="A23" s="1416">
        <v>13</v>
      </c>
      <c r="B23" s="1417" t="s">
        <v>17</v>
      </c>
      <c r="C23" s="1798">
        <v>25706348.309999999</v>
      </c>
      <c r="D23" s="1794">
        <v>41140246.309999987</v>
      </c>
      <c r="E23" s="1794">
        <v>1762245.43</v>
      </c>
      <c r="F23" s="1794">
        <v>1243719.6100000001</v>
      </c>
      <c r="G23" s="1794">
        <v>231835.31</v>
      </c>
      <c r="H23" s="1794">
        <v>3093454.8200000003</v>
      </c>
      <c r="I23" s="1794">
        <v>1716365.42</v>
      </c>
      <c r="J23" s="1799">
        <v>0</v>
      </c>
      <c r="K23" s="1790">
        <f t="shared" si="1"/>
        <v>74894215.209999993</v>
      </c>
      <c r="L23" s="1415">
        <v>2839623</v>
      </c>
      <c r="M23" s="1415">
        <f t="shared" si="0"/>
        <v>77733838.209999993</v>
      </c>
      <c r="O23" s="2139"/>
      <c r="P23" s="2139"/>
      <c r="Q23" s="2139"/>
      <c r="R23" s="2139"/>
      <c r="S23" s="2139"/>
      <c r="T23" s="2139"/>
      <c r="U23" s="2139"/>
    </row>
    <row r="24" spans="1:21" ht="15.9" customHeight="1" x14ac:dyDescent="0.35">
      <c r="A24" s="1416">
        <v>14</v>
      </c>
      <c r="B24" s="1417" t="s">
        <v>18</v>
      </c>
      <c r="C24" s="1798">
        <v>15481074.650000002</v>
      </c>
      <c r="D24" s="1794">
        <v>21614950.150000006</v>
      </c>
      <c r="E24" s="1794">
        <v>895947.4</v>
      </c>
      <c r="F24" s="1794">
        <v>1294090.1000000001</v>
      </c>
      <c r="G24" s="1794">
        <v>45822.39</v>
      </c>
      <c r="H24" s="1794">
        <v>1105713.5899999999</v>
      </c>
      <c r="I24" s="1794">
        <v>1011232.33</v>
      </c>
      <c r="J24" s="1799">
        <v>41690.11</v>
      </c>
      <c r="K24" s="1790">
        <f t="shared" si="1"/>
        <v>41490520.720000014</v>
      </c>
      <c r="L24" s="1415">
        <v>1256879.8899999999</v>
      </c>
      <c r="M24" s="1415">
        <f t="shared" si="0"/>
        <v>42747400.610000014</v>
      </c>
      <c r="O24" s="2139" t="s">
        <v>104</v>
      </c>
      <c r="P24" s="2139"/>
      <c r="Q24" s="2139"/>
      <c r="R24" s="2139"/>
      <c r="S24" s="2139"/>
      <c r="T24" s="2139"/>
      <c r="U24" s="2139"/>
    </row>
    <row r="25" spans="1:21" ht="15.9" customHeight="1" thickBot="1" x14ac:dyDescent="0.4">
      <c r="A25" s="1418">
        <v>15</v>
      </c>
      <c r="B25" s="1404" t="s">
        <v>19</v>
      </c>
      <c r="C25" s="1875">
        <v>33346051.18</v>
      </c>
      <c r="D25" s="1876">
        <v>68048824.929999992</v>
      </c>
      <c r="E25" s="1876">
        <v>4833059.5999999996</v>
      </c>
      <c r="F25" s="1876">
        <v>2206515.02</v>
      </c>
      <c r="G25" s="1876">
        <v>404723.02</v>
      </c>
      <c r="H25" s="1876">
        <v>2761328.4999999995</v>
      </c>
      <c r="I25" s="1876">
        <v>2006876.69</v>
      </c>
      <c r="J25" s="1877">
        <v>28500</v>
      </c>
      <c r="K25" s="1878">
        <f t="shared" si="1"/>
        <v>113635878.93999997</v>
      </c>
      <c r="L25" s="1879">
        <v>1449331</v>
      </c>
      <c r="M25" s="1879">
        <f t="shared" si="0"/>
        <v>115085209.93999997</v>
      </c>
      <c r="O25" s="2139"/>
      <c r="P25" s="2139"/>
      <c r="Q25" s="2139"/>
      <c r="R25" s="2139"/>
      <c r="S25" s="2139"/>
      <c r="T25" s="2139"/>
      <c r="U25" s="2139"/>
    </row>
    <row r="26" spans="1:21" s="1329" customFormat="1" ht="15.9" customHeight="1" x14ac:dyDescent="0.3">
      <c r="A26" s="1945"/>
      <c r="B26" s="1946" t="s">
        <v>622</v>
      </c>
      <c r="C26" s="1947">
        <f>SUM(C11:C25)</f>
        <v>453066210.71999991</v>
      </c>
      <c r="D26" s="1948">
        <f t="shared" ref="D26:H26" si="2">SUM(D11:D25)</f>
        <v>768633449.77999973</v>
      </c>
      <c r="E26" s="1949">
        <f t="shared" si="2"/>
        <v>44449869.559999995</v>
      </c>
      <c r="F26" s="1949">
        <f t="shared" si="2"/>
        <v>26191545.629999999</v>
      </c>
      <c r="G26" s="1949">
        <f>SUM(G11:G25)</f>
        <v>3804993.0400000005</v>
      </c>
      <c r="H26" s="1949">
        <f t="shared" si="2"/>
        <v>41307418.219999999</v>
      </c>
      <c r="I26" s="1949">
        <f>SUM(I11:I25)</f>
        <v>28857968.050000001</v>
      </c>
      <c r="J26" s="1949">
        <f>SUM(J11:J25)</f>
        <v>483579.30999999994</v>
      </c>
      <c r="K26" s="1950">
        <f>SUM(K11:K25)</f>
        <v>1366795034.3100002</v>
      </c>
      <c r="L26" s="1951">
        <f>SUM(L11:L25)</f>
        <v>28782413.68</v>
      </c>
      <c r="M26" s="1951">
        <f>SUM(M11:M25)</f>
        <v>1395577447.9900002</v>
      </c>
      <c r="O26" s="2139"/>
      <c r="P26" s="2139"/>
      <c r="Q26" s="2139"/>
      <c r="R26" s="2139"/>
      <c r="S26" s="2139"/>
      <c r="T26" s="2139"/>
      <c r="U26" s="2139"/>
    </row>
    <row r="27" spans="1:21" s="1329" customFormat="1" ht="15.9" customHeight="1" thickBot="1" x14ac:dyDescent="0.35">
      <c r="A27" s="1427"/>
      <c r="B27" s="1428" t="s">
        <v>623</v>
      </c>
      <c r="C27" s="1429">
        <v>304518338.02999997</v>
      </c>
      <c r="D27" s="1430">
        <v>514019864.26999998</v>
      </c>
      <c r="E27" s="1431">
        <v>27258071.359999999</v>
      </c>
      <c r="F27" s="1431">
        <v>16002550.02</v>
      </c>
      <c r="G27" s="1431">
        <v>2715689.33</v>
      </c>
      <c r="H27" s="1431">
        <v>25021697.609999999</v>
      </c>
      <c r="I27" s="1431">
        <v>17322638.360000003</v>
      </c>
      <c r="J27" s="1431">
        <v>308403.40999999997</v>
      </c>
      <c r="K27" s="1432">
        <f>SUM(C27:J27)</f>
        <v>907167252.38999999</v>
      </c>
      <c r="L27" s="1433">
        <v>18349534.670000002</v>
      </c>
      <c r="M27" s="1433">
        <f>SUM(K27+L27)</f>
        <v>925516787.05999994</v>
      </c>
      <c r="O27" s="2139"/>
      <c r="P27" s="2139"/>
      <c r="Q27" s="2139"/>
      <c r="R27" s="2139"/>
      <c r="S27" s="2139"/>
      <c r="T27" s="2139"/>
      <c r="U27" s="2139"/>
    </row>
    <row r="28" spans="1:21" s="1329" customFormat="1" ht="15.9" customHeight="1" thickBot="1" x14ac:dyDescent="0.35">
      <c r="A28" s="1427"/>
      <c r="B28" s="1428" t="s">
        <v>619</v>
      </c>
      <c r="C28" s="1429">
        <v>110513784.54999997</v>
      </c>
      <c r="D28" s="1430">
        <v>193268353.84</v>
      </c>
      <c r="E28" s="1431">
        <v>9314470.1999999993</v>
      </c>
      <c r="F28" s="1431">
        <v>6660045.5500000007</v>
      </c>
      <c r="G28" s="1431">
        <v>992596.63000000012</v>
      </c>
      <c r="H28" s="1431">
        <v>8891626.0399999991</v>
      </c>
      <c r="I28" s="1431">
        <v>7509625.5799999991</v>
      </c>
      <c r="J28" s="1431">
        <v>52576.59</v>
      </c>
      <c r="K28" s="1432">
        <f>SUM(C28:J28)</f>
        <v>337203078.97999996</v>
      </c>
      <c r="L28" s="1433">
        <v>7287380.3600000003</v>
      </c>
      <c r="M28" s="1433">
        <f>SUM(K28+L28)</f>
        <v>344490459.33999997</v>
      </c>
      <c r="O28" s="2139"/>
      <c r="P28" s="2139"/>
      <c r="Q28" s="2139"/>
      <c r="R28" s="2139"/>
      <c r="S28" s="2139"/>
      <c r="T28" s="2139"/>
      <c r="U28" s="2139"/>
    </row>
    <row r="29" spans="1:21" s="1329" customFormat="1" ht="15.9" customHeight="1" thickBot="1" x14ac:dyDescent="0.35">
      <c r="A29" s="1427"/>
      <c r="B29" s="1428" t="s">
        <v>567</v>
      </c>
      <c r="C29" s="1429">
        <v>433116963.28999996</v>
      </c>
      <c r="D29" s="1430">
        <v>769482369.73000002</v>
      </c>
      <c r="E29" s="1431">
        <v>35906347.93</v>
      </c>
      <c r="F29" s="1431">
        <v>24456222.330000002</v>
      </c>
      <c r="G29" s="1431">
        <v>3397784.99</v>
      </c>
      <c r="H29" s="1431">
        <v>37826262.229999997</v>
      </c>
      <c r="I29" s="1431">
        <v>39904220.170000002</v>
      </c>
      <c r="J29" s="1431">
        <v>511137.05999999994</v>
      </c>
      <c r="K29" s="1432">
        <v>1344601307.73</v>
      </c>
      <c r="L29" s="1433">
        <v>29005486.970000003</v>
      </c>
      <c r="M29" s="1433">
        <v>1373606794.7</v>
      </c>
      <c r="O29" s="2139"/>
      <c r="P29" s="2139"/>
      <c r="Q29" s="2139"/>
      <c r="R29" s="2139"/>
      <c r="S29" s="2139"/>
      <c r="T29" s="2139"/>
      <c r="U29" s="2139"/>
    </row>
    <row r="30" spans="1:21" s="1329" customFormat="1" ht="15.9" customHeight="1" thickBot="1" x14ac:dyDescent="0.35">
      <c r="A30" s="1427"/>
      <c r="B30" s="1428" t="s">
        <v>568</v>
      </c>
      <c r="C30" s="1429">
        <v>269956800.47999996</v>
      </c>
      <c r="D30" s="1430">
        <v>489448996.57999992</v>
      </c>
      <c r="E30" s="1431">
        <v>21416245.189999998</v>
      </c>
      <c r="F30" s="1431">
        <v>14861302.939999998</v>
      </c>
      <c r="G30" s="1431">
        <v>1919811.7999999998</v>
      </c>
      <c r="H30" s="1431">
        <v>21452590.030000001</v>
      </c>
      <c r="I30" s="1431">
        <v>25655579.82</v>
      </c>
      <c r="J30" s="1431">
        <v>112984.73</v>
      </c>
      <c r="K30" s="1432">
        <v>844824311.57000005</v>
      </c>
      <c r="L30" s="1433">
        <v>17884613.940000001</v>
      </c>
      <c r="M30" s="1433">
        <v>862708925.51000011</v>
      </c>
      <c r="O30" s="2139"/>
      <c r="P30" s="2139"/>
      <c r="Q30" s="2139"/>
      <c r="R30" s="2139"/>
      <c r="S30" s="2139"/>
      <c r="T30" s="2139"/>
      <c r="U30" s="2139"/>
    </row>
    <row r="31" spans="1:21" s="1329" customFormat="1" ht="15.9" customHeight="1" thickBot="1" x14ac:dyDescent="0.35">
      <c r="A31" s="1427"/>
      <c r="B31" s="1428" t="s">
        <v>519</v>
      </c>
      <c r="C31" s="1429">
        <v>112731082.34999998</v>
      </c>
      <c r="D31" s="1430">
        <v>207555446.51000002</v>
      </c>
      <c r="E31" s="1431">
        <v>8064243.2100000009</v>
      </c>
      <c r="F31" s="1431">
        <v>6001964.9299999988</v>
      </c>
      <c r="G31" s="1431">
        <v>798979.91</v>
      </c>
      <c r="H31" s="1431">
        <v>7889180.8999999994</v>
      </c>
      <c r="I31" s="1431">
        <v>11947789.970000001</v>
      </c>
      <c r="J31" s="1431">
        <v>56.3</v>
      </c>
      <c r="K31" s="1432">
        <v>354988744.08000004</v>
      </c>
      <c r="L31" s="1433">
        <v>6695854.2999999998</v>
      </c>
      <c r="M31" s="1433">
        <v>361684598.38000005</v>
      </c>
      <c r="O31" s="2139"/>
      <c r="P31" s="2139"/>
      <c r="Q31" s="2139"/>
      <c r="R31" s="2139"/>
      <c r="S31" s="2139"/>
      <c r="T31" s="2139"/>
      <c r="U31" s="2139"/>
    </row>
    <row r="32" spans="1:21" s="1329" customFormat="1" ht="15.9" customHeight="1" x14ac:dyDescent="0.3">
      <c r="A32" s="1434"/>
      <c r="B32" s="1435" t="s">
        <v>510</v>
      </c>
      <c r="C32" s="1436">
        <v>438923259.24999994</v>
      </c>
      <c r="D32" s="1437">
        <v>798787318.34000003</v>
      </c>
      <c r="E32" s="1438">
        <v>31236957.759999998</v>
      </c>
      <c r="F32" s="1438">
        <v>24063725.41</v>
      </c>
      <c r="G32" s="1438">
        <v>3219531.8600000003</v>
      </c>
      <c r="H32" s="1438">
        <v>37574434.009999998</v>
      </c>
      <c r="I32" s="1438">
        <v>49406936.659999996</v>
      </c>
      <c r="J32" s="1438">
        <v>553770.14</v>
      </c>
      <c r="K32" s="1439">
        <v>1383765933.4299998</v>
      </c>
      <c r="L32" s="1440">
        <v>29470768.68</v>
      </c>
      <c r="M32" s="1440">
        <v>1413236702.1100001</v>
      </c>
      <c r="O32" s="2139"/>
      <c r="P32" s="2139"/>
      <c r="Q32" s="2139"/>
      <c r="R32" s="2139"/>
      <c r="S32" s="2139"/>
      <c r="T32" s="2139"/>
      <c r="U32" s="2139"/>
    </row>
    <row r="33" spans="1:21" s="1329" customFormat="1" ht="15.9" customHeight="1" x14ac:dyDescent="0.3">
      <c r="A33" s="1419"/>
      <c r="B33" s="1420" t="s">
        <v>511</v>
      </c>
      <c r="C33" s="1421">
        <v>288627124.42999995</v>
      </c>
      <c r="D33" s="1422">
        <v>531358521.41000015</v>
      </c>
      <c r="E33" s="1423">
        <v>19200257.120000001</v>
      </c>
      <c r="F33" s="1423">
        <v>15877989.73</v>
      </c>
      <c r="G33" s="1423">
        <v>2089778.08</v>
      </c>
      <c r="H33" s="1423">
        <v>23441270.990000006</v>
      </c>
      <c r="I33" s="1423">
        <v>30892201.59</v>
      </c>
      <c r="J33" s="1423">
        <v>318003.44999999995</v>
      </c>
      <c r="K33" s="1424">
        <v>911805146.80000007</v>
      </c>
      <c r="L33" s="1425">
        <v>18454207.539999999</v>
      </c>
      <c r="M33" s="1425">
        <v>930259354.34000003</v>
      </c>
      <c r="O33" s="2139"/>
      <c r="P33" s="2139"/>
      <c r="Q33" s="2139"/>
      <c r="R33" s="2139"/>
      <c r="S33" s="2139"/>
      <c r="T33" s="2139"/>
      <c r="U33" s="2139"/>
    </row>
    <row r="34" spans="1:21" ht="15.9" customHeight="1" thickBot="1" x14ac:dyDescent="0.35">
      <c r="A34" s="1427"/>
      <c r="B34" s="1428" t="s">
        <v>509</v>
      </c>
      <c r="C34" s="1429">
        <v>109365360.21999997</v>
      </c>
      <c r="D34" s="1430">
        <v>203712794.69000003</v>
      </c>
      <c r="E34" s="1431">
        <v>7191604.3000000007</v>
      </c>
      <c r="F34" s="1431">
        <v>6006560.2600000007</v>
      </c>
      <c r="G34" s="1431">
        <v>740673.67999999993</v>
      </c>
      <c r="H34" s="1431">
        <v>8031455.450000002</v>
      </c>
      <c r="I34" s="1431">
        <v>10926329.9</v>
      </c>
      <c r="J34" s="1431">
        <v>32573.58</v>
      </c>
      <c r="K34" s="1432">
        <v>346007352.08000004</v>
      </c>
      <c r="L34" s="1433">
        <v>6853139.3999999994</v>
      </c>
      <c r="M34" s="1433">
        <v>352860491.48000002</v>
      </c>
      <c r="O34" s="1336"/>
      <c r="P34" s="1886"/>
      <c r="Q34" s="1788"/>
      <c r="R34" s="1788"/>
      <c r="S34" s="1788"/>
      <c r="T34" s="1787"/>
    </row>
    <row r="35" spans="1:21" s="1329" customFormat="1" ht="15.9" customHeight="1" x14ac:dyDescent="0.3">
      <c r="A35" s="1434"/>
      <c r="B35" s="1435" t="s">
        <v>484</v>
      </c>
      <c r="C35" s="1436">
        <v>432562787.17999995</v>
      </c>
      <c r="D35" s="1437">
        <v>776822040.51999998</v>
      </c>
      <c r="E35" s="1438">
        <v>31028082.059999999</v>
      </c>
      <c r="F35" s="1438">
        <v>24592980.080000002</v>
      </c>
      <c r="G35" s="1438">
        <v>3249866.8299999996</v>
      </c>
      <c r="H35" s="1438">
        <v>38248630.5</v>
      </c>
      <c r="I35" s="1438">
        <v>51426453.600000001</v>
      </c>
      <c r="J35" s="1438">
        <v>585497.55000000005</v>
      </c>
      <c r="K35" s="1439">
        <v>1358516338.3199997</v>
      </c>
      <c r="L35" s="1440">
        <v>29658417.140000004</v>
      </c>
      <c r="M35" s="1440">
        <v>1388174755.46</v>
      </c>
      <c r="O35" s="2139"/>
      <c r="P35" s="1887"/>
      <c r="Q35" s="1887"/>
      <c r="R35" s="1887"/>
      <c r="S35" s="1888"/>
      <c r="T35" s="2139"/>
      <c r="U35" s="2139"/>
    </row>
    <row r="36" spans="1:21" s="1329" customFormat="1" ht="15.9" customHeight="1" x14ac:dyDescent="0.3">
      <c r="A36" s="1419"/>
      <c r="B36" s="1420" t="s">
        <v>426</v>
      </c>
      <c r="C36" s="1421">
        <v>287069151.44999999</v>
      </c>
      <c r="D36" s="1422">
        <v>513227272.04000002</v>
      </c>
      <c r="E36" s="1423">
        <v>18035805.220000003</v>
      </c>
      <c r="F36" s="1423">
        <v>16508667.09</v>
      </c>
      <c r="G36" s="1423">
        <v>2024527.42</v>
      </c>
      <c r="H36" s="1423">
        <v>23525669.719999999</v>
      </c>
      <c r="I36" s="1423">
        <v>35381344.150000006</v>
      </c>
      <c r="J36" s="1423">
        <v>116898.92</v>
      </c>
      <c r="K36" s="1424">
        <v>895889336.00999999</v>
      </c>
      <c r="L36" s="1425">
        <v>19308760.100000001</v>
      </c>
      <c r="M36" s="1425">
        <v>915198096.11000025</v>
      </c>
      <c r="O36" s="2139"/>
      <c r="P36" s="2139"/>
      <c r="Q36" s="2139"/>
      <c r="R36" s="2139"/>
      <c r="S36" s="1888"/>
      <c r="T36" s="2139"/>
      <c r="U36" s="2139"/>
    </row>
    <row r="37" spans="1:21" ht="15.9" customHeight="1" thickBot="1" x14ac:dyDescent="0.35">
      <c r="A37" s="1427"/>
      <c r="B37" s="1428" t="s">
        <v>472</v>
      </c>
      <c r="C37" s="1429">
        <v>105030567.91999999</v>
      </c>
      <c r="D37" s="1430">
        <v>186522196.40000001</v>
      </c>
      <c r="E37" s="1431">
        <v>6787233.0899999999</v>
      </c>
      <c r="F37" s="1431">
        <v>6718141.5000000009</v>
      </c>
      <c r="G37" s="1431">
        <v>813055.24</v>
      </c>
      <c r="H37" s="1431">
        <v>8418268.879999999</v>
      </c>
      <c r="I37" s="1431">
        <v>12483672.950000001</v>
      </c>
      <c r="J37" s="1431">
        <v>15041.31</v>
      </c>
      <c r="K37" s="1432">
        <v>326788177.28999996</v>
      </c>
      <c r="L37" s="1433">
        <v>7199928.5199999996</v>
      </c>
      <c r="M37" s="1433">
        <v>333988105.81</v>
      </c>
      <c r="O37" s="1886"/>
      <c r="P37" s="1787"/>
      <c r="S37" s="1888"/>
      <c r="T37" s="1787"/>
    </row>
    <row r="38" spans="1:21" s="1329" customFormat="1" ht="15.9" customHeight="1" x14ac:dyDescent="0.3">
      <c r="A38" s="1434"/>
      <c r="B38" s="1435" t="s">
        <v>412</v>
      </c>
      <c r="C38" s="1436">
        <v>409928758.11000001</v>
      </c>
      <c r="D38" s="1437">
        <v>708335034.91000009</v>
      </c>
      <c r="E38" s="1438">
        <v>29911083.929999996</v>
      </c>
      <c r="F38" s="1438">
        <v>26022164.680000003</v>
      </c>
      <c r="G38" s="1438">
        <v>2959971.58</v>
      </c>
      <c r="H38" s="1438">
        <v>38254671.249999993</v>
      </c>
      <c r="I38" s="1438">
        <v>44819356.600000009</v>
      </c>
      <c r="J38" s="1438">
        <v>1751727.5499999998</v>
      </c>
      <c r="K38" s="1439">
        <v>1261982768.6099999</v>
      </c>
      <c r="L38" s="1440">
        <v>28774962.73</v>
      </c>
      <c r="M38" s="1440">
        <v>1290757731.3399999</v>
      </c>
      <c r="O38" s="1426"/>
      <c r="P38" s="1426"/>
      <c r="S38" s="1888"/>
    </row>
    <row r="39" spans="1:21" s="1329" customFormat="1" ht="15.9" customHeight="1" x14ac:dyDescent="0.3">
      <c r="A39" s="1419"/>
      <c r="B39" s="1420" t="s">
        <v>414</v>
      </c>
      <c r="C39" s="1421">
        <v>267627261.56999996</v>
      </c>
      <c r="D39" s="1422">
        <v>459266910.13</v>
      </c>
      <c r="E39" s="1423">
        <v>19435843.59</v>
      </c>
      <c r="F39" s="1423">
        <v>16356460.029999999</v>
      </c>
      <c r="G39" s="1423">
        <v>1987722.6999999997</v>
      </c>
      <c r="H39" s="1423">
        <v>22899639.380000003</v>
      </c>
      <c r="I39" s="1423">
        <v>26951453.910000004</v>
      </c>
      <c r="J39" s="1423">
        <v>470486.29</v>
      </c>
      <c r="K39" s="1424">
        <v>814995777.60000014</v>
      </c>
      <c r="L39" s="1425">
        <v>18474958.98</v>
      </c>
      <c r="M39" s="1425">
        <v>833470736.58000004</v>
      </c>
      <c r="O39" s="1426"/>
      <c r="P39" s="1426"/>
    </row>
    <row r="40" spans="1:21" ht="15.9" customHeight="1" thickBot="1" x14ac:dyDescent="0.35">
      <c r="A40" s="1427"/>
      <c r="B40" s="1428" t="s">
        <v>439</v>
      </c>
      <c r="C40" s="1429">
        <v>99750559.439999998</v>
      </c>
      <c r="D40" s="1430">
        <v>173257133.38999999</v>
      </c>
      <c r="E40" s="1431">
        <v>7646867</v>
      </c>
      <c r="F40" s="1431">
        <v>6632036.3700000001</v>
      </c>
      <c r="G40" s="1431">
        <v>831079.24</v>
      </c>
      <c r="H40" s="1431">
        <v>8448210.3000000007</v>
      </c>
      <c r="I40" s="1431">
        <v>8980204.3200000003</v>
      </c>
      <c r="J40" s="1431">
        <v>27531</v>
      </c>
      <c r="K40" s="1432">
        <f>SUM(C40:J40)</f>
        <v>305573621.06</v>
      </c>
      <c r="L40" s="1433">
        <v>7422746</v>
      </c>
      <c r="M40" s="1433">
        <f>SUM(K40:L40)</f>
        <v>312996367.06</v>
      </c>
      <c r="O40" s="1336"/>
      <c r="P40" s="1336"/>
    </row>
    <row r="41" spans="1:21" s="1329" customFormat="1" ht="15.9" customHeight="1" x14ac:dyDescent="0.3">
      <c r="A41" s="1434"/>
      <c r="B41" s="1435" t="s">
        <v>416</v>
      </c>
      <c r="C41" s="1436">
        <v>374026254.18999994</v>
      </c>
      <c r="D41" s="1437">
        <v>649658906.53999996</v>
      </c>
      <c r="E41" s="1438">
        <v>28398668.170000002</v>
      </c>
      <c r="F41" s="1438">
        <v>24484453.109999999</v>
      </c>
      <c r="G41" s="1438">
        <v>3959984.78</v>
      </c>
      <c r="H41" s="1438">
        <v>34155006.409999996</v>
      </c>
      <c r="I41" s="1438">
        <v>49640325.159999989</v>
      </c>
      <c r="J41" s="1438">
        <v>494912.61</v>
      </c>
      <c r="K41" s="1439">
        <v>1164818510.9700003</v>
      </c>
      <c r="L41" s="1440">
        <v>26792806.259999998</v>
      </c>
      <c r="M41" s="1440">
        <v>1191611317.23</v>
      </c>
      <c r="O41" s="1426"/>
      <c r="P41" s="1426"/>
    </row>
    <row r="42" spans="1:21" ht="15.9" customHeight="1" x14ac:dyDescent="0.3">
      <c r="A42" s="1419"/>
      <c r="B42" s="1420" t="s">
        <v>417</v>
      </c>
      <c r="C42" s="1421">
        <v>244440872.37</v>
      </c>
      <c r="D42" s="1422">
        <v>429109256.4199999</v>
      </c>
      <c r="E42" s="1423">
        <v>18496065.920000002</v>
      </c>
      <c r="F42" s="1423">
        <v>14483576.319999998</v>
      </c>
      <c r="G42" s="1423">
        <v>2641585.2800000003</v>
      </c>
      <c r="H42" s="1423">
        <v>20205354.890000001</v>
      </c>
      <c r="I42" s="1423">
        <v>33096098.280000001</v>
      </c>
      <c r="J42" s="1423">
        <v>67512.7</v>
      </c>
      <c r="K42" s="1424">
        <v>762540322.18000007</v>
      </c>
      <c r="L42" s="1425">
        <v>18021219.559999999</v>
      </c>
      <c r="M42" s="1425">
        <v>780561541.74000001</v>
      </c>
      <c r="O42" s="1336"/>
      <c r="P42" s="1336"/>
    </row>
    <row r="43" spans="1:21" ht="15.9" customHeight="1" thickBot="1" x14ac:dyDescent="0.35">
      <c r="A43" s="1427"/>
      <c r="B43" s="1428" t="s">
        <v>440</v>
      </c>
      <c r="C43" s="1429">
        <v>93198884.189999998</v>
      </c>
      <c r="D43" s="1430">
        <v>167195853.77000001</v>
      </c>
      <c r="E43" s="1431">
        <v>7953141.8800000008</v>
      </c>
      <c r="F43" s="1431">
        <v>5481672.5700000003</v>
      </c>
      <c r="G43" s="1431">
        <v>1110044.75</v>
      </c>
      <c r="H43" s="1431">
        <v>7533666.9199999999</v>
      </c>
      <c r="I43" s="1431">
        <v>11822979.83</v>
      </c>
      <c r="J43" s="1431">
        <v>0</v>
      </c>
      <c r="K43" s="1432">
        <v>294296243.91000003</v>
      </c>
      <c r="L43" s="1433">
        <v>6932962.2700000005</v>
      </c>
      <c r="M43" s="1433">
        <v>301229206.18000001</v>
      </c>
      <c r="O43" s="1336"/>
      <c r="P43" s="1336"/>
    </row>
    <row r="44" spans="1:21" ht="15.9" customHeight="1" x14ac:dyDescent="0.3">
      <c r="A44" s="1441"/>
      <c r="B44" s="1442" t="s">
        <v>294</v>
      </c>
      <c r="C44" s="1443">
        <v>338859418.66999996</v>
      </c>
      <c r="D44" s="1444">
        <v>599802946.53999996</v>
      </c>
      <c r="E44" s="1445">
        <v>30492288.82</v>
      </c>
      <c r="F44" s="1445">
        <v>23014458.489999998</v>
      </c>
      <c r="G44" s="1445">
        <v>3828841.2699999996</v>
      </c>
      <c r="H44" s="1445">
        <v>31076124.179999996</v>
      </c>
      <c r="I44" s="1445">
        <v>58499462.18</v>
      </c>
      <c r="J44" s="1445">
        <v>532992.87</v>
      </c>
      <c r="K44" s="1446">
        <v>1086106533.02</v>
      </c>
      <c r="L44" s="1447">
        <v>27420501.619999997</v>
      </c>
      <c r="M44" s="1447">
        <v>1113527034.6399999</v>
      </c>
      <c r="O44" s="1336"/>
      <c r="P44" s="1336"/>
    </row>
    <row r="45" spans="1:21" ht="15.9" customHeight="1" x14ac:dyDescent="0.3">
      <c r="A45" s="1448"/>
      <c r="B45" s="1420" t="s">
        <v>298</v>
      </c>
      <c r="C45" s="1421">
        <v>217777641.42000005</v>
      </c>
      <c r="D45" s="1422">
        <v>388812004.37</v>
      </c>
      <c r="E45" s="1423">
        <v>18701015.469999999</v>
      </c>
      <c r="F45" s="1423">
        <v>14807936.240000002</v>
      </c>
      <c r="G45" s="1423">
        <v>2342395.2999999998</v>
      </c>
      <c r="H45" s="1423">
        <v>18306329.669999994</v>
      </c>
      <c r="I45" s="1423">
        <v>36907401.279999994</v>
      </c>
      <c r="J45" s="1423">
        <v>22988.73</v>
      </c>
      <c r="K45" s="1424">
        <v>697677712.48000002</v>
      </c>
      <c r="L45" s="1425">
        <v>17328216.960000001</v>
      </c>
      <c r="M45" s="1425">
        <v>715005929.44000006</v>
      </c>
      <c r="N45" s="1329"/>
      <c r="O45" s="1336"/>
      <c r="P45" s="1336"/>
    </row>
    <row r="46" spans="1:21" ht="13.3" thickBot="1" x14ac:dyDescent="0.35">
      <c r="A46" s="1449"/>
      <c r="B46" s="1450" t="s">
        <v>421</v>
      </c>
      <c r="C46" s="1451">
        <v>80659334.349999994</v>
      </c>
      <c r="D46" s="1452">
        <v>146869925.71999997</v>
      </c>
      <c r="E46" s="1453">
        <v>7653940.959999999</v>
      </c>
      <c r="F46" s="1453">
        <v>5482735.0800000001</v>
      </c>
      <c r="G46" s="1453">
        <v>767200.52999999991</v>
      </c>
      <c r="H46" s="1453">
        <v>7464634.209999999</v>
      </c>
      <c r="I46" s="1453">
        <v>12084267.709999999</v>
      </c>
      <c r="J46" s="1453">
        <v>2000</v>
      </c>
      <c r="K46" s="1454">
        <v>260984038.55999997</v>
      </c>
      <c r="L46" s="1455">
        <v>6738490.7999999998</v>
      </c>
      <c r="M46" s="1455">
        <v>267722529.35999998</v>
      </c>
    </row>
    <row r="47" spans="1:21" ht="12.9" hidden="1" outlineLevel="1" x14ac:dyDescent="0.3">
      <c r="A47" s="1456"/>
      <c r="B47" s="1457" t="s">
        <v>111</v>
      </c>
      <c r="C47" s="1458">
        <v>270991845.04000002</v>
      </c>
      <c r="D47" s="1459">
        <v>490034009.44000006</v>
      </c>
      <c r="E47" s="1460">
        <v>30260277.260000002</v>
      </c>
      <c r="F47" s="1460">
        <v>18934626.719999999</v>
      </c>
      <c r="G47" s="1460">
        <v>2680584.9000000004</v>
      </c>
      <c r="H47" s="1460">
        <v>29833399.189999998</v>
      </c>
      <c r="I47" s="1460">
        <v>46847040.090000004</v>
      </c>
      <c r="J47" s="1460">
        <v>788270.29</v>
      </c>
      <c r="K47" s="1461">
        <v>890370052.93000019</v>
      </c>
      <c r="L47" s="1462">
        <v>23126625.999999996</v>
      </c>
      <c r="M47" s="1462">
        <v>913496678.93000007</v>
      </c>
    </row>
    <row r="48" spans="1:21" ht="12.9" hidden="1" outlineLevel="1" x14ac:dyDescent="0.3">
      <c r="A48" s="1448"/>
      <c r="B48" s="1420" t="s">
        <v>105</v>
      </c>
      <c r="C48" s="1421">
        <v>175965135.13999999</v>
      </c>
      <c r="D48" s="1422">
        <v>321684970.95999998</v>
      </c>
      <c r="E48" s="1423">
        <v>19670601.960000001</v>
      </c>
      <c r="F48" s="1423">
        <v>12261628.939999999</v>
      </c>
      <c r="G48" s="1423">
        <v>1799985.24</v>
      </c>
      <c r="H48" s="1423">
        <v>17871938.949999999</v>
      </c>
      <c r="I48" s="1423">
        <v>24102330.559999999</v>
      </c>
      <c r="J48" s="1423">
        <v>336373.15</v>
      </c>
      <c r="K48" s="1424">
        <v>573692964.89999998</v>
      </c>
      <c r="L48" s="1425">
        <v>14198248.6</v>
      </c>
      <c r="M48" s="1425">
        <v>587891213.49999988</v>
      </c>
    </row>
    <row r="49" spans="1:13" ht="13.3" hidden="1" outlineLevel="1" thickBot="1" x14ac:dyDescent="0.35">
      <c r="A49" s="1449"/>
      <c r="B49" s="1450" t="s">
        <v>106</v>
      </c>
      <c r="C49" s="1451">
        <v>89429106.24000001</v>
      </c>
      <c r="D49" s="1452">
        <v>165286207.59</v>
      </c>
      <c r="E49" s="1453">
        <v>8752703.9600000009</v>
      </c>
      <c r="F49" s="1453">
        <v>5849251.2800000003</v>
      </c>
      <c r="G49" s="1453">
        <v>934451.85000000009</v>
      </c>
      <c r="H49" s="1453">
        <v>9194940.6999999993</v>
      </c>
      <c r="I49" s="1453">
        <v>10388927.990000002</v>
      </c>
      <c r="J49" s="1453">
        <v>176961.24</v>
      </c>
      <c r="K49" s="1454">
        <v>290012550.85000002</v>
      </c>
      <c r="L49" s="1455">
        <v>6942684.4799999995</v>
      </c>
      <c r="M49" s="1455">
        <v>296955235.32999998</v>
      </c>
    </row>
    <row r="50" spans="1:13" ht="12.9" hidden="1" outlineLevel="1" x14ac:dyDescent="0.3">
      <c r="A50" s="1463"/>
      <c r="B50" s="1464" t="s">
        <v>107</v>
      </c>
      <c r="C50" s="1465">
        <v>274941898.50999999</v>
      </c>
      <c r="D50" s="1466">
        <v>524249690.35000008</v>
      </c>
      <c r="E50" s="1467">
        <v>23385576.75</v>
      </c>
      <c r="F50" s="1467">
        <v>17194384.540000003</v>
      </c>
      <c r="G50" s="1467">
        <v>3191004.3999999994</v>
      </c>
      <c r="H50" s="1467">
        <v>29227572.589999996</v>
      </c>
      <c r="I50" s="1467">
        <v>38537578.130000003</v>
      </c>
      <c r="J50" s="1467">
        <v>578725.48</v>
      </c>
      <c r="K50" s="1468">
        <v>911306430.75000012</v>
      </c>
      <c r="L50" s="1469">
        <v>20106746.969999999</v>
      </c>
      <c r="M50" s="1469">
        <v>931413177.71999991</v>
      </c>
    </row>
    <row r="51" spans="1:13" ht="12.9" hidden="1" outlineLevel="1" x14ac:dyDescent="0.3">
      <c r="A51" s="1470"/>
      <c r="B51" s="1471" t="s">
        <v>108</v>
      </c>
      <c r="C51" s="1472">
        <v>181308385.22</v>
      </c>
      <c r="D51" s="1473">
        <v>350892629.74000001</v>
      </c>
      <c r="E51" s="1474">
        <v>14956745.99</v>
      </c>
      <c r="F51" s="1474">
        <v>10741549.83</v>
      </c>
      <c r="G51" s="1474">
        <v>2161436.31</v>
      </c>
      <c r="H51" s="1474">
        <v>16169724.390000001</v>
      </c>
      <c r="I51" s="1474">
        <v>25126574.949999999</v>
      </c>
      <c r="J51" s="1474">
        <v>201368</v>
      </c>
      <c r="K51" s="1475">
        <v>601558414.43000007</v>
      </c>
      <c r="L51" s="1476">
        <v>12725836.790000001</v>
      </c>
      <c r="M51" s="1476">
        <v>614284251.22000003</v>
      </c>
    </row>
    <row r="52" spans="1:13" ht="13.3" hidden="1" outlineLevel="1" thickBot="1" x14ac:dyDescent="0.35">
      <c r="A52" s="1477"/>
      <c r="B52" s="1478" t="s">
        <v>20</v>
      </c>
      <c r="C52" s="1479">
        <v>92528039.49000001</v>
      </c>
      <c r="D52" s="1480">
        <v>181250811.53</v>
      </c>
      <c r="E52" s="1481">
        <v>7306903.25</v>
      </c>
      <c r="F52" s="1481">
        <v>5433983.5699999994</v>
      </c>
      <c r="G52" s="1481">
        <v>1081797.6399999999</v>
      </c>
      <c r="H52" s="1481">
        <v>8099266.7800000012</v>
      </c>
      <c r="I52" s="1481">
        <v>12473754.899999999</v>
      </c>
      <c r="J52" s="1481">
        <v>123708</v>
      </c>
      <c r="K52" s="1482">
        <v>308298265.16000009</v>
      </c>
      <c r="L52" s="1483">
        <v>6404791.7199999997</v>
      </c>
      <c r="M52" s="1483">
        <v>314703056.88000005</v>
      </c>
    </row>
    <row r="53" spans="1:13" ht="13.3" hidden="1" outlineLevel="1" thickBot="1" x14ac:dyDescent="0.35">
      <c r="A53" s="1484"/>
      <c r="B53" s="1485" t="s">
        <v>109</v>
      </c>
      <c r="C53" s="1486">
        <v>307404535.76999998</v>
      </c>
      <c r="D53" s="1487">
        <v>544832822.11000001</v>
      </c>
      <c r="E53" s="1488">
        <v>19585308.940000001</v>
      </c>
      <c r="F53" s="1488">
        <v>16792457.450000003</v>
      </c>
      <c r="G53" s="1488">
        <v>3406328.1800000006</v>
      </c>
      <c r="H53" s="1488">
        <v>27597340.600000001</v>
      </c>
      <c r="I53" s="1488">
        <v>42057119.849999994</v>
      </c>
      <c r="J53" s="1488">
        <v>755957.46</v>
      </c>
      <c r="K53" s="1489">
        <v>962431870.36000025</v>
      </c>
      <c r="L53" s="1490">
        <v>16612964.789999999</v>
      </c>
      <c r="M53" s="1490">
        <v>979044835.14999986</v>
      </c>
    </row>
    <row r="54" spans="1:13" ht="12.9" collapsed="1" x14ac:dyDescent="0.35">
      <c r="A54" s="1491" t="s">
        <v>534</v>
      </c>
    </row>
    <row r="55" spans="1:13" ht="12.9" x14ac:dyDescent="0.35">
      <c r="A55" s="1388" t="s">
        <v>423</v>
      </c>
      <c r="B55" s="1392"/>
      <c r="C55" s="1392"/>
    </row>
    <row r="56" spans="1:13" ht="12.9" x14ac:dyDescent="0.35">
      <c r="A56" s="1392" t="s">
        <v>441</v>
      </c>
      <c r="B56" s="1492"/>
      <c r="C56" s="1493"/>
      <c r="D56" s="1493"/>
    </row>
    <row r="57" spans="1:13" ht="12.9" x14ac:dyDescent="0.35">
      <c r="A57" s="1392" t="s">
        <v>442</v>
      </c>
      <c r="B57" s="1492"/>
      <c r="C57" s="1492"/>
      <c r="D57" s="1492"/>
    </row>
    <row r="59" spans="1:13" x14ac:dyDescent="0.3">
      <c r="K59" s="1411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topLeftCell="A10" zoomScale="70" zoomScaleNormal="70" workbookViewId="0">
      <selection activeCell="N23" sqref="N23"/>
    </sheetView>
  </sheetViews>
  <sheetFormatPr baseColWidth="10" defaultColWidth="11.4609375" defaultRowHeight="11.6" outlineLevelRow="1" x14ac:dyDescent="0.3"/>
  <cols>
    <col min="1" max="1" width="4.84375" style="1575" customWidth="1"/>
    <col min="2" max="2" width="23.84375" style="1495" customWidth="1"/>
    <col min="3" max="3" width="14.84375" style="1495" customWidth="1"/>
    <col min="4" max="7" width="10.69140625" style="1495" customWidth="1"/>
    <col min="8" max="8" width="11.69140625" style="1495" customWidth="1"/>
    <col min="9" max="9" width="16.4609375" style="1495" customWidth="1"/>
    <col min="10" max="10" width="18.3046875" style="1496" customWidth="1"/>
    <col min="11" max="11" width="5" style="1495" customWidth="1"/>
    <col min="12" max="16384" width="11.4609375" style="1495"/>
  </cols>
  <sheetData>
    <row r="1" spans="1:17" x14ac:dyDescent="0.3">
      <c r="A1" s="1494" t="s">
        <v>0</v>
      </c>
    </row>
    <row r="2" spans="1:17" x14ac:dyDescent="0.3">
      <c r="A2" s="1497"/>
    </row>
    <row r="3" spans="1:17" x14ac:dyDescent="0.3">
      <c r="A3" s="1494" t="str">
        <f>A6</f>
        <v>Tabell 4-2 - A - Gjennomsnittlig antall aktive tjenestemottagere og brutto tilkjent stønad pr. mottager pr. mnd. i perioden  31.08.-31.12.</v>
      </c>
    </row>
    <row r="4" spans="1:17" x14ac:dyDescent="0.3">
      <c r="A4" s="1498"/>
    </row>
    <row r="5" spans="1:17" s="1500" customFormat="1" x14ac:dyDescent="0.3">
      <c r="A5" s="1499"/>
      <c r="J5" s="1501"/>
    </row>
    <row r="6" spans="1:17" s="1500" customFormat="1" ht="14.6" thickBot="1" x14ac:dyDescent="0.35">
      <c r="A6" s="1502" t="s">
        <v>627</v>
      </c>
      <c r="B6" s="1503"/>
      <c r="C6" s="1503"/>
      <c r="D6" s="1503"/>
      <c r="E6" s="1503"/>
      <c r="F6" s="1503"/>
      <c r="G6" s="1503"/>
      <c r="H6" s="1503"/>
      <c r="I6" s="1503"/>
      <c r="J6" s="1504"/>
      <c r="K6" s="1503"/>
      <c r="L6" s="1503"/>
      <c r="M6" s="1503"/>
    </row>
    <row r="7" spans="1:17" s="1500" customFormat="1" ht="12.45" x14ac:dyDescent="0.3">
      <c r="A7" s="1505"/>
      <c r="B7" s="1506"/>
      <c r="C7" s="1507"/>
      <c r="D7" s="2227" t="s">
        <v>443</v>
      </c>
      <c r="E7" s="2228"/>
      <c r="F7" s="2228"/>
      <c r="G7" s="2229"/>
      <c r="H7" s="1508"/>
      <c r="I7" s="1509" t="s">
        <v>444</v>
      </c>
      <c r="J7" s="1510"/>
      <c r="K7" s="1503"/>
      <c r="L7" s="1503"/>
      <c r="M7" s="1503"/>
    </row>
    <row r="8" spans="1:17" s="1500" customFormat="1" ht="72" customHeight="1" thickBot="1" x14ac:dyDescent="0.35">
      <c r="A8" s="1511" t="s">
        <v>38</v>
      </c>
      <c r="B8" s="1512" t="s">
        <v>3</v>
      </c>
      <c r="C8" s="1782" t="s">
        <v>549</v>
      </c>
      <c r="D8" s="1783" t="s">
        <v>445</v>
      </c>
      <c r="E8" s="1784" t="s">
        <v>446</v>
      </c>
      <c r="F8" s="1785" t="s">
        <v>447</v>
      </c>
      <c r="G8" s="1785" t="s">
        <v>448</v>
      </c>
      <c r="H8" s="1513" t="s">
        <v>548</v>
      </c>
      <c r="I8" s="1784" t="s">
        <v>538</v>
      </c>
      <c r="J8" s="1514" t="s">
        <v>539</v>
      </c>
      <c r="K8" s="1503"/>
      <c r="L8" s="1503"/>
      <c r="M8" s="1503"/>
    </row>
    <row r="9" spans="1:17" ht="14.15" x14ac:dyDescent="0.35">
      <c r="A9" s="1515">
        <v>1</v>
      </c>
      <c r="B9" s="1516" t="s">
        <v>5</v>
      </c>
      <c r="C9" s="2112">
        <v>1207</v>
      </c>
      <c r="D9" s="2113">
        <v>3</v>
      </c>
      <c r="E9" s="2113">
        <v>98</v>
      </c>
      <c r="F9" s="2113">
        <v>22</v>
      </c>
      <c r="G9" s="2114">
        <v>1084</v>
      </c>
      <c r="H9" s="1779">
        <f>SUM(D9:G9)</f>
        <v>1207</v>
      </c>
      <c r="I9" s="2120">
        <v>13020</v>
      </c>
      <c r="J9" s="1519">
        <f>I9*100/$I$24</f>
        <v>97.862212908540457</v>
      </c>
      <c r="K9" s="1520"/>
      <c r="L9" s="1520"/>
      <c r="M9" s="1520"/>
    </row>
    <row r="10" spans="1:17" ht="14.6" x14ac:dyDescent="0.4">
      <c r="A10" s="1521">
        <v>2</v>
      </c>
      <c r="B10" s="1522" t="s">
        <v>6</v>
      </c>
      <c r="C10" s="2115">
        <v>1095</v>
      </c>
      <c r="D10" s="2111">
        <v>10</v>
      </c>
      <c r="E10" s="2111">
        <v>137</v>
      </c>
      <c r="F10" s="2111">
        <v>25</v>
      </c>
      <c r="G10" s="2116">
        <v>923</v>
      </c>
      <c r="H10" s="1780">
        <f>SUM(D10:G10)</f>
        <v>1095</v>
      </c>
      <c r="I10" s="2121">
        <v>14269</v>
      </c>
      <c r="J10" s="1525">
        <f>I10*100/$I$24</f>
        <v>107.25007035268538</v>
      </c>
      <c r="K10" s="1520"/>
      <c r="L10" s="1526"/>
      <c r="M10" s="1527"/>
      <c r="N10" s="1527"/>
      <c r="O10" s="1527"/>
    </row>
    <row r="11" spans="1:17" ht="14.15" x14ac:dyDescent="0.35">
      <c r="A11" s="1521">
        <v>3</v>
      </c>
      <c r="B11" s="1522" t="s">
        <v>7</v>
      </c>
      <c r="C11" s="2115">
        <v>919</v>
      </c>
      <c r="D11" s="2111">
        <v>6</v>
      </c>
      <c r="E11" s="2111">
        <v>87</v>
      </c>
      <c r="F11" s="2111">
        <v>16</v>
      </c>
      <c r="G11" s="2116">
        <v>810</v>
      </c>
      <c r="H11" s="1780">
        <f t="shared" ref="H11:H22" si="0">SUM(D11:G11)</f>
        <v>919</v>
      </c>
      <c r="I11" s="2121">
        <v>12413</v>
      </c>
      <c r="J11" s="1525">
        <f>I11*100/$I$24</f>
        <v>93.299819418871934</v>
      </c>
      <c r="K11" s="1520"/>
      <c r="L11" s="1528"/>
      <c r="M11" s="1520"/>
    </row>
    <row r="12" spans="1:17" ht="14.15" x14ac:dyDescent="0.35">
      <c r="A12" s="1521">
        <v>4</v>
      </c>
      <c r="B12" s="1522" t="s">
        <v>8</v>
      </c>
      <c r="C12" s="2115">
        <v>581</v>
      </c>
      <c r="D12" s="2111">
        <v>1</v>
      </c>
      <c r="E12" s="2111">
        <v>64</v>
      </c>
      <c r="F12" s="2111">
        <v>16</v>
      </c>
      <c r="G12" s="2116">
        <v>500</v>
      </c>
      <c r="H12" s="1780">
        <f t="shared" si="0"/>
        <v>581</v>
      </c>
      <c r="I12" s="2121">
        <v>11926</v>
      </c>
      <c r="J12" s="1525">
        <f t="shared" ref="J12:J23" si="1">I12*100/$I$24</f>
        <v>89.639381808544812</v>
      </c>
      <c r="K12" s="1520"/>
      <c r="L12" s="1529"/>
      <c r="M12" s="1520"/>
    </row>
    <row r="13" spans="1:17" ht="14.6" x14ac:dyDescent="0.4">
      <c r="A13" s="1521">
        <v>5</v>
      </c>
      <c r="B13" s="1522" t="s">
        <v>9</v>
      </c>
      <c r="C13" s="2115">
        <v>574</v>
      </c>
      <c r="D13" s="2111">
        <v>4</v>
      </c>
      <c r="E13" s="2111">
        <v>31</v>
      </c>
      <c r="F13" s="2111">
        <v>27</v>
      </c>
      <c r="G13" s="2116">
        <v>512</v>
      </c>
      <c r="H13" s="1780">
        <f t="shared" si="0"/>
        <v>574</v>
      </c>
      <c r="I13" s="2121">
        <v>12698</v>
      </c>
      <c r="J13" s="1525">
        <f t="shared" si="1"/>
        <v>95.44196463230773</v>
      </c>
      <c r="K13" s="1520"/>
      <c r="L13" s="1526"/>
      <c r="M13" s="1520"/>
      <c r="N13" s="1520"/>
      <c r="O13" s="1520"/>
      <c r="P13" s="1520"/>
      <c r="Q13" s="1520"/>
    </row>
    <row r="14" spans="1:17" ht="14.15" x14ac:dyDescent="0.35">
      <c r="A14" s="1521">
        <v>6</v>
      </c>
      <c r="B14" s="1522" t="s">
        <v>10</v>
      </c>
      <c r="C14" s="2115">
        <v>218</v>
      </c>
      <c r="D14" s="2111">
        <v>4</v>
      </c>
      <c r="E14" s="2111">
        <v>15</v>
      </c>
      <c r="F14" s="2111">
        <v>18</v>
      </c>
      <c r="G14" s="2116">
        <v>181</v>
      </c>
      <c r="H14" s="1780">
        <f t="shared" si="0"/>
        <v>218</v>
      </c>
      <c r="I14" s="2121">
        <v>12340</v>
      </c>
      <c r="J14" s="1525">
        <f t="shared" si="1"/>
        <v>92.751129592272591</v>
      </c>
      <c r="K14" s="1520"/>
      <c r="L14" s="1529"/>
      <c r="M14" s="1520"/>
      <c r="N14" s="1520"/>
      <c r="O14" s="1520"/>
      <c r="P14" s="1520"/>
      <c r="Q14" s="1520"/>
    </row>
    <row r="15" spans="1:17" ht="14.6" x14ac:dyDescent="0.4">
      <c r="A15" s="1521">
        <v>7</v>
      </c>
      <c r="B15" s="1522" t="s">
        <v>11</v>
      </c>
      <c r="C15" s="2115">
        <v>264</v>
      </c>
      <c r="D15" s="2111">
        <v>3</v>
      </c>
      <c r="E15" s="2111">
        <v>21</v>
      </c>
      <c r="F15" s="2111">
        <v>36</v>
      </c>
      <c r="G15" s="2116">
        <v>204</v>
      </c>
      <c r="H15" s="1780">
        <f t="shared" si="0"/>
        <v>264</v>
      </c>
      <c r="I15" s="2121">
        <v>11916</v>
      </c>
      <c r="J15" s="1525">
        <f t="shared" si="1"/>
        <v>89.564218818599699</v>
      </c>
      <c r="K15" s="1520"/>
      <c r="L15" s="1530"/>
      <c r="M15" s="1520"/>
      <c r="N15" s="1520"/>
      <c r="O15" s="1520" t="s">
        <v>104</v>
      </c>
      <c r="P15" s="1520"/>
      <c r="Q15" s="1520"/>
    </row>
    <row r="16" spans="1:17" ht="14.15" x14ac:dyDescent="0.35">
      <c r="A16" s="1521">
        <v>8</v>
      </c>
      <c r="B16" s="1522" t="s">
        <v>12</v>
      </c>
      <c r="C16" s="2115">
        <v>345</v>
      </c>
      <c r="D16" s="2111">
        <v>5</v>
      </c>
      <c r="E16" s="2111">
        <v>50</v>
      </c>
      <c r="F16" s="2111">
        <v>24</v>
      </c>
      <c r="G16" s="2116">
        <v>266</v>
      </c>
      <c r="H16" s="1780">
        <f t="shared" si="0"/>
        <v>345</v>
      </c>
      <c r="I16" s="2121">
        <v>11345</v>
      </c>
      <c r="J16" s="1525">
        <f t="shared" si="1"/>
        <v>85.272412092733603</v>
      </c>
      <c r="K16" s="1520"/>
      <c r="L16" s="1520"/>
      <c r="M16" s="1520"/>
      <c r="N16" s="1520"/>
      <c r="O16" s="1520"/>
      <c r="P16" s="1520"/>
      <c r="Q16" s="1520"/>
    </row>
    <row r="17" spans="1:17" ht="14.15" x14ac:dyDescent="0.35">
      <c r="A17" s="1521">
        <v>9</v>
      </c>
      <c r="B17" s="1522" t="s">
        <v>13</v>
      </c>
      <c r="C17" s="2115">
        <v>565</v>
      </c>
      <c r="D17" s="2111">
        <v>3</v>
      </c>
      <c r="E17" s="2111">
        <v>48</v>
      </c>
      <c r="F17" s="2111">
        <v>25</v>
      </c>
      <c r="G17" s="2116">
        <v>489</v>
      </c>
      <c r="H17" s="1780">
        <f t="shared" si="0"/>
        <v>565</v>
      </c>
      <c r="I17" s="2121">
        <v>13008</v>
      </c>
      <c r="J17" s="1525">
        <f t="shared" si="1"/>
        <v>97.772017320606309</v>
      </c>
      <c r="K17" s="1520"/>
      <c r="L17" s="1531"/>
      <c r="M17" s="1520"/>
      <c r="N17" s="1520"/>
      <c r="O17" s="1520"/>
      <c r="P17" s="1520"/>
      <c r="Q17" s="1520"/>
    </row>
    <row r="18" spans="1:17" ht="14.15" x14ac:dyDescent="0.35">
      <c r="A18" s="1521">
        <v>10</v>
      </c>
      <c r="B18" s="1522" t="s">
        <v>14</v>
      </c>
      <c r="C18" s="2115">
        <v>526</v>
      </c>
      <c r="D18" s="2111">
        <v>3</v>
      </c>
      <c r="E18" s="2111">
        <v>43</v>
      </c>
      <c r="F18" s="2111">
        <v>15</v>
      </c>
      <c r="G18" s="2116">
        <v>465</v>
      </c>
      <c r="H18" s="1780">
        <f t="shared" si="0"/>
        <v>526</v>
      </c>
      <c r="I18" s="2121">
        <v>12481</v>
      </c>
      <c r="J18" s="1525">
        <f t="shared" si="1"/>
        <v>93.81092775049872</v>
      </c>
      <c r="K18" s="1520"/>
      <c r="L18" s="1520"/>
      <c r="M18" s="1520"/>
      <c r="N18" s="1520"/>
      <c r="O18" s="1520"/>
      <c r="P18" s="1520"/>
      <c r="Q18" s="1520"/>
    </row>
    <row r="19" spans="1:17" ht="14.15" x14ac:dyDescent="0.35">
      <c r="A19" s="1521">
        <v>11</v>
      </c>
      <c r="B19" s="1522" t="s">
        <v>15</v>
      </c>
      <c r="C19" s="2115">
        <v>486</v>
      </c>
      <c r="D19" s="2111">
        <v>3</v>
      </c>
      <c r="E19" s="2111">
        <v>36</v>
      </c>
      <c r="F19" s="2111">
        <v>24</v>
      </c>
      <c r="G19" s="2116">
        <v>423</v>
      </c>
      <c r="H19" s="1780">
        <f t="shared" si="0"/>
        <v>486</v>
      </c>
      <c r="I19" s="2121">
        <v>12075</v>
      </c>
      <c r="J19" s="1532">
        <f t="shared" si="1"/>
        <v>90.759310358727035</v>
      </c>
      <c r="K19" s="1520"/>
      <c r="L19" s="1520"/>
      <c r="M19" s="1520"/>
      <c r="N19" s="1520"/>
      <c r="O19" s="1520"/>
      <c r="P19" s="1520"/>
      <c r="Q19" s="1520"/>
    </row>
    <row r="20" spans="1:17" ht="14.15" x14ac:dyDescent="0.35">
      <c r="A20" s="1521">
        <v>12</v>
      </c>
      <c r="B20" s="1522" t="s">
        <v>16</v>
      </c>
      <c r="C20" s="2115">
        <v>720</v>
      </c>
      <c r="D20" s="2111">
        <v>8</v>
      </c>
      <c r="E20" s="2111">
        <v>58</v>
      </c>
      <c r="F20" s="2111">
        <v>45</v>
      </c>
      <c r="G20" s="2116">
        <v>609</v>
      </c>
      <c r="H20" s="1780">
        <f t="shared" si="0"/>
        <v>720</v>
      </c>
      <c r="I20" s="2121">
        <v>13722</v>
      </c>
      <c r="J20" s="1525">
        <f t="shared" si="1"/>
        <v>103.13865480268757</v>
      </c>
      <c r="K20" s="1520"/>
      <c r="L20" s="1520"/>
      <c r="M20" s="1520"/>
      <c r="N20" s="1520"/>
      <c r="O20" s="1520"/>
      <c r="P20" s="1533"/>
      <c r="Q20" s="1520"/>
    </row>
    <row r="21" spans="1:17" ht="14.15" x14ac:dyDescent="0.35">
      <c r="A21" s="1521">
        <v>13</v>
      </c>
      <c r="B21" s="1522" t="s">
        <v>17</v>
      </c>
      <c r="C21" s="2115">
        <v>475</v>
      </c>
      <c r="D21" s="2111">
        <v>3</v>
      </c>
      <c r="E21" s="2111">
        <v>30</v>
      </c>
      <c r="F21" s="2111">
        <v>20</v>
      </c>
      <c r="G21" s="2116">
        <v>422</v>
      </c>
      <c r="H21" s="1780">
        <f>SUM(D21:G21)</f>
        <v>475</v>
      </c>
      <c r="I21" s="2121">
        <v>13295</v>
      </c>
      <c r="J21" s="1525">
        <f t="shared" si="1"/>
        <v>99.929195132031126</v>
      </c>
      <c r="K21" s="1520"/>
      <c r="L21" s="1520"/>
      <c r="M21" s="1520"/>
      <c r="N21" s="1520"/>
      <c r="O21" s="1520"/>
      <c r="P21" s="1520"/>
      <c r="Q21" s="1520"/>
    </row>
    <row r="22" spans="1:17" ht="14.15" x14ac:dyDescent="0.35">
      <c r="A22" s="1521">
        <v>14</v>
      </c>
      <c r="B22" s="1522" t="s">
        <v>449</v>
      </c>
      <c r="C22" s="2115">
        <v>307</v>
      </c>
      <c r="D22" s="2111">
        <v>2</v>
      </c>
      <c r="E22" s="2111">
        <v>39</v>
      </c>
      <c r="F22" s="2111">
        <v>19</v>
      </c>
      <c r="G22" s="2116">
        <v>247</v>
      </c>
      <c r="H22" s="1780">
        <f t="shared" si="0"/>
        <v>307</v>
      </c>
      <c r="I22" s="2121">
        <v>11527</v>
      </c>
      <c r="J22" s="1525">
        <f>I22*100/$I$24</f>
        <v>86.640378509734703</v>
      </c>
      <c r="K22" s="1520"/>
      <c r="L22" s="1527"/>
      <c r="M22" s="1520"/>
      <c r="N22" s="1520"/>
      <c r="O22" s="1520"/>
      <c r="P22" s="1520"/>
      <c r="Q22" s="1520"/>
    </row>
    <row r="23" spans="1:17" ht="14.6" thickBot="1" x14ac:dyDescent="0.4">
      <c r="A23" s="1534">
        <v>15</v>
      </c>
      <c r="B23" s="1535" t="s">
        <v>19</v>
      </c>
      <c r="C23" s="2117">
        <v>683</v>
      </c>
      <c r="D23" s="2118">
        <v>3</v>
      </c>
      <c r="E23" s="2118">
        <v>45</v>
      </c>
      <c r="F23" s="2118">
        <v>24</v>
      </c>
      <c r="G23" s="2119">
        <v>611</v>
      </c>
      <c r="H23" s="1781">
        <f>SUM(D23:G23)</f>
        <v>683</v>
      </c>
      <c r="I23" s="2122">
        <v>13818</v>
      </c>
      <c r="J23" s="1658">
        <f t="shared" si="1"/>
        <v>103.86021950616067</v>
      </c>
      <c r="K23" s="1520"/>
      <c r="L23" s="1520"/>
      <c r="M23" s="1520"/>
      <c r="N23" s="1520" t="s">
        <v>104</v>
      </c>
      <c r="O23" s="1520"/>
      <c r="P23" s="1520"/>
      <c r="Q23" s="1520"/>
    </row>
    <row r="24" spans="1:17" ht="14.15" x14ac:dyDescent="0.35">
      <c r="A24" s="1770"/>
      <c r="B24" s="1771" t="s">
        <v>626</v>
      </c>
      <c r="C24" s="2029">
        <f t="shared" ref="C24:G24" si="2">SUM(C9:C23)</f>
        <v>8965</v>
      </c>
      <c r="D24" s="2030">
        <f t="shared" si="2"/>
        <v>61</v>
      </c>
      <c r="E24" s="2030">
        <f t="shared" si="2"/>
        <v>802</v>
      </c>
      <c r="F24" s="2030">
        <f t="shared" si="2"/>
        <v>356</v>
      </c>
      <c r="G24" s="2031">
        <f t="shared" si="2"/>
        <v>7746</v>
      </c>
      <c r="H24" s="1772">
        <f>SUM(H9:H23)</f>
        <v>8965</v>
      </c>
      <c r="I24" s="2136">
        <v>13304.420177140448</v>
      </c>
      <c r="J24" s="1773">
        <f>I24*100/$I$24</f>
        <v>100</v>
      </c>
      <c r="K24" s="1520"/>
      <c r="L24" s="1520"/>
      <c r="M24" s="1520"/>
      <c r="N24" s="1520"/>
      <c r="O24" s="1520"/>
      <c r="P24" s="1520"/>
      <c r="Q24" s="1520"/>
    </row>
    <row r="25" spans="1:17" ht="14.6" thickBot="1" x14ac:dyDescent="0.4">
      <c r="A25" s="1659"/>
      <c r="B25" s="1660" t="s">
        <v>596</v>
      </c>
      <c r="C25" s="1536">
        <v>8921</v>
      </c>
      <c r="D25" s="1539">
        <v>56</v>
      </c>
      <c r="E25" s="1539">
        <v>808</v>
      </c>
      <c r="F25" s="1539">
        <v>351</v>
      </c>
      <c r="G25" s="1576">
        <v>7706</v>
      </c>
      <c r="H25" s="1538">
        <v>8921</v>
      </c>
      <c r="I25" s="2137">
        <v>13304.420177140448</v>
      </c>
      <c r="J25" s="1540">
        <v>100</v>
      </c>
      <c r="K25" s="1520"/>
      <c r="L25" s="1520"/>
      <c r="M25" s="1520"/>
      <c r="N25" s="1520"/>
      <c r="O25" s="1520"/>
      <c r="P25" s="1520"/>
      <c r="Q25" s="1520"/>
    </row>
    <row r="26" spans="1:17" ht="14.15" x14ac:dyDescent="0.35">
      <c r="A26" s="2107"/>
      <c r="B26" s="2108" t="s">
        <v>550</v>
      </c>
      <c r="C26" s="2104">
        <v>8891.25</v>
      </c>
      <c r="D26" s="2105">
        <v>72.5</v>
      </c>
      <c r="E26" s="2105">
        <v>725.25</v>
      </c>
      <c r="F26" s="2105">
        <v>390</v>
      </c>
      <c r="G26" s="2106">
        <v>7703.5</v>
      </c>
      <c r="H26" s="2109">
        <v>8891.25</v>
      </c>
      <c r="I26" s="2138">
        <v>13304.420177140448</v>
      </c>
      <c r="J26" s="2110">
        <v>100</v>
      </c>
      <c r="K26" s="1520"/>
      <c r="L26" s="1547"/>
      <c r="M26" s="1547"/>
      <c r="N26" s="1547"/>
      <c r="O26" s="1520"/>
      <c r="P26" s="1520"/>
      <c r="Q26" s="1520"/>
    </row>
    <row r="27" spans="1:17" ht="14.6" thickBot="1" x14ac:dyDescent="0.4">
      <c r="A27" s="1659"/>
      <c r="B27" s="1660" t="s">
        <v>533</v>
      </c>
      <c r="C27" s="1536">
        <v>8518.7000000000007</v>
      </c>
      <c r="D27" s="1539">
        <v>92.4</v>
      </c>
      <c r="E27" s="1539">
        <v>707.1</v>
      </c>
      <c r="F27" s="1539">
        <v>374.8</v>
      </c>
      <c r="G27" s="1576">
        <v>7344.4</v>
      </c>
      <c r="H27" s="1538">
        <v>8518.7000000000007</v>
      </c>
      <c r="I27" s="1539">
        <v>12812.677896862197</v>
      </c>
      <c r="J27" s="1540">
        <v>100.00000000000001</v>
      </c>
      <c r="K27" s="1520"/>
      <c r="L27" s="1520"/>
      <c r="M27" s="1520"/>
      <c r="N27" s="1520"/>
      <c r="O27" s="1520"/>
      <c r="P27" s="1520"/>
      <c r="Q27" s="1520"/>
    </row>
    <row r="28" spans="1:17" ht="14.15" x14ac:dyDescent="0.35">
      <c r="A28" s="1770"/>
      <c r="B28" s="1774" t="s">
        <v>512</v>
      </c>
      <c r="C28" s="1775">
        <v>9269</v>
      </c>
      <c r="D28" s="1556">
        <v>129.5</v>
      </c>
      <c r="E28" s="1556">
        <v>755.75</v>
      </c>
      <c r="F28" s="1556">
        <v>407.25</v>
      </c>
      <c r="G28" s="1776">
        <v>7976.5</v>
      </c>
      <c r="H28" s="1777">
        <v>9269</v>
      </c>
      <c r="I28" s="1556">
        <v>13046.436616679253</v>
      </c>
      <c r="J28" s="1778">
        <v>100</v>
      </c>
      <c r="K28" s="1520"/>
      <c r="L28" s="1547"/>
      <c r="M28" s="1547"/>
      <c r="N28" s="1547"/>
      <c r="O28" s="1520"/>
      <c r="P28" s="1520"/>
      <c r="Q28" s="1520"/>
    </row>
    <row r="29" spans="1:17" ht="14.6" thickBot="1" x14ac:dyDescent="0.4">
      <c r="A29" s="1659"/>
      <c r="B29" s="1660" t="s">
        <v>532</v>
      </c>
      <c r="C29" s="1536">
        <v>9156</v>
      </c>
      <c r="D29" s="1539">
        <v>141.25</v>
      </c>
      <c r="E29" s="1539">
        <v>771.5</v>
      </c>
      <c r="F29" s="1539">
        <v>429</v>
      </c>
      <c r="G29" s="1576">
        <v>7814.25</v>
      </c>
      <c r="H29" s="1538">
        <f>SUM(D29:G29)</f>
        <v>9156</v>
      </c>
      <c r="I29" s="1539">
        <v>12410.160589502499</v>
      </c>
      <c r="J29" s="1540">
        <v>100</v>
      </c>
      <c r="K29" s="1520"/>
      <c r="L29" s="1547"/>
      <c r="M29" s="1520"/>
      <c r="N29" s="1520"/>
      <c r="O29" s="1520"/>
      <c r="P29" s="1520"/>
      <c r="Q29" s="1520"/>
    </row>
    <row r="30" spans="1:17" ht="14.15" x14ac:dyDescent="0.35">
      <c r="A30" s="1770"/>
      <c r="B30" s="1774" t="s">
        <v>485</v>
      </c>
      <c r="C30" s="1775">
        <v>9296</v>
      </c>
      <c r="D30" s="1556">
        <v>172</v>
      </c>
      <c r="E30" s="1556">
        <v>770</v>
      </c>
      <c r="F30" s="1556">
        <v>490</v>
      </c>
      <c r="G30" s="1776">
        <v>7864</v>
      </c>
      <c r="H30" s="1777">
        <v>9296</v>
      </c>
      <c r="I30" s="1556">
        <v>12953</v>
      </c>
      <c r="J30" s="1778">
        <v>100</v>
      </c>
      <c r="K30" s="1520"/>
      <c r="L30" s="1520"/>
      <c r="M30" s="1520"/>
      <c r="N30" s="1520"/>
      <c r="O30" s="1520"/>
      <c r="P30" s="1520"/>
      <c r="Q30" s="1520"/>
    </row>
    <row r="31" spans="1:17" ht="14.6" thickBot="1" x14ac:dyDescent="0.4">
      <c r="A31" s="1659"/>
      <c r="B31" s="1660" t="s">
        <v>459</v>
      </c>
      <c r="C31" s="1536">
        <v>8972.73</v>
      </c>
      <c r="D31" s="1539">
        <v>133.75</v>
      </c>
      <c r="E31" s="1539">
        <v>761.65000000000009</v>
      </c>
      <c r="F31" s="1539">
        <v>424.25</v>
      </c>
      <c r="G31" s="1576">
        <v>7653.08</v>
      </c>
      <c r="H31" s="1538">
        <v>8972.73</v>
      </c>
      <c r="I31" s="1539">
        <v>12569.534535197203</v>
      </c>
      <c r="J31" s="1540">
        <v>100</v>
      </c>
      <c r="K31" s="1520"/>
      <c r="L31" s="1520" t="s">
        <v>104</v>
      </c>
      <c r="M31" s="1520"/>
      <c r="N31" s="1520"/>
      <c r="O31" s="1520"/>
      <c r="P31" s="1520"/>
      <c r="Q31" s="1520"/>
    </row>
    <row r="32" spans="1:17" ht="14.15" x14ac:dyDescent="0.35">
      <c r="A32" s="1553"/>
      <c r="B32" s="1774" t="s">
        <v>450</v>
      </c>
      <c r="C32" s="1554">
        <v>8727.75</v>
      </c>
      <c r="D32" s="1555">
        <v>164.75</v>
      </c>
      <c r="E32" s="1556">
        <v>799.5</v>
      </c>
      <c r="F32" s="1556">
        <v>383.75</v>
      </c>
      <c r="G32" s="1557">
        <v>7537.75</v>
      </c>
      <c r="H32" s="1558">
        <v>8885.75</v>
      </c>
      <c r="I32" s="1559">
        <v>13057</v>
      </c>
      <c r="J32" s="1560">
        <v>100</v>
      </c>
      <c r="K32" s="1520"/>
      <c r="L32" s="1547"/>
      <c r="M32" s="1520"/>
      <c r="N32" s="1520"/>
      <c r="O32" s="1520"/>
      <c r="P32" s="1520"/>
      <c r="Q32" s="1520"/>
    </row>
    <row r="33" spans="1:18" ht="14.6" thickBot="1" x14ac:dyDescent="0.4">
      <c r="A33" s="1542"/>
      <c r="B33" s="1660" t="s">
        <v>451</v>
      </c>
      <c r="C33" s="1543">
        <v>8478</v>
      </c>
      <c r="D33" s="1523">
        <v>100.75</v>
      </c>
      <c r="E33" s="1524">
        <v>767.5</v>
      </c>
      <c r="F33" s="1524">
        <v>302.25</v>
      </c>
      <c r="G33" s="1544">
        <v>7307.5</v>
      </c>
      <c r="H33" s="1545">
        <v>8478</v>
      </c>
      <c r="I33" s="1524">
        <v>12356</v>
      </c>
      <c r="J33" s="1546">
        <v>100</v>
      </c>
      <c r="K33" s="1520"/>
      <c r="L33" s="1547"/>
      <c r="M33" s="1520"/>
      <c r="N33" s="1520"/>
      <c r="O33" s="1520"/>
      <c r="P33" s="1520"/>
      <c r="Q33" s="1520"/>
    </row>
    <row r="34" spans="1:18" ht="14.15" x14ac:dyDescent="0.35">
      <c r="A34" s="1553"/>
      <c r="B34" s="1774" t="s">
        <v>452</v>
      </c>
      <c r="C34" s="1554">
        <v>8352.25</v>
      </c>
      <c r="D34" s="1555">
        <v>68.5</v>
      </c>
      <c r="E34" s="1556">
        <v>843.5</v>
      </c>
      <c r="F34" s="1556">
        <v>349</v>
      </c>
      <c r="G34" s="1557">
        <v>7091.25</v>
      </c>
      <c r="H34" s="1558">
        <v>8352.25</v>
      </c>
      <c r="I34" s="1559">
        <v>12312</v>
      </c>
      <c r="J34" s="1560">
        <v>100</v>
      </c>
      <c r="K34" s="1520"/>
      <c r="L34" s="1541"/>
      <c r="M34" s="1520"/>
      <c r="N34" s="1520"/>
      <c r="O34" s="1520"/>
      <c r="P34" s="1520"/>
      <c r="Q34" s="1520"/>
    </row>
    <row r="35" spans="1:18" ht="14.6" thickBot="1" x14ac:dyDescent="0.4">
      <c r="A35" s="1542"/>
      <c r="B35" s="1660" t="s">
        <v>453</v>
      </c>
      <c r="C35" s="1543">
        <v>8085.95</v>
      </c>
      <c r="D35" s="1523">
        <v>49</v>
      </c>
      <c r="E35" s="1524">
        <v>786.4</v>
      </c>
      <c r="F35" s="1524">
        <v>278.39999999999998</v>
      </c>
      <c r="G35" s="1544">
        <v>6932.4</v>
      </c>
      <c r="H35" s="1545">
        <v>8046.2</v>
      </c>
      <c r="I35" s="1524">
        <v>11652</v>
      </c>
      <c r="J35" s="1546">
        <v>100</v>
      </c>
      <c r="K35" s="1520"/>
      <c r="L35" s="1520"/>
      <c r="M35" s="1520"/>
      <c r="R35" s="1495" t="s">
        <v>104</v>
      </c>
    </row>
    <row r="36" spans="1:18" ht="14.15" x14ac:dyDescent="0.35">
      <c r="A36" s="1561"/>
      <c r="B36" s="1774" t="s">
        <v>454</v>
      </c>
      <c r="C36" s="1562">
        <v>8281.75</v>
      </c>
      <c r="D36" s="1517">
        <v>64</v>
      </c>
      <c r="E36" s="1518">
        <v>861</v>
      </c>
      <c r="F36" s="1518">
        <v>303</v>
      </c>
      <c r="G36" s="1563">
        <v>7053.75</v>
      </c>
      <c r="H36" s="1564">
        <v>8281.75</v>
      </c>
      <c r="I36" s="1559">
        <v>12251</v>
      </c>
      <c r="J36" s="1565">
        <v>100</v>
      </c>
      <c r="K36" s="1520"/>
      <c r="L36" s="1527"/>
      <c r="M36" s="1527"/>
      <c r="N36" s="1527"/>
      <c r="O36" s="1520"/>
      <c r="P36" s="1520"/>
      <c r="Q36" s="1520"/>
    </row>
    <row r="37" spans="1:18" ht="14.6" thickBot="1" x14ac:dyDescent="0.4">
      <c r="A37" s="1548"/>
      <c r="B37" s="1660" t="s">
        <v>455</v>
      </c>
      <c r="C37" s="1549">
        <v>7713.05</v>
      </c>
      <c r="D37" s="1537">
        <v>48.55</v>
      </c>
      <c r="E37" s="1539">
        <v>777.4</v>
      </c>
      <c r="F37" s="1539">
        <v>244.45</v>
      </c>
      <c r="G37" s="1550">
        <v>6642.65</v>
      </c>
      <c r="H37" s="1551">
        <v>7713.05</v>
      </c>
      <c r="I37" s="1539">
        <v>11423</v>
      </c>
      <c r="J37" s="1552">
        <v>100</v>
      </c>
      <c r="K37" s="1520"/>
      <c r="L37" s="1520"/>
      <c r="M37" s="1520"/>
    </row>
    <row r="38" spans="1:18" s="1567" customFormat="1" ht="14.15" hidden="1" outlineLevel="1" x14ac:dyDescent="0.3">
      <c r="A38" s="2230" t="s">
        <v>456</v>
      </c>
      <c r="B38" s="2230"/>
      <c r="C38" s="2230"/>
      <c r="D38" s="2230"/>
      <c r="E38" s="2230"/>
      <c r="F38" s="2230"/>
      <c r="G38" s="2230"/>
      <c r="H38" s="2230"/>
      <c r="I38" s="2230"/>
      <c r="J38" s="2230"/>
      <c r="K38" s="1566"/>
      <c r="L38" s="1566"/>
      <c r="M38" s="1566"/>
    </row>
    <row r="39" spans="1:18" s="1567" customFormat="1" ht="12.45" hidden="1" outlineLevel="1" x14ac:dyDescent="0.3">
      <c r="A39" s="2231" t="s">
        <v>457</v>
      </c>
      <c r="B39" s="2231"/>
      <c r="C39" s="2231"/>
      <c r="D39" s="2231"/>
      <c r="E39" s="2231"/>
      <c r="F39" s="2231"/>
      <c r="G39" s="2231"/>
      <c r="H39" s="2231"/>
      <c r="I39" s="2231"/>
      <c r="J39" s="2231"/>
      <c r="K39" s="1568"/>
      <c r="L39" s="1566"/>
      <c r="M39" s="1566"/>
    </row>
    <row r="40" spans="1:18" s="1567" customFormat="1" ht="14.15" hidden="1" outlineLevel="1" x14ac:dyDescent="0.35">
      <c r="A40" s="1566" t="s">
        <v>458</v>
      </c>
      <c r="B40" s="1566"/>
      <c r="C40" s="1566"/>
      <c r="D40" s="1566"/>
      <c r="E40" s="1566"/>
      <c r="F40" s="1566"/>
      <c r="G40" s="1566"/>
      <c r="H40" s="1566"/>
      <c r="I40" s="1569"/>
      <c r="J40" s="1570"/>
      <c r="K40" s="1566"/>
      <c r="L40" s="1566"/>
      <c r="M40" s="1566"/>
    </row>
    <row r="41" spans="1:18" ht="12.45" collapsed="1" x14ac:dyDescent="0.3">
      <c r="A41" s="1571" t="s">
        <v>537</v>
      </c>
      <c r="B41" s="1520"/>
      <c r="C41" s="1572"/>
      <c r="D41" s="1572"/>
      <c r="E41" s="1572"/>
      <c r="F41" s="1572"/>
      <c r="G41" s="1572"/>
      <c r="H41" s="1572"/>
      <c r="I41" s="1520"/>
      <c r="J41" s="1573"/>
      <c r="K41" s="1520"/>
      <c r="L41" s="1520"/>
      <c r="M41" s="1520"/>
    </row>
    <row r="42" spans="1:18" x14ac:dyDescent="0.3">
      <c r="A42" s="1574"/>
      <c r="B42" s="1520"/>
      <c r="C42" s="1520"/>
      <c r="D42" s="1520"/>
      <c r="E42" s="1520"/>
      <c r="F42" s="1520"/>
      <c r="G42" s="1520"/>
      <c r="H42" s="1520"/>
      <c r="I42" s="1547"/>
      <c r="J42" s="1573"/>
      <c r="K42" s="1520"/>
      <c r="L42" s="1520"/>
      <c r="M42" s="1520"/>
    </row>
    <row r="43" spans="1:18" x14ac:dyDescent="0.3">
      <c r="A43" s="1574"/>
      <c r="B43" s="1520"/>
      <c r="C43" s="1520"/>
      <c r="D43" s="1520"/>
      <c r="E43" s="1520"/>
      <c r="F43" s="1520"/>
      <c r="G43" s="1520"/>
      <c r="H43" s="1520"/>
      <c r="I43" s="1520"/>
      <c r="J43" s="1573"/>
      <c r="K43" s="1520"/>
      <c r="L43" s="1520"/>
      <c r="M43" s="1520"/>
    </row>
    <row r="51" spans="9:9" x14ac:dyDescent="0.3">
      <c r="I51" s="1495" t="s">
        <v>104</v>
      </c>
    </row>
  </sheetData>
  <mergeCells count="3">
    <mergeCell ref="D7:G7"/>
    <mergeCell ref="A38:J38"/>
    <mergeCell ref="A39:J39"/>
  </mergeCells>
  <pageMargins left="0.39370078740157483" right="0.39370078740157483" top="0.78740157480314965" bottom="0.79" header="0.51181102362204722" footer="0.51181102362204722"/>
  <pageSetup paperSize="9" orientation="portrait" r:id="rId1"/>
  <headerFooter alignWithMargins="0">
    <oddFooter>&amp;L&amp;F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42"/>
  <sheetViews>
    <sheetView showGridLines="0" zoomScale="70" zoomScaleNormal="70" workbookViewId="0">
      <selection activeCell="L5" sqref="L5"/>
    </sheetView>
  </sheetViews>
  <sheetFormatPr baseColWidth="10" defaultColWidth="11.4609375" defaultRowHeight="12.45" x14ac:dyDescent="0.3"/>
  <cols>
    <col min="1" max="1" width="4.84375" style="2" customWidth="1"/>
    <col min="2" max="2" width="29.69140625" style="1662" customWidth="1"/>
    <col min="3" max="3" width="15.3046875" style="1662" customWidth="1"/>
    <col min="4" max="4" width="16" style="1662" customWidth="1"/>
    <col min="5" max="6" width="15.07421875" style="1662" customWidth="1"/>
    <col min="7" max="7" width="16.69140625" style="1662" customWidth="1"/>
    <col min="8" max="8" width="15.4609375" style="1662" customWidth="1"/>
    <col min="9" max="16384" width="11.4609375" style="1662"/>
  </cols>
  <sheetData>
    <row r="1" spans="1:11" x14ac:dyDescent="0.3">
      <c r="A1" s="1577" t="s">
        <v>26</v>
      </c>
      <c r="B1" s="241"/>
    </row>
    <row r="2" spans="1:11" x14ac:dyDescent="0.3">
      <c r="A2" s="1578" t="s">
        <v>0</v>
      </c>
    </row>
    <row r="3" spans="1:11" x14ac:dyDescent="0.3">
      <c r="A3" s="1579"/>
    </row>
    <row r="4" spans="1:11" x14ac:dyDescent="0.3">
      <c r="A4" s="1578" t="str">
        <f>A6</f>
        <v>Tabell 4 - 4 - Antall tjenestemottagere - med øk. sosialhjelp - med vedtak men uten øk. sosialhjelp - mottatt råd og veiledning - akkumulert pr. 31.12.</v>
      </c>
    </row>
    <row r="5" spans="1:11" s="4" customFormat="1" x14ac:dyDescent="0.3">
      <c r="A5" s="3"/>
    </row>
    <row r="6" spans="1:11" s="4" customFormat="1" ht="12.9" thickBot="1" x14ac:dyDescent="0.35">
      <c r="A6" s="3" t="s">
        <v>547</v>
      </c>
    </row>
    <row r="7" spans="1:11" s="4" customFormat="1" ht="99.9" thickBot="1" x14ac:dyDescent="0.35">
      <c r="A7" s="1580" t="s">
        <v>38</v>
      </c>
      <c r="B7" s="1581" t="s">
        <v>3</v>
      </c>
      <c r="C7" s="169" t="s">
        <v>541</v>
      </c>
      <c r="D7" s="1989" t="s">
        <v>542</v>
      </c>
      <c r="E7" s="1990" t="s">
        <v>543</v>
      </c>
      <c r="F7" s="1583" t="s">
        <v>544</v>
      </c>
      <c r="G7" s="1584" t="s">
        <v>545</v>
      </c>
      <c r="H7" s="1582" t="s">
        <v>546</v>
      </c>
    </row>
    <row r="8" spans="1:11" ht="14.6" x14ac:dyDescent="0.4">
      <c r="A8" s="1585">
        <v>1</v>
      </c>
      <c r="B8" s="1586" t="s">
        <v>5</v>
      </c>
      <c r="C8" s="2123">
        <v>2701</v>
      </c>
      <c r="D8" s="2126">
        <v>0</v>
      </c>
      <c r="E8" s="2127">
        <v>2000</v>
      </c>
      <c r="F8" s="1667">
        <f>SUM(C8:E8)</f>
        <v>4701</v>
      </c>
      <c r="G8" s="1668">
        <f>D8/F8</f>
        <v>0</v>
      </c>
      <c r="H8" s="1669">
        <f t="shared" ref="H8:H22" si="0">E8/F8</f>
        <v>0.42544139544777709</v>
      </c>
    </row>
    <row r="9" spans="1:11" ht="14.6" x14ac:dyDescent="0.4">
      <c r="A9" s="1587">
        <v>2</v>
      </c>
      <c r="B9" s="1588" t="s">
        <v>6</v>
      </c>
      <c r="C9" s="2124">
        <v>2679</v>
      </c>
      <c r="D9" s="2128">
        <v>1380</v>
      </c>
      <c r="E9" s="2129">
        <v>1596</v>
      </c>
      <c r="F9" s="1670">
        <f>SUM(C9:E9)</f>
        <v>5655</v>
      </c>
      <c r="G9" s="1671">
        <f t="shared" ref="G9:G22" si="1">D9/F9</f>
        <v>0.24403183023872679</v>
      </c>
      <c r="H9" s="1672">
        <f t="shared" si="0"/>
        <v>0.28222811671087533</v>
      </c>
    </row>
    <row r="10" spans="1:11" ht="14.6" x14ac:dyDescent="0.4">
      <c r="A10" s="1587">
        <v>3</v>
      </c>
      <c r="B10" s="1588" t="s">
        <v>514</v>
      </c>
      <c r="C10" s="2124">
        <v>2028</v>
      </c>
      <c r="D10" s="2128">
        <v>400</v>
      </c>
      <c r="E10" s="2129">
        <v>2057</v>
      </c>
      <c r="F10" s="1670">
        <f t="shared" ref="F10:F21" si="2">SUM(C10:E10)</f>
        <v>4485</v>
      </c>
      <c r="G10" s="1671">
        <f t="shared" si="1"/>
        <v>8.9186176142697887E-2</v>
      </c>
      <c r="H10" s="1786">
        <f t="shared" si="0"/>
        <v>0.45863991081382388</v>
      </c>
      <c r="I10" s="9"/>
    </row>
    <row r="11" spans="1:11" ht="14.6" x14ac:dyDescent="0.4">
      <c r="A11" s="1587">
        <v>4</v>
      </c>
      <c r="B11" s="1588" t="s">
        <v>8</v>
      </c>
      <c r="C11" s="2124">
        <v>1559</v>
      </c>
      <c r="D11" s="2128">
        <v>1582</v>
      </c>
      <c r="E11" s="2129">
        <v>507</v>
      </c>
      <c r="F11" s="1670">
        <f t="shared" si="2"/>
        <v>3648</v>
      </c>
      <c r="G11" s="1671">
        <f t="shared" si="1"/>
        <v>0.43366228070175439</v>
      </c>
      <c r="H11" s="1672">
        <f t="shared" si="0"/>
        <v>0.13898026315789475</v>
      </c>
    </row>
    <row r="12" spans="1:11" ht="14.6" x14ac:dyDescent="0.4">
      <c r="A12" s="1587">
        <v>5</v>
      </c>
      <c r="B12" s="1588" t="s">
        <v>9</v>
      </c>
      <c r="C12" s="2124">
        <v>1511</v>
      </c>
      <c r="D12" s="2128">
        <v>130</v>
      </c>
      <c r="E12" s="2129">
        <v>1335</v>
      </c>
      <c r="F12" s="1670">
        <f t="shared" si="2"/>
        <v>2976</v>
      </c>
      <c r="G12" s="1671">
        <f t="shared" si="1"/>
        <v>4.3682795698924734E-2</v>
      </c>
      <c r="H12" s="1672">
        <f t="shared" si="0"/>
        <v>0.44858870967741937</v>
      </c>
    </row>
    <row r="13" spans="1:11" ht="15" customHeight="1" x14ac:dyDescent="0.4">
      <c r="A13" s="1587">
        <v>6</v>
      </c>
      <c r="B13" s="1588" t="s">
        <v>572</v>
      </c>
      <c r="C13" s="2124">
        <v>602</v>
      </c>
      <c r="D13" s="2128">
        <v>120</v>
      </c>
      <c r="E13" s="2129">
        <v>888</v>
      </c>
      <c r="F13" s="1670">
        <f t="shared" si="2"/>
        <v>1610</v>
      </c>
      <c r="G13" s="1671">
        <f t="shared" si="1"/>
        <v>7.4534161490683232E-2</v>
      </c>
      <c r="H13" s="1672">
        <f t="shared" si="0"/>
        <v>0.55155279503105592</v>
      </c>
    </row>
    <row r="14" spans="1:11" ht="14.6" x14ac:dyDescent="0.4">
      <c r="A14" s="1587">
        <v>7</v>
      </c>
      <c r="B14" s="1588" t="s">
        <v>11</v>
      </c>
      <c r="C14" s="2124">
        <v>556</v>
      </c>
      <c r="D14" s="2128">
        <v>547</v>
      </c>
      <c r="E14" s="2129">
        <v>456</v>
      </c>
      <c r="F14" s="1670">
        <f t="shared" si="2"/>
        <v>1559</v>
      </c>
      <c r="G14" s="1671">
        <f t="shared" si="1"/>
        <v>0.35086593970493907</v>
      </c>
      <c r="H14" s="1672">
        <f t="shared" si="0"/>
        <v>0.29249518922386147</v>
      </c>
    </row>
    <row r="15" spans="1:11" ht="14.6" x14ac:dyDescent="0.4">
      <c r="A15" s="1587">
        <v>8</v>
      </c>
      <c r="B15" s="1588" t="s">
        <v>12</v>
      </c>
      <c r="C15" s="2124">
        <v>994</v>
      </c>
      <c r="D15" s="2128">
        <v>1838</v>
      </c>
      <c r="E15" s="2129">
        <v>1090</v>
      </c>
      <c r="F15" s="1670">
        <f t="shared" si="2"/>
        <v>3922</v>
      </c>
      <c r="G15" s="1671">
        <f t="shared" si="1"/>
        <v>0.46863844977052527</v>
      </c>
      <c r="H15" s="1672">
        <f t="shared" si="0"/>
        <v>0.27791942886282511</v>
      </c>
      <c r="K15" s="1662" t="s">
        <v>104</v>
      </c>
    </row>
    <row r="16" spans="1:11" ht="14.6" x14ac:dyDescent="0.4">
      <c r="A16" s="1587">
        <v>9</v>
      </c>
      <c r="B16" s="1588" t="s">
        <v>13</v>
      </c>
      <c r="C16" s="2124">
        <v>2260</v>
      </c>
      <c r="D16" s="2128">
        <v>950</v>
      </c>
      <c r="E16" s="2129">
        <v>776</v>
      </c>
      <c r="F16" s="1670">
        <f t="shared" si="2"/>
        <v>3986</v>
      </c>
      <c r="G16" s="1671">
        <f t="shared" si="1"/>
        <v>0.23833416959357753</v>
      </c>
      <c r="H16" s="1672">
        <f t="shared" si="0"/>
        <v>0.19468138484696437</v>
      </c>
    </row>
    <row r="17" spans="1:13" ht="14.6" x14ac:dyDescent="0.4">
      <c r="A17" s="1587">
        <v>10</v>
      </c>
      <c r="B17" s="1588" t="s">
        <v>14</v>
      </c>
      <c r="C17" s="2124">
        <v>1209</v>
      </c>
      <c r="D17" s="2128">
        <v>366</v>
      </c>
      <c r="E17" s="2129">
        <v>1859</v>
      </c>
      <c r="F17" s="1670">
        <f t="shared" si="2"/>
        <v>3434</v>
      </c>
      <c r="G17" s="1671">
        <f t="shared" si="1"/>
        <v>0.1065812463599301</v>
      </c>
      <c r="H17" s="1672">
        <f t="shared" si="0"/>
        <v>0.54135119394292375</v>
      </c>
    </row>
    <row r="18" spans="1:13" ht="14.6" x14ac:dyDescent="0.4">
      <c r="A18" s="1587">
        <v>11</v>
      </c>
      <c r="B18" s="1588" t="s">
        <v>15</v>
      </c>
      <c r="C18" s="2124">
        <v>1320</v>
      </c>
      <c r="D18" s="2128">
        <v>256</v>
      </c>
      <c r="E18" s="2129">
        <v>993</v>
      </c>
      <c r="F18" s="1670">
        <f t="shared" si="2"/>
        <v>2569</v>
      </c>
      <c r="G18" s="1671">
        <f t="shared" si="1"/>
        <v>9.9649669131957955E-2</v>
      </c>
      <c r="H18" s="1672">
        <f t="shared" si="0"/>
        <v>0.38653172440638378</v>
      </c>
    </row>
    <row r="19" spans="1:13" ht="14.6" x14ac:dyDescent="0.4">
      <c r="A19" s="1587">
        <v>12</v>
      </c>
      <c r="B19" s="1588" t="s">
        <v>16</v>
      </c>
      <c r="C19" s="2124">
        <v>1699</v>
      </c>
      <c r="D19" s="2128">
        <v>1510</v>
      </c>
      <c r="E19" s="2129">
        <v>2758</v>
      </c>
      <c r="F19" s="1670">
        <f t="shared" si="2"/>
        <v>5967</v>
      </c>
      <c r="G19" s="1671">
        <f t="shared" si="1"/>
        <v>0.25305848835260603</v>
      </c>
      <c r="H19" s="1672">
        <f t="shared" si="0"/>
        <v>0.46220881514999163</v>
      </c>
    </row>
    <row r="20" spans="1:13" ht="14.6" x14ac:dyDescent="0.4">
      <c r="A20" s="1587">
        <v>13</v>
      </c>
      <c r="B20" s="1588" t="s">
        <v>17</v>
      </c>
      <c r="C20" s="2124">
        <v>1125</v>
      </c>
      <c r="D20" s="2128">
        <v>192</v>
      </c>
      <c r="E20" s="2129">
        <v>947</v>
      </c>
      <c r="F20" s="1670">
        <f t="shared" si="2"/>
        <v>2264</v>
      </c>
      <c r="G20" s="1671">
        <f t="shared" si="1"/>
        <v>8.4805653710247356E-2</v>
      </c>
      <c r="H20" s="1672">
        <f t="shared" si="0"/>
        <v>0.41828621908127206</v>
      </c>
    </row>
    <row r="21" spans="1:13" ht="14.6" x14ac:dyDescent="0.4">
      <c r="A21" s="1587">
        <v>14</v>
      </c>
      <c r="B21" s="1588" t="s">
        <v>18</v>
      </c>
      <c r="C21" s="2124">
        <v>827</v>
      </c>
      <c r="D21" s="2128">
        <v>614</v>
      </c>
      <c r="E21" s="2129">
        <v>1004</v>
      </c>
      <c r="F21" s="1670">
        <f t="shared" si="2"/>
        <v>2445</v>
      </c>
      <c r="G21" s="1671">
        <f t="shared" si="1"/>
        <v>0.25112474437627813</v>
      </c>
      <c r="H21" s="1672">
        <f t="shared" si="0"/>
        <v>0.41063394683026583</v>
      </c>
    </row>
    <row r="22" spans="1:13" ht="15" thickBot="1" x14ac:dyDescent="0.45">
      <c r="A22" s="1587">
        <v>15</v>
      </c>
      <c r="B22" s="1588" t="s">
        <v>19</v>
      </c>
      <c r="C22" s="2125">
        <v>1538</v>
      </c>
      <c r="D22" s="2130">
        <v>495</v>
      </c>
      <c r="E22" s="2131">
        <v>1379</v>
      </c>
      <c r="F22" s="1670">
        <f>SUM(C22:E22)</f>
        <v>3412</v>
      </c>
      <c r="G22" s="1671">
        <f t="shared" si="1"/>
        <v>0.14507620164126611</v>
      </c>
      <c r="H22" s="1672">
        <f t="shared" si="0"/>
        <v>0.40416178194607266</v>
      </c>
    </row>
    <row r="23" spans="1:13" s="9" customFormat="1" ht="15" thickBot="1" x14ac:dyDescent="0.45">
      <c r="A23" s="420"/>
      <c r="B23" s="1591" t="s">
        <v>630</v>
      </c>
      <c r="C23" s="1991">
        <f>SUM(C8:C22)</f>
        <v>22608</v>
      </c>
      <c r="D23" s="1991">
        <f t="shared" ref="D23:E23" si="3">SUM(D8:D22)</f>
        <v>10380</v>
      </c>
      <c r="E23" s="1991">
        <f t="shared" si="3"/>
        <v>19645</v>
      </c>
      <c r="F23" s="1673">
        <f>SUM(F8:F22)</f>
        <v>52633</v>
      </c>
      <c r="G23" s="1674">
        <f>D23/F23</f>
        <v>0.19721467520376951</v>
      </c>
      <c r="H23" s="1675">
        <f>E23/F23</f>
        <v>0.37324492238709556</v>
      </c>
      <c r="J23" s="370"/>
      <c r="K23" s="1676"/>
      <c r="M23" s="1677"/>
    </row>
    <row r="24" spans="1:13" s="2032" customFormat="1" ht="15" thickBot="1" x14ac:dyDescent="0.45">
      <c r="A24" s="1661"/>
      <c r="B24" s="415" t="s">
        <v>629</v>
      </c>
      <c r="C24" s="1678">
        <v>21785</v>
      </c>
      <c r="D24" s="1679">
        <v>13449</v>
      </c>
      <c r="E24" s="1680">
        <v>14531</v>
      </c>
      <c r="F24" s="1681">
        <v>49765</v>
      </c>
      <c r="G24" s="2132">
        <f>D24/F24</f>
        <v>0.270250175826384</v>
      </c>
      <c r="H24" s="2133">
        <v>0.29199236411132323</v>
      </c>
      <c r="I24" s="1568"/>
      <c r="J24" s="1568"/>
    </row>
    <row r="25" spans="1:13" s="1987" customFormat="1" ht="14.6" x14ac:dyDescent="0.4">
      <c r="A25" s="1661"/>
      <c r="B25" s="415" t="s">
        <v>570</v>
      </c>
      <c r="C25" s="1678">
        <v>21731</v>
      </c>
      <c r="D25" s="1679">
        <v>16438</v>
      </c>
      <c r="E25" s="1680">
        <v>14136</v>
      </c>
      <c r="F25" s="1681">
        <v>52305</v>
      </c>
      <c r="G25" s="2132">
        <v>0.31427205812063858</v>
      </c>
      <c r="H25" s="2133">
        <v>0.27026096931459709</v>
      </c>
      <c r="I25" s="1568"/>
      <c r="J25" s="1568"/>
    </row>
    <row r="26" spans="1:13" s="1987" customFormat="1" ht="15" thickBot="1" x14ac:dyDescent="0.45">
      <c r="A26" s="1661"/>
      <c r="B26" s="415" t="s">
        <v>513</v>
      </c>
      <c r="C26" s="1684">
        <v>21848</v>
      </c>
      <c r="D26" s="1685">
        <v>14887</v>
      </c>
      <c r="E26" s="1686">
        <v>14352</v>
      </c>
      <c r="F26" s="1687">
        <v>51087</v>
      </c>
      <c r="G26" s="2134">
        <v>0.29140485837884395</v>
      </c>
      <c r="H26" s="2135">
        <v>0.28093252686593456</v>
      </c>
    </row>
    <row r="27" spans="1:13" ht="15" x14ac:dyDescent="0.4">
      <c r="A27" s="1661"/>
      <c r="B27" s="415" t="s">
        <v>486</v>
      </c>
      <c r="C27" s="1678" t="s">
        <v>487</v>
      </c>
      <c r="D27" s="1679" t="s">
        <v>487</v>
      </c>
      <c r="E27" s="1680" t="s">
        <v>487</v>
      </c>
      <c r="F27" s="1681" t="s">
        <v>487</v>
      </c>
      <c r="G27" s="1682" t="s">
        <v>487</v>
      </c>
      <c r="H27" s="1683" t="s">
        <v>487</v>
      </c>
      <c r="I27" s="1568"/>
      <c r="J27" s="1568"/>
    </row>
    <row r="28" spans="1:13" ht="15" x14ac:dyDescent="0.4">
      <c r="A28" s="1661"/>
      <c r="B28" s="415" t="s">
        <v>488</v>
      </c>
      <c r="C28" s="1684" t="s">
        <v>487</v>
      </c>
      <c r="D28" s="1685" t="s">
        <v>487</v>
      </c>
      <c r="E28" s="1686" t="s">
        <v>487</v>
      </c>
      <c r="F28" s="1687" t="s">
        <v>487</v>
      </c>
      <c r="G28" s="1688" t="s">
        <v>487</v>
      </c>
      <c r="H28" s="1689" t="s">
        <v>487</v>
      </c>
    </row>
    <row r="29" spans="1:13" ht="15" x14ac:dyDescent="0.4">
      <c r="A29" s="1587"/>
      <c r="B29" s="1588" t="s">
        <v>489</v>
      </c>
      <c r="C29" s="1589">
        <v>19998</v>
      </c>
      <c r="D29" s="1590">
        <v>4843</v>
      </c>
      <c r="E29" s="1690">
        <v>12452</v>
      </c>
      <c r="F29" s="1691">
        <v>37293</v>
      </c>
      <c r="G29" s="1692">
        <v>0.12986351325986109</v>
      </c>
      <c r="H29" s="1672">
        <v>0.33389644169147026</v>
      </c>
    </row>
    <row r="30" spans="1:13" ht="15" x14ac:dyDescent="0.4">
      <c r="A30" s="1587"/>
      <c r="B30" s="1588" t="s">
        <v>490</v>
      </c>
      <c r="C30" s="1589">
        <v>18955</v>
      </c>
      <c r="D30" s="1590">
        <v>4655</v>
      </c>
      <c r="E30" s="1690">
        <v>13898</v>
      </c>
      <c r="F30" s="1691">
        <v>37508</v>
      </c>
      <c r="G30" s="1692">
        <v>0.12410685720379652</v>
      </c>
      <c r="H30" s="1672">
        <v>0.37053428601898264</v>
      </c>
    </row>
    <row r="31" spans="1:13" ht="15.9" x14ac:dyDescent="0.35">
      <c r="A31" s="1" t="s">
        <v>491</v>
      </c>
      <c r="C31" s="1568"/>
      <c r="D31" s="1568"/>
      <c r="E31" s="1568"/>
      <c r="F31" s="1568"/>
      <c r="G31" s="1568"/>
      <c r="H31" s="1568"/>
    </row>
    <row r="32" spans="1:13" ht="13.75" x14ac:dyDescent="0.3">
      <c r="A32" s="1" t="s">
        <v>492</v>
      </c>
      <c r="D32" s="1568"/>
      <c r="E32" s="1568"/>
      <c r="F32" s="1568"/>
      <c r="G32" s="1568"/>
    </row>
    <row r="33" spans="1:11" x14ac:dyDescent="0.3">
      <c r="A33" s="1592" t="s">
        <v>540</v>
      </c>
      <c r="D33" s="20"/>
      <c r="E33" s="20"/>
      <c r="F33" s="20"/>
      <c r="G33" s="1568"/>
      <c r="K33" s="1662" t="s">
        <v>104</v>
      </c>
    </row>
    <row r="34" spans="1:11" x14ac:dyDescent="0.3">
      <c r="A34" s="1" t="s">
        <v>493</v>
      </c>
      <c r="D34" s="1568"/>
      <c r="E34" s="1568"/>
      <c r="F34" s="1568"/>
      <c r="G34" s="1568"/>
    </row>
    <row r="35" spans="1:11" ht="15.9" x14ac:dyDescent="0.35">
      <c r="A35" s="1693" t="s">
        <v>494</v>
      </c>
      <c r="D35" s="1568"/>
      <c r="E35" s="1568"/>
      <c r="F35" s="1568"/>
      <c r="G35" s="1568"/>
    </row>
    <row r="36" spans="1:11" ht="14.15" x14ac:dyDescent="0.3">
      <c r="A36" s="652" t="s">
        <v>571</v>
      </c>
      <c r="D36" s="1568"/>
      <c r="E36" s="1568"/>
      <c r="F36" s="1568"/>
      <c r="G36" s="1568"/>
    </row>
    <row r="37" spans="1:11" x14ac:dyDescent="0.3">
      <c r="A37" s="1662"/>
      <c r="D37" s="1568"/>
      <c r="E37" s="1568"/>
      <c r="F37" s="1568"/>
      <c r="G37" s="1568"/>
    </row>
    <row r="38" spans="1:11" x14ac:dyDescent="0.3">
      <c r="A38" s="1662"/>
      <c r="D38" s="1568"/>
      <c r="E38" s="1568"/>
      <c r="F38" s="1568"/>
      <c r="G38" s="1568"/>
    </row>
    <row r="39" spans="1:11" x14ac:dyDescent="0.3">
      <c r="A39" s="1662"/>
      <c r="D39" s="1568"/>
      <c r="E39" s="1568"/>
      <c r="F39" s="1568"/>
      <c r="G39" s="1568"/>
    </row>
    <row r="40" spans="1:11" x14ac:dyDescent="0.3">
      <c r="A40" s="1662"/>
      <c r="D40" s="1568"/>
      <c r="E40" s="1568"/>
      <c r="F40" s="1568"/>
      <c r="G40" s="1568"/>
    </row>
    <row r="41" spans="1:11" x14ac:dyDescent="0.3">
      <c r="A41" s="1662"/>
      <c r="D41" s="1568"/>
      <c r="E41" s="1568"/>
      <c r="F41" s="1568"/>
      <c r="G41" s="1568"/>
    </row>
    <row r="42" spans="1:11" x14ac:dyDescent="0.3">
      <c r="A42" s="1662"/>
      <c r="D42" s="1568"/>
      <c r="E42" s="1568"/>
      <c r="F42" s="1568"/>
      <c r="G42" s="1568"/>
    </row>
  </sheetData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H35"/>
  <sheetViews>
    <sheetView zoomScaleNormal="100" workbookViewId="0">
      <selection activeCell="A15" sqref="A15"/>
    </sheetView>
  </sheetViews>
  <sheetFormatPr baseColWidth="10" defaultColWidth="11.3828125" defaultRowHeight="12.45" x14ac:dyDescent="0.3"/>
  <cols>
    <col min="1" max="1" width="25.3828125" style="71" customWidth="1"/>
    <col min="2" max="2" width="10.69140625" style="444" customWidth="1"/>
    <col min="3" max="19" width="8.69140625" style="445" customWidth="1"/>
    <col min="20" max="20" width="5.53515625" style="71" customWidth="1"/>
    <col min="21" max="27" width="8.3046875" style="71" customWidth="1"/>
    <col min="28" max="28" width="4.69140625" style="71" customWidth="1"/>
    <col min="29" max="34" width="7.69140625" style="71" customWidth="1"/>
    <col min="35" max="16384" width="11.3828125" style="71"/>
  </cols>
  <sheetData>
    <row r="1" spans="1:27" x14ac:dyDescent="0.3">
      <c r="A1" s="434" t="s">
        <v>573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556"/>
      <c r="O1" s="556"/>
      <c r="P1" s="557" t="s">
        <v>574</v>
      </c>
      <c r="Q1" s="556"/>
      <c r="R1" s="556"/>
      <c r="S1" s="556"/>
    </row>
    <row r="2" spans="1:27" x14ac:dyDescent="0.3">
      <c r="A2" s="558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U2" s="560" t="s">
        <v>344</v>
      </c>
    </row>
    <row r="3" spans="1:27" s="562" customFormat="1" ht="18" customHeight="1" x14ac:dyDescent="0.3">
      <c r="A3" s="561"/>
      <c r="B3" s="435" t="s">
        <v>73</v>
      </c>
      <c r="C3" s="436" t="s">
        <v>74</v>
      </c>
      <c r="D3" s="436" t="s">
        <v>75</v>
      </c>
      <c r="E3" s="436" t="s">
        <v>76</v>
      </c>
      <c r="F3" s="436" t="s">
        <v>77</v>
      </c>
      <c r="G3" s="436" t="s">
        <v>78</v>
      </c>
      <c r="H3" s="436" t="s">
        <v>79</v>
      </c>
      <c r="I3" s="436" t="s">
        <v>80</v>
      </c>
      <c r="J3" s="436" t="s">
        <v>81</v>
      </c>
      <c r="K3" s="436" t="s">
        <v>82</v>
      </c>
      <c r="L3" s="436" t="s">
        <v>83</v>
      </c>
      <c r="M3" s="436" t="s">
        <v>84</v>
      </c>
      <c r="N3" s="436" t="s">
        <v>135</v>
      </c>
      <c r="O3" s="436" t="s">
        <v>136</v>
      </c>
      <c r="P3" s="436" t="s">
        <v>137</v>
      </c>
      <c r="Q3" s="436" t="s">
        <v>138</v>
      </c>
      <c r="R3" s="436" t="s">
        <v>394</v>
      </c>
      <c r="S3" s="436" t="s">
        <v>395</v>
      </c>
      <c r="U3" s="436" t="s">
        <v>135</v>
      </c>
      <c r="V3" s="436" t="s">
        <v>136</v>
      </c>
      <c r="W3" s="436" t="s">
        <v>137</v>
      </c>
      <c r="X3" s="436" t="s">
        <v>138</v>
      </c>
      <c r="Y3" s="436" t="s">
        <v>394</v>
      </c>
      <c r="Z3" s="436" t="s">
        <v>395</v>
      </c>
      <c r="AA3" s="436" t="s">
        <v>28</v>
      </c>
    </row>
    <row r="4" spans="1:27" ht="18" customHeight="1" x14ac:dyDescent="0.3">
      <c r="A4" s="563" t="s">
        <v>85</v>
      </c>
      <c r="B4" s="437">
        <f>SUM(B5:B20)</f>
        <v>693542</v>
      </c>
      <c r="C4" s="438">
        <f>SUM(C5:C20)</f>
        <v>9101</v>
      </c>
      <c r="D4" s="438">
        <f>SUM(D5:D20)</f>
        <v>40533</v>
      </c>
      <c r="E4" s="438">
        <f t="shared" ref="E4:S4" si="0">SUM(E5:E20)</f>
        <v>51241</v>
      </c>
      <c r="F4" s="438">
        <f t="shared" si="0"/>
        <v>19755</v>
      </c>
      <c r="G4" s="438">
        <f t="shared" si="0"/>
        <v>12498</v>
      </c>
      <c r="H4" s="438">
        <f t="shared" si="0"/>
        <v>12793</v>
      </c>
      <c r="I4" s="438">
        <f t="shared" si="0"/>
        <v>46799</v>
      </c>
      <c r="J4" s="438">
        <f t="shared" si="0"/>
        <v>74716</v>
      </c>
      <c r="K4" s="438">
        <f t="shared" si="0"/>
        <v>133176</v>
      </c>
      <c r="L4" s="438">
        <f t="shared" si="0"/>
        <v>96476</v>
      </c>
      <c r="M4" s="438">
        <f t="shared" si="0"/>
        <v>119992</v>
      </c>
      <c r="N4" s="438">
        <f t="shared" si="0"/>
        <v>39164</v>
      </c>
      <c r="O4" s="438">
        <f t="shared" si="0"/>
        <v>15947</v>
      </c>
      <c r="P4" s="438">
        <f t="shared" si="0"/>
        <v>9920</v>
      </c>
      <c r="Q4" s="438">
        <f t="shared" si="0"/>
        <v>6566</v>
      </c>
      <c r="R4" s="438">
        <f t="shared" si="0"/>
        <v>3486</v>
      </c>
      <c r="S4" s="438">
        <f t="shared" si="0"/>
        <v>1379</v>
      </c>
      <c r="U4" s="438">
        <f>SUM(U5:U19)</f>
        <v>28</v>
      </c>
      <c r="V4" s="438">
        <f t="shared" ref="V4:Z4" si="1">SUM(V5:V19)</f>
        <v>16</v>
      </c>
      <c r="W4" s="438">
        <f t="shared" si="1"/>
        <v>10</v>
      </c>
      <c r="X4" s="438">
        <f t="shared" si="1"/>
        <v>5</v>
      </c>
      <c r="Y4" s="438">
        <f t="shared" si="1"/>
        <v>1</v>
      </c>
      <c r="Z4" s="438">
        <f t="shared" si="1"/>
        <v>4</v>
      </c>
      <c r="AA4" s="438">
        <f>SUM(U4:Z4)</f>
        <v>64</v>
      </c>
    </row>
    <row r="5" spans="1:27" s="566" customFormat="1" ht="18" customHeight="1" x14ac:dyDescent="0.3">
      <c r="A5" s="564" t="s">
        <v>86</v>
      </c>
      <c r="B5" s="439">
        <f>SUM(C5:S5)</f>
        <v>58713</v>
      </c>
      <c r="C5" s="440">
        <f>'[17]FØR korreksjon befolkning 67+'!C5</f>
        <v>962</v>
      </c>
      <c r="D5" s="440">
        <f>'[17]FØR korreksjon befolkning 67+'!D5</f>
        <v>3618</v>
      </c>
      <c r="E5" s="440">
        <f>'[17]FØR korreksjon befolkning 67+'!E5</f>
        <v>3365</v>
      </c>
      <c r="F5" s="440">
        <f>'[17]FØR korreksjon befolkning 67+'!F5</f>
        <v>1056</v>
      </c>
      <c r="G5" s="440">
        <f>'[17]FØR korreksjon befolkning 67+'!G5</f>
        <v>639</v>
      </c>
      <c r="H5" s="440">
        <f>'[17]FØR korreksjon befolkning 67+'!H5</f>
        <v>717</v>
      </c>
      <c r="I5" s="440">
        <f>'[17]FØR korreksjon befolkning 67+'!I5</f>
        <v>3705</v>
      </c>
      <c r="J5" s="440">
        <f>'[17]FØR korreksjon befolkning 67+'!J5</f>
        <v>8350</v>
      </c>
      <c r="K5" s="440">
        <f>'[17]FØR korreksjon befolkning 67+'!K5</f>
        <v>15878</v>
      </c>
      <c r="L5" s="440">
        <f>'[17]FØR korreksjon befolkning 67+'!L5</f>
        <v>8580</v>
      </c>
      <c r="M5" s="440">
        <f>'[17]FØR korreksjon befolkning 67+'!M5</f>
        <v>8299</v>
      </c>
      <c r="N5" s="565">
        <f>'[17]FØR korreksjon befolkning 67+'!N5+'[17] ETTER korreksjon befolkn 67+'!U5</f>
        <v>2157</v>
      </c>
      <c r="O5" s="565">
        <f>'[17]FØR korreksjon befolkning 67+'!O5+'[17] ETTER korreksjon befolkn 67+'!V5</f>
        <v>664</v>
      </c>
      <c r="P5" s="565">
        <f>'[17]FØR korreksjon befolkning 67+'!P5+'[17] ETTER korreksjon befolkn 67+'!W5</f>
        <v>338</v>
      </c>
      <c r="Q5" s="565">
        <f>'[17]FØR korreksjon befolkning 67+'!Q5+'[17] ETTER korreksjon befolkn 67+'!X5</f>
        <v>207</v>
      </c>
      <c r="R5" s="565">
        <f>'[17]FØR korreksjon befolkning 67+'!R5+'[17] ETTER korreksjon befolkn 67+'!Y5</f>
        <v>122</v>
      </c>
      <c r="S5" s="565">
        <f>'[17]FØR korreksjon befolkning 67+'!S5+'[17] ETTER korreksjon befolkn 67+'!Z5</f>
        <v>56</v>
      </c>
      <c r="U5" s="71">
        <v>7</v>
      </c>
      <c r="V5" s="71">
        <v>-1</v>
      </c>
      <c r="W5" s="71">
        <v>13</v>
      </c>
      <c r="X5" s="71">
        <v>7</v>
      </c>
      <c r="Y5" s="71">
        <v>11</v>
      </c>
      <c r="Z5" s="71">
        <v>5</v>
      </c>
      <c r="AA5" s="567">
        <f>SUM(U5:Z5)</f>
        <v>42</v>
      </c>
    </row>
    <row r="6" spans="1:27" s="566" customFormat="1" x14ac:dyDescent="0.3">
      <c r="A6" s="564" t="s">
        <v>87</v>
      </c>
      <c r="B6" s="439">
        <f t="shared" ref="B6:B20" si="2">SUM(C6:S6)</f>
        <v>62409</v>
      </c>
      <c r="C6" s="440">
        <f>'[17]FØR korreksjon befolkning 67+'!C6</f>
        <v>1034</v>
      </c>
      <c r="D6" s="440">
        <f>'[17]FØR korreksjon befolkning 67+'!D6</f>
        <v>3319</v>
      </c>
      <c r="E6" s="440">
        <f>'[17]FØR korreksjon befolkning 67+'!E6</f>
        <v>2864</v>
      </c>
      <c r="F6" s="440">
        <f>'[17]FØR korreksjon befolkning 67+'!F6</f>
        <v>932</v>
      </c>
      <c r="G6" s="440">
        <f>'[17]FØR korreksjon befolkning 67+'!G6</f>
        <v>573</v>
      </c>
      <c r="H6" s="440">
        <f>'[17]FØR korreksjon befolkning 67+'!H6</f>
        <v>691</v>
      </c>
      <c r="I6" s="440">
        <f>'[17]FØR korreksjon befolkning 67+'!I6</f>
        <v>5351</v>
      </c>
      <c r="J6" s="440">
        <f>'[17]FØR korreksjon befolkning 67+'!J6</f>
        <v>11669</v>
      </c>
      <c r="K6" s="440">
        <f>'[17]FØR korreksjon befolkning 67+'!K6</f>
        <v>17430</v>
      </c>
      <c r="L6" s="440">
        <f>'[17]FØR korreksjon befolkning 67+'!L6</f>
        <v>8042</v>
      </c>
      <c r="M6" s="440">
        <f>'[17]FØR korreksjon befolkning 67+'!M6</f>
        <v>7315</v>
      </c>
      <c r="N6" s="565">
        <f>'[17]FØR korreksjon befolkning 67+'!N6+'[17] ETTER korreksjon befolkn 67+'!U6</f>
        <v>1867</v>
      </c>
      <c r="O6" s="565">
        <f>'[17]FØR korreksjon befolkning 67+'!O6+'[17] ETTER korreksjon befolkn 67+'!V6</f>
        <v>668</v>
      </c>
      <c r="P6" s="565">
        <f>'[17]FØR korreksjon befolkning 67+'!P6+'[17] ETTER korreksjon befolkn 67+'!W6</f>
        <v>303</v>
      </c>
      <c r="Q6" s="565">
        <f>'[17]FØR korreksjon befolkning 67+'!Q6+'[17] ETTER korreksjon befolkn 67+'!X6</f>
        <v>179</v>
      </c>
      <c r="R6" s="565">
        <f>'[17]FØR korreksjon befolkning 67+'!R6+'[17] ETTER korreksjon befolkn 67+'!Y6</f>
        <v>112</v>
      </c>
      <c r="S6" s="565">
        <f>'[17]FØR korreksjon befolkning 67+'!S6+'[17] ETTER korreksjon befolkn 67+'!Z6</f>
        <v>60</v>
      </c>
      <c r="U6" s="71">
        <v>3</v>
      </c>
      <c r="V6" s="71">
        <v>2</v>
      </c>
      <c r="W6" s="71">
        <v>4</v>
      </c>
      <c r="X6" s="71">
        <v>-6</v>
      </c>
      <c r="Y6" s="71">
        <v>-11</v>
      </c>
      <c r="Z6" s="71">
        <v>-6</v>
      </c>
      <c r="AA6" s="567">
        <f t="shared" ref="AA6:AA19" si="3">SUM(U6:Z6)</f>
        <v>-14</v>
      </c>
    </row>
    <row r="7" spans="1:27" s="566" customFormat="1" x14ac:dyDescent="0.3">
      <c r="A7" s="564" t="s">
        <v>88</v>
      </c>
      <c r="B7" s="439">
        <f t="shared" si="2"/>
        <v>45053</v>
      </c>
      <c r="C7" s="440">
        <f>'[17]FØR korreksjon befolkning 67+'!C7</f>
        <v>798</v>
      </c>
      <c r="D7" s="440">
        <f>'[17]FØR korreksjon befolkning 67+'!D7</f>
        <v>2554</v>
      </c>
      <c r="E7" s="440">
        <f>'[17]FØR korreksjon befolkning 67+'!E7</f>
        <v>1921</v>
      </c>
      <c r="F7" s="440">
        <f>'[17]FØR korreksjon befolkning 67+'!F7</f>
        <v>570</v>
      </c>
      <c r="G7" s="440">
        <f>'[17]FØR korreksjon befolkning 67+'!G7</f>
        <v>379</v>
      </c>
      <c r="H7" s="440">
        <f>'[17]FØR korreksjon befolkning 67+'!H7</f>
        <v>420</v>
      </c>
      <c r="I7" s="440">
        <f>'[17]FØR korreksjon befolkning 67+'!I7</f>
        <v>3634</v>
      </c>
      <c r="J7" s="440">
        <f>'[17]FØR korreksjon befolkning 67+'!J7</f>
        <v>8176</v>
      </c>
      <c r="K7" s="440">
        <f>'[17]FØR korreksjon befolkning 67+'!K7</f>
        <v>12551</v>
      </c>
      <c r="L7" s="440">
        <f>'[17]FØR korreksjon befolkning 67+'!L7</f>
        <v>5470</v>
      </c>
      <c r="M7" s="440">
        <f>'[17]FØR korreksjon befolkning 67+'!M7</f>
        <v>5577</v>
      </c>
      <c r="N7" s="565">
        <f>'[17]FØR korreksjon befolkning 67+'!N7+'[17] ETTER korreksjon befolkn 67+'!U7</f>
        <v>1710</v>
      </c>
      <c r="O7" s="565">
        <f>'[17]FØR korreksjon befolkning 67+'!O7+'[17] ETTER korreksjon befolkn 67+'!V7</f>
        <v>634</v>
      </c>
      <c r="P7" s="565">
        <f>'[17]FØR korreksjon befolkning 67+'!P7+'[17] ETTER korreksjon befolkn 67+'!W7</f>
        <v>317</v>
      </c>
      <c r="Q7" s="565">
        <f>'[17]FØR korreksjon befolkning 67+'!Q7+'[17] ETTER korreksjon befolkn 67+'!X7</f>
        <v>181</v>
      </c>
      <c r="R7" s="565">
        <f>'[17]FØR korreksjon befolkning 67+'!R7+'[17] ETTER korreksjon befolkn 67+'!Y7</f>
        <v>95</v>
      </c>
      <c r="S7" s="565">
        <f>'[17]FØR korreksjon befolkning 67+'!S7+'[17] ETTER korreksjon befolkn 67+'!Z7</f>
        <v>66</v>
      </c>
      <c r="U7" s="71">
        <v>-12</v>
      </c>
      <c r="V7" s="71">
        <v>-6</v>
      </c>
      <c r="W7" s="71">
        <v>-2</v>
      </c>
      <c r="X7" s="71">
        <v>-5</v>
      </c>
      <c r="Y7" s="71">
        <v>-10</v>
      </c>
      <c r="Z7" s="71">
        <v>-1</v>
      </c>
      <c r="AA7" s="567">
        <f t="shared" si="3"/>
        <v>-36</v>
      </c>
    </row>
    <row r="8" spans="1:27" s="566" customFormat="1" x14ac:dyDescent="0.3">
      <c r="A8" s="564" t="s">
        <v>89</v>
      </c>
      <c r="B8" s="439">
        <f t="shared" si="2"/>
        <v>40321</v>
      </c>
      <c r="C8" s="440">
        <f>'[17]FØR korreksjon befolkning 67+'!C8</f>
        <v>542</v>
      </c>
      <c r="D8" s="440">
        <f>'[17]FØR korreksjon befolkning 67+'!D8</f>
        <v>1634</v>
      </c>
      <c r="E8" s="440">
        <f>'[17]FØR korreksjon befolkning 67+'!E8</f>
        <v>1641</v>
      </c>
      <c r="F8" s="440">
        <f>'[17]FØR korreksjon befolkning 67+'!F8</f>
        <v>517</v>
      </c>
      <c r="G8" s="440">
        <f>'[17]FØR korreksjon befolkning 67+'!G8</f>
        <v>378</v>
      </c>
      <c r="H8" s="440">
        <f>'[17]FØR korreksjon befolkning 67+'!H8</f>
        <v>455</v>
      </c>
      <c r="I8" s="440">
        <f>'[17]FØR korreksjon befolkning 67+'!I8</f>
        <v>4291</v>
      </c>
      <c r="J8" s="440">
        <f>'[17]FØR korreksjon befolkning 67+'!J8</f>
        <v>7891</v>
      </c>
      <c r="K8" s="440">
        <f>'[17]FØR korreksjon befolkning 67+'!K8</f>
        <v>10040</v>
      </c>
      <c r="L8" s="440">
        <f>'[17]FØR korreksjon befolkning 67+'!L8</f>
        <v>4863</v>
      </c>
      <c r="M8" s="440">
        <f>'[17]FØR korreksjon befolkning 67+'!M8</f>
        <v>5193</v>
      </c>
      <c r="N8" s="565">
        <f>'[17]FØR korreksjon befolkning 67+'!N8+'[17] ETTER korreksjon befolkn 67+'!U8</f>
        <v>1572</v>
      </c>
      <c r="O8" s="565">
        <f>'[17]FØR korreksjon befolkning 67+'!O8+'[17] ETTER korreksjon befolkn 67+'!V8</f>
        <v>583</v>
      </c>
      <c r="P8" s="565">
        <f>'[17]FØR korreksjon befolkning 67+'!P8+'[17] ETTER korreksjon befolkn 67+'!W8</f>
        <v>354</v>
      </c>
      <c r="Q8" s="565">
        <f>'[17]FØR korreksjon befolkning 67+'!Q8+'[17] ETTER korreksjon befolkn 67+'!X8</f>
        <v>194</v>
      </c>
      <c r="R8" s="565">
        <f>'[17]FØR korreksjon befolkning 67+'!R8+'[17] ETTER korreksjon befolkn 67+'!Y8</f>
        <v>99</v>
      </c>
      <c r="S8" s="565">
        <f>'[17]FØR korreksjon befolkning 67+'!S8+'[17] ETTER korreksjon befolkn 67+'!Z8</f>
        <v>74</v>
      </c>
      <c r="U8" s="71">
        <v>-7</v>
      </c>
      <c r="V8" s="71">
        <v>-8</v>
      </c>
      <c r="W8" s="71">
        <v>-15</v>
      </c>
      <c r="X8" s="71">
        <v>-25</v>
      </c>
      <c r="Y8" s="71">
        <v>-20</v>
      </c>
      <c r="Z8" s="71">
        <v>-20</v>
      </c>
      <c r="AA8" s="567">
        <f t="shared" si="3"/>
        <v>-95</v>
      </c>
    </row>
    <row r="9" spans="1:27" s="566" customFormat="1" x14ac:dyDescent="0.3">
      <c r="A9" s="564" t="s">
        <v>90</v>
      </c>
      <c r="B9" s="439">
        <f t="shared" si="2"/>
        <v>59292</v>
      </c>
      <c r="C9" s="440">
        <f>'[17]FØR korreksjon befolkning 67+'!C9</f>
        <v>615</v>
      </c>
      <c r="D9" s="440">
        <f>'[17]FØR korreksjon befolkning 67+'!D9</f>
        <v>2233</v>
      </c>
      <c r="E9" s="440">
        <f>'[17]FØR korreksjon befolkning 67+'!E9</f>
        <v>2345</v>
      </c>
      <c r="F9" s="440">
        <f>'[17]FØR korreksjon befolkning 67+'!F9</f>
        <v>933</v>
      </c>
      <c r="G9" s="440">
        <f>'[17]FØR korreksjon befolkning 67+'!G9</f>
        <v>617</v>
      </c>
      <c r="H9" s="440">
        <f>'[17]FØR korreksjon befolkning 67+'!H9</f>
        <v>767</v>
      </c>
      <c r="I9" s="440">
        <f>'[17]FØR korreksjon befolkning 67+'!I9</f>
        <v>5197</v>
      </c>
      <c r="J9" s="440">
        <f>'[17]FØR korreksjon befolkning 67+'!J9</f>
        <v>9427</v>
      </c>
      <c r="K9" s="440">
        <f>'[17]FØR korreksjon befolkning 67+'!K9</f>
        <v>12034</v>
      </c>
      <c r="L9" s="440">
        <f>'[17]FØR korreksjon befolkning 67+'!L9</f>
        <v>6905</v>
      </c>
      <c r="M9" s="440">
        <f>'[17]FØR korreksjon befolkning 67+'!M9</f>
        <v>10493</v>
      </c>
      <c r="N9" s="565">
        <f>'[17]FØR korreksjon befolkning 67+'!N9+'[17] ETTER korreksjon befolkn 67+'!U9</f>
        <v>3917</v>
      </c>
      <c r="O9" s="565">
        <f>'[17]FØR korreksjon befolkning 67+'!O9+'[17] ETTER korreksjon befolkn 67+'!V9</f>
        <v>1729</v>
      </c>
      <c r="P9" s="565">
        <f>'[17]FØR korreksjon befolkning 67+'!P9+'[17] ETTER korreksjon befolkn 67+'!W9</f>
        <v>1053</v>
      </c>
      <c r="Q9" s="565">
        <f>'[17]FØR korreksjon befolkning 67+'!Q9+'[17] ETTER korreksjon befolkn 67+'!X9</f>
        <v>583</v>
      </c>
      <c r="R9" s="565">
        <f>'[17]FØR korreksjon befolkning 67+'!R9+'[17] ETTER korreksjon befolkn 67+'!Y9</f>
        <v>302</v>
      </c>
      <c r="S9" s="565">
        <f>'[17]FØR korreksjon befolkning 67+'!S9+'[17] ETTER korreksjon befolkn 67+'!Z9</f>
        <v>142</v>
      </c>
      <c r="U9" s="71">
        <v>6</v>
      </c>
      <c r="V9" s="71">
        <v>6</v>
      </c>
      <c r="W9" s="71">
        <v>3</v>
      </c>
      <c r="X9" s="71">
        <v>5</v>
      </c>
      <c r="Y9" s="71">
        <v>-7</v>
      </c>
      <c r="Z9" s="71">
        <v>10</v>
      </c>
      <c r="AA9" s="567">
        <f t="shared" si="3"/>
        <v>23</v>
      </c>
    </row>
    <row r="10" spans="1:27" s="566" customFormat="1" ht="18" customHeight="1" x14ac:dyDescent="0.3">
      <c r="A10" s="564" t="s">
        <v>91</v>
      </c>
      <c r="B10" s="439">
        <f t="shared" si="2"/>
        <v>34500</v>
      </c>
      <c r="C10" s="440">
        <f>'[17]FØR korreksjon befolkning 67+'!C10</f>
        <v>404</v>
      </c>
      <c r="D10" s="440">
        <f>'[17]FØR korreksjon befolkning 67+'!D10</f>
        <v>2084</v>
      </c>
      <c r="E10" s="440">
        <f>'[17]FØR korreksjon befolkning 67+'!E10</f>
        <v>2880</v>
      </c>
      <c r="F10" s="440">
        <f>'[17]FØR korreksjon befolkning 67+'!F10</f>
        <v>1170</v>
      </c>
      <c r="G10" s="440">
        <f>'[17]FØR korreksjon befolkning 67+'!G10</f>
        <v>721</v>
      </c>
      <c r="H10" s="440">
        <f>'[17]FØR korreksjon befolkning 67+'!H10</f>
        <v>681</v>
      </c>
      <c r="I10" s="440">
        <f>'[17]FØR korreksjon befolkning 67+'!I10</f>
        <v>1573</v>
      </c>
      <c r="J10" s="440">
        <f>'[17]FØR korreksjon befolkning 67+'!J10</f>
        <v>2097</v>
      </c>
      <c r="K10" s="440">
        <f>'[17]FØR korreksjon befolkning 67+'!K10</f>
        <v>5093</v>
      </c>
      <c r="L10" s="440">
        <f>'[17]FØR korreksjon befolkning 67+'!L10</f>
        <v>4777</v>
      </c>
      <c r="M10" s="440">
        <f>'[17]FØR korreksjon befolkning 67+'!M10</f>
        <v>6933</v>
      </c>
      <c r="N10" s="565">
        <f>'[17]FØR korreksjon befolkning 67+'!N10+'[17] ETTER korreksjon befolkn 67+'!U10</f>
        <v>3041</v>
      </c>
      <c r="O10" s="565">
        <f>'[17]FØR korreksjon befolkning 67+'!O10+'[17] ETTER korreksjon befolkn 67+'!V10</f>
        <v>1357</v>
      </c>
      <c r="P10" s="565">
        <f>'[17]FØR korreksjon befolkning 67+'!P10+'[17] ETTER korreksjon befolkn 67+'!W10</f>
        <v>803</v>
      </c>
      <c r="Q10" s="565">
        <f>'[17]FØR korreksjon befolkning 67+'!Q10+'[17] ETTER korreksjon befolkn 67+'!X10</f>
        <v>491</v>
      </c>
      <c r="R10" s="565">
        <f>'[17]FØR korreksjon befolkning 67+'!R10+'[17] ETTER korreksjon befolkn 67+'!Y10</f>
        <v>298</v>
      </c>
      <c r="S10" s="565">
        <f>'[17]FØR korreksjon befolkning 67+'!S10+'[17] ETTER korreksjon befolkn 67+'!Z10</f>
        <v>97</v>
      </c>
      <c r="U10" s="71">
        <v>-7</v>
      </c>
      <c r="V10" s="71">
        <v>-3</v>
      </c>
      <c r="W10" s="71">
        <v>-7</v>
      </c>
      <c r="X10" s="71">
        <v>-18</v>
      </c>
      <c r="Y10" s="71">
        <v>-14</v>
      </c>
      <c r="Z10" s="71">
        <v>-20</v>
      </c>
      <c r="AA10" s="567">
        <f t="shared" si="3"/>
        <v>-69</v>
      </c>
    </row>
    <row r="11" spans="1:27" s="566" customFormat="1" x14ac:dyDescent="0.3">
      <c r="A11" s="564" t="s">
        <v>92</v>
      </c>
      <c r="B11" s="439">
        <f t="shared" si="2"/>
        <v>50876</v>
      </c>
      <c r="C11" s="440">
        <f>'[17]FØR korreksjon befolkning 67+'!C11</f>
        <v>669</v>
      </c>
      <c r="D11" s="440">
        <f>'[17]FØR korreksjon befolkning 67+'!D11</f>
        <v>3481</v>
      </c>
      <c r="E11" s="440">
        <f>'[17]FØR korreksjon befolkning 67+'!E11</f>
        <v>4913</v>
      </c>
      <c r="F11" s="440">
        <f>'[17]FØR korreksjon befolkning 67+'!F11</f>
        <v>1929</v>
      </c>
      <c r="G11" s="440">
        <f>'[17]FØR korreksjon befolkning 67+'!G11</f>
        <v>1123</v>
      </c>
      <c r="H11" s="440">
        <f>'[17]FØR korreksjon befolkning 67+'!H11</f>
        <v>1157</v>
      </c>
      <c r="I11" s="440">
        <f>'[17]FØR korreksjon befolkning 67+'!I11</f>
        <v>2588</v>
      </c>
      <c r="J11" s="440">
        <f>'[17]FØR korreksjon befolkning 67+'!J11</f>
        <v>2902</v>
      </c>
      <c r="K11" s="440">
        <f>'[17]FØR korreksjon befolkning 67+'!K11</f>
        <v>7147</v>
      </c>
      <c r="L11" s="440">
        <f>'[17]FØR korreksjon befolkning 67+'!L11</f>
        <v>7380</v>
      </c>
      <c r="M11" s="440">
        <f>'[17]FØR korreksjon befolkning 67+'!M11</f>
        <v>9779</v>
      </c>
      <c r="N11" s="565">
        <f>'[17]FØR korreksjon befolkning 67+'!N11+'[17] ETTER korreksjon befolkn 67+'!U11</f>
        <v>4009</v>
      </c>
      <c r="O11" s="565">
        <f>'[17]FØR korreksjon befolkning 67+'!O11+'[17] ETTER korreksjon befolkn 67+'!V11</f>
        <v>1637</v>
      </c>
      <c r="P11" s="565">
        <f>'[17]FØR korreksjon befolkning 67+'!P11+'[17] ETTER korreksjon befolkn 67+'!W11</f>
        <v>1023</v>
      </c>
      <c r="Q11" s="565">
        <f>'[17]FØR korreksjon befolkning 67+'!Q11+'[17] ETTER korreksjon befolkn 67+'!X11</f>
        <v>643</v>
      </c>
      <c r="R11" s="565">
        <f>'[17]FØR korreksjon befolkning 67+'!R11+'[17] ETTER korreksjon befolkn 67+'!Y11</f>
        <v>354</v>
      </c>
      <c r="S11" s="565">
        <f>'[17]FØR korreksjon befolkning 67+'!S11+'[17] ETTER korreksjon befolkn 67+'!Z11</f>
        <v>142</v>
      </c>
      <c r="U11" s="71">
        <v>-3</v>
      </c>
      <c r="V11" s="71">
        <v>7</v>
      </c>
      <c r="W11" s="71">
        <v>0</v>
      </c>
      <c r="X11" s="71">
        <v>9</v>
      </c>
      <c r="Y11" s="71">
        <v>-11</v>
      </c>
      <c r="Z11" s="71">
        <v>16</v>
      </c>
      <c r="AA11" s="567">
        <f t="shared" si="3"/>
        <v>18</v>
      </c>
    </row>
    <row r="12" spans="1:27" s="566" customFormat="1" x14ac:dyDescent="0.3">
      <c r="A12" s="564" t="s">
        <v>93</v>
      </c>
      <c r="B12" s="439">
        <f t="shared" si="2"/>
        <v>53206</v>
      </c>
      <c r="C12" s="440">
        <f>'[17]FØR korreksjon befolkning 67+'!C12</f>
        <v>563</v>
      </c>
      <c r="D12" s="440">
        <f>'[17]FØR korreksjon befolkning 67+'!D12</f>
        <v>3153</v>
      </c>
      <c r="E12" s="440">
        <f>'[17]FØR korreksjon befolkning 67+'!E12</f>
        <v>4874</v>
      </c>
      <c r="F12" s="440">
        <f>'[17]FØR korreksjon befolkning 67+'!F12</f>
        <v>1946</v>
      </c>
      <c r="G12" s="440">
        <f>'[17]FØR korreksjon befolkning 67+'!G12</f>
        <v>1177</v>
      </c>
      <c r="H12" s="440">
        <f>'[17]FØR korreksjon befolkning 67+'!H12</f>
        <v>1214</v>
      </c>
      <c r="I12" s="440">
        <f>'[17]FØR korreksjon befolkning 67+'!I12</f>
        <v>4419</v>
      </c>
      <c r="J12" s="440">
        <f>'[17]FØR korreksjon befolkning 67+'!J12</f>
        <v>4307</v>
      </c>
      <c r="K12" s="440">
        <f>'[17]FØR korreksjon befolkning 67+'!K12</f>
        <v>7553</v>
      </c>
      <c r="L12" s="440">
        <f>'[17]FØR korreksjon befolkning 67+'!L12</f>
        <v>7679</v>
      </c>
      <c r="M12" s="440">
        <f>'[17]FØR korreksjon befolkning 67+'!M12</f>
        <v>9821</v>
      </c>
      <c r="N12" s="565">
        <f>'[17]FØR korreksjon befolkning 67+'!N12+'[17] ETTER korreksjon befolkn 67+'!U12</f>
        <v>3211</v>
      </c>
      <c r="O12" s="565">
        <f>'[17]FØR korreksjon befolkning 67+'!O12+'[17] ETTER korreksjon befolkn 67+'!V12</f>
        <v>1304</v>
      </c>
      <c r="P12" s="565">
        <f>'[17]FØR korreksjon befolkning 67+'!P12+'[17] ETTER korreksjon befolkn 67+'!W12</f>
        <v>878</v>
      </c>
      <c r="Q12" s="565">
        <f>'[17]FØR korreksjon befolkning 67+'!Q12+'[17] ETTER korreksjon befolkn 67+'!X12</f>
        <v>645</v>
      </c>
      <c r="R12" s="565">
        <f>'[17]FØR korreksjon befolkning 67+'!R12+'[17] ETTER korreksjon befolkn 67+'!Y12</f>
        <v>345</v>
      </c>
      <c r="S12" s="565">
        <f>'[17]FØR korreksjon befolkning 67+'!S12+'[17] ETTER korreksjon befolkn 67+'!Z12</f>
        <v>117</v>
      </c>
      <c r="U12" s="71">
        <v>8</v>
      </c>
      <c r="V12" s="71">
        <v>11</v>
      </c>
      <c r="W12" s="71">
        <v>12</v>
      </c>
      <c r="X12" s="71">
        <v>5</v>
      </c>
      <c r="Y12" s="71">
        <v>11</v>
      </c>
      <c r="Z12" s="71">
        <v>6</v>
      </c>
      <c r="AA12" s="567">
        <f t="shared" si="3"/>
        <v>53</v>
      </c>
    </row>
    <row r="13" spans="1:27" s="566" customFormat="1" x14ac:dyDescent="0.3">
      <c r="A13" s="564" t="s">
        <v>94</v>
      </c>
      <c r="B13" s="439">
        <f t="shared" si="2"/>
        <v>33491</v>
      </c>
      <c r="C13" s="440">
        <f>'[17]FØR korreksjon befolkning 67+'!C13</f>
        <v>481</v>
      </c>
      <c r="D13" s="440">
        <f>'[17]FØR korreksjon befolkning 67+'!D13</f>
        <v>2400</v>
      </c>
      <c r="E13" s="440">
        <f>'[17]FØR korreksjon befolkning 67+'!E13</f>
        <v>3109</v>
      </c>
      <c r="F13" s="440">
        <f>'[17]FØR korreksjon befolkning 67+'!F13</f>
        <v>1170</v>
      </c>
      <c r="G13" s="440">
        <f>'[17]FØR korreksjon befolkning 67+'!G13</f>
        <v>731</v>
      </c>
      <c r="H13" s="440">
        <f>'[17]FØR korreksjon befolkning 67+'!H13</f>
        <v>662</v>
      </c>
      <c r="I13" s="440">
        <f>'[17]FØR korreksjon befolkning 67+'!I13</f>
        <v>1756</v>
      </c>
      <c r="J13" s="440">
        <f>'[17]FØR korreksjon befolkning 67+'!J13</f>
        <v>2801</v>
      </c>
      <c r="K13" s="440">
        <f>'[17]FØR korreksjon befolkning 67+'!K13</f>
        <v>6395</v>
      </c>
      <c r="L13" s="440">
        <f>'[17]FØR korreksjon befolkning 67+'!L13</f>
        <v>5177</v>
      </c>
      <c r="M13" s="440">
        <f>'[17]FØR korreksjon befolkning 67+'!M13</f>
        <v>5498</v>
      </c>
      <c r="N13" s="565">
        <f>'[17]FØR korreksjon befolkning 67+'!N13+'[17] ETTER korreksjon befolkn 67+'!U13</f>
        <v>1612</v>
      </c>
      <c r="O13" s="565">
        <f>'[17]FØR korreksjon befolkning 67+'!O13+'[17] ETTER korreksjon befolkn 67+'!V13</f>
        <v>646</v>
      </c>
      <c r="P13" s="565">
        <f>'[17]FØR korreksjon befolkning 67+'!P13+'[17] ETTER korreksjon befolkn 67+'!W13</f>
        <v>441</v>
      </c>
      <c r="Q13" s="565">
        <f>'[17]FØR korreksjon befolkning 67+'!Q13+'[17] ETTER korreksjon befolkn 67+'!X13</f>
        <v>332</v>
      </c>
      <c r="R13" s="565">
        <f>'[17]FØR korreksjon befolkning 67+'!R13+'[17] ETTER korreksjon befolkn 67+'!Y13</f>
        <v>205</v>
      </c>
      <c r="S13" s="565">
        <f>'[17]FØR korreksjon befolkning 67+'!S13+'[17] ETTER korreksjon befolkn 67+'!Z13</f>
        <v>75</v>
      </c>
      <c r="U13" s="71">
        <v>4</v>
      </c>
      <c r="V13" s="71">
        <v>1</v>
      </c>
      <c r="W13" s="71">
        <v>5</v>
      </c>
      <c r="X13" s="71">
        <v>25</v>
      </c>
      <c r="Y13" s="71">
        <v>21</v>
      </c>
      <c r="Z13" s="71">
        <v>13</v>
      </c>
      <c r="AA13" s="567">
        <f t="shared" si="3"/>
        <v>69</v>
      </c>
    </row>
    <row r="14" spans="1:27" s="566" customFormat="1" x14ac:dyDescent="0.3">
      <c r="A14" s="564" t="s">
        <v>95</v>
      </c>
      <c r="B14" s="439">
        <f t="shared" si="2"/>
        <v>27630</v>
      </c>
      <c r="C14" s="440">
        <f>'[17]FØR korreksjon befolkning 67+'!C14</f>
        <v>295</v>
      </c>
      <c r="D14" s="440">
        <f>'[17]FØR korreksjon befolkning 67+'!D14</f>
        <v>1675</v>
      </c>
      <c r="E14" s="440">
        <f>'[17]FØR korreksjon befolkning 67+'!E14</f>
        <v>2231</v>
      </c>
      <c r="F14" s="440">
        <f>'[17]FØR korreksjon befolkning 67+'!F14</f>
        <v>959</v>
      </c>
      <c r="G14" s="440">
        <f>'[17]FØR korreksjon befolkning 67+'!G14</f>
        <v>639</v>
      </c>
      <c r="H14" s="440">
        <f>'[17]FØR korreksjon befolkning 67+'!H14</f>
        <v>616</v>
      </c>
      <c r="I14" s="440">
        <f>'[17]FØR korreksjon befolkning 67+'!I14</f>
        <v>1669</v>
      </c>
      <c r="J14" s="440">
        <f>'[17]FØR korreksjon befolkning 67+'!J14</f>
        <v>2088</v>
      </c>
      <c r="K14" s="440">
        <f>'[17]FØR korreksjon befolkning 67+'!K14</f>
        <v>4380</v>
      </c>
      <c r="L14" s="440">
        <f>'[17]FØR korreksjon befolkning 67+'!L14</f>
        <v>4002</v>
      </c>
      <c r="M14" s="440">
        <f>'[17]FØR korreksjon befolkning 67+'!M14</f>
        <v>5771</v>
      </c>
      <c r="N14" s="565">
        <f>'[17]FØR korreksjon befolkning 67+'!N14+'[17] ETTER korreksjon befolkn 67+'!U14</f>
        <v>1607</v>
      </c>
      <c r="O14" s="565">
        <f>'[17]FØR korreksjon befolkning 67+'!O14+'[17] ETTER korreksjon befolkn 67+'!V14</f>
        <v>710</v>
      </c>
      <c r="P14" s="565">
        <f>'[17]FØR korreksjon befolkning 67+'!P14+'[17] ETTER korreksjon befolkn 67+'!W14</f>
        <v>459</v>
      </c>
      <c r="Q14" s="565">
        <f>'[17]FØR korreksjon befolkning 67+'!Q14+'[17] ETTER korreksjon befolkn 67+'!X14</f>
        <v>323</v>
      </c>
      <c r="R14" s="565">
        <f>'[17]FØR korreksjon befolkning 67+'!R14+'[17] ETTER korreksjon befolkn 67+'!Y14</f>
        <v>155</v>
      </c>
      <c r="S14" s="565">
        <f>'[17]FØR korreksjon befolkning 67+'!S14+'[17] ETTER korreksjon befolkn 67+'!Z14</f>
        <v>51</v>
      </c>
      <c r="U14" s="71">
        <v>-6</v>
      </c>
      <c r="V14" s="71">
        <v>-4</v>
      </c>
      <c r="W14" s="71">
        <v>-22</v>
      </c>
      <c r="X14" s="71">
        <v>-18</v>
      </c>
      <c r="Y14" s="71">
        <v>-18</v>
      </c>
      <c r="Z14" s="71">
        <v>-14</v>
      </c>
      <c r="AA14" s="567">
        <f t="shared" si="3"/>
        <v>-82</v>
      </c>
    </row>
    <row r="15" spans="1:27" s="566" customFormat="1" ht="18" customHeight="1" x14ac:dyDescent="0.3">
      <c r="A15" s="564" t="s">
        <v>96</v>
      </c>
      <c r="B15" s="439">
        <f t="shared" si="2"/>
        <v>33259</v>
      </c>
      <c r="C15" s="440">
        <f>'[17]FØR korreksjon befolkning 67+'!C15</f>
        <v>411</v>
      </c>
      <c r="D15" s="440">
        <f>'[17]FØR korreksjon befolkning 67+'!D15</f>
        <v>1997</v>
      </c>
      <c r="E15" s="440">
        <f>'[17]FØR korreksjon befolkning 67+'!E15</f>
        <v>2988</v>
      </c>
      <c r="F15" s="440">
        <f>'[17]FØR korreksjon befolkning 67+'!F15</f>
        <v>1391</v>
      </c>
      <c r="G15" s="440">
        <f>'[17]FØR korreksjon befolkning 67+'!G15</f>
        <v>958</v>
      </c>
      <c r="H15" s="440">
        <f>'[17]FØR korreksjon befolkning 67+'!H15</f>
        <v>977</v>
      </c>
      <c r="I15" s="440">
        <f>'[17]FØR korreksjon befolkning 67+'!I15</f>
        <v>2208</v>
      </c>
      <c r="J15" s="440">
        <f>'[17]FØR korreksjon befolkning 67+'!J15</f>
        <v>2119</v>
      </c>
      <c r="K15" s="440">
        <f>'[17]FØR korreksjon befolkning 67+'!K15</f>
        <v>4581</v>
      </c>
      <c r="L15" s="440">
        <f>'[17]FØR korreksjon befolkning 67+'!L15</f>
        <v>4627</v>
      </c>
      <c r="M15" s="440">
        <f>'[17]FØR korreksjon befolkning 67+'!M15</f>
        <v>6533</v>
      </c>
      <c r="N15" s="565">
        <f>'[17]FØR korreksjon befolkning 67+'!N15+'[17] ETTER korreksjon befolkn 67+'!U15</f>
        <v>2231</v>
      </c>
      <c r="O15" s="565">
        <f>'[17]FØR korreksjon befolkning 67+'!O15+'[17] ETTER korreksjon befolkn 67+'!V15</f>
        <v>1081</v>
      </c>
      <c r="P15" s="565">
        <f>'[17]FØR korreksjon befolkning 67+'!P15+'[17] ETTER korreksjon befolkn 67+'!W15</f>
        <v>636</v>
      </c>
      <c r="Q15" s="565">
        <f>'[17]FØR korreksjon befolkning 67+'!Q15+'[17] ETTER korreksjon befolkn 67+'!X15</f>
        <v>337</v>
      </c>
      <c r="R15" s="565">
        <f>'[17]FØR korreksjon befolkning 67+'!R15+'[17] ETTER korreksjon befolkn 67+'!Y15</f>
        <v>144</v>
      </c>
      <c r="S15" s="565">
        <f>'[17]FØR korreksjon befolkning 67+'!S15+'[17] ETTER korreksjon befolkn 67+'!Z15</f>
        <v>40</v>
      </c>
      <c r="U15" s="71">
        <v>-2</v>
      </c>
      <c r="V15" s="71">
        <v>-9</v>
      </c>
      <c r="W15" s="71">
        <v>7</v>
      </c>
      <c r="X15" s="71">
        <v>-17</v>
      </c>
      <c r="Y15" s="71">
        <v>-21</v>
      </c>
      <c r="Z15" s="71">
        <v>-15</v>
      </c>
      <c r="AA15" s="567">
        <f t="shared" si="3"/>
        <v>-57</v>
      </c>
    </row>
    <row r="16" spans="1:27" s="566" customFormat="1" x14ac:dyDescent="0.3">
      <c r="A16" s="564" t="s">
        <v>97</v>
      </c>
      <c r="B16" s="439">
        <f t="shared" si="2"/>
        <v>49834</v>
      </c>
      <c r="C16" s="440">
        <f>'[17]FØR korreksjon befolkning 67+'!C16</f>
        <v>627</v>
      </c>
      <c r="D16" s="440">
        <f>'[17]FØR korreksjon befolkning 67+'!D16</f>
        <v>3246</v>
      </c>
      <c r="E16" s="440">
        <f>'[17]FØR korreksjon befolkning 67+'!E16</f>
        <v>4292</v>
      </c>
      <c r="F16" s="440">
        <f>'[17]FØR korreksjon befolkning 67+'!F16</f>
        <v>1659</v>
      </c>
      <c r="G16" s="440">
        <f>'[17]FØR korreksjon befolkning 67+'!G16</f>
        <v>1125</v>
      </c>
      <c r="H16" s="440">
        <f>'[17]FØR korreksjon befolkning 67+'!H16</f>
        <v>1095</v>
      </c>
      <c r="I16" s="440">
        <f>'[17]FØR korreksjon befolkning 67+'!I16</f>
        <v>2797</v>
      </c>
      <c r="J16" s="440">
        <f>'[17]FØR korreksjon befolkning 67+'!J16</f>
        <v>3886</v>
      </c>
      <c r="K16" s="440">
        <f>'[17]FØR korreksjon befolkning 67+'!K16</f>
        <v>8451</v>
      </c>
      <c r="L16" s="440">
        <f>'[17]FØR korreksjon befolkning 67+'!L16</f>
        <v>6981</v>
      </c>
      <c r="M16" s="440">
        <f>'[17]FØR korreksjon befolkning 67+'!M16</f>
        <v>9381</v>
      </c>
      <c r="N16" s="565">
        <f>'[17]FØR korreksjon befolkning 67+'!N16+'[17] ETTER korreksjon befolkn 67+'!U16</f>
        <v>3365</v>
      </c>
      <c r="O16" s="565">
        <f>'[17]FØR korreksjon befolkning 67+'!O16+'[17] ETTER korreksjon befolkn 67+'!V16</f>
        <v>1317</v>
      </c>
      <c r="P16" s="565">
        <f>'[17]FØR korreksjon befolkning 67+'!P16+'[17] ETTER korreksjon befolkn 67+'!W16</f>
        <v>759</v>
      </c>
      <c r="Q16" s="565">
        <f>'[17]FØR korreksjon befolkning 67+'!Q16+'[17] ETTER korreksjon befolkn 67+'!X16</f>
        <v>526</v>
      </c>
      <c r="R16" s="565">
        <f>'[17]FØR korreksjon befolkning 67+'!R16+'[17] ETTER korreksjon befolkn 67+'!Y16</f>
        <v>239</v>
      </c>
      <c r="S16" s="565">
        <f>'[17]FØR korreksjon befolkning 67+'!S16+'[17] ETTER korreksjon befolkn 67+'!Z16</f>
        <v>88</v>
      </c>
      <c r="U16" s="71">
        <v>15</v>
      </c>
      <c r="V16" s="71">
        <v>8</v>
      </c>
      <c r="W16" s="71">
        <v>-1</v>
      </c>
      <c r="X16" s="71">
        <v>-1</v>
      </c>
      <c r="Y16" s="71">
        <v>3</v>
      </c>
      <c r="Z16" s="71">
        <v>4</v>
      </c>
      <c r="AA16" s="567">
        <f t="shared" si="3"/>
        <v>28</v>
      </c>
    </row>
    <row r="17" spans="1:34" s="566" customFormat="1" x14ac:dyDescent="0.3">
      <c r="A17" s="564" t="s">
        <v>98</v>
      </c>
      <c r="B17" s="439">
        <f t="shared" si="2"/>
        <v>50905</v>
      </c>
      <c r="C17" s="440">
        <f>'[17]FØR korreksjon befolkning 67+'!C17</f>
        <v>596</v>
      </c>
      <c r="D17" s="440">
        <f>'[17]FØR korreksjon befolkning 67+'!D17</f>
        <v>3275</v>
      </c>
      <c r="E17" s="440">
        <f>'[17]FØR korreksjon befolkning 67+'!E17</f>
        <v>4701</v>
      </c>
      <c r="F17" s="440">
        <f>'[17]FØR korreksjon befolkning 67+'!F17</f>
        <v>1817</v>
      </c>
      <c r="G17" s="440">
        <f>'[17]FØR korreksjon befolkning 67+'!G17</f>
        <v>1063</v>
      </c>
      <c r="H17" s="440">
        <f>'[17]FØR korreksjon befolkning 67+'!H17</f>
        <v>1039</v>
      </c>
      <c r="I17" s="440">
        <f>'[17]FØR korreksjon befolkning 67+'!I17</f>
        <v>2350</v>
      </c>
      <c r="J17" s="440">
        <f>'[17]FØR korreksjon befolkning 67+'!J17</f>
        <v>3287</v>
      </c>
      <c r="K17" s="440">
        <f>'[17]FØR korreksjon befolkning 67+'!K17</f>
        <v>7942</v>
      </c>
      <c r="L17" s="440">
        <f>'[17]FØR korreksjon befolkning 67+'!L17</f>
        <v>7851</v>
      </c>
      <c r="M17" s="440">
        <f>'[17]FØR korreksjon befolkning 67+'!M17</f>
        <v>10169</v>
      </c>
      <c r="N17" s="565">
        <f>'[17]FØR korreksjon befolkning 67+'!N17+'[17] ETTER korreksjon befolkn 67+'!U17</f>
        <v>2875</v>
      </c>
      <c r="O17" s="565">
        <f>'[17]FØR korreksjon befolkning 67+'!O17+'[17] ETTER korreksjon befolkn 67+'!V17</f>
        <v>1255</v>
      </c>
      <c r="P17" s="565">
        <f>'[17]FØR korreksjon befolkning 67+'!P17+'[17] ETTER korreksjon befolkn 67+'!W17</f>
        <v>1129</v>
      </c>
      <c r="Q17" s="565">
        <f>'[17]FØR korreksjon befolkning 67+'!Q17+'[17] ETTER korreksjon befolkn 67+'!X17</f>
        <v>942</v>
      </c>
      <c r="R17" s="565">
        <f>'[17]FØR korreksjon befolkning 67+'!R17+'[17] ETTER korreksjon befolkn 67+'!Y17</f>
        <v>470</v>
      </c>
      <c r="S17" s="565">
        <f>'[17]FØR korreksjon befolkning 67+'!S17+'[17] ETTER korreksjon befolkn 67+'!Z17</f>
        <v>144</v>
      </c>
      <c r="U17" s="71">
        <v>3</v>
      </c>
      <c r="V17" s="71">
        <v>-4</v>
      </c>
      <c r="W17" s="71">
        <v>4</v>
      </c>
      <c r="X17" s="71">
        <v>16</v>
      </c>
      <c r="Y17" s="71">
        <v>37</v>
      </c>
      <c r="Z17" s="71">
        <v>15</v>
      </c>
      <c r="AA17" s="567">
        <f t="shared" si="3"/>
        <v>71</v>
      </c>
    </row>
    <row r="18" spans="1:34" s="566" customFormat="1" x14ac:dyDescent="0.3">
      <c r="A18" s="564" t="s">
        <v>99</v>
      </c>
      <c r="B18" s="439">
        <f t="shared" si="2"/>
        <v>52574</v>
      </c>
      <c r="C18" s="440">
        <f>'[17]FØR korreksjon befolkning 67+'!C18</f>
        <v>592</v>
      </c>
      <c r="D18" s="440">
        <f>'[17]FØR korreksjon befolkning 67+'!D18</f>
        <v>3222</v>
      </c>
      <c r="E18" s="440">
        <f>'[17]FØR korreksjon befolkning 67+'!E18</f>
        <v>4899</v>
      </c>
      <c r="F18" s="440">
        <f>'[17]FØR korreksjon befolkning 67+'!F18</f>
        <v>1938</v>
      </c>
      <c r="G18" s="440">
        <f>'[17]FØR korreksjon befolkning 67+'!G18</f>
        <v>1204</v>
      </c>
      <c r="H18" s="440">
        <f>'[17]FØR korreksjon befolkning 67+'!H18</f>
        <v>1195</v>
      </c>
      <c r="I18" s="440">
        <f>'[17]FØR korreksjon befolkning 67+'!I18</f>
        <v>2663</v>
      </c>
      <c r="J18" s="440">
        <f>'[17]FØR korreksjon befolkning 67+'!J18</f>
        <v>3084</v>
      </c>
      <c r="K18" s="440">
        <f>'[17]FØR korreksjon befolkning 67+'!K18</f>
        <v>7292</v>
      </c>
      <c r="L18" s="440">
        <f>'[17]FØR korreksjon befolkning 67+'!L18</f>
        <v>8056</v>
      </c>
      <c r="M18" s="440">
        <f>'[17]FØR korreksjon befolkning 67+'!M18</f>
        <v>10671</v>
      </c>
      <c r="N18" s="565">
        <f>'[17]FØR korreksjon befolkning 67+'!N18+'[17] ETTER korreksjon befolkn 67+'!U18</f>
        <v>3724</v>
      </c>
      <c r="O18" s="565">
        <f>'[17]FØR korreksjon befolkning 67+'!O18+'[17] ETTER korreksjon befolkn 67+'!V18</f>
        <v>1573</v>
      </c>
      <c r="P18" s="565">
        <f>'[17]FØR korreksjon befolkning 67+'!P18+'[17] ETTER korreksjon befolkn 67+'!W18</f>
        <v>1058</v>
      </c>
      <c r="Q18" s="565">
        <f>'[17]FØR korreksjon befolkning 67+'!Q18+'[17] ETTER korreksjon befolkn 67+'!X18</f>
        <v>762</v>
      </c>
      <c r="R18" s="565">
        <f>'[17]FØR korreksjon befolkning 67+'!R18+'[17] ETTER korreksjon befolkn 67+'!Y18</f>
        <v>455</v>
      </c>
      <c r="S18" s="565">
        <f>'[17]FØR korreksjon befolkning 67+'!S18+'[17] ETTER korreksjon befolkn 67+'!Z18</f>
        <v>186</v>
      </c>
      <c r="U18" s="71">
        <v>17</v>
      </c>
      <c r="V18" s="71">
        <v>16</v>
      </c>
      <c r="W18" s="71">
        <v>6</v>
      </c>
      <c r="X18" s="71">
        <v>28</v>
      </c>
      <c r="Y18" s="71">
        <v>34</v>
      </c>
      <c r="Z18" s="71">
        <v>14</v>
      </c>
      <c r="AA18" s="567">
        <f t="shared" si="3"/>
        <v>115</v>
      </c>
    </row>
    <row r="19" spans="1:34" s="566" customFormat="1" x14ac:dyDescent="0.3">
      <c r="A19" s="564" t="s">
        <v>100</v>
      </c>
      <c r="B19" s="439">
        <f t="shared" si="2"/>
        <v>39109</v>
      </c>
      <c r="C19" s="440">
        <f>'[17]FØR korreksjon befolkning 67+'!C19</f>
        <v>506</v>
      </c>
      <c r="D19" s="440">
        <f>'[17]FØR korreksjon befolkning 67+'!D19</f>
        <v>2556</v>
      </c>
      <c r="E19" s="440">
        <f>'[17]FØR korreksjon befolkning 67+'!E19</f>
        <v>4025</v>
      </c>
      <c r="F19" s="440">
        <f>'[17]FØR korreksjon befolkning 67+'!F19</f>
        <v>1713</v>
      </c>
      <c r="G19" s="440">
        <f>'[17]FØR korreksjon befolkning 67+'!G19</f>
        <v>1146</v>
      </c>
      <c r="H19" s="440">
        <f>'[17]FØR korreksjon befolkning 67+'!H19</f>
        <v>1085</v>
      </c>
      <c r="I19" s="440">
        <f>'[17]FØR korreksjon befolkning 67+'!I19</f>
        <v>2494</v>
      </c>
      <c r="J19" s="440">
        <f>'[17]FØR korreksjon befolkning 67+'!J19</f>
        <v>2437</v>
      </c>
      <c r="K19" s="440">
        <f>'[17]FØR korreksjon befolkning 67+'!K19</f>
        <v>5815</v>
      </c>
      <c r="L19" s="440">
        <f>'[17]FØR korreksjon befolkning 67+'!L19</f>
        <v>5568</v>
      </c>
      <c r="M19" s="440">
        <f>'[17]FØR korreksjon befolkning 67+'!M19</f>
        <v>8100</v>
      </c>
      <c r="N19" s="565">
        <f>'[17]FØR korreksjon befolkning 67+'!N19+'[17] ETTER korreksjon befolkn 67+'!U19</f>
        <v>2213</v>
      </c>
      <c r="O19" s="565">
        <f>'[17]FØR korreksjon befolkning 67+'!O19+'[17] ETTER korreksjon befolkn 67+'!V19</f>
        <v>765</v>
      </c>
      <c r="P19" s="565">
        <f>'[17]FØR korreksjon befolkning 67+'!P19+'[17] ETTER korreksjon befolkn 67+'!W19</f>
        <v>355</v>
      </c>
      <c r="Q19" s="565">
        <f>'[17]FØR korreksjon befolkning 67+'!Q19+'[17] ETTER korreksjon befolkn 67+'!X19</f>
        <v>208</v>
      </c>
      <c r="R19" s="565">
        <f>'[17]FØR korreksjon befolkning 67+'!R19+'[17] ETTER korreksjon befolkn 67+'!Y19</f>
        <v>84</v>
      </c>
      <c r="S19" s="565">
        <f>'[17]FØR korreksjon befolkning 67+'!S19+'[17] ETTER korreksjon befolkn 67+'!Z19</f>
        <v>39</v>
      </c>
      <c r="U19" s="1281">
        <v>2</v>
      </c>
      <c r="V19" s="1281">
        <v>0</v>
      </c>
      <c r="W19" s="1281">
        <v>3</v>
      </c>
      <c r="X19" s="1281">
        <v>0</v>
      </c>
      <c r="Y19" s="1281">
        <v>-4</v>
      </c>
      <c r="Z19" s="1281">
        <v>-3</v>
      </c>
      <c r="AA19" s="568">
        <f t="shared" si="3"/>
        <v>-2</v>
      </c>
      <c r="AC19" s="569"/>
      <c r="AD19" s="569"/>
      <c r="AE19" s="569"/>
      <c r="AF19" s="569"/>
      <c r="AG19" s="569"/>
      <c r="AH19" s="569"/>
    </row>
    <row r="20" spans="1:34" s="566" customFormat="1" ht="18" customHeight="1" x14ac:dyDescent="0.3">
      <c r="A20" s="570" t="s">
        <v>101</v>
      </c>
      <c r="B20" s="441">
        <f t="shared" si="2"/>
        <v>2370</v>
      </c>
      <c r="C20" s="442">
        <f>'[17]FØR korreksjon befolkning 67+'!C20</f>
        <v>6</v>
      </c>
      <c r="D20" s="442">
        <f>'[17]FØR korreksjon befolkning 67+'!D20</f>
        <v>86</v>
      </c>
      <c r="E20" s="442">
        <f>'[17]FØR korreksjon befolkning 67+'!E20</f>
        <v>193</v>
      </c>
      <c r="F20" s="442">
        <f>'[17]FØR korreksjon befolkning 67+'!F20</f>
        <v>55</v>
      </c>
      <c r="G20" s="442">
        <f>'[17]FØR korreksjon befolkning 67+'!G20</f>
        <v>25</v>
      </c>
      <c r="H20" s="442">
        <f>'[17]FØR korreksjon befolkning 67+'!H20</f>
        <v>22</v>
      </c>
      <c r="I20" s="442">
        <f>'[17]FØR korreksjon befolkning 67+'!I20</f>
        <v>104</v>
      </c>
      <c r="J20" s="442">
        <f>'[17]FØR korreksjon befolkning 67+'!J20</f>
        <v>195</v>
      </c>
      <c r="K20" s="442">
        <f>'[17]FØR korreksjon befolkning 67+'!K20</f>
        <v>594</v>
      </c>
      <c r="L20" s="442">
        <f>'[17]FØR korreksjon befolkning 67+'!L20</f>
        <v>518</v>
      </c>
      <c r="M20" s="442">
        <f>'[17]FØR korreksjon befolkning 67+'!M20</f>
        <v>459</v>
      </c>
      <c r="N20" s="571">
        <f>'[17]FØR korreksjon befolkning 67+'!N20-'[17] ETTER korreksjon befolkn 67+'!N23</f>
        <v>53</v>
      </c>
      <c r="O20" s="571">
        <f>'[17]FØR korreksjon befolkning 67+'!O20-'[17] ETTER korreksjon befolkn 67+'!O23</f>
        <v>24</v>
      </c>
      <c r="P20" s="571">
        <f>'[17]FØR korreksjon befolkning 67+'!P20-'[17] ETTER korreksjon befolkn 67+'!P23</f>
        <v>14</v>
      </c>
      <c r="Q20" s="571">
        <f>'[17]FØR korreksjon befolkning 67+'!Q20-'[17] ETTER korreksjon befolkn 67+'!Q23</f>
        <v>13</v>
      </c>
      <c r="R20" s="571">
        <f>'[17]FØR korreksjon befolkning 67+'!R20-'[17] ETTER korreksjon befolkn 67+'!R23</f>
        <v>7</v>
      </c>
      <c r="S20" s="571">
        <f>'[17]FØR korreksjon befolkning 67+'!S20-'[17] ETTER korreksjon befolkn 67+'!S23</f>
        <v>2</v>
      </c>
    </row>
    <row r="21" spans="1:34" s="566" customFormat="1" x14ac:dyDescent="0.3">
      <c r="A21" s="443" t="s">
        <v>575</v>
      </c>
      <c r="B21" s="444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5"/>
      <c r="R21" s="445"/>
      <c r="S21" s="445"/>
    </row>
    <row r="22" spans="1:34" s="566" customFormat="1" x14ac:dyDescent="0.3">
      <c r="A22" s="572" t="s">
        <v>576</v>
      </c>
      <c r="B22" s="1987"/>
      <c r="C22" s="1987"/>
      <c r="D22" s="1987"/>
      <c r="E22" s="1987"/>
      <c r="F22" s="1987"/>
      <c r="G22" s="1987"/>
      <c r="H22" s="1987"/>
      <c r="I22" s="1987"/>
      <c r="J22" s="1987"/>
      <c r="K22" s="1987"/>
      <c r="L22" s="1987"/>
      <c r="M22" s="1987"/>
      <c r="N22" s="573"/>
      <c r="O22" s="573"/>
      <c r="P22" s="573"/>
      <c r="Q22" s="573"/>
      <c r="R22" s="573"/>
      <c r="S22" s="573"/>
    </row>
    <row r="23" spans="1:34" ht="24.9" x14ac:dyDescent="0.3">
      <c r="A23" s="1697" t="s">
        <v>345</v>
      </c>
      <c r="B23" s="574">
        <f>SUM(N23:S23)</f>
        <v>16</v>
      </c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6">
        <v>6</v>
      </c>
      <c r="O23" s="576">
        <v>4</v>
      </c>
      <c r="P23" s="576">
        <v>4</v>
      </c>
      <c r="Q23" s="576">
        <v>0</v>
      </c>
      <c r="R23" s="576">
        <v>0</v>
      </c>
      <c r="S23" s="576">
        <v>2</v>
      </c>
      <c r="U23" s="566"/>
      <c r="V23" s="566"/>
      <c r="W23" s="566"/>
      <c r="X23" s="566"/>
      <c r="Y23" s="566"/>
      <c r="Z23" s="566"/>
    </row>
    <row r="25" spans="1:34" x14ac:dyDescent="0.3">
      <c r="A25" s="560" t="s">
        <v>577</v>
      </c>
      <c r="B25" s="1992" t="s">
        <v>73</v>
      </c>
      <c r="C25" s="1993" t="s">
        <v>74</v>
      </c>
      <c r="D25" s="1993" t="s">
        <v>75</v>
      </c>
      <c r="E25" s="1993" t="s">
        <v>76</v>
      </c>
      <c r="F25" s="1993" t="s">
        <v>77</v>
      </c>
      <c r="G25" s="1993" t="s">
        <v>78</v>
      </c>
      <c r="H25" s="1993" t="s">
        <v>79</v>
      </c>
      <c r="I25" s="1993" t="s">
        <v>80</v>
      </c>
      <c r="J25" s="1993" t="s">
        <v>81</v>
      </c>
      <c r="K25" s="1993" t="s">
        <v>82</v>
      </c>
      <c r="L25" s="1993" t="s">
        <v>83</v>
      </c>
      <c r="M25" s="1993" t="s">
        <v>84</v>
      </c>
      <c r="N25" s="1993" t="s">
        <v>135</v>
      </c>
      <c r="O25" s="1993" t="s">
        <v>136</v>
      </c>
      <c r="P25" s="1993" t="s">
        <v>137</v>
      </c>
      <c r="Q25" s="1993" t="s">
        <v>138</v>
      </c>
      <c r="R25" s="436" t="s">
        <v>394</v>
      </c>
      <c r="S25" s="1993" t="s">
        <v>395</v>
      </c>
    </row>
    <row r="26" spans="1:34" x14ac:dyDescent="0.3">
      <c r="A26" s="564" t="s">
        <v>578</v>
      </c>
      <c r="B26" s="1994">
        <f>SUM(C26:S26)</f>
        <v>1471</v>
      </c>
      <c r="C26" s="1995">
        <f>'[17]FØR korreksjon befolkning 67+'!C26</f>
        <v>4</v>
      </c>
      <c r="D26" s="1995">
        <f>'[17]FØR korreksjon befolkning 67+'!D26</f>
        <v>13</v>
      </c>
      <c r="E26" s="1995">
        <f>'[17]FØR korreksjon befolkning 67+'!E26</f>
        <v>16</v>
      </c>
      <c r="F26" s="1995">
        <f>'[17]FØR korreksjon befolkning 67+'!F26</f>
        <v>6</v>
      </c>
      <c r="G26" s="1995">
        <f>'[17]FØR korreksjon befolkning 67+'!G26</f>
        <v>4</v>
      </c>
      <c r="H26" s="1995">
        <f>'[17]FØR korreksjon befolkning 67+'!H26</f>
        <v>16</v>
      </c>
      <c r="I26" s="1995">
        <f>'[17]FØR korreksjon befolkning 67+'!I26</f>
        <v>316</v>
      </c>
      <c r="J26" s="1995">
        <f>'[17]FØR korreksjon befolkning 67+'!J26</f>
        <v>381</v>
      </c>
      <c r="K26" s="1995">
        <f>'[17]FØR korreksjon befolkning 67+'!K26</f>
        <v>392</v>
      </c>
      <c r="L26" s="1995">
        <f>'[17]FØR korreksjon befolkning 67+'!L26</f>
        <v>139</v>
      </c>
      <c r="M26" s="1995">
        <f>'[17]FØR korreksjon befolkning 67+'!M26</f>
        <v>143</v>
      </c>
      <c r="N26" s="1995">
        <f>'[17]FØR korreksjon befolkning 67+'!N26</f>
        <v>26</v>
      </c>
      <c r="O26" s="1995">
        <f>'[17]FØR korreksjon befolkning 67+'!O26</f>
        <v>6</v>
      </c>
      <c r="P26" s="1995">
        <f>'[17]FØR korreksjon befolkning 67+'!P26</f>
        <v>3</v>
      </c>
      <c r="Q26" s="1995">
        <f>'[17]FØR korreksjon befolkning 67+'!Q26</f>
        <v>2</v>
      </c>
      <c r="R26" s="1995">
        <f>'[17]FØR korreksjon befolkning 67+'!R26</f>
        <v>4</v>
      </c>
      <c r="S26" s="1995">
        <f>'[17]FØR korreksjon befolkning 67+'!S26</f>
        <v>0</v>
      </c>
    </row>
    <row r="28" spans="1:34" x14ac:dyDescent="0.3">
      <c r="A28" s="560" t="s">
        <v>579</v>
      </c>
      <c r="B28" s="1992" t="s">
        <v>73</v>
      </c>
      <c r="C28" s="1993" t="s">
        <v>74</v>
      </c>
      <c r="D28" s="1993" t="s">
        <v>75</v>
      </c>
      <c r="E28" s="1993" t="s">
        <v>76</v>
      </c>
      <c r="F28" s="1993" t="s">
        <v>77</v>
      </c>
      <c r="G28" s="1993" t="s">
        <v>78</v>
      </c>
      <c r="H28" s="1993" t="s">
        <v>79</v>
      </c>
      <c r="I28" s="1993" t="s">
        <v>80</v>
      </c>
      <c r="J28" s="1993" t="s">
        <v>81</v>
      </c>
      <c r="K28" s="1993" t="s">
        <v>82</v>
      </c>
      <c r="L28" s="1993" t="s">
        <v>83</v>
      </c>
      <c r="M28" s="1993" t="s">
        <v>84</v>
      </c>
      <c r="N28" s="1993" t="s">
        <v>135</v>
      </c>
      <c r="O28" s="1993" t="s">
        <v>136</v>
      </c>
      <c r="P28" s="1993" t="s">
        <v>137</v>
      </c>
      <c r="Q28" s="1993" t="s">
        <v>138</v>
      </c>
      <c r="R28" s="436" t="s">
        <v>394</v>
      </c>
      <c r="S28" s="1993" t="s">
        <v>395</v>
      </c>
    </row>
    <row r="29" spans="1:34" x14ac:dyDescent="0.3">
      <c r="A29" s="564" t="s">
        <v>580</v>
      </c>
      <c r="B29" s="1994">
        <f>SUM(C29:S29)</f>
        <v>701</v>
      </c>
      <c r="C29" s="1995">
        <f>'[17]FØR korreksjon befolkning 67+'!C29</f>
        <v>5</v>
      </c>
      <c r="D29" s="1995">
        <f>'[17]FØR korreksjon befolkning 67+'!D29</f>
        <v>23</v>
      </c>
      <c r="E29" s="1995">
        <f>'[17]FØR korreksjon befolkning 67+'!E29</f>
        <v>61</v>
      </c>
      <c r="F29" s="1995">
        <f>'[17]FØR korreksjon befolkning 67+'!F29</f>
        <v>21</v>
      </c>
      <c r="G29" s="1995">
        <f>'[17]FØR korreksjon befolkning 67+'!G29</f>
        <v>27</v>
      </c>
      <c r="H29" s="1995">
        <f>'[17]FØR korreksjon befolkning 67+'!H29</f>
        <v>15</v>
      </c>
      <c r="I29" s="1995">
        <f>'[17]FØR korreksjon befolkning 67+'!I29</f>
        <v>25</v>
      </c>
      <c r="J29" s="1995">
        <f>'[17]FØR korreksjon befolkning 67+'!J29</f>
        <v>32</v>
      </c>
      <c r="K29" s="1995">
        <f>'[17]FØR korreksjon befolkning 67+'!K29</f>
        <v>77</v>
      </c>
      <c r="L29" s="1995">
        <f>'[17]FØR korreksjon befolkning 67+'!L29</f>
        <v>116</v>
      </c>
      <c r="M29" s="1995">
        <f>'[17]FØR korreksjon befolkning 67+'!M29</f>
        <v>195</v>
      </c>
      <c r="N29" s="1995">
        <f>'[17]FØR korreksjon befolkning 67+'!N29</f>
        <v>55</v>
      </c>
      <c r="O29" s="1995">
        <f>'[17]FØR korreksjon befolkning 67+'!O29</f>
        <v>24</v>
      </c>
      <c r="P29" s="1995">
        <f>'[17]FØR korreksjon befolkning 67+'!P29</f>
        <v>14</v>
      </c>
      <c r="Q29" s="1995">
        <f>'[17]FØR korreksjon befolkning 67+'!Q29</f>
        <v>9</v>
      </c>
      <c r="R29" s="1995">
        <f>'[17]FØR korreksjon befolkning 67+'!R29</f>
        <v>2</v>
      </c>
      <c r="S29" s="1995">
        <f>'[17]FØR korreksjon befolkning 67+'!S29</f>
        <v>0</v>
      </c>
    </row>
    <row r="30" spans="1:34" x14ac:dyDescent="0.3">
      <c r="A30" s="564" t="s">
        <v>581</v>
      </c>
      <c r="B30" s="1994">
        <f t="shared" ref="B30:B35" si="4">SUM(C30:S30)</f>
        <v>826</v>
      </c>
      <c r="C30" s="1995">
        <f>'[17]FØR korreksjon befolkning 67+'!C30</f>
        <v>6</v>
      </c>
      <c r="D30" s="1995">
        <f>'[17]FØR korreksjon befolkning 67+'!D30</f>
        <v>49</v>
      </c>
      <c r="E30" s="1995">
        <f>'[17]FØR korreksjon befolkning 67+'!E30</f>
        <v>70</v>
      </c>
      <c r="F30" s="1995">
        <f>'[17]FØR korreksjon befolkning 67+'!F30</f>
        <v>26</v>
      </c>
      <c r="G30" s="1995">
        <f>'[17]FØR korreksjon befolkning 67+'!G30</f>
        <v>15</v>
      </c>
      <c r="H30" s="1995">
        <f>'[17]FØR korreksjon befolkning 67+'!H30</f>
        <v>19</v>
      </c>
      <c r="I30" s="1995">
        <f>'[17]FØR korreksjon befolkning 67+'!I30</f>
        <v>49</v>
      </c>
      <c r="J30" s="1995">
        <f>'[17]FØR korreksjon befolkning 67+'!J30</f>
        <v>39</v>
      </c>
      <c r="K30" s="1995">
        <f>'[17]FØR korreksjon befolkning 67+'!K30</f>
        <v>103</v>
      </c>
      <c r="L30" s="1995">
        <f>'[17]FØR korreksjon befolkning 67+'!L30</f>
        <v>122</v>
      </c>
      <c r="M30" s="1995">
        <f>'[17]FØR korreksjon befolkning 67+'!M30</f>
        <v>240</v>
      </c>
      <c r="N30" s="1995">
        <f>'[17]FØR korreksjon befolkning 67+'!N30</f>
        <v>55</v>
      </c>
      <c r="O30" s="1995">
        <f>'[17]FØR korreksjon befolkning 67+'!O30</f>
        <v>12</v>
      </c>
      <c r="P30" s="1995">
        <f>'[17]FØR korreksjon befolkning 67+'!P30</f>
        <v>12</v>
      </c>
      <c r="Q30" s="1995">
        <f>'[17]FØR korreksjon befolkning 67+'!Q30</f>
        <v>4</v>
      </c>
      <c r="R30" s="1995">
        <f>'[17]FØR korreksjon befolkning 67+'!R30</f>
        <v>5</v>
      </c>
      <c r="S30" s="1995">
        <f>'[17]FØR korreksjon befolkning 67+'!S30</f>
        <v>0</v>
      </c>
    </row>
    <row r="31" spans="1:34" x14ac:dyDescent="0.3">
      <c r="A31" s="564" t="s">
        <v>582</v>
      </c>
      <c r="B31" s="1994">
        <f t="shared" si="4"/>
        <v>5</v>
      </c>
      <c r="C31" s="1995">
        <f>'[17]FØR korreksjon befolkning 67+'!C31</f>
        <v>0</v>
      </c>
      <c r="D31" s="1995">
        <f>'[17]FØR korreksjon befolkning 67+'!D31</f>
        <v>0</v>
      </c>
      <c r="E31" s="1995">
        <f>'[17]FØR korreksjon befolkning 67+'!E31</f>
        <v>0</v>
      </c>
      <c r="F31" s="1995">
        <f>'[17]FØR korreksjon befolkning 67+'!F31</f>
        <v>0</v>
      </c>
      <c r="G31" s="1995">
        <f>'[17]FØR korreksjon befolkning 67+'!G31</f>
        <v>0</v>
      </c>
      <c r="H31" s="1995">
        <f>'[17]FØR korreksjon befolkning 67+'!H31</f>
        <v>0</v>
      </c>
      <c r="I31" s="1995">
        <f>'[17]FØR korreksjon befolkning 67+'!I31</f>
        <v>0</v>
      </c>
      <c r="J31" s="1995">
        <f>'[17]FØR korreksjon befolkning 67+'!J31</f>
        <v>1</v>
      </c>
      <c r="K31" s="1995">
        <f>'[17]FØR korreksjon befolkning 67+'!K31</f>
        <v>1</v>
      </c>
      <c r="L31" s="1995">
        <f>'[17]FØR korreksjon befolkning 67+'!L31</f>
        <v>0</v>
      </c>
      <c r="M31" s="1995">
        <f>'[17]FØR korreksjon befolkning 67+'!M31</f>
        <v>3</v>
      </c>
      <c r="N31" s="1995">
        <f>'[17]FØR korreksjon befolkning 67+'!N31</f>
        <v>0</v>
      </c>
      <c r="O31" s="1995">
        <f>'[17]FØR korreksjon befolkning 67+'!O31</f>
        <v>0</v>
      </c>
      <c r="P31" s="1995">
        <f>'[17]FØR korreksjon befolkning 67+'!P31</f>
        <v>0</v>
      </c>
      <c r="Q31" s="1995">
        <f>'[17]FØR korreksjon befolkning 67+'!Q31</f>
        <v>0</v>
      </c>
      <c r="R31" s="1995">
        <f>'[17]FØR korreksjon befolkning 67+'!R31</f>
        <v>0</v>
      </c>
      <c r="S31" s="1995">
        <f>'[17]FØR korreksjon befolkning 67+'!S31</f>
        <v>0</v>
      </c>
    </row>
    <row r="32" spans="1:34" x14ac:dyDescent="0.3">
      <c r="A32" s="564" t="s">
        <v>583</v>
      </c>
      <c r="B32" s="1994">
        <f t="shared" si="4"/>
        <v>5</v>
      </c>
      <c r="C32" s="1995">
        <f>'[17]FØR korreksjon befolkning 67+'!C32</f>
        <v>0</v>
      </c>
      <c r="D32" s="1995">
        <f>'[17]FØR korreksjon befolkning 67+'!D32</f>
        <v>0</v>
      </c>
      <c r="E32" s="1995">
        <f>'[17]FØR korreksjon befolkning 67+'!E32</f>
        <v>0</v>
      </c>
      <c r="F32" s="1995">
        <f>'[17]FØR korreksjon befolkning 67+'!F32</f>
        <v>0</v>
      </c>
      <c r="G32" s="1995">
        <f>'[17]FØR korreksjon befolkning 67+'!G32</f>
        <v>0</v>
      </c>
      <c r="H32" s="1995">
        <f>'[17]FØR korreksjon befolkning 67+'!H32</f>
        <v>0</v>
      </c>
      <c r="I32" s="1995">
        <f>'[17]FØR korreksjon befolkning 67+'!I32</f>
        <v>0</v>
      </c>
      <c r="J32" s="1995">
        <f>'[17]FØR korreksjon befolkning 67+'!J32</f>
        <v>0</v>
      </c>
      <c r="K32" s="1995">
        <f>'[17]FØR korreksjon befolkning 67+'!K32</f>
        <v>0</v>
      </c>
      <c r="L32" s="1995">
        <f>'[17]FØR korreksjon befolkning 67+'!L32</f>
        <v>0</v>
      </c>
      <c r="M32" s="1995">
        <f>'[17]FØR korreksjon befolkning 67+'!M32</f>
        <v>5</v>
      </c>
      <c r="N32" s="1995">
        <f>'[17]FØR korreksjon befolkning 67+'!N32</f>
        <v>0</v>
      </c>
      <c r="O32" s="1995">
        <f>'[17]FØR korreksjon befolkning 67+'!O32</f>
        <v>0</v>
      </c>
      <c r="P32" s="1995">
        <f>'[17]FØR korreksjon befolkning 67+'!P32</f>
        <v>0</v>
      </c>
      <c r="Q32" s="1995">
        <f>'[17]FØR korreksjon befolkning 67+'!Q32</f>
        <v>0</v>
      </c>
      <c r="R32" s="1995">
        <f>'[17]FØR korreksjon befolkning 67+'!R32</f>
        <v>0</v>
      </c>
      <c r="S32" s="1995">
        <f>'[17]FØR korreksjon befolkning 67+'!S32</f>
        <v>0</v>
      </c>
    </row>
    <row r="33" spans="1:19" x14ac:dyDescent="0.3">
      <c r="A33" s="564" t="s">
        <v>584</v>
      </c>
      <c r="B33" s="1994">
        <f t="shared" si="4"/>
        <v>28</v>
      </c>
      <c r="C33" s="1995">
        <f>'[17]FØR korreksjon befolkning 67+'!C33</f>
        <v>0</v>
      </c>
      <c r="D33" s="1995">
        <f>'[17]FØR korreksjon befolkning 67+'!D33</f>
        <v>0</v>
      </c>
      <c r="E33" s="1995">
        <f>'[17]FØR korreksjon befolkning 67+'!E33</f>
        <v>0</v>
      </c>
      <c r="F33" s="1995">
        <f>'[17]FØR korreksjon befolkning 67+'!F33</f>
        <v>2</v>
      </c>
      <c r="G33" s="1995">
        <f>'[17]FØR korreksjon befolkning 67+'!G33</f>
        <v>3</v>
      </c>
      <c r="H33" s="1995">
        <f>'[17]FØR korreksjon befolkning 67+'!H33</f>
        <v>1</v>
      </c>
      <c r="I33" s="1995">
        <f>'[17]FØR korreksjon befolkning 67+'!I33</f>
        <v>1</v>
      </c>
      <c r="J33" s="1995">
        <f>'[17]FØR korreksjon befolkning 67+'!J33</f>
        <v>1</v>
      </c>
      <c r="K33" s="1995">
        <f>'[17]FØR korreksjon befolkning 67+'!K33</f>
        <v>1</v>
      </c>
      <c r="L33" s="1995">
        <f>'[17]FØR korreksjon befolkning 67+'!L33</f>
        <v>3</v>
      </c>
      <c r="M33" s="1995">
        <f>'[17]FØR korreksjon befolkning 67+'!M33</f>
        <v>8</v>
      </c>
      <c r="N33" s="1995">
        <f>'[17]FØR korreksjon befolkning 67+'!N33</f>
        <v>3</v>
      </c>
      <c r="O33" s="1995">
        <f>'[17]FØR korreksjon befolkning 67+'!O33</f>
        <v>4</v>
      </c>
      <c r="P33" s="1995">
        <f>'[17]FØR korreksjon befolkning 67+'!P33</f>
        <v>1</v>
      </c>
      <c r="Q33" s="1995">
        <f>'[17]FØR korreksjon befolkning 67+'!Q33</f>
        <v>0</v>
      </c>
      <c r="R33" s="1995">
        <f>'[17]FØR korreksjon befolkning 67+'!R33</f>
        <v>0</v>
      </c>
      <c r="S33" s="1995">
        <f>'[17]FØR korreksjon befolkning 67+'!S33</f>
        <v>0</v>
      </c>
    </row>
    <row r="34" spans="1:19" x14ac:dyDescent="0.3">
      <c r="A34" s="564" t="s">
        <v>585</v>
      </c>
      <c r="B34" s="1994">
        <f t="shared" si="4"/>
        <v>45</v>
      </c>
      <c r="C34" s="1995">
        <f>'[17]FØR korreksjon befolkning 67+'!C34</f>
        <v>2</v>
      </c>
      <c r="D34" s="1995">
        <f>'[17]FØR korreksjon befolkning 67+'!D34</f>
        <v>0</v>
      </c>
      <c r="E34" s="1995">
        <f>'[17]FØR korreksjon befolkning 67+'!E34</f>
        <v>3</v>
      </c>
      <c r="F34" s="1995">
        <f>'[17]FØR korreksjon befolkning 67+'!F34</f>
        <v>0</v>
      </c>
      <c r="G34" s="1995">
        <f>'[17]FØR korreksjon befolkning 67+'!G34</f>
        <v>0</v>
      </c>
      <c r="H34" s="1995">
        <f>'[17]FØR korreksjon befolkning 67+'!H34</f>
        <v>2</v>
      </c>
      <c r="I34" s="1995">
        <f>'[17]FØR korreksjon befolkning 67+'!I34</f>
        <v>1</v>
      </c>
      <c r="J34" s="1995">
        <f>'[17]FØR korreksjon befolkning 67+'!J34</f>
        <v>3</v>
      </c>
      <c r="K34" s="1995">
        <f>'[17]FØR korreksjon befolkning 67+'!K34</f>
        <v>5</v>
      </c>
      <c r="L34" s="1995">
        <f>'[17]FØR korreksjon befolkning 67+'!L34</f>
        <v>13</v>
      </c>
      <c r="M34" s="1995">
        <f>'[17]FØR korreksjon befolkning 67+'!M34</f>
        <v>10</v>
      </c>
      <c r="N34" s="1995">
        <f>'[17]FØR korreksjon befolkning 67+'!N34</f>
        <v>5</v>
      </c>
      <c r="O34" s="1995">
        <f>'[17]FØR korreksjon befolkning 67+'!O34</f>
        <v>1</v>
      </c>
      <c r="P34" s="1995">
        <f>'[17]FØR korreksjon befolkning 67+'!P34</f>
        <v>0</v>
      </c>
      <c r="Q34" s="1995">
        <f>'[17]FØR korreksjon befolkning 67+'!Q34</f>
        <v>0</v>
      </c>
      <c r="R34" s="1995">
        <f>'[17]FØR korreksjon befolkning 67+'!R34</f>
        <v>0</v>
      </c>
      <c r="S34" s="1995">
        <f>'[17]FØR korreksjon befolkning 67+'!S34</f>
        <v>0</v>
      </c>
    </row>
    <row r="35" spans="1:19" x14ac:dyDescent="0.3">
      <c r="A35" s="1996" t="s">
        <v>586</v>
      </c>
      <c r="B35" s="1997">
        <f t="shared" si="4"/>
        <v>1610</v>
      </c>
      <c r="C35" s="1998">
        <f>SUM(C29:C34)</f>
        <v>13</v>
      </c>
      <c r="D35" s="1998">
        <f t="shared" ref="D35:S35" si="5">SUM(D29:D34)</f>
        <v>72</v>
      </c>
      <c r="E35" s="1998">
        <f t="shared" si="5"/>
        <v>134</v>
      </c>
      <c r="F35" s="1998">
        <f t="shared" si="5"/>
        <v>49</v>
      </c>
      <c r="G35" s="1998">
        <f t="shared" si="5"/>
        <v>45</v>
      </c>
      <c r="H35" s="1998">
        <f t="shared" si="5"/>
        <v>37</v>
      </c>
      <c r="I35" s="1998">
        <f t="shared" si="5"/>
        <v>76</v>
      </c>
      <c r="J35" s="1998">
        <f t="shared" si="5"/>
        <v>76</v>
      </c>
      <c r="K35" s="1998">
        <f t="shared" si="5"/>
        <v>187</v>
      </c>
      <c r="L35" s="1998">
        <f t="shared" si="5"/>
        <v>254</v>
      </c>
      <c r="M35" s="1998">
        <f t="shared" si="5"/>
        <v>461</v>
      </c>
      <c r="N35" s="1998">
        <f t="shared" si="5"/>
        <v>118</v>
      </c>
      <c r="O35" s="1998">
        <f t="shared" si="5"/>
        <v>41</v>
      </c>
      <c r="P35" s="1998">
        <f t="shared" si="5"/>
        <v>27</v>
      </c>
      <c r="Q35" s="1998">
        <f t="shared" si="5"/>
        <v>13</v>
      </c>
      <c r="R35" s="1998">
        <f t="shared" si="5"/>
        <v>7</v>
      </c>
      <c r="S35" s="1998">
        <f t="shared" si="5"/>
        <v>0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RowHeight="12.4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Y44"/>
  <sheetViews>
    <sheetView showGridLines="0" topLeftCell="A7" zoomScale="70" zoomScaleNormal="70" workbookViewId="0">
      <selection activeCell="F26" sqref="F26"/>
    </sheetView>
  </sheetViews>
  <sheetFormatPr baseColWidth="10" defaultColWidth="11.4609375" defaultRowHeight="12.45" outlineLevelRow="1" x14ac:dyDescent="0.3"/>
  <cols>
    <col min="1" max="1" width="5" style="724" customWidth="1"/>
    <col min="2" max="2" width="24.3046875" style="383" customWidth="1"/>
    <col min="3" max="3" width="9" style="383" customWidth="1"/>
    <col min="4" max="4" width="10.07421875" style="383" customWidth="1"/>
    <col min="5" max="5" width="8.69140625" style="383" customWidth="1"/>
    <col min="6" max="6" width="9.84375" style="957" customWidth="1"/>
    <col min="7" max="7" width="8.07421875" style="958" customWidth="1"/>
    <col min="8" max="8" width="10" style="958" customWidth="1"/>
    <col min="9" max="9" width="10.84375" style="383" customWidth="1"/>
    <col min="10" max="10" width="10.3046875" style="383" customWidth="1"/>
    <col min="11" max="11" width="8.69140625" style="383" customWidth="1"/>
    <col min="12" max="12" width="9" style="383" customWidth="1"/>
    <col min="13" max="13" width="9.69140625" style="383" customWidth="1"/>
    <col min="14" max="14" width="10" style="383" customWidth="1"/>
    <col min="15" max="15" width="11.4609375" style="383" customWidth="1"/>
    <col min="16" max="16" width="9.69140625" style="383" customWidth="1"/>
    <col min="17" max="17" width="10.3046875" style="383" customWidth="1"/>
    <col min="18" max="18" width="11.4609375" style="383" customWidth="1"/>
    <col min="19" max="16384" width="11.4609375" style="383"/>
  </cols>
  <sheetData>
    <row r="1" spans="1:22" x14ac:dyDescent="0.3">
      <c r="A1" s="652" t="s">
        <v>0</v>
      </c>
    </row>
    <row r="2" spans="1:22" x14ac:dyDescent="0.3">
      <c r="A2" s="652"/>
    </row>
    <row r="3" spans="1:22" x14ac:dyDescent="0.3">
      <c r="A3" s="652" t="str">
        <f>A8</f>
        <v>Tabell  1-3 - B1  - Saksbehandlingstid - bistand til bolig - hittil i år</v>
      </c>
      <c r="M3" s="384"/>
      <c r="N3" s="384"/>
      <c r="O3" s="384"/>
      <c r="P3" s="384"/>
      <c r="Q3" s="384"/>
    </row>
    <row r="4" spans="1:22" x14ac:dyDescent="0.3">
      <c r="A4" s="652"/>
    </row>
    <row r="5" spans="1:22" x14ac:dyDescent="0.3">
      <c r="A5" s="652"/>
    </row>
    <row r="6" spans="1:22" x14ac:dyDescent="0.3">
      <c r="T6" s="383" t="s">
        <v>104</v>
      </c>
    </row>
    <row r="8" spans="1:22" s="14" customFormat="1" ht="30" customHeight="1" thickBot="1" x14ac:dyDescent="0.35">
      <c r="A8" s="1258" t="s">
        <v>157</v>
      </c>
      <c r="B8" s="1255"/>
      <c r="C8" s="1256"/>
      <c r="D8" s="1256"/>
      <c r="E8" s="1256"/>
      <c r="F8" s="1257"/>
      <c r="G8" s="959"/>
      <c r="H8" s="959"/>
      <c r="J8" s="14" t="s">
        <v>104</v>
      </c>
    </row>
    <row r="9" spans="1:22" s="14" customFormat="1" ht="30" customHeight="1" x14ac:dyDescent="0.3">
      <c r="A9" s="34"/>
      <c r="B9" s="960"/>
      <c r="C9" s="2149" t="s">
        <v>31</v>
      </c>
      <c r="D9" s="2150"/>
      <c r="E9" s="2150"/>
      <c r="F9" s="2150"/>
      <c r="G9" s="2150"/>
      <c r="H9" s="2151"/>
      <c r="I9" s="2149" t="s">
        <v>32</v>
      </c>
      <c r="J9" s="2150"/>
      <c r="K9" s="2150"/>
      <c r="L9" s="2150"/>
      <c r="M9" s="2150"/>
      <c r="N9" s="2150"/>
      <c r="O9" s="2150"/>
      <c r="P9" s="2150"/>
      <c r="Q9" s="2152"/>
    </row>
    <row r="10" spans="1:22" s="4" customFormat="1" ht="86.25" customHeight="1" thickBot="1" x14ac:dyDescent="0.4">
      <c r="A10" s="5" t="s">
        <v>38</v>
      </c>
      <c r="B10" s="32" t="s">
        <v>3</v>
      </c>
      <c r="C10" s="1233" t="s">
        <v>33</v>
      </c>
      <c r="D10" s="1234" t="s">
        <v>34</v>
      </c>
      <c r="E10" s="1248" t="s">
        <v>269</v>
      </c>
      <c r="F10" s="1249" t="s">
        <v>270</v>
      </c>
      <c r="G10" s="1250" t="s">
        <v>275</v>
      </c>
      <c r="H10" s="1251" t="s">
        <v>35</v>
      </c>
      <c r="I10" s="1233" t="s">
        <v>33</v>
      </c>
      <c r="J10" s="1234" t="s">
        <v>34</v>
      </c>
      <c r="K10" s="1248" t="s">
        <v>271</v>
      </c>
      <c r="L10" s="1248" t="s">
        <v>272</v>
      </c>
      <c r="M10" s="1234" t="s">
        <v>213</v>
      </c>
      <c r="N10" s="1234" t="s">
        <v>35</v>
      </c>
      <c r="O10" s="1234" t="s">
        <v>36</v>
      </c>
      <c r="P10" s="1248" t="s">
        <v>274</v>
      </c>
      <c r="Q10" s="1252" t="s">
        <v>273</v>
      </c>
      <c r="U10" s="585" t="s">
        <v>104</v>
      </c>
    </row>
    <row r="11" spans="1:22" ht="15" customHeight="1" x14ac:dyDescent="0.35">
      <c r="A11" s="1259">
        <v>1</v>
      </c>
      <c r="B11" s="1260" t="s">
        <v>5</v>
      </c>
      <c r="C11" s="2015">
        <v>297</v>
      </c>
      <c r="D11" s="2023">
        <v>298</v>
      </c>
      <c r="E11" s="2017">
        <v>83</v>
      </c>
      <c r="F11" s="2035">
        <f>E11/D11</f>
        <v>0.27852348993288589</v>
      </c>
      <c r="G11" s="2015">
        <v>81</v>
      </c>
      <c r="H11" s="2038">
        <v>194</v>
      </c>
      <c r="I11" s="2015">
        <v>612</v>
      </c>
      <c r="J11" s="2023">
        <v>593</v>
      </c>
      <c r="K11" s="2017">
        <v>572</v>
      </c>
      <c r="L11" s="2016">
        <f>K11/J11</f>
        <v>0.96458684654300164</v>
      </c>
      <c r="M11" s="2015">
        <v>376</v>
      </c>
      <c r="N11" s="2023">
        <v>217</v>
      </c>
      <c r="O11" s="2023">
        <v>110</v>
      </c>
      <c r="P11" s="2017">
        <v>101</v>
      </c>
      <c r="Q11" s="2006">
        <f>P11/O11</f>
        <v>0.91818181818181821</v>
      </c>
      <c r="U11" s="585"/>
    </row>
    <row r="12" spans="1:22" ht="15" customHeight="1" x14ac:dyDescent="0.35">
      <c r="A12" s="1261">
        <v>2</v>
      </c>
      <c r="B12" s="1262" t="s">
        <v>6</v>
      </c>
      <c r="C12" s="2018">
        <v>478</v>
      </c>
      <c r="D12" s="2024">
        <v>296</v>
      </c>
      <c r="E12" s="2019">
        <v>285</v>
      </c>
      <c r="F12" s="2036">
        <f t="shared" ref="F12:F25" si="0">E12/D12</f>
        <v>0.96283783783783783</v>
      </c>
      <c r="G12" s="2018">
        <v>45</v>
      </c>
      <c r="H12" s="2039">
        <v>289</v>
      </c>
      <c r="I12" s="2018">
        <v>335</v>
      </c>
      <c r="J12" s="2024">
        <v>370</v>
      </c>
      <c r="K12" s="2019">
        <v>370</v>
      </c>
      <c r="L12" s="2014">
        <f t="shared" ref="L12:L25" si="1">K12/J12</f>
        <v>1</v>
      </c>
      <c r="M12" s="2018">
        <v>239</v>
      </c>
      <c r="N12" s="2024">
        <v>131</v>
      </c>
      <c r="O12" s="2024">
        <v>63</v>
      </c>
      <c r="P12" s="2019">
        <v>52</v>
      </c>
      <c r="Q12" s="2007">
        <f t="shared" ref="Q12:Q25" si="2">P12/O12</f>
        <v>0.82539682539682535</v>
      </c>
      <c r="R12" s="398"/>
      <c r="T12" s="383" t="s">
        <v>104</v>
      </c>
      <c r="U12" s="585"/>
    </row>
    <row r="13" spans="1:22" ht="15" customHeight="1" x14ac:dyDescent="0.35">
      <c r="A13" s="1261">
        <v>3</v>
      </c>
      <c r="B13" s="1262" t="s">
        <v>7</v>
      </c>
      <c r="C13" s="2018">
        <v>77</v>
      </c>
      <c r="D13" s="2024">
        <v>73</v>
      </c>
      <c r="E13" s="2019">
        <v>65</v>
      </c>
      <c r="F13" s="2036">
        <f t="shared" si="0"/>
        <v>0.8904109589041096</v>
      </c>
      <c r="G13" s="2018">
        <v>11</v>
      </c>
      <c r="H13" s="2039">
        <v>62</v>
      </c>
      <c r="I13" s="2018">
        <v>267</v>
      </c>
      <c r="J13" s="2024">
        <v>254</v>
      </c>
      <c r="K13" s="2019">
        <v>252</v>
      </c>
      <c r="L13" s="2014">
        <f t="shared" si="1"/>
        <v>0.99212598425196852</v>
      </c>
      <c r="M13" s="2018">
        <v>203</v>
      </c>
      <c r="N13" s="2024">
        <v>51</v>
      </c>
      <c r="O13" s="2024">
        <v>74</v>
      </c>
      <c r="P13" s="2019">
        <v>63</v>
      </c>
      <c r="Q13" s="2007">
        <f t="shared" si="2"/>
        <v>0.85135135135135132</v>
      </c>
      <c r="R13" s="398"/>
      <c r="S13" s="383" t="s">
        <v>104</v>
      </c>
      <c r="U13" s="586"/>
      <c r="V13" s="383" t="s">
        <v>104</v>
      </c>
    </row>
    <row r="14" spans="1:22" ht="15" customHeight="1" x14ac:dyDescent="0.35">
      <c r="A14" s="1261">
        <v>4</v>
      </c>
      <c r="B14" s="1262" t="s">
        <v>8</v>
      </c>
      <c r="C14" s="2018">
        <v>97</v>
      </c>
      <c r="D14" s="2024">
        <v>75</v>
      </c>
      <c r="E14" s="2019">
        <v>46</v>
      </c>
      <c r="F14" s="2036">
        <f t="shared" si="0"/>
        <v>0.61333333333333329</v>
      </c>
      <c r="G14" s="2018">
        <v>12</v>
      </c>
      <c r="H14" s="2039">
        <v>57</v>
      </c>
      <c r="I14" s="2018">
        <v>93</v>
      </c>
      <c r="J14" s="2024">
        <v>91</v>
      </c>
      <c r="K14" s="2019">
        <v>74</v>
      </c>
      <c r="L14" s="2014">
        <f t="shared" si="1"/>
        <v>0.81318681318681318</v>
      </c>
      <c r="M14" s="2018">
        <v>55</v>
      </c>
      <c r="N14" s="2024">
        <v>35</v>
      </c>
      <c r="O14" s="2024">
        <v>25</v>
      </c>
      <c r="P14" s="2019">
        <v>22</v>
      </c>
      <c r="Q14" s="2007">
        <f t="shared" si="2"/>
        <v>0.88</v>
      </c>
      <c r="R14" s="398"/>
      <c r="S14" s="383" t="s">
        <v>104</v>
      </c>
      <c r="U14" s="585"/>
    </row>
    <row r="15" spans="1:22" ht="15" customHeight="1" x14ac:dyDescent="0.35">
      <c r="A15" s="1261">
        <v>5</v>
      </c>
      <c r="B15" s="1262" t="s">
        <v>9</v>
      </c>
      <c r="C15" s="2018">
        <v>114</v>
      </c>
      <c r="D15" s="2024">
        <v>114</v>
      </c>
      <c r="E15" s="2019">
        <v>114</v>
      </c>
      <c r="F15" s="2036">
        <f t="shared" si="0"/>
        <v>1</v>
      </c>
      <c r="G15" s="2018">
        <v>41</v>
      </c>
      <c r="H15" s="2039">
        <v>73</v>
      </c>
      <c r="I15" s="2018">
        <v>119</v>
      </c>
      <c r="J15" s="2024">
        <v>108</v>
      </c>
      <c r="K15" s="2019">
        <v>108</v>
      </c>
      <c r="L15" s="2014">
        <f t="shared" si="1"/>
        <v>1</v>
      </c>
      <c r="M15" s="2018">
        <v>58</v>
      </c>
      <c r="N15" s="2024">
        <v>50</v>
      </c>
      <c r="O15" s="2024">
        <v>38</v>
      </c>
      <c r="P15" s="2019">
        <v>36</v>
      </c>
      <c r="Q15" s="2007">
        <f t="shared" si="2"/>
        <v>0.94736842105263153</v>
      </c>
      <c r="R15" s="397"/>
      <c r="U15" s="585" t="s">
        <v>104</v>
      </c>
    </row>
    <row r="16" spans="1:22" ht="15" customHeight="1" x14ac:dyDescent="0.35">
      <c r="A16" s="1261">
        <v>6</v>
      </c>
      <c r="B16" s="1262" t="s">
        <v>10</v>
      </c>
      <c r="C16" s="2018">
        <v>82</v>
      </c>
      <c r="D16" s="2024">
        <v>53</v>
      </c>
      <c r="E16" s="2019">
        <v>10</v>
      </c>
      <c r="F16" s="2036">
        <f t="shared" si="0"/>
        <v>0.18867924528301888</v>
      </c>
      <c r="G16" s="2018">
        <v>11</v>
      </c>
      <c r="H16" s="2039">
        <v>42</v>
      </c>
      <c r="I16" s="2018">
        <v>29</v>
      </c>
      <c r="J16" s="2024">
        <v>45</v>
      </c>
      <c r="K16" s="2019">
        <v>37</v>
      </c>
      <c r="L16" s="2014">
        <f t="shared" si="1"/>
        <v>0.82222222222222219</v>
      </c>
      <c r="M16" s="2018">
        <v>30</v>
      </c>
      <c r="N16" s="2024">
        <v>15</v>
      </c>
      <c r="O16" s="2024">
        <v>10</v>
      </c>
      <c r="P16" s="2019">
        <v>9</v>
      </c>
      <c r="Q16" s="2007">
        <f t="shared" si="2"/>
        <v>0.9</v>
      </c>
      <c r="R16" s="398"/>
      <c r="U16" s="585"/>
    </row>
    <row r="17" spans="1:25" ht="15" customHeight="1" x14ac:dyDescent="0.35">
      <c r="A17" s="1261">
        <v>7</v>
      </c>
      <c r="B17" s="1262" t="s">
        <v>11</v>
      </c>
      <c r="C17" s="2018">
        <v>47</v>
      </c>
      <c r="D17" s="2024">
        <v>24</v>
      </c>
      <c r="E17" s="2019">
        <v>11</v>
      </c>
      <c r="F17" s="2036">
        <f t="shared" si="0"/>
        <v>0.45833333333333331</v>
      </c>
      <c r="G17" s="2018">
        <v>13</v>
      </c>
      <c r="H17" s="2039">
        <v>11</v>
      </c>
      <c r="I17" s="2018">
        <v>39</v>
      </c>
      <c r="J17" s="2024">
        <v>39</v>
      </c>
      <c r="K17" s="2019">
        <v>37</v>
      </c>
      <c r="L17" s="2014">
        <f t="shared" si="1"/>
        <v>0.94871794871794868</v>
      </c>
      <c r="M17" s="2018">
        <v>39</v>
      </c>
      <c r="N17" s="2024">
        <v>0</v>
      </c>
      <c r="O17" s="2024">
        <v>8</v>
      </c>
      <c r="P17" s="2019">
        <v>8</v>
      </c>
      <c r="Q17" s="2007">
        <f t="shared" si="2"/>
        <v>1</v>
      </c>
      <c r="R17" s="398"/>
      <c r="U17" s="585"/>
    </row>
    <row r="18" spans="1:25" ht="15" customHeight="1" x14ac:dyDescent="0.35">
      <c r="A18" s="1261">
        <v>8</v>
      </c>
      <c r="B18" s="1262" t="s">
        <v>12</v>
      </c>
      <c r="C18" s="2018">
        <v>35</v>
      </c>
      <c r="D18" s="2024">
        <v>35</v>
      </c>
      <c r="E18" s="2019">
        <v>33</v>
      </c>
      <c r="F18" s="2036">
        <f t="shared" si="0"/>
        <v>0.94285714285714284</v>
      </c>
      <c r="G18" s="2018">
        <v>9</v>
      </c>
      <c r="H18" s="2039">
        <v>10</v>
      </c>
      <c r="I18" s="2018">
        <v>58</v>
      </c>
      <c r="J18" s="2024">
        <v>53</v>
      </c>
      <c r="K18" s="2019">
        <v>53</v>
      </c>
      <c r="L18" s="2014">
        <f t="shared" si="1"/>
        <v>1</v>
      </c>
      <c r="M18" s="2018">
        <v>25</v>
      </c>
      <c r="N18" s="2024">
        <v>28</v>
      </c>
      <c r="O18" s="2024">
        <v>3</v>
      </c>
      <c r="P18" s="2019">
        <v>2</v>
      </c>
      <c r="Q18" s="2007">
        <f t="shared" si="2"/>
        <v>0.66666666666666663</v>
      </c>
      <c r="R18" s="398"/>
      <c r="U18" s="585"/>
    </row>
    <row r="19" spans="1:25" ht="15" customHeight="1" x14ac:dyDescent="0.35">
      <c r="A19" s="1261">
        <v>9</v>
      </c>
      <c r="B19" s="1262" t="s">
        <v>13</v>
      </c>
      <c r="C19" s="2018">
        <v>142</v>
      </c>
      <c r="D19" s="2024">
        <v>130</v>
      </c>
      <c r="E19" s="2019">
        <v>127</v>
      </c>
      <c r="F19" s="2036">
        <f t="shared" si="0"/>
        <v>0.97692307692307689</v>
      </c>
      <c r="G19" s="2018">
        <v>14</v>
      </c>
      <c r="H19" s="2039">
        <v>115</v>
      </c>
      <c r="I19" s="2018">
        <v>98</v>
      </c>
      <c r="J19" s="2024">
        <v>109</v>
      </c>
      <c r="K19" s="2019">
        <v>107</v>
      </c>
      <c r="L19" s="2014">
        <f t="shared" si="1"/>
        <v>0.98165137614678899</v>
      </c>
      <c r="M19" s="2018">
        <v>59</v>
      </c>
      <c r="N19" s="2024">
        <v>50</v>
      </c>
      <c r="O19" s="2024">
        <v>16</v>
      </c>
      <c r="P19" s="2019">
        <v>16</v>
      </c>
      <c r="Q19" s="2007">
        <f t="shared" si="2"/>
        <v>1</v>
      </c>
      <c r="R19" s="398"/>
      <c r="U19" s="586"/>
    </row>
    <row r="20" spans="1:25" ht="15" customHeight="1" x14ac:dyDescent="0.35">
      <c r="A20" s="1261">
        <v>10</v>
      </c>
      <c r="B20" s="1262" t="s">
        <v>14</v>
      </c>
      <c r="C20" s="2018">
        <v>105</v>
      </c>
      <c r="D20" s="2024">
        <v>107</v>
      </c>
      <c r="E20" s="2019">
        <v>95</v>
      </c>
      <c r="F20" s="2036">
        <f t="shared" si="0"/>
        <v>0.88785046728971961</v>
      </c>
      <c r="G20" s="2018">
        <v>42</v>
      </c>
      <c r="H20" s="2039">
        <v>82</v>
      </c>
      <c r="I20" s="2018">
        <v>102</v>
      </c>
      <c r="J20" s="2024">
        <v>103</v>
      </c>
      <c r="K20" s="2019">
        <v>103</v>
      </c>
      <c r="L20" s="2014">
        <f t="shared" si="1"/>
        <v>1</v>
      </c>
      <c r="M20" s="2018">
        <v>53</v>
      </c>
      <c r="N20" s="2024">
        <v>50</v>
      </c>
      <c r="O20" s="2024">
        <v>30</v>
      </c>
      <c r="P20" s="2019">
        <v>26</v>
      </c>
      <c r="Q20" s="2007">
        <f t="shared" si="2"/>
        <v>0.8666666666666667</v>
      </c>
      <c r="R20" s="397"/>
    </row>
    <row r="21" spans="1:25" ht="15" customHeight="1" x14ac:dyDescent="0.35">
      <c r="A21" s="1261">
        <v>11</v>
      </c>
      <c r="B21" s="1262" t="s">
        <v>15</v>
      </c>
      <c r="C21" s="2018">
        <v>127</v>
      </c>
      <c r="D21" s="2024">
        <v>119</v>
      </c>
      <c r="E21" s="2019">
        <v>94</v>
      </c>
      <c r="F21" s="2036">
        <f t="shared" si="0"/>
        <v>0.78991596638655459</v>
      </c>
      <c r="G21" s="2018">
        <v>4</v>
      </c>
      <c r="H21" s="2039">
        <v>100</v>
      </c>
      <c r="I21" s="2018">
        <v>102</v>
      </c>
      <c r="J21" s="2024">
        <v>91</v>
      </c>
      <c r="K21" s="2019">
        <v>87</v>
      </c>
      <c r="L21" s="2014">
        <f t="shared" si="1"/>
        <v>0.95604395604395609</v>
      </c>
      <c r="M21" s="2018">
        <v>42</v>
      </c>
      <c r="N21" s="2024">
        <v>49</v>
      </c>
      <c r="O21" s="2024">
        <v>27</v>
      </c>
      <c r="P21" s="2019">
        <v>14</v>
      </c>
      <c r="Q21" s="2007">
        <f t="shared" si="2"/>
        <v>0.51851851851851849</v>
      </c>
    </row>
    <row r="22" spans="1:25" ht="15" customHeight="1" x14ac:dyDescent="0.35">
      <c r="A22" s="1261">
        <v>12</v>
      </c>
      <c r="B22" s="1262" t="s">
        <v>16</v>
      </c>
      <c r="C22" s="2018">
        <v>170</v>
      </c>
      <c r="D22" s="2024">
        <v>134</v>
      </c>
      <c r="E22" s="2019">
        <v>22</v>
      </c>
      <c r="F22" s="2036">
        <f t="shared" si="0"/>
        <v>0.16417910447761194</v>
      </c>
      <c r="G22" s="2018">
        <v>19</v>
      </c>
      <c r="H22" s="2039">
        <v>115</v>
      </c>
      <c r="I22" s="2018">
        <v>146</v>
      </c>
      <c r="J22" s="2024">
        <v>151</v>
      </c>
      <c r="K22" s="2019">
        <v>145</v>
      </c>
      <c r="L22" s="2014">
        <f t="shared" si="1"/>
        <v>0.96026490066225167</v>
      </c>
      <c r="M22" s="2018">
        <v>85</v>
      </c>
      <c r="N22" s="2024">
        <v>66</v>
      </c>
      <c r="O22" s="2024">
        <v>27</v>
      </c>
      <c r="P22" s="2019">
        <v>21</v>
      </c>
      <c r="Q22" s="2007">
        <f t="shared" si="2"/>
        <v>0.77777777777777779</v>
      </c>
    </row>
    <row r="23" spans="1:25" ht="15" customHeight="1" x14ac:dyDescent="0.35">
      <c r="A23" s="1261">
        <v>13</v>
      </c>
      <c r="B23" s="1262" t="s">
        <v>17</v>
      </c>
      <c r="C23" s="2018">
        <v>98</v>
      </c>
      <c r="D23" s="2024">
        <v>101</v>
      </c>
      <c r="E23" s="2019">
        <v>94</v>
      </c>
      <c r="F23" s="2036">
        <f t="shared" si="0"/>
        <v>0.93069306930693074</v>
      </c>
      <c r="G23" s="2018">
        <v>13</v>
      </c>
      <c r="H23" s="2039">
        <v>77</v>
      </c>
      <c r="I23" s="2018">
        <v>115</v>
      </c>
      <c r="J23" s="2024">
        <v>152</v>
      </c>
      <c r="K23" s="2019">
        <v>142</v>
      </c>
      <c r="L23" s="2014">
        <f t="shared" si="1"/>
        <v>0.93421052631578949</v>
      </c>
      <c r="M23" s="2018">
        <v>129</v>
      </c>
      <c r="N23" s="2024">
        <v>32</v>
      </c>
      <c r="O23" s="2024">
        <v>37</v>
      </c>
      <c r="P23" s="2019">
        <v>35</v>
      </c>
      <c r="Q23" s="2007">
        <f t="shared" si="2"/>
        <v>0.94594594594594594</v>
      </c>
      <c r="W23" s="383" t="s">
        <v>104</v>
      </c>
    </row>
    <row r="24" spans="1:25" ht="15" customHeight="1" x14ac:dyDescent="0.35">
      <c r="A24" s="1261">
        <v>14</v>
      </c>
      <c r="B24" s="1262" t="s">
        <v>18</v>
      </c>
      <c r="C24" s="2018">
        <v>175</v>
      </c>
      <c r="D24" s="2024">
        <v>140</v>
      </c>
      <c r="E24" s="2019">
        <v>100</v>
      </c>
      <c r="F24" s="2036">
        <f t="shared" si="0"/>
        <v>0.7142857142857143</v>
      </c>
      <c r="G24" s="2018">
        <v>27</v>
      </c>
      <c r="H24" s="2039">
        <v>113</v>
      </c>
      <c r="I24" s="2018">
        <v>139</v>
      </c>
      <c r="J24" s="2024">
        <v>147</v>
      </c>
      <c r="K24" s="2019">
        <v>147</v>
      </c>
      <c r="L24" s="2014">
        <f t="shared" si="1"/>
        <v>1</v>
      </c>
      <c r="M24" s="2018">
        <v>110</v>
      </c>
      <c r="N24" s="2024">
        <v>37</v>
      </c>
      <c r="O24" s="2024">
        <v>21</v>
      </c>
      <c r="P24" s="2019">
        <v>14</v>
      </c>
      <c r="Q24" s="2007">
        <f t="shared" si="2"/>
        <v>0.66666666666666663</v>
      </c>
    </row>
    <row r="25" spans="1:25" ht="15" customHeight="1" thickBot="1" x14ac:dyDescent="0.4">
      <c r="A25" s="1266">
        <v>15</v>
      </c>
      <c r="B25" s="1267" t="s">
        <v>392</v>
      </c>
      <c r="C25" s="2020">
        <v>109</v>
      </c>
      <c r="D25" s="2025">
        <v>98</v>
      </c>
      <c r="E25" s="2022">
        <v>62</v>
      </c>
      <c r="F25" s="2037">
        <f t="shared" si="0"/>
        <v>0.63265306122448983</v>
      </c>
      <c r="G25" s="2020">
        <v>16</v>
      </c>
      <c r="H25" s="2040">
        <v>83</v>
      </c>
      <c r="I25" s="2020">
        <v>82</v>
      </c>
      <c r="J25" s="2025">
        <v>68</v>
      </c>
      <c r="K25" s="2022">
        <v>68</v>
      </c>
      <c r="L25" s="2021">
        <f t="shared" si="1"/>
        <v>1</v>
      </c>
      <c r="M25" s="2020">
        <v>33</v>
      </c>
      <c r="N25" s="2025">
        <v>35</v>
      </c>
      <c r="O25" s="2025">
        <v>19</v>
      </c>
      <c r="P25" s="2022">
        <v>15</v>
      </c>
      <c r="Q25" s="2008">
        <f t="shared" si="2"/>
        <v>0.78947368421052633</v>
      </c>
      <c r="S25" s="383" t="s">
        <v>104</v>
      </c>
      <c r="Y25" s="383" t="s">
        <v>104</v>
      </c>
    </row>
    <row r="26" spans="1:25" ht="15" customHeight="1" thickBot="1" x14ac:dyDescent="0.45">
      <c r="A26" s="1899"/>
      <c r="B26" s="1900" t="s">
        <v>598</v>
      </c>
      <c r="C26" s="2009">
        <f>SUM(C11:C25)</f>
        <v>2153</v>
      </c>
      <c r="D26" s="2010">
        <f t="shared" ref="D26:P26" si="3">SUM(D11:D25)</f>
        <v>1797</v>
      </c>
      <c r="E26" s="2011">
        <f t="shared" si="3"/>
        <v>1241</v>
      </c>
      <c r="F26" s="2012">
        <f>E26/D26</f>
        <v>0.69059543683917646</v>
      </c>
      <c r="G26" s="2009">
        <f t="shared" ref="G26" si="4">SUM(G11:G25)</f>
        <v>358</v>
      </c>
      <c r="H26" s="2010">
        <f t="shared" ref="H26" si="5">SUM(H11:H25)</f>
        <v>1423</v>
      </c>
      <c r="I26" s="2009">
        <f t="shared" ref="I26" si="6">SUM(I11:I25)</f>
        <v>2336</v>
      </c>
      <c r="J26" s="2010">
        <f t="shared" ref="J26" si="7">SUM(J11:J25)</f>
        <v>2374</v>
      </c>
      <c r="K26" s="2011">
        <f t="shared" ref="K26" si="8">SUM(K11:K25)</f>
        <v>2302</v>
      </c>
      <c r="L26" s="2012">
        <f>K26/J26</f>
        <v>0.96967144060657118</v>
      </c>
      <c r="M26" s="2009">
        <f t="shared" si="3"/>
        <v>1536</v>
      </c>
      <c r="N26" s="2013">
        <f t="shared" si="3"/>
        <v>846</v>
      </c>
      <c r="O26" s="2009">
        <f t="shared" si="3"/>
        <v>508</v>
      </c>
      <c r="P26" s="2011">
        <f t="shared" si="3"/>
        <v>434</v>
      </c>
      <c r="Q26" s="1901">
        <f>P26/O26</f>
        <v>0.85433070866141736</v>
      </c>
      <c r="S26" s="383" t="s">
        <v>104</v>
      </c>
      <c r="T26" s="383" t="s">
        <v>104</v>
      </c>
    </row>
    <row r="27" spans="1:25" ht="15" customHeight="1" x14ac:dyDescent="0.35">
      <c r="A27" s="1931"/>
      <c r="B27" s="1932" t="s">
        <v>589</v>
      </c>
      <c r="C27" s="1933">
        <v>3169</v>
      </c>
      <c r="D27" s="1934">
        <v>2615</v>
      </c>
      <c r="E27" s="1935">
        <v>2101</v>
      </c>
      <c r="F27" s="1936">
        <v>0.8034416826003824</v>
      </c>
      <c r="G27" s="1933">
        <v>543</v>
      </c>
      <c r="H27" s="1934">
        <v>2070</v>
      </c>
      <c r="I27" s="1933">
        <v>3596</v>
      </c>
      <c r="J27" s="1934">
        <v>3640</v>
      </c>
      <c r="K27" s="1935">
        <v>3512</v>
      </c>
      <c r="L27" s="1936">
        <v>0.96483516483516485</v>
      </c>
      <c r="M27" s="1933">
        <v>2394</v>
      </c>
      <c r="N27" s="1937">
        <v>1240</v>
      </c>
      <c r="O27" s="1933">
        <v>750</v>
      </c>
      <c r="P27" s="1935">
        <v>655</v>
      </c>
      <c r="Q27" s="1936">
        <v>0.87333333333333329</v>
      </c>
      <c r="S27" s="383" t="s">
        <v>104</v>
      </c>
      <c r="T27" s="383" t="s">
        <v>104</v>
      </c>
    </row>
    <row r="28" spans="1:25" ht="15" customHeight="1" x14ac:dyDescent="0.35">
      <c r="A28" s="1931"/>
      <c r="B28" s="1932" t="s">
        <v>552</v>
      </c>
      <c r="C28" s="1933">
        <v>3682</v>
      </c>
      <c r="D28" s="1934">
        <v>3557</v>
      </c>
      <c r="E28" s="1935">
        <v>3119</v>
      </c>
      <c r="F28" s="1936">
        <v>0.87686252459938152</v>
      </c>
      <c r="G28" s="1933">
        <v>542</v>
      </c>
      <c r="H28" s="1934">
        <v>2855</v>
      </c>
      <c r="I28" s="1933">
        <v>5682</v>
      </c>
      <c r="J28" s="1934">
        <v>5534</v>
      </c>
      <c r="K28" s="1935">
        <v>4713</v>
      </c>
      <c r="L28" s="1936">
        <v>0.8516443801951572</v>
      </c>
      <c r="M28" s="1933">
        <v>3423</v>
      </c>
      <c r="N28" s="1937">
        <v>2114</v>
      </c>
      <c r="O28" s="1933">
        <v>1372</v>
      </c>
      <c r="P28" s="1935">
        <v>1216</v>
      </c>
      <c r="Q28" s="1936">
        <v>0.88629737609329451</v>
      </c>
      <c r="S28" s="383" t="s">
        <v>104</v>
      </c>
      <c r="T28" s="383" t="s">
        <v>104</v>
      </c>
    </row>
    <row r="29" spans="1:25" ht="15" customHeight="1" x14ac:dyDescent="0.35">
      <c r="A29" s="1931"/>
      <c r="B29" s="1932" t="s">
        <v>521</v>
      </c>
      <c r="C29" s="1933">
        <v>2632</v>
      </c>
      <c r="D29" s="1934">
        <v>2527</v>
      </c>
      <c r="E29" s="1935">
        <v>2261</v>
      </c>
      <c r="F29" s="1936">
        <v>0.89473684210526316</v>
      </c>
      <c r="G29" s="1933">
        <v>377</v>
      </c>
      <c r="H29" s="1934">
        <v>1807</v>
      </c>
      <c r="I29" s="1933">
        <v>3581</v>
      </c>
      <c r="J29" s="1934">
        <v>3655</v>
      </c>
      <c r="K29" s="1935">
        <v>3440</v>
      </c>
      <c r="L29" s="1936">
        <v>0.94117647058823528</v>
      </c>
      <c r="M29" s="1933">
        <v>2289</v>
      </c>
      <c r="N29" s="1937">
        <v>1330</v>
      </c>
      <c r="O29" s="1933">
        <v>871</v>
      </c>
      <c r="P29" s="1935">
        <v>753</v>
      </c>
      <c r="Q29" s="1936">
        <v>0.86452353616532718</v>
      </c>
      <c r="S29" s="383" t="s">
        <v>104</v>
      </c>
      <c r="T29" s="383" t="s">
        <v>104</v>
      </c>
    </row>
    <row r="30" spans="1:25" ht="15" customHeight="1" x14ac:dyDescent="0.35">
      <c r="A30" s="1892"/>
      <c r="B30" s="1893" t="s">
        <v>496</v>
      </c>
      <c r="C30" s="1894">
        <v>3642</v>
      </c>
      <c r="D30" s="1895">
        <v>3201</v>
      </c>
      <c r="E30" s="1896">
        <v>2547</v>
      </c>
      <c r="F30" s="1897">
        <v>0.79568884723523903</v>
      </c>
      <c r="G30" s="1894">
        <v>632</v>
      </c>
      <c r="H30" s="1895">
        <v>2290</v>
      </c>
      <c r="I30" s="1894">
        <v>5738</v>
      </c>
      <c r="J30" s="1895">
        <v>5466</v>
      </c>
      <c r="K30" s="1896">
        <v>5217</v>
      </c>
      <c r="L30" s="1897">
        <v>0.95444566410537868</v>
      </c>
      <c r="M30" s="1894">
        <v>3501</v>
      </c>
      <c r="N30" s="1898">
        <v>1992</v>
      </c>
      <c r="O30" s="1894">
        <v>1408</v>
      </c>
      <c r="P30" s="1896">
        <v>1219</v>
      </c>
      <c r="Q30" s="1897">
        <v>0.86576704545454541</v>
      </c>
      <c r="S30" s="383" t="s">
        <v>104</v>
      </c>
      <c r="T30" s="383" t="s">
        <v>104</v>
      </c>
    </row>
    <row r="31" spans="1:25" ht="15" customHeight="1" x14ac:dyDescent="0.35">
      <c r="A31" s="1261"/>
      <c r="B31" s="1262" t="s">
        <v>474</v>
      </c>
      <c r="C31" s="1263">
        <v>2828</v>
      </c>
      <c r="D31" s="1265">
        <v>2636</v>
      </c>
      <c r="E31" s="1272">
        <v>2031</v>
      </c>
      <c r="F31" s="1282">
        <v>0.77048558421851288</v>
      </c>
      <c r="G31" s="1263">
        <v>593</v>
      </c>
      <c r="H31" s="1265">
        <v>2031</v>
      </c>
      <c r="I31" s="1263">
        <v>5698</v>
      </c>
      <c r="J31" s="1265">
        <v>5683</v>
      </c>
      <c r="K31" s="1272">
        <v>5385</v>
      </c>
      <c r="L31" s="1282">
        <v>0.9475629069153616</v>
      </c>
      <c r="M31" s="1263">
        <v>3388</v>
      </c>
      <c r="N31" s="1264">
        <v>2297</v>
      </c>
      <c r="O31" s="1263">
        <v>1405</v>
      </c>
      <c r="P31" s="1272">
        <v>1242</v>
      </c>
      <c r="Q31" s="1282">
        <v>0.88398576512455518</v>
      </c>
      <c r="S31" s="383" t="s">
        <v>104</v>
      </c>
    </row>
    <row r="32" spans="1:25" ht="15" customHeight="1" x14ac:dyDescent="0.35">
      <c r="A32" s="1261"/>
      <c r="B32" s="1262" t="s">
        <v>377</v>
      </c>
      <c r="C32" s="1263">
        <v>3305</v>
      </c>
      <c r="D32" s="1265">
        <v>2997</v>
      </c>
      <c r="E32" s="1272">
        <v>2266</v>
      </c>
      <c r="F32" s="1282">
        <v>0.75608942275608937</v>
      </c>
      <c r="G32" s="1263">
        <v>735</v>
      </c>
      <c r="H32" s="1265">
        <v>2092</v>
      </c>
      <c r="I32" s="1263">
        <v>5770</v>
      </c>
      <c r="J32" s="1265">
        <v>5523</v>
      </c>
      <c r="K32" s="1272">
        <v>5228</v>
      </c>
      <c r="L32" s="1282">
        <v>0.94658699981893901</v>
      </c>
      <c r="M32" s="1263">
        <v>3300</v>
      </c>
      <c r="N32" s="1264">
        <v>2233</v>
      </c>
      <c r="O32" s="1263">
        <v>1465</v>
      </c>
      <c r="P32" s="1272">
        <v>1270</v>
      </c>
      <c r="Q32" s="1282">
        <v>0.86689419795221845</v>
      </c>
    </row>
    <row r="33" spans="1:17" ht="15" customHeight="1" x14ac:dyDescent="0.35">
      <c r="A33" s="1261"/>
      <c r="B33" s="1262" t="s">
        <v>332</v>
      </c>
      <c r="C33" s="1263">
        <v>3164</v>
      </c>
      <c r="D33" s="1265">
        <v>2914</v>
      </c>
      <c r="E33" s="1272">
        <v>2101</v>
      </c>
      <c r="F33" s="1282">
        <v>0.7210020590253946</v>
      </c>
      <c r="G33" s="1263">
        <v>683</v>
      </c>
      <c r="H33" s="1265">
        <v>1959</v>
      </c>
      <c r="I33" s="1263">
        <v>5343</v>
      </c>
      <c r="J33" s="1265">
        <v>5263</v>
      </c>
      <c r="K33" s="1272">
        <v>4934</v>
      </c>
      <c r="L33" s="1282">
        <v>0.93748812464373932</v>
      </c>
      <c r="M33" s="1263">
        <v>3200</v>
      </c>
      <c r="N33" s="1264">
        <v>2065</v>
      </c>
      <c r="O33" s="1263">
        <v>1420</v>
      </c>
      <c r="P33" s="1272">
        <v>1258</v>
      </c>
      <c r="Q33" s="1282">
        <v>0.88591549295774652</v>
      </c>
    </row>
    <row r="34" spans="1:17" ht="15" customHeight="1" thickBot="1" x14ac:dyDescent="0.4">
      <c r="A34" s="1832"/>
      <c r="B34" s="1833" t="s">
        <v>313</v>
      </c>
      <c r="C34" s="1268">
        <v>3850</v>
      </c>
      <c r="D34" s="1270">
        <v>3353</v>
      </c>
      <c r="E34" s="1271">
        <v>2761</v>
      </c>
      <c r="F34" s="1283">
        <v>0.82344169400536837</v>
      </c>
      <c r="G34" s="1268">
        <v>894</v>
      </c>
      <c r="H34" s="1270">
        <v>2267</v>
      </c>
      <c r="I34" s="1268">
        <v>4912</v>
      </c>
      <c r="J34" s="1270">
        <v>4437</v>
      </c>
      <c r="K34" s="1271">
        <v>4134</v>
      </c>
      <c r="L34" s="1283">
        <v>0.93171061528059496</v>
      </c>
      <c r="M34" s="1268">
        <v>2462</v>
      </c>
      <c r="N34" s="1269">
        <v>1976</v>
      </c>
      <c r="O34" s="1268">
        <v>1045</v>
      </c>
      <c r="P34" s="1271">
        <v>886</v>
      </c>
      <c r="Q34" s="1283">
        <v>0.84784688995215307</v>
      </c>
    </row>
    <row r="35" spans="1:17" ht="15" hidden="1" customHeight="1" outlineLevel="1" x14ac:dyDescent="0.35">
      <c r="A35" s="204"/>
      <c r="B35" s="555" t="s">
        <v>226</v>
      </c>
      <c r="C35" s="692">
        <v>3169</v>
      </c>
      <c r="D35" s="693">
        <v>2512</v>
      </c>
      <c r="E35" s="1078">
        <v>2071</v>
      </c>
      <c r="F35" s="1081">
        <v>0.82444267515923564</v>
      </c>
      <c r="G35" s="691">
        <v>707</v>
      </c>
      <c r="H35" s="966">
        <v>1509</v>
      </c>
      <c r="I35" s="692">
        <v>3180</v>
      </c>
      <c r="J35" s="1080">
        <v>2800</v>
      </c>
      <c r="K35" s="1078">
        <v>2668</v>
      </c>
      <c r="L35" s="1081">
        <v>0.95285714285714285</v>
      </c>
      <c r="M35" s="972">
        <v>1354</v>
      </c>
      <c r="N35" s="971">
        <v>1304</v>
      </c>
      <c r="O35" s="972">
        <v>811</v>
      </c>
      <c r="P35" s="973">
        <v>651</v>
      </c>
      <c r="Q35" s="974">
        <v>0.80271270036991371</v>
      </c>
    </row>
    <row r="36" spans="1:17" ht="15" hidden="1" customHeight="1" outlineLevel="1" thickBot="1" x14ac:dyDescent="0.4">
      <c r="A36" s="354"/>
      <c r="B36" s="350" t="s">
        <v>215</v>
      </c>
      <c r="C36" s="686">
        <v>1741</v>
      </c>
      <c r="D36" s="688">
        <v>1322</v>
      </c>
      <c r="E36" s="1077">
        <v>1132</v>
      </c>
      <c r="F36" s="962">
        <v>0.85627836611195163</v>
      </c>
      <c r="G36" s="690">
        <v>454.15999999999997</v>
      </c>
      <c r="H36" s="689">
        <v>737</v>
      </c>
      <c r="I36" s="686">
        <v>1587</v>
      </c>
      <c r="J36" s="1079">
        <v>1436</v>
      </c>
      <c r="K36" s="1077">
        <v>1357</v>
      </c>
      <c r="L36" s="962">
        <v>0.94498607242339838</v>
      </c>
      <c r="M36" s="965">
        <v>678</v>
      </c>
      <c r="N36" s="964">
        <v>674</v>
      </c>
      <c r="O36" s="965">
        <v>409</v>
      </c>
      <c r="P36" s="977">
        <v>334</v>
      </c>
      <c r="Q36" s="963">
        <v>0.81662591687041564</v>
      </c>
    </row>
    <row r="37" spans="1:17" ht="15" hidden="1" customHeight="1" outlineLevel="1" x14ac:dyDescent="0.35">
      <c r="A37" s="204"/>
      <c r="B37" s="555" t="s">
        <v>111</v>
      </c>
      <c r="C37" s="978">
        <v>3650</v>
      </c>
      <c r="D37" s="979">
        <v>3314</v>
      </c>
      <c r="E37" s="968">
        <v>2839</v>
      </c>
      <c r="F37" s="980">
        <v>0.85666867833433913</v>
      </c>
      <c r="G37" s="691">
        <v>1205</v>
      </c>
      <c r="H37" s="981">
        <v>1928</v>
      </c>
      <c r="I37" s="982">
        <v>4612</v>
      </c>
      <c r="J37" s="979">
        <v>4507</v>
      </c>
      <c r="K37" s="968">
        <v>4228</v>
      </c>
      <c r="L37" s="969">
        <v>0.93809629465276234</v>
      </c>
      <c r="M37" s="970">
        <v>2019</v>
      </c>
      <c r="N37" s="983">
        <v>2287</v>
      </c>
      <c r="O37" s="984">
        <v>1227</v>
      </c>
      <c r="P37" s="973">
        <v>1075</v>
      </c>
      <c r="Q37" s="974">
        <v>0.876120619396903</v>
      </c>
    </row>
    <row r="38" spans="1:17" ht="15" hidden="1" customHeight="1" outlineLevel="1" x14ac:dyDescent="0.35">
      <c r="A38" s="353"/>
      <c r="B38" s="214" t="s">
        <v>105</v>
      </c>
      <c r="C38" s="985">
        <v>2996</v>
      </c>
      <c r="D38" s="986">
        <v>2604</v>
      </c>
      <c r="E38" s="975">
        <v>2125</v>
      </c>
      <c r="F38" s="987">
        <v>0.8160522273425499</v>
      </c>
      <c r="G38" s="694">
        <v>960</v>
      </c>
      <c r="H38" s="988">
        <v>1294</v>
      </c>
      <c r="I38" s="985">
        <v>3258</v>
      </c>
      <c r="J38" s="986">
        <v>3012</v>
      </c>
      <c r="K38" s="975">
        <v>2836</v>
      </c>
      <c r="L38" s="987">
        <v>0.94156706507304122</v>
      </c>
      <c r="M38" s="694">
        <v>1384</v>
      </c>
      <c r="N38" s="967">
        <v>1518</v>
      </c>
      <c r="O38" s="986">
        <v>901</v>
      </c>
      <c r="P38" s="989">
        <v>789</v>
      </c>
      <c r="Q38" s="976">
        <v>0.87569367369589346</v>
      </c>
    </row>
    <row r="39" spans="1:17" s="9" customFormat="1" ht="15" hidden="1" customHeight="1" outlineLevel="1" thickBot="1" x14ac:dyDescent="0.4">
      <c r="A39" s="188"/>
      <c r="B39" s="215" t="s">
        <v>106</v>
      </c>
      <c r="C39" s="990">
        <v>1457</v>
      </c>
      <c r="D39" s="991">
        <v>1231</v>
      </c>
      <c r="E39" s="992">
        <v>991</v>
      </c>
      <c r="F39" s="993">
        <v>0.80503655564581644</v>
      </c>
      <c r="G39" s="994">
        <v>494</v>
      </c>
      <c r="H39" s="995">
        <v>416</v>
      </c>
      <c r="I39" s="990">
        <v>1730</v>
      </c>
      <c r="J39" s="991">
        <v>1596</v>
      </c>
      <c r="K39" s="992">
        <v>1499</v>
      </c>
      <c r="L39" s="996">
        <v>0.93922305764411029</v>
      </c>
      <c r="M39" s="997">
        <v>777</v>
      </c>
      <c r="N39" s="998">
        <v>730</v>
      </c>
      <c r="O39" s="991">
        <v>503</v>
      </c>
      <c r="P39" s="999">
        <v>437</v>
      </c>
      <c r="Q39" s="1000">
        <v>0.8687872763419483</v>
      </c>
    </row>
    <row r="40" spans="1:17" s="9" customFormat="1" ht="15" hidden="1" customHeight="1" outlineLevel="1" x14ac:dyDescent="0.35">
      <c r="A40" s="150"/>
      <c r="B40" s="152" t="s">
        <v>107</v>
      </c>
      <c r="C40" s="1001">
        <v>3464</v>
      </c>
      <c r="D40" s="1002">
        <v>3221</v>
      </c>
      <c r="E40" s="1003">
        <v>2665</v>
      </c>
      <c r="F40" s="1004">
        <v>0.82738280037255507</v>
      </c>
      <c r="G40" s="1005">
        <v>1444</v>
      </c>
      <c r="H40" s="1006">
        <v>1492</v>
      </c>
      <c r="I40" s="1001">
        <v>4968</v>
      </c>
      <c r="J40" s="1002">
        <v>4531</v>
      </c>
      <c r="K40" s="1003">
        <v>4140</v>
      </c>
      <c r="L40" s="1004">
        <v>0.91370558375634514</v>
      </c>
      <c r="M40" s="1007">
        <v>2227</v>
      </c>
      <c r="N40" s="1008">
        <v>2186</v>
      </c>
      <c r="O40" s="1009">
        <v>1738</v>
      </c>
      <c r="P40" s="1010">
        <v>1513</v>
      </c>
      <c r="Q40" s="1011">
        <v>0.8705408515535098</v>
      </c>
    </row>
    <row r="41" spans="1:17" s="9" customFormat="1" ht="15" hidden="1" customHeight="1" outlineLevel="1" x14ac:dyDescent="0.35">
      <c r="A41" s="87"/>
      <c r="B41" s="317" t="s">
        <v>108</v>
      </c>
      <c r="C41" s="1012">
        <v>2408</v>
      </c>
      <c r="D41" s="1013">
        <v>2250</v>
      </c>
      <c r="E41" s="1014">
        <v>1812</v>
      </c>
      <c r="F41" s="1015">
        <v>0.80533333333333335</v>
      </c>
      <c r="G41" s="1016">
        <v>1061</v>
      </c>
      <c r="H41" s="1017">
        <v>982</v>
      </c>
      <c r="I41" s="1012">
        <v>3280</v>
      </c>
      <c r="J41" s="1013">
        <v>3015</v>
      </c>
      <c r="K41" s="1014">
        <v>2749</v>
      </c>
      <c r="L41" s="1015">
        <v>0.91177446102819237</v>
      </c>
      <c r="M41" s="1018">
        <v>1461</v>
      </c>
      <c r="N41" s="1019">
        <v>1502</v>
      </c>
      <c r="O41" s="1020">
        <v>1097</v>
      </c>
      <c r="P41" s="1021">
        <v>964</v>
      </c>
      <c r="Q41" s="1022">
        <v>0.87876025524156787</v>
      </c>
    </row>
    <row r="42" spans="1:17" s="9" customFormat="1" ht="15" hidden="1" customHeight="1" outlineLevel="1" thickBot="1" x14ac:dyDescent="0.4">
      <c r="A42" s="35"/>
      <c r="B42" s="36" t="s">
        <v>20</v>
      </c>
      <c r="C42" s="1023">
        <v>1325</v>
      </c>
      <c r="D42" s="1024">
        <v>1169</v>
      </c>
      <c r="E42" s="1025">
        <v>893</v>
      </c>
      <c r="F42" s="1026">
        <v>0.76390076988879385</v>
      </c>
      <c r="G42" s="1027">
        <v>629</v>
      </c>
      <c r="H42" s="1028">
        <v>499</v>
      </c>
      <c r="I42" s="1023">
        <v>1741</v>
      </c>
      <c r="J42" s="1024">
        <v>1552</v>
      </c>
      <c r="K42" s="1025">
        <v>1400</v>
      </c>
      <c r="L42" s="1026">
        <v>0.90206185567010311</v>
      </c>
      <c r="M42" s="1029">
        <v>690</v>
      </c>
      <c r="N42" s="1030">
        <v>753</v>
      </c>
      <c r="O42" s="1031">
        <v>517</v>
      </c>
      <c r="P42" s="1032">
        <v>440</v>
      </c>
      <c r="Q42" s="1033">
        <v>0.85106382978723405</v>
      </c>
    </row>
    <row r="43" spans="1:17" s="9" customFormat="1" ht="15" hidden="1" customHeight="1" outlineLevel="1" thickBot="1" x14ac:dyDescent="0.4">
      <c r="A43" s="7"/>
      <c r="B43" s="37" t="s">
        <v>109</v>
      </c>
      <c r="C43" s="1034">
        <v>3705</v>
      </c>
      <c r="D43" s="1035">
        <v>3214</v>
      </c>
      <c r="E43" s="1036">
        <v>2752</v>
      </c>
      <c r="F43" s="1037">
        <v>0.85625388923459866</v>
      </c>
      <c r="G43" s="1038">
        <v>1432</v>
      </c>
      <c r="H43" s="1039">
        <v>1296</v>
      </c>
      <c r="I43" s="1034">
        <v>4858</v>
      </c>
      <c r="J43" s="1035">
        <v>4230</v>
      </c>
      <c r="K43" s="1040">
        <v>3913</v>
      </c>
      <c r="L43" s="1041">
        <v>0.92505910165484628</v>
      </c>
      <c r="M43" s="1042">
        <v>1968</v>
      </c>
      <c r="N43" s="1043">
        <v>2134</v>
      </c>
      <c r="O43" s="1044">
        <v>1642</v>
      </c>
      <c r="P43" s="1045">
        <v>1457</v>
      </c>
      <c r="Q43" s="1046">
        <v>0.88733252131546891</v>
      </c>
    </row>
    <row r="44" spans="1:17" collapsed="1" x14ac:dyDescent="0.3">
      <c r="A44" s="652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4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60"/>
  <sheetViews>
    <sheetView showGridLines="0" topLeftCell="A15" zoomScale="70" zoomScaleNormal="70" workbookViewId="0">
      <selection activeCell="H6" sqref="H6"/>
    </sheetView>
  </sheetViews>
  <sheetFormatPr baseColWidth="10" defaultColWidth="11.4609375" defaultRowHeight="12.45" outlineLevelRow="1" x14ac:dyDescent="0.3"/>
  <cols>
    <col min="1" max="1" width="6.07421875" style="724" bestFit="1" customWidth="1"/>
    <col min="2" max="2" width="22" style="383" bestFit="1" customWidth="1"/>
    <col min="3" max="3" width="12.84375" style="383" customWidth="1"/>
    <col min="4" max="4" width="12.53515625" style="383" customWidth="1"/>
    <col min="5" max="6" width="10.4609375" style="383" customWidth="1"/>
    <col min="7" max="8" width="11.4609375" style="383" customWidth="1"/>
    <col min="9" max="9" width="21.69140625" style="383" customWidth="1"/>
    <col min="10" max="12" width="8.69140625" style="383" bestFit="1" customWidth="1"/>
    <col min="13" max="13" width="9.69140625" style="383" bestFit="1" customWidth="1"/>
    <col min="14" max="14" width="8.69140625" style="383" bestFit="1" customWidth="1"/>
    <col min="15" max="15" width="11.4609375" style="383" customWidth="1"/>
    <col min="16" max="16384" width="11.4609375" style="383"/>
  </cols>
  <sheetData>
    <row r="1" spans="1:16" x14ac:dyDescent="0.3">
      <c r="A1" s="240" t="s">
        <v>26</v>
      </c>
      <c r="B1" s="726"/>
    </row>
    <row r="2" spans="1:16" x14ac:dyDescent="0.3">
      <c r="A2" s="652" t="s">
        <v>0</v>
      </c>
    </row>
    <row r="3" spans="1:16" x14ac:dyDescent="0.3">
      <c r="A3" s="652"/>
    </row>
    <row r="4" spans="1:16" x14ac:dyDescent="0.3">
      <c r="A4" s="652" t="str">
        <f>A10</f>
        <v>Tabell  1-3 - B2 - Antall personer som har bostøtte pr. 31.12</v>
      </c>
    </row>
    <row r="5" spans="1:16" x14ac:dyDescent="0.3">
      <c r="A5" s="652" t="str">
        <f>H10</f>
        <v>Tabell  1-3 - B3 - Ventetid på effektuering av tildelt kommunal bolig i perioden 1.1 - 31.12</v>
      </c>
    </row>
    <row r="6" spans="1:16" x14ac:dyDescent="0.3">
      <c r="A6" s="652"/>
    </row>
    <row r="10" spans="1:16" s="14" customFormat="1" ht="30" customHeight="1" thickBot="1" x14ac:dyDescent="0.35">
      <c r="A10" s="3" t="s">
        <v>240</v>
      </c>
      <c r="B10" s="13"/>
      <c r="H10" s="3" t="s">
        <v>241</v>
      </c>
      <c r="I10" s="13"/>
    </row>
    <row r="11" spans="1:16" s="14" customFormat="1" ht="25.5" customHeight="1" x14ac:dyDescent="0.3">
      <c r="A11" s="400"/>
      <c r="B11" s="578"/>
      <c r="C11" s="2153" t="s">
        <v>242</v>
      </c>
      <c r="D11" s="2153"/>
      <c r="E11" s="2154"/>
      <c r="F11" s="13"/>
      <c r="H11" s="400"/>
      <c r="I11" s="578"/>
      <c r="J11" s="2155" t="s">
        <v>243</v>
      </c>
      <c r="K11" s="2156"/>
      <c r="L11" s="2156"/>
      <c r="M11" s="2156"/>
      <c r="N11" s="2156"/>
      <c r="O11" s="582"/>
      <c r="P11" s="583"/>
    </row>
    <row r="12" spans="1:16" s="4" customFormat="1" ht="79.5" customHeight="1" thickBot="1" x14ac:dyDescent="0.35">
      <c r="A12" s="402" t="s">
        <v>2</v>
      </c>
      <c r="B12" s="79" t="s">
        <v>3</v>
      </c>
      <c r="C12" s="217" t="s">
        <v>244</v>
      </c>
      <c r="D12" s="281" t="s">
        <v>245</v>
      </c>
      <c r="E12" s="579" t="s">
        <v>246</v>
      </c>
      <c r="F12" s="4" t="s">
        <v>561</v>
      </c>
      <c r="G12" s="4" t="s">
        <v>104</v>
      </c>
      <c r="H12" s="584" t="s">
        <v>2</v>
      </c>
      <c r="I12" s="10" t="s">
        <v>3</v>
      </c>
      <c r="J12" s="5" t="s">
        <v>247</v>
      </c>
      <c r="K12" s="66" t="s">
        <v>248</v>
      </c>
      <c r="L12" s="66" t="s">
        <v>249</v>
      </c>
      <c r="M12" s="66" t="s">
        <v>250</v>
      </c>
      <c r="N12" s="32" t="s">
        <v>251</v>
      </c>
      <c r="O12" s="95" t="s">
        <v>37</v>
      </c>
      <c r="P12" s="1634" t="s">
        <v>252</v>
      </c>
    </row>
    <row r="13" spans="1:16" s="239" customFormat="1" ht="15" customHeight="1" x14ac:dyDescent="0.3">
      <c r="A13" s="702">
        <v>1</v>
      </c>
      <c r="B13" s="703" t="s">
        <v>5</v>
      </c>
      <c r="C13" s="2041">
        <v>2122</v>
      </c>
      <c r="D13" s="1705">
        <v>1084</v>
      </c>
      <c r="E13" s="1705">
        <f>SUM(C13:D13)</f>
        <v>3206</v>
      </c>
      <c r="H13" s="702">
        <v>1</v>
      </c>
      <c r="I13" s="703" t="s">
        <v>5</v>
      </c>
      <c r="J13" s="516">
        <v>95</v>
      </c>
      <c r="K13" s="357">
        <v>51</v>
      </c>
      <c r="L13" s="357">
        <v>23</v>
      </c>
      <c r="M13" s="357">
        <v>22</v>
      </c>
      <c r="N13" s="357">
        <v>5</v>
      </c>
      <c r="O13" s="1632">
        <v>196</v>
      </c>
      <c r="P13" s="1635">
        <f t="shared" ref="P13:P28" si="0">(J13*1.5+K13*3+L13*5+M13*9+N13*12)/O13</f>
        <v>3.4107142857142856</v>
      </c>
    </row>
    <row r="14" spans="1:16" s="239" customFormat="1" ht="15" customHeight="1" x14ac:dyDescent="0.3">
      <c r="A14" s="660">
        <v>2</v>
      </c>
      <c r="B14" s="70" t="s">
        <v>6</v>
      </c>
      <c r="C14" s="2042">
        <v>2398</v>
      </c>
      <c r="D14" s="1706">
        <v>755</v>
      </c>
      <c r="E14" s="1706">
        <f>SUM(C14:D14)</f>
        <v>3153</v>
      </c>
      <c r="H14" s="660">
        <v>2</v>
      </c>
      <c r="I14" s="70" t="s">
        <v>6</v>
      </c>
      <c r="J14" s="518">
        <v>39</v>
      </c>
      <c r="K14" s="418">
        <v>41</v>
      </c>
      <c r="L14" s="418">
        <v>20</v>
      </c>
      <c r="M14" s="418">
        <v>20</v>
      </c>
      <c r="N14" s="418">
        <v>5</v>
      </c>
      <c r="O14" s="422">
        <v>125</v>
      </c>
      <c r="P14" s="1636">
        <f t="shared" si="0"/>
        <v>4.1719999999999997</v>
      </c>
    </row>
    <row r="15" spans="1:16" s="239" customFormat="1" ht="15" customHeight="1" x14ac:dyDescent="0.3">
      <c r="A15" s="660">
        <v>3</v>
      </c>
      <c r="B15" s="70" t="s">
        <v>7</v>
      </c>
      <c r="C15" s="2042">
        <v>1753</v>
      </c>
      <c r="D15" s="1706">
        <v>1567</v>
      </c>
      <c r="E15" s="1706">
        <f>SUM(C15:D15)</f>
        <v>3320</v>
      </c>
      <c r="H15" s="660">
        <v>3</v>
      </c>
      <c r="I15" s="70" t="s">
        <v>7</v>
      </c>
      <c r="J15" s="518">
        <v>118</v>
      </c>
      <c r="K15" s="418">
        <v>64</v>
      </c>
      <c r="L15" s="418">
        <v>14</v>
      </c>
      <c r="M15" s="418">
        <v>20</v>
      </c>
      <c r="N15" s="418">
        <v>0</v>
      </c>
      <c r="O15" s="422">
        <v>216</v>
      </c>
      <c r="P15" s="1636">
        <f t="shared" si="0"/>
        <v>2.8657407407407409</v>
      </c>
    </row>
    <row r="16" spans="1:16" s="239" customFormat="1" ht="15" customHeight="1" x14ac:dyDescent="0.3">
      <c r="A16" s="660">
        <v>4</v>
      </c>
      <c r="B16" s="70" t="s">
        <v>8</v>
      </c>
      <c r="C16" s="2042">
        <v>1147</v>
      </c>
      <c r="D16" s="1706">
        <v>292</v>
      </c>
      <c r="E16" s="1706">
        <f t="shared" ref="E16:E27" si="1">SUM(C16:D16)</f>
        <v>1439</v>
      </c>
      <c r="H16" s="660">
        <v>4</v>
      </c>
      <c r="I16" s="70" t="s">
        <v>8</v>
      </c>
      <c r="J16" s="518">
        <v>61</v>
      </c>
      <c r="K16" s="418">
        <v>10</v>
      </c>
      <c r="L16" s="418">
        <v>7</v>
      </c>
      <c r="M16" s="418">
        <v>6</v>
      </c>
      <c r="N16" s="418">
        <v>4</v>
      </c>
      <c r="O16" s="422">
        <v>88</v>
      </c>
      <c r="P16" s="1636">
        <f t="shared" si="0"/>
        <v>2.9375</v>
      </c>
    </row>
    <row r="17" spans="1:16" s="416" customFormat="1" ht="15" customHeight="1" x14ac:dyDescent="0.3">
      <c r="A17" s="580">
        <v>5</v>
      </c>
      <c r="B17" s="415" t="s">
        <v>9</v>
      </c>
      <c r="C17" s="2042">
        <v>1585</v>
      </c>
      <c r="D17" s="1706">
        <v>326</v>
      </c>
      <c r="E17" s="1706">
        <f t="shared" si="1"/>
        <v>1911</v>
      </c>
      <c r="H17" s="580">
        <v>5</v>
      </c>
      <c r="I17" s="415" t="s">
        <v>9</v>
      </c>
      <c r="J17" s="518">
        <v>83</v>
      </c>
      <c r="K17" s="418">
        <v>10</v>
      </c>
      <c r="L17" s="418">
        <v>5</v>
      </c>
      <c r="M17" s="418">
        <v>5</v>
      </c>
      <c r="N17" s="418">
        <v>7</v>
      </c>
      <c r="O17" s="422">
        <v>110</v>
      </c>
      <c r="P17" s="1637">
        <f t="shared" si="0"/>
        <v>2.8045454545454547</v>
      </c>
    </row>
    <row r="18" spans="1:16" s="416" customFormat="1" ht="15" customHeight="1" x14ac:dyDescent="0.3">
      <c r="A18" s="580">
        <v>6</v>
      </c>
      <c r="B18" s="415" t="s">
        <v>10</v>
      </c>
      <c r="C18" s="2042">
        <v>413</v>
      </c>
      <c r="D18" s="1706">
        <v>85</v>
      </c>
      <c r="E18" s="1706">
        <f t="shared" si="1"/>
        <v>498</v>
      </c>
      <c r="H18" s="580">
        <v>6</v>
      </c>
      <c r="I18" s="415" t="s">
        <v>10</v>
      </c>
      <c r="J18" s="518">
        <v>15</v>
      </c>
      <c r="K18" s="418">
        <v>2</v>
      </c>
      <c r="L18" s="418">
        <v>0</v>
      </c>
      <c r="M18" s="418">
        <v>0</v>
      </c>
      <c r="N18" s="418">
        <v>3</v>
      </c>
      <c r="O18" s="422">
        <v>20</v>
      </c>
      <c r="P18" s="1637">
        <f t="shared" si="0"/>
        <v>3.2250000000000001</v>
      </c>
    </row>
    <row r="19" spans="1:16" s="416" customFormat="1" ht="15" customHeight="1" x14ac:dyDescent="0.3">
      <c r="A19" s="580">
        <v>7</v>
      </c>
      <c r="B19" s="415" t="s">
        <v>11</v>
      </c>
      <c r="C19" s="2042">
        <v>800</v>
      </c>
      <c r="D19" s="1706">
        <v>271</v>
      </c>
      <c r="E19" s="1706">
        <f t="shared" si="1"/>
        <v>1071</v>
      </c>
      <c r="H19" s="580">
        <v>7</v>
      </c>
      <c r="I19" s="415" t="s">
        <v>11</v>
      </c>
      <c r="J19" s="518">
        <v>33</v>
      </c>
      <c r="K19" s="418">
        <v>1</v>
      </c>
      <c r="L19" s="418">
        <v>0</v>
      </c>
      <c r="M19" s="418">
        <v>1</v>
      </c>
      <c r="N19" s="418">
        <v>0</v>
      </c>
      <c r="O19" s="422">
        <v>35</v>
      </c>
      <c r="P19" s="1637">
        <f t="shared" si="0"/>
        <v>1.7571428571428571</v>
      </c>
    </row>
    <row r="20" spans="1:16" s="416" customFormat="1" ht="15" customHeight="1" x14ac:dyDescent="0.3">
      <c r="A20" s="580">
        <v>8</v>
      </c>
      <c r="B20" s="415" t="s">
        <v>12</v>
      </c>
      <c r="C20" s="2042">
        <v>709</v>
      </c>
      <c r="D20" s="1706">
        <v>213</v>
      </c>
      <c r="E20" s="1706">
        <f t="shared" si="1"/>
        <v>922</v>
      </c>
      <c r="H20" s="580">
        <v>8</v>
      </c>
      <c r="I20" s="415" t="s">
        <v>12</v>
      </c>
      <c r="J20" s="518">
        <v>13</v>
      </c>
      <c r="K20" s="418">
        <v>4</v>
      </c>
      <c r="L20" s="418">
        <v>0</v>
      </c>
      <c r="M20" s="418">
        <v>2</v>
      </c>
      <c r="N20" s="418">
        <v>1</v>
      </c>
      <c r="O20" s="422">
        <v>20</v>
      </c>
      <c r="P20" s="1637">
        <f t="shared" si="0"/>
        <v>3.0750000000000002</v>
      </c>
    </row>
    <row r="21" spans="1:16" s="416" customFormat="1" ht="15" customHeight="1" x14ac:dyDescent="0.3">
      <c r="A21" s="580">
        <v>9</v>
      </c>
      <c r="B21" s="415" t="s">
        <v>13</v>
      </c>
      <c r="C21" s="2042">
        <v>1336</v>
      </c>
      <c r="D21" s="1706">
        <v>188</v>
      </c>
      <c r="E21" s="1706">
        <f t="shared" si="1"/>
        <v>1524</v>
      </c>
      <c r="H21" s="580">
        <v>9</v>
      </c>
      <c r="I21" s="415" t="s">
        <v>13</v>
      </c>
      <c r="J21" s="518">
        <v>37</v>
      </c>
      <c r="K21" s="418">
        <v>9</v>
      </c>
      <c r="L21" s="418">
        <v>2</v>
      </c>
      <c r="M21" s="418">
        <v>2</v>
      </c>
      <c r="N21" s="418">
        <v>0</v>
      </c>
      <c r="O21" s="422">
        <v>50</v>
      </c>
      <c r="P21" s="1637">
        <f t="shared" si="0"/>
        <v>2.21</v>
      </c>
    </row>
    <row r="22" spans="1:16" s="416" customFormat="1" ht="15" customHeight="1" x14ac:dyDescent="0.3">
      <c r="A22" s="580">
        <v>10</v>
      </c>
      <c r="B22" s="415" t="s">
        <v>14</v>
      </c>
      <c r="C22" s="2042">
        <v>821</v>
      </c>
      <c r="D22" s="1706">
        <v>483</v>
      </c>
      <c r="E22" s="1706">
        <f t="shared" si="1"/>
        <v>1304</v>
      </c>
      <c r="H22" s="580">
        <v>10</v>
      </c>
      <c r="I22" s="415" t="s">
        <v>14</v>
      </c>
      <c r="J22" s="518">
        <v>23</v>
      </c>
      <c r="K22" s="418">
        <v>20</v>
      </c>
      <c r="L22" s="418">
        <v>7</v>
      </c>
      <c r="M22" s="418">
        <v>8</v>
      </c>
      <c r="N22" s="418">
        <v>5</v>
      </c>
      <c r="O22" s="422">
        <v>63</v>
      </c>
      <c r="P22" s="1637">
        <f t="shared" si="0"/>
        <v>4.1507936507936511</v>
      </c>
    </row>
    <row r="23" spans="1:16" s="416" customFormat="1" ht="15" customHeight="1" x14ac:dyDescent="0.3">
      <c r="A23" s="580">
        <v>11</v>
      </c>
      <c r="B23" s="415" t="s">
        <v>15</v>
      </c>
      <c r="C23" s="2042">
        <v>1243</v>
      </c>
      <c r="D23" s="1706">
        <v>504</v>
      </c>
      <c r="E23" s="1706">
        <f t="shared" si="1"/>
        <v>1747</v>
      </c>
      <c r="H23" s="580">
        <v>11</v>
      </c>
      <c r="I23" s="415" t="s">
        <v>15</v>
      </c>
      <c r="J23" s="518">
        <v>9</v>
      </c>
      <c r="K23" s="418">
        <v>12</v>
      </c>
      <c r="L23" s="418">
        <v>12</v>
      </c>
      <c r="M23" s="418">
        <v>18</v>
      </c>
      <c r="N23" s="418">
        <v>5</v>
      </c>
      <c r="O23" s="422">
        <v>56</v>
      </c>
      <c r="P23" s="1637">
        <f t="shared" si="0"/>
        <v>5.9196428571428568</v>
      </c>
    </row>
    <row r="24" spans="1:16" s="416" customFormat="1" ht="15" customHeight="1" x14ac:dyDescent="0.3">
      <c r="A24" s="580">
        <v>12</v>
      </c>
      <c r="B24" s="415" t="s">
        <v>16</v>
      </c>
      <c r="C24" s="2042">
        <v>1093</v>
      </c>
      <c r="D24" s="1706">
        <v>268</v>
      </c>
      <c r="E24" s="1706">
        <f t="shared" si="1"/>
        <v>1361</v>
      </c>
      <c r="H24" s="580">
        <v>12</v>
      </c>
      <c r="I24" s="415" t="s">
        <v>16</v>
      </c>
      <c r="J24" s="518">
        <v>39</v>
      </c>
      <c r="K24" s="418">
        <v>23</v>
      </c>
      <c r="L24" s="418">
        <v>8</v>
      </c>
      <c r="M24" s="418">
        <v>11</v>
      </c>
      <c r="N24" s="418">
        <v>0</v>
      </c>
      <c r="O24" s="422">
        <v>81</v>
      </c>
      <c r="P24" s="1637">
        <f t="shared" si="0"/>
        <v>3.2901234567901234</v>
      </c>
    </row>
    <row r="25" spans="1:16" s="416" customFormat="1" ht="15" customHeight="1" x14ac:dyDescent="0.3">
      <c r="A25" s="580">
        <v>13</v>
      </c>
      <c r="B25" s="415" t="s">
        <v>17</v>
      </c>
      <c r="C25" s="2042">
        <v>871</v>
      </c>
      <c r="D25" s="1706">
        <v>508</v>
      </c>
      <c r="E25" s="1706">
        <f t="shared" si="1"/>
        <v>1379</v>
      </c>
      <c r="H25" s="580">
        <v>13</v>
      </c>
      <c r="I25" s="415" t="s">
        <v>17</v>
      </c>
      <c r="J25" s="518">
        <v>39</v>
      </c>
      <c r="K25" s="418">
        <v>22</v>
      </c>
      <c r="L25" s="418">
        <v>7</v>
      </c>
      <c r="M25" s="418">
        <v>3</v>
      </c>
      <c r="N25" s="418">
        <v>5</v>
      </c>
      <c r="O25" s="422">
        <v>76</v>
      </c>
      <c r="P25" s="1637">
        <f t="shared" si="0"/>
        <v>3.2434210526315788</v>
      </c>
    </row>
    <row r="26" spans="1:16" s="416" customFormat="1" ht="15" customHeight="1" x14ac:dyDescent="0.3">
      <c r="A26" s="580">
        <v>14</v>
      </c>
      <c r="B26" s="415" t="s">
        <v>18</v>
      </c>
      <c r="C26" s="2042">
        <v>662</v>
      </c>
      <c r="D26" s="1706">
        <v>465</v>
      </c>
      <c r="E26" s="1706">
        <f t="shared" si="1"/>
        <v>1127</v>
      </c>
      <c r="H26" s="580">
        <v>14</v>
      </c>
      <c r="I26" s="415" t="s">
        <v>18</v>
      </c>
      <c r="J26" s="518">
        <v>21</v>
      </c>
      <c r="K26" s="418">
        <v>6</v>
      </c>
      <c r="L26" s="418">
        <v>3</v>
      </c>
      <c r="M26" s="418">
        <v>5</v>
      </c>
      <c r="N26" s="418">
        <v>7</v>
      </c>
      <c r="O26" s="422">
        <v>42</v>
      </c>
      <c r="P26" s="1637">
        <f t="shared" si="0"/>
        <v>4.6071428571428568</v>
      </c>
    </row>
    <row r="27" spans="1:16" s="416" customFormat="1" ht="15" customHeight="1" thickBot="1" x14ac:dyDescent="0.35">
      <c r="A27" s="581">
        <v>15</v>
      </c>
      <c r="B27" s="421" t="s">
        <v>19</v>
      </c>
      <c r="C27" s="2043">
        <v>1261</v>
      </c>
      <c r="D27" s="2044">
        <v>457</v>
      </c>
      <c r="E27" s="1707">
        <f t="shared" si="1"/>
        <v>1718</v>
      </c>
      <c r="H27" s="581">
        <v>15</v>
      </c>
      <c r="I27" s="421" t="s">
        <v>19</v>
      </c>
      <c r="J27" s="519">
        <v>32</v>
      </c>
      <c r="K27" s="520">
        <v>23</v>
      </c>
      <c r="L27" s="520">
        <v>3</v>
      </c>
      <c r="M27" s="520">
        <v>4</v>
      </c>
      <c r="N27" s="520">
        <v>5</v>
      </c>
      <c r="O27" s="1633">
        <v>67</v>
      </c>
      <c r="P27" s="1638">
        <f t="shared" si="0"/>
        <v>3.4029850746268657</v>
      </c>
    </row>
    <row r="28" spans="1:16" s="119" customFormat="1" ht="15" customHeight="1" x14ac:dyDescent="0.3">
      <c r="A28" s="355"/>
      <c r="B28" s="505" t="s">
        <v>600</v>
      </c>
      <c r="C28" s="1700">
        <f>SUM(C13:C27)</f>
        <v>18214</v>
      </c>
      <c r="D28" s="1701">
        <f>SUM(D13:D27)</f>
        <v>7466</v>
      </c>
      <c r="E28" s="1625">
        <f>SUM(E13:E27)</f>
        <v>25680</v>
      </c>
      <c r="H28" s="355"/>
      <c r="I28" s="1626" t="s">
        <v>599</v>
      </c>
      <c r="J28" s="1627">
        <f>SUM(J13:J27)</f>
        <v>657</v>
      </c>
      <c r="K28" s="1628">
        <f>SUM(K13:K27)</f>
        <v>298</v>
      </c>
      <c r="L28" s="1628">
        <f t="shared" ref="L28:O28" si="2">SUM(L13:L27)</f>
        <v>111</v>
      </c>
      <c r="M28" s="1628">
        <f t="shared" si="2"/>
        <v>127</v>
      </c>
      <c r="N28" s="1629">
        <f t="shared" si="2"/>
        <v>52</v>
      </c>
      <c r="O28" s="1630">
        <f t="shared" si="2"/>
        <v>1245</v>
      </c>
      <c r="P28" s="1631">
        <f t="shared" si="0"/>
        <v>3.374698795180723</v>
      </c>
    </row>
    <row r="29" spans="1:16" s="239" customFormat="1" ht="15" customHeight="1" x14ac:dyDescent="0.3">
      <c r="A29" s="204"/>
      <c r="B29" s="371" t="s">
        <v>551</v>
      </c>
      <c r="C29" s="1702">
        <v>16000</v>
      </c>
      <c r="D29" s="1703">
        <v>8030</v>
      </c>
      <c r="E29" s="1704">
        <v>24030</v>
      </c>
      <c r="H29" s="204"/>
      <c r="I29" s="1054" t="s">
        <v>553</v>
      </c>
      <c r="J29" s="635">
        <v>846</v>
      </c>
      <c r="K29" s="418">
        <v>214</v>
      </c>
      <c r="L29" s="418">
        <v>89</v>
      </c>
      <c r="M29" s="418">
        <v>81</v>
      </c>
      <c r="N29" s="638">
        <v>49</v>
      </c>
      <c r="O29" s="645">
        <v>1279</v>
      </c>
      <c r="P29" s="641">
        <v>2.8717748240813137</v>
      </c>
    </row>
    <row r="30" spans="1:16" s="239" customFormat="1" ht="15" customHeight="1" x14ac:dyDescent="0.3">
      <c r="A30" s="204"/>
      <c r="B30" s="371" t="s">
        <v>495</v>
      </c>
      <c r="C30" s="1702">
        <v>16314</v>
      </c>
      <c r="D30" s="1703">
        <v>7245</v>
      </c>
      <c r="E30" s="1704">
        <v>23559</v>
      </c>
      <c r="H30" s="204"/>
      <c r="I30" s="1054" t="s">
        <v>497</v>
      </c>
      <c r="J30" s="635">
        <v>890</v>
      </c>
      <c r="K30" s="418">
        <v>210</v>
      </c>
      <c r="L30" s="418">
        <v>125</v>
      </c>
      <c r="M30" s="418">
        <v>122</v>
      </c>
      <c r="N30" s="638">
        <v>51</v>
      </c>
      <c r="O30" s="645">
        <v>1398</v>
      </c>
      <c r="P30" s="641">
        <v>3.0758226037195993</v>
      </c>
    </row>
    <row r="31" spans="1:16" s="239" customFormat="1" ht="15" customHeight="1" x14ac:dyDescent="0.3">
      <c r="A31" s="204"/>
      <c r="B31" s="371" t="s">
        <v>473</v>
      </c>
      <c r="C31" s="1702">
        <v>17304</v>
      </c>
      <c r="D31" s="1703">
        <v>7960</v>
      </c>
      <c r="E31" s="1704">
        <v>25264</v>
      </c>
      <c r="H31" s="204"/>
      <c r="I31" s="1054" t="s">
        <v>475</v>
      </c>
      <c r="J31" s="635">
        <v>845</v>
      </c>
      <c r="K31" s="418">
        <v>256</v>
      </c>
      <c r="L31" s="418">
        <v>149</v>
      </c>
      <c r="M31" s="418">
        <v>106</v>
      </c>
      <c r="N31" s="638">
        <v>56</v>
      </c>
      <c r="O31" s="645">
        <v>1412</v>
      </c>
      <c r="P31" s="641">
        <v>3.1207507082152977</v>
      </c>
    </row>
    <row r="32" spans="1:16" s="239" customFormat="1" ht="15" customHeight="1" x14ac:dyDescent="0.3">
      <c r="A32" s="204"/>
      <c r="B32" s="371" t="s">
        <v>376</v>
      </c>
      <c r="C32" s="1197">
        <v>18038</v>
      </c>
      <c r="D32" s="1198">
        <v>7586</v>
      </c>
      <c r="E32" s="1199">
        <v>25624</v>
      </c>
      <c r="H32" s="204"/>
      <c r="I32" s="1054" t="s">
        <v>372</v>
      </c>
      <c r="J32" s="635">
        <v>832</v>
      </c>
      <c r="K32" s="418">
        <v>282</v>
      </c>
      <c r="L32" s="418">
        <v>112</v>
      </c>
      <c r="M32" s="418">
        <v>126</v>
      </c>
      <c r="N32" s="638">
        <v>60</v>
      </c>
      <c r="O32" s="645">
        <v>1412</v>
      </c>
      <c r="P32" s="641">
        <v>3.1926345609065154</v>
      </c>
    </row>
    <row r="33" spans="1:16" s="239" customFormat="1" ht="15" customHeight="1" x14ac:dyDescent="0.3">
      <c r="A33" s="204"/>
      <c r="B33" s="371" t="s">
        <v>330</v>
      </c>
      <c r="C33" s="1197">
        <v>18180</v>
      </c>
      <c r="D33" s="1198">
        <v>7228</v>
      </c>
      <c r="E33" s="1199">
        <v>25408</v>
      </c>
      <c r="H33" s="204"/>
      <c r="I33" s="1054" t="s">
        <v>333</v>
      </c>
      <c r="J33" s="635">
        <v>861</v>
      </c>
      <c r="K33" s="418">
        <v>290</v>
      </c>
      <c r="L33" s="418">
        <v>119</v>
      </c>
      <c r="M33" s="418">
        <v>113</v>
      </c>
      <c r="N33" s="638">
        <v>46</v>
      </c>
      <c r="O33" s="645">
        <v>1429</v>
      </c>
      <c r="P33" s="641">
        <v>3.0269419174247725</v>
      </c>
    </row>
    <row r="34" spans="1:16" s="239" customFormat="1" ht="15" customHeight="1" x14ac:dyDescent="0.3">
      <c r="A34" s="204"/>
      <c r="B34" s="371" t="s">
        <v>312</v>
      </c>
      <c r="C34" s="1197">
        <v>18463</v>
      </c>
      <c r="D34" s="1198">
        <v>7293</v>
      </c>
      <c r="E34" s="1199">
        <v>25756</v>
      </c>
      <c r="H34" s="204"/>
      <c r="I34" s="1054" t="s">
        <v>296</v>
      </c>
      <c r="J34" s="635">
        <v>624</v>
      </c>
      <c r="K34" s="418">
        <v>192</v>
      </c>
      <c r="L34" s="418">
        <v>68</v>
      </c>
      <c r="M34" s="418">
        <v>131</v>
      </c>
      <c r="N34" s="638">
        <v>70</v>
      </c>
      <c r="O34" s="645">
        <v>1085</v>
      </c>
      <c r="P34" s="641">
        <v>3.5677419354838711</v>
      </c>
    </row>
    <row r="35" spans="1:16" s="239" customFormat="1" ht="15" customHeight="1" thickBot="1" x14ac:dyDescent="0.35">
      <c r="A35" s="390"/>
      <c r="B35" s="389" t="s">
        <v>231</v>
      </c>
      <c r="C35" s="1200">
        <v>18105</v>
      </c>
      <c r="D35" s="1201">
        <v>7696</v>
      </c>
      <c r="E35" s="1202">
        <v>25801</v>
      </c>
      <c r="H35" s="390"/>
      <c r="I35" s="1055" t="s">
        <v>239</v>
      </c>
      <c r="J35" s="635">
        <v>576</v>
      </c>
      <c r="K35" s="418">
        <v>279</v>
      </c>
      <c r="L35" s="418">
        <v>134</v>
      </c>
      <c r="M35" s="418">
        <v>126</v>
      </c>
      <c r="N35" s="638">
        <v>140</v>
      </c>
      <c r="O35" s="645">
        <v>1255</v>
      </c>
      <c r="P35" s="642">
        <v>4.1314741035856573</v>
      </c>
    </row>
    <row r="36" spans="1:16" s="239" customFormat="1" ht="15" hidden="1" customHeight="1" outlineLevel="1" x14ac:dyDescent="0.3">
      <c r="A36" s="204"/>
      <c r="B36" s="371" t="s">
        <v>156</v>
      </c>
      <c r="C36" s="518">
        <v>18498</v>
      </c>
      <c r="D36" s="422">
        <v>7888</v>
      </c>
      <c r="E36" s="577">
        <v>26386</v>
      </c>
      <c r="H36" s="204"/>
      <c r="I36" s="1054" t="s">
        <v>236</v>
      </c>
      <c r="J36" s="636">
        <v>695</v>
      </c>
      <c r="K36" s="356">
        <v>231</v>
      </c>
      <c r="L36" s="356">
        <v>142</v>
      </c>
      <c r="M36" s="356">
        <v>124</v>
      </c>
      <c r="N36" s="639">
        <v>58</v>
      </c>
      <c r="O36" s="646">
        <v>1250</v>
      </c>
      <c r="P36" s="643">
        <v>3.4060000000000001</v>
      </c>
    </row>
    <row r="37" spans="1:16" s="119" customFormat="1" ht="15" hidden="1" customHeight="1" outlineLevel="1" thickBot="1" x14ac:dyDescent="0.35">
      <c r="A37" s="354"/>
      <c r="B37" s="218" t="s">
        <v>134</v>
      </c>
      <c r="C37" s="517">
        <v>18550</v>
      </c>
      <c r="D37" s="282">
        <v>7822</v>
      </c>
      <c r="E37" s="515">
        <v>26372</v>
      </c>
      <c r="H37" s="390"/>
      <c r="I37" s="1055" t="s">
        <v>237</v>
      </c>
      <c r="J37" s="637">
        <v>988</v>
      </c>
      <c r="K37" s="520">
        <v>310</v>
      </c>
      <c r="L37" s="520">
        <v>178</v>
      </c>
      <c r="M37" s="520">
        <v>146</v>
      </c>
      <c r="N37" s="640">
        <v>120</v>
      </c>
      <c r="O37" s="647">
        <v>1742</v>
      </c>
      <c r="P37" s="644">
        <v>3.4764638346727899</v>
      </c>
    </row>
    <row r="38" spans="1:16" s="119" customFormat="1" ht="15" hidden="1" customHeight="1" outlineLevel="1" x14ac:dyDescent="0.3">
      <c r="A38" s="204"/>
      <c r="B38" s="371" t="s">
        <v>267</v>
      </c>
      <c r="C38" s="518">
        <v>18063</v>
      </c>
      <c r="D38" s="422">
        <v>8201</v>
      </c>
      <c r="E38" s="577">
        <v>26264</v>
      </c>
      <c r="H38" s="417"/>
      <c r="I38" s="378" t="s">
        <v>238</v>
      </c>
      <c r="J38" s="418">
        <v>942</v>
      </c>
      <c r="K38" s="418">
        <v>284</v>
      </c>
      <c r="L38" s="418">
        <v>193</v>
      </c>
      <c r="M38" s="418">
        <v>136</v>
      </c>
      <c r="N38" s="418">
        <v>66</v>
      </c>
      <c r="O38" s="418">
        <v>1621</v>
      </c>
      <c r="P38" s="419">
        <v>3.2362739049969154</v>
      </c>
    </row>
    <row r="39" spans="1:16" s="119" customFormat="1" ht="15" hidden="1" customHeight="1" outlineLevel="1" thickBot="1" x14ac:dyDescent="0.35">
      <c r="A39" s="354"/>
      <c r="B39" s="218" t="s">
        <v>268</v>
      </c>
      <c r="C39" s="517">
        <v>16540</v>
      </c>
      <c r="D39" s="282">
        <v>8108</v>
      </c>
      <c r="E39" s="515">
        <v>24648</v>
      </c>
      <c r="H39" s="413"/>
      <c r="I39" s="230" t="s">
        <v>21</v>
      </c>
      <c r="J39" s="356">
        <v>813</v>
      </c>
      <c r="K39" s="356">
        <v>301</v>
      </c>
      <c r="L39" s="356">
        <v>228</v>
      </c>
      <c r="M39" s="356">
        <v>175</v>
      </c>
      <c r="N39" s="356">
        <v>124</v>
      </c>
      <c r="O39" s="356">
        <v>1641</v>
      </c>
      <c r="P39" s="414">
        <v>3.8546617915904937</v>
      </c>
    </row>
    <row r="40" spans="1:16" s="9" customFormat="1" ht="15" hidden="1" customHeight="1" outlineLevel="1" collapsed="1" x14ac:dyDescent="0.3"/>
    <row r="41" spans="1:16" s="9" customFormat="1" ht="15" customHeight="1" collapsed="1" x14ac:dyDescent="0.3">
      <c r="H41" s="652" t="s">
        <v>371</v>
      </c>
    </row>
    <row r="42" spans="1:16" s="9" customFormat="1" ht="15" customHeight="1" x14ac:dyDescent="0.3"/>
    <row r="43" spans="1:16" s="14" customFormat="1" ht="30" customHeight="1" x14ac:dyDescent="0.3"/>
    <row r="44" spans="1:16" s="4" customFormat="1" ht="86.25" customHeight="1" x14ac:dyDescent="0.3"/>
    <row r="45" spans="1:16" ht="17.25" customHeight="1" x14ac:dyDescent="0.3"/>
    <row r="50" ht="19.649999999999999" customHeight="1" x14ac:dyDescent="0.3"/>
    <row r="60" s="9" customFormat="1" x14ac:dyDescent="0.3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G47"/>
  <sheetViews>
    <sheetView showGridLines="0" topLeftCell="A4" zoomScale="60" zoomScaleNormal="60" workbookViewId="0">
      <selection activeCell="W7" sqref="W7"/>
    </sheetView>
  </sheetViews>
  <sheetFormatPr baseColWidth="10" defaultColWidth="11.4609375" defaultRowHeight="12.45" outlineLevelRow="1" x14ac:dyDescent="0.3"/>
  <cols>
    <col min="1" max="1" width="4.84375" style="724" customWidth="1"/>
    <col min="2" max="2" width="22" style="383" bestFit="1" customWidth="1"/>
    <col min="3" max="7" width="8.3046875" style="383" customWidth="1"/>
    <col min="8" max="8" width="9.69140625" style="383" customWidth="1"/>
    <col min="9" max="9" width="6.84375" style="383" hidden="1" customWidth="1"/>
    <col min="10" max="14" width="8.3046875" style="383" customWidth="1"/>
    <col min="15" max="15" width="9.69140625" style="383" customWidth="1"/>
    <col min="16" max="16" width="8.53515625" style="383" hidden="1" customWidth="1"/>
    <col min="17" max="17" width="13.3046875" style="383" hidden="1" customWidth="1"/>
    <col min="18" max="18" width="11.4609375" style="383" customWidth="1"/>
    <col min="19" max="19" width="11.4609375" style="384" customWidth="1"/>
    <col min="20" max="16384" width="11.4609375" style="383"/>
  </cols>
  <sheetData>
    <row r="1" spans="1:33" x14ac:dyDescent="0.3">
      <c r="A1" s="652" t="s">
        <v>0</v>
      </c>
    </row>
    <row r="2" spans="1:33" x14ac:dyDescent="0.3">
      <c r="A2" s="652"/>
    </row>
    <row r="3" spans="1:33" x14ac:dyDescent="0.3">
      <c r="A3" s="652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35">
      <c r="A5" s="1253" t="s">
        <v>216</v>
      </c>
      <c r="S5" s="19"/>
    </row>
    <row r="6" spans="1:33" s="4" customFormat="1" ht="26.25" customHeight="1" thickBot="1" x14ac:dyDescent="0.35">
      <c r="A6" s="34"/>
      <c r="B6" s="704"/>
      <c r="C6" s="2157" t="s">
        <v>199</v>
      </c>
      <c r="D6" s="2158"/>
      <c r="E6" s="2158"/>
      <c r="F6" s="2158"/>
      <c r="G6" s="2158"/>
      <c r="H6" s="2158"/>
      <c r="I6" s="2159"/>
      <c r="J6" s="2157" t="s">
        <v>200</v>
      </c>
      <c r="K6" s="2158"/>
      <c r="L6" s="2158"/>
      <c r="M6" s="2158"/>
      <c r="N6" s="2158"/>
      <c r="O6" s="2159"/>
      <c r="P6" s="919"/>
      <c r="Q6" s="920"/>
      <c r="S6" s="19"/>
    </row>
    <row r="7" spans="1:33" s="4" customFormat="1" ht="76.5" customHeight="1" thickBot="1" x14ac:dyDescent="0.35">
      <c r="A7" s="5" t="s">
        <v>38</v>
      </c>
      <c r="B7" s="32" t="s">
        <v>3</v>
      </c>
      <c r="C7" s="1274" t="s">
        <v>39</v>
      </c>
      <c r="D7" s="1275" t="s">
        <v>40</v>
      </c>
      <c r="E7" s="1275" t="s">
        <v>41</v>
      </c>
      <c r="F7" s="1275" t="s">
        <v>42</v>
      </c>
      <c r="G7" s="1275" t="s">
        <v>196</v>
      </c>
      <c r="H7" s="1275" t="s">
        <v>198</v>
      </c>
      <c r="I7" s="1276" t="s">
        <v>103</v>
      </c>
      <c r="J7" s="1277" t="s">
        <v>39</v>
      </c>
      <c r="K7" s="1275" t="s">
        <v>40</v>
      </c>
      <c r="L7" s="1275" t="s">
        <v>41</v>
      </c>
      <c r="M7" s="1275" t="s">
        <v>42</v>
      </c>
      <c r="N7" s="1275" t="s">
        <v>197</v>
      </c>
      <c r="O7" s="1276" t="s">
        <v>198</v>
      </c>
      <c r="P7" s="22" t="s">
        <v>44</v>
      </c>
      <c r="Q7" s="22" t="s">
        <v>45</v>
      </c>
      <c r="S7" s="19"/>
    </row>
    <row r="8" spans="1:33" ht="15" customHeight="1" x14ac:dyDescent="0.35">
      <c r="A8" s="705">
        <v>1</v>
      </c>
      <c r="B8" s="706" t="s">
        <v>5</v>
      </c>
      <c r="C8" s="1056">
        <v>69</v>
      </c>
      <c r="D8" s="1057">
        <v>6</v>
      </c>
      <c r="E8" s="1057">
        <v>0</v>
      </c>
      <c r="F8" s="1060">
        <v>0</v>
      </c>
      <c r="G8" s="1058">
        <f>SUM(C8:F8)</f>
        <v>75</v>
      </c>
      <c r="H8" s="1938">
        <v>31</v>
      </c>
      <c r="I8" s="1059"/>
      <c r="J8" s="1056">
        <v>140</v>
      </c>
      <c r="K8" s="1057">
        <v>16</v>
      </c>
      <c r="L8" s="1057">
        <v>0</v>
      </c>
      <c r="M8" s="1060">
        <v>0</v>
      </c>
      <c r="N8" s="1058">
        <f>SUM(J8:M8)</f>
        <v>156</v>
      </c>
      <c r="O8" s="1938">
        <v>98</v>
      </c>
      <c r="P8" s="921">
        <v>0</v>
      </c>
      <c r="Q8" s="921">
        <v>1</v>
      </c>
      <c r="S8" s="412"/>
      <c r="T8" s="412"/>
      <c r="U8" s="412"/>
      <c r="V8" s="412"/>
      <c r="W8" s="412"/>
      <c r="X8" s="408"/>
      <c r="Y8" s="412"/>
      <c r="Z8" s="408"/>
      <c r="AA8" s="408"/>
      <c r="AB8" s="412"/>
      <c r="AC8" s="412"/>
      <c r="AD8" s="412"/>
      <c r="AE8" s="412"/>
      <c r="AF8" s="408"/>
      <c r="AG8" s="412"/>
    </row>
    <row r="9" spans="1:33" ht="15" customHeight="1" x14ac:dyDescent="0.35">
      <c r="A9" s="660">
        <v>2</v>
      </c>
      <c r="B9" s="70" t="s">
        <v>6</v>
      </c>
      <c r="C9" s="707">
        <v>23</v>
      </c>
      <c r="D9" s="708">
        <v>19</v>
      </c>
      <c r="E9" s="708">
        <v>1</v>
      </c>
      <c r="F9" s="1061">
        <v>0</v>
      </c>
      <c r="G9" s="709">
        <f>SUM(C9:F9)</f>
        <v>43</v>
      </c>
      <c r="H9" s="1939">
        <v>18</v>
      </c>
      <c r="I9" s="710"/>
      <c r="J9" s="707">
        <v>132</v>
      </c>
      <c r="K9" s="708">
        <v>78</v>
      </c>
      <c r="L9" s="708">
        <v>21</v>
      </c>
      <c r="M9" s="1061">
        <v>13</v>
      </c>
      <c r="N9" s="709">
        <f>SUM(J9:M9)</f>
        <v>244</v>
      </c>
      <c r="O9" s="1939">
        <v>107</v>
      </c>
      <c r="P9" s="922">
        <v>0</v>
      </c>
      <c r="Q9" s="922">
        <v>0</v>
      </c>
      <c r="S9" s="412"/>
      <c r="T9" s="412"/>
      <c r="U9" s="412"/>
      <c r="V9" s="412"/>
      <c r="W9" s="412"/>
      <c r="X9" s="408" t="s">
        <v>104</v>
      </c>
      <c r="Y9" s="412"/>
      <c r="Z9" s="408"/>
      <c r="AA9" s="408"/>
      <c r="AB9" s="412"/>
      <c r="AC9" s="412"/>
      <c r="AD9" s="412"/>
      <c r="AE9" s="412"/>
      <c r="AF9" s="408"/>
      <c r="AG9" s="412"/>
    </row>
    <row r="10" spans="1:33" ht="15" customHeight="1" x14ac:dyDescent="0.35">
      <c r="A10" s="660">
        <v>3</v>
      </c>
      <c r="B10" s="70" t="s">
        <v>7</v>
      </c>
      <c r="C10" s="707">
        <v>4</v>
      </c>
      <c r="D10" s="708">
        <v>1</v>
      </c>
      <c r="E10" s="708">
        <v>0</v>
      </c>
      <c r="F10" s="1061">
        <v>0</v>
      </c>
      <c r="G10" s="709">
        <f t="shared" ref="G10:G21" si="0">SUM(C10:F10)</f>
        <v>5</v>
      </c>
      <c r="H10" s="1939">
        <v>1</v>
      </c>
      <c r="I10" s="710"/>
      <c r="J10" s="707">
        <v>52</v>
      </c>
      <c r="K10" s="708">
        <v>33</v>
      </c>
      <c r="L10" s="708">
        <v>7</v>
      </c>
      <c r="M10" s="1061">
        <v>0</v>
      </c>
      <c r="N10" s="709">
        <f t="shared" ref="N10:N21" si="1">SUM(J10:M10)</f>
        <v>92</v>
      </c>
      <c r="O10" s="1939">
        <v>20</v>
      </c>
      <c r="P10" s="922">
        <v>0</v>
      </c>
      <c r="Q10" s="922">
        <v>0</v>
      </c>
      <c r="S10" s="412"/>
      <c r="T10" s="412"/>
      <c r="U10" s="412"/>
      <c r="V10" s="412"/>
      <c r="W10" s="412"/>
      <c r="X10" s="408"/>
      <c r="Y10" s="412"/>
      <c r="Z10" s="408"/>
      <c r="AA10" s="408"/>
      <c r="AB10" s="412"/>
      <c r="AC10" s="412"/>
      <c r="AD10" s="412"/>
      <c r="AE10" s="412"/>
      <c r="AF10" s="408"/>
      <c r="AG10" s="412"/>
    </row>
    <row r="11" spans="1:33" ht="15" customHeight="1" x14ac:dyDescent="0.35">
      <c r="A11" s="660">
        <v>4</v>
      </c>
      <c r="B11" s="70" t="s">
        <v>8</v>
      </c>
      <c r="C11" s="707">
        <v>0</v>
      </c>
      <c r="D11" s="708">
        <v>2</v>
      </c>
      <c r="E11" s="708">
        <v>0</v>
      </c>
      <c r="F11" s="1061">
        <v>1</v>
      </c>
      <c r="G11" s="709">
        <f t="shared" si="0"/>
        <v>3</v>
      </c>
      <c r="H11" s="1939">
        <v>2</v>
      </c>
      <c r="I11" s="711"/>
      <c r="J11" s="707">
        <v>63</v>
      </c>
      <c r="K11" s="708">
        <v>12</v>
      </c>
      <c r="L11" s="708">
        <v>3</v>
      </c>
      <c r="M11" s="1061">
        <v>1</v>
      </c>
      <c r="N11" s="709">
        <f t="shared" si="1"/>
        <v>79</v>
      </c>
      <c r="O11" s="1939">
        <v>50</v>
      </c>
      <c r="P11" s="922">
        <v>0</v>
      </c>
      <c r="Q11" s="922">
        <v>0</v>
      </c>
      <c r="S11" s="412"/>
      <c r="T11" s="412"/>
      <c r="U11" s="412"/>
      <c r="V11" s="412"/>
      <c r="W11" s="412"/>
      <c r="X11" s="408"/>
      <c r="Y11" s="412"/>
      <c r="Z11" s="408"/>
      <c r="AA11" s="408"/>
      <c r="AB11" s="412"/>
      <c r="AC11" s="412"/>
      <c r="AD11" s="412"/>
      <c r="AE11" s="412"/>
      <c r="AF11" s="408"/>
      <c r="AG11" s="412"/>
    </row>
    <row r="12" spans="1:33" ht="15" customHeight="1" x14ac:dyDescent="0.35">
      <c r="A12" s="660">
        <v>5</v>
      </c>
      <c r="B12" s="70" t="s">
        <v>9</v>
      </c>
      <c r="C12" s="707">
        <v>2</v>
      </c>
      <c r="D12" s="708">
        <v>1</v>
      </c>
      <c r="E12" s="708">
        <v>4</v>
      </c>
      <c r="F12" s="1061">
        <v>0</v>
      </c>
      <c r="G12" s="709">
        <f t="shared" si="0"/>
        <v>7</v>
      </c>
      <c r="H12" s="1939">
        <v>7</v>
      </c>
      <c r="I12" s="711"/>
      <c r="J12" s="707">
        <v>62</v>
      </c>
      <c r="K12" s="708">
        <v>46</v>
      </c>
      <c r="L12" s="708">
        <v>9</v>
      </c>
      <c r="M12" s="1061">
        <v>2</v>
      </c>
      <c r="N12" s="709">
        <f t="shared" si="1"/>
        <v>119</v>
      </c>
      <c r="O12" s="1939">
        <v>70</v>
      </c>
      <c r="P12" s="922">
        <v>0</v>
      </c>
      <c r="Q12" s="922">
        <v>0</v>
      </c>
      <c r="S12" s="412"/>
      <c r="T12" s="412"/>
      <c r="U12" s="412"/>
      <c r="V12" s="412"/>
      <c r="W12" s="412"/>
      <c r="X12" s="408"/>
      <c r="Y12" s="412"/>
      <c r="Z12" s="408"/>
      <c r="AA12" s="408"/>
      <c r="AB12" s="412"/>
      <c r="AC12" s="412"/>
      <c r="AD12" s="412"/>
      <c r="AE12" s="412"/>
      <c r="AF12" s="408"/>
      <c r="AG12" s="412"/>
    </row>
    <row r="13" spans="1:33" ht="15" customHeight="1" x14ac:dyDescent="0.35">
      <c r="A13" s="660">
        <v>6</v>
      </c>
      <c r="B13" s="70" t="s">
        <v>10</v>
      </c>
      <c r="C13" s="707">
        <v>0</v>
      </c>
      <c r="D13" s="708">
        <v>0</v>
      </c>
      <c r="E13" s="708">
        <v>0</v>
      </c>
      <c r="F13" s="1061">
        <v>0</v>
      </c>
      <c r="G13" s="709">
        <f t="shared" si="0"/>
        <v>0</v>
      </c>
      <c r="H13" s="1939">
        <v>0</v>
      </c>
      <c r="I13" s="711"/>
      <c r="J13" s="707">
        <v>19</v>
      </c>
      <c r="K13" s="708">
        <v>11</v>
      </c>
      <c r="L13" s="708">
        <v>11</v>
      </c>
      <c r="M13" s="1061">
        <v>4</v>
      </c>
      <c r="N13" s="709">
        <f t="shared" si="1"/>
        <v>45</v>
      </c>
      <c r="O13" s="1939">
        <v>25</v>
      </c>
      <c r="P13" s="922">
        <v>0</v>
      </c>
      <c r="Q13" s="922">
        <v>0</v>
      </c>
      <c r="S13" s="412"/>
      <c r="T13" s="412"/>
      <c r="U13" s="412"/>
      <c r="V13" s="412"/>
      <c r="W13" s="412"/>
      <c r="X13" s="408"/>
      <c r="Y13" s="412"/>
      <c r="Z13" s="408"/>
      <c r="AA13" s="408"/>
      <c r="AB13" s="412"/>
      <c r="AC13" s="412"/>
      <c r="AD13" s="412"/>
      <c r="AE13" s="412"/>
      <c r="AF13" s="408"/>
      <c r="AG13" s="412"/>
    </row>
    <row r="14" spans="1:33" ht="15" customHeight="1" x14ac:dyDescent="0.3">
      <c r="A14" s="660">
        <v>7</v>
      </c>
      <c r="B14" s="70" t="s">
        <v>11</v>
      </c>
      <c r="C14" s="707">
        <v>0</v>
      </c>
      <c r="D14" s="708">
        <v>0</v>
      </c>
      <c r="E14" s="708">
        <v>0</v>
      </c>
      <c r="F14" s="1061">
        <v>0</v>
      </c>
      <c r="G14" s="709">
        <f t="shared" si="0"/>
        <v>0</v>
      </c>
      <c r="H14" s="1939">
        <v>0</v>
      </c>
      <c r="I14" s="711"/>
      <c r="J14" s="707">
        <v>10</v>
      </c>
      <c r="K14" s="708">
        <v>9</v>
      </c>
      <c r="L14" s="708">
        <v>1</v>
      </c>
      <c r="M14" s="1061">
        <v>1</v>
      </c>
      <c r="N14" s="709">
        <f t="shared" si="1"/>
        <v>21</v>
      </c>
      <c r="O14" s="1939">
        <v>18</v>
      </c>
      <c r="P14" s="922">
        <v>0</v>
      </c>
      <c r="Q14" s="922">
        <v>0</v>
      </c>
      <c r="S14" s="1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3">
      <c r="A15" s="660">
        <v>8</v>
      </c>
      <c r="B15" s="70" t="s">
        <v>12</v>
      </c>
      <c r="C15" s="707">
        <v>3</v>
      </c>
      <c r="D15" s="708">
        <v>0</v>
      </c>
      <c r="E15" s="708">
        <v>0</v>
      </c>
      <c r="F15" s="1061">
        <v>0</v>
      </c>
      <c r="G15" s="709">
        <f t="shared" si="0"/>
        <v>3</v>
      </c>
      <c r="H15" s="1939">
        <v>0</v>
      </c>
      <c r="I15" s="711"/>
      <c r="J15" s="707">
        <v>31</v>
      </c>
      <c r="K15" s="708">
        <v>4</v>
      </c>
      <c r="L15" s="708">
        <v>0</v>
      </c>
      <c r="M15" s="1061">
        <v>0</v>
      </c>
      <c r="N15" s="709">
        <f t="shared" si="1"/>
        <v>35</v>
      </c>
      <c r="O15" s="1939">
        <v>18</v>
      </c>
      <c r="P15" s="922">
        <v>0</v>
      </c>
      <c r="Q15" s="922">
        <v>0</v>
      </c>
      <c r="S15" s="1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3">
      <c r="A16" s="660">
        <v>9</v>
      </c>
      <c r="B16" s="70" t="s">
        <v>13</v>
      </c>
      <c r="C16" s="707">
        <v>6</v>
      </c>
      <c r="D16" s="708">
        <v>1</v>
      </c>
      <c r="E16" s="708">
        <v>0</v>
      </c>
      <c r="F16" s="1061">
        <v>0</v>
      </c>
      <c r="G16" s="709">
        <f t="shared" si="0"/>
        <v>7</v>
      </c>
      <c r="H16" s="1939">
        <v>2</v>
      </c>
      <c r="I16" s="710"/>
      <c r="J16" s="707">
        <v>44</v>
      </c>
      <c r="K16" s="708">
        <v>5</v>
      </c>
      <c r="L16" s="708">
        <v>0</v>
      </c>
      <c r="M16" s="1061">
        <v>1</v>
      </c>
      <c r="N16" s="709">
        <f t="shared" si="1"/>
        <v>50</v>
      </c>
      <c r="O16" s="1939">
        <v>16</v>
      </c>
      <c r="P16" s="922">
        <v>0</v>
      </c>
      <c r="Q16" s="922">
        <v>0</v>
      </c>
      <c r="S16" s="1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3">
      <c r="A17" s="660">
        <v>10</v>
      </c>
      <c r="B17" s="70" t="s">
        <v>14</v>
      </c>
      <c r="C17" s="707">
        <v>6</v>
      </c>
      <c r="D17" s="708">
        <v>8</v>
      </c>
      <c r="E17" s="708">
        <v>0</v>
      </c>
      <c r="F17" s="1061">
        <v>0</v>
      </c>
      <c r="G17" s="709">
        <f t="shared" si="0"/>
        <v>14</v>
      </c>
      <c r="H17" s="1939">
        <v>2</v>
      </c>
      <c r="I17" s="710"/>
      <c r="J17" s="707">
        <v>54</v>
      </c>
      <c r="K17" s="708">
        <v>26</v>
      </c>
      <c r="L17" s="708">
        <v>6</v>
      </c>
      <c r="M17" s="1061">
        <v>0</v>
      </c>
      <c r="N17" s="709">
        <f t="shared" si="1"/>
        <v>86</v>
      </c>
      <c r="O17" s="1939">
        <v>22</v>
      </c>
      <c r="P17" s="922">
        <v>0</v>
      </c>
      <c r="Q17" s="922">
        <v>0</v>
      </c>
      <c r="S17" s="1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3">
      <c r="A18" s="660">
        <v>11</v>
      </c>
      <c r="B18" s="70" t="s">
        <v>15</v>
      </c>
      <c r="C18" s="707">
        <v>6</v>
      </c>
      <c r="D18" s="708">
        <v>0</v>
      </c>
      <c r="E18" s="708">
        <v>0</v>
      </c>
      <c r="F18" s="1061">
        <v>0</v>
      </c>
      <c r="G18" s="709">
        <f t="shared" si="0"/>
        <v>6</v>
      </c>
      <c r="H18" s="1939">
        <v>5</v>
      </c>
      <c r="I18" s="710"/>
      <c r="J18" s="707">
        <v>33</v>
      </c>
      <c r="K18" s="708">
        <v>14</v>
      </c>
      <c r="L18" s="708">
        <v>4</v>
      </c>
      <c r="M18" s="1061">
        <v>1</v>
      </c>
      <c r="N18" s="709">
        <f t="shared" si="1"/>
        <v>52</v>
      </c>
      <c r="O18" s="1939">
        <v>30</v>
      </c>
      <c r="P18" s="922">
        <v>0</v>
      </c>
      <c r="Q18" s="922">
        <v>0</v>
      </c>
      <c r="R18" s="383" t="s">
        <v>104</v>
      </c>
      <c r="S18" s="1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3">
      <c r="A19" s="660">
        <v>12</v>
      </c>
      <c r="B19" s="70" t="s">
        <v>16</v>
      </c>
      <c r="C19" s="707">
        <v>41</v>
      </c>
      <c r="D19" s="708">
        <v>16</v>
      </c>
      <c r="E19" s="708">
        <v>0</v>
      </c>
      <c r="F19" s="1061">
        <v>0</v>
      </c>
      <c r="G19" s="709">
        <f t="shared" si="0"/>
        <v>57</v>
      </c>
      <c r="H19" s="1939">
        <v>41</v>
      </c>
      <c r="I19" s="710"/>
      <c r="J19" s="707">
        <v>82</v>
      </c>
      <c r="K19" s="708">
        <v>29</v>
      </c>
      <c r="L19" s="708">
        <v>10</v>
      </c>
      <c r="M19" s="1061">
        <v>0</v>
      </c>
      <c r="N19" s="709">
        <f t="shared" si="1"/>
        <v>121</v>
      </c>
      <c r="O19" s="1939">
        <v>68</v>
      </c>
      <c r="P19" s="922">
        <v>0</v>
      </c>
      <c r="Q19" s="922">
        <v>0</v>
      </c>
      <c r="S19" s="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3">
      <c r="A20" s="660">
        <v>13</v>
      </c>
      <c r="B20" s="70" t="s">
        <v>17</v>
      </c>
      <c r="C20" s="707">
        <v>6</v>
      </c>
      <c r="D20" s="708">
        <v>12</v>
      </c>
      <c r="E20" s="708">
        <v>4</v>
      </c>
      <c r="F20" s="1061">
        <v>0</v>
      </c>
      <c r="G20" s="709">
        <f t="shared" si="0"/>
        <v>22</v>
      </c>
      <c r="H20" s="1939">
        <v>1</v>
      </c>
      <c r="I20" s="710"/>
      <c r="J20" s="707">
        <v>30</v>
      </c>
      <c r="K20" s="708">
        <v>17</v>
      </c>
      <c r="L20" s="708">
        <v>3</v>
      </c>
      <c r="M20" s="1061">
        <v>1</v>
      </c>
      <c r="N20" s="709">
        <f t="shared" si="1"/>
        <v>51</v>
      </c>
      <c r="O20" s="1939">
        <v>11</v>
      </c>
      <c r="P20" s="922">
        <v>0</v>
      </c>
      <c r="Q20" s="922">
        <v>0</v>
      </c>
      <c r="S20" s="1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3">
      <c r="A21" s="660">
        <v>14</v>
      </c>
      <c r="B21" s="70" t="s">
        <v>18</v>
      </c>
      <c r="C21" s="707">
        <v>0</v>
      </c>
      <c r="D21" s="708">
        <v>2</v>
      </c>
      <c r="E21" s="708">
        <v>0</v>
      </c>
      <c r="F21" s="1061">
        <v>0</v>
      </c>
      <c r="G21" s="709">
        <f t="shared" si="0"/>
        <v>2</v>
      </c>
      <c r="H21" s="1939">
        <v>2</v>
      </c>
      <c r="I21" s="710"/>
      <c r="J21" s="707">
        <v>13</v>
      </c>
      <c r="K21" s="708">
        <v>10</v>
      </c>
      <c r="L21" s="708">
        <v>0</v>
      </c>
      <c r="M21" s="1061">
        <v>3</v>
      </c>
      <c r="N21" s="709">
        <f t="shared" si="1"/>
        <v>26</v>
      </c>
      <c r="O21" s="1939">
        <v>15</v>
      </c>
      <c r="P21" s="922">
        <v>0</v>
      </c>
      <c r="Q21" s="922">
        <v>0</v>
      </c>
      <c r="S21" s="19"/>
      <c r="T21" s="4"/>
      <c r="U21" s="4" t="s">
        <v>104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35">
      <c r="A22" s="712">
        <v>15</v>
      </c>
      <c r="B22" s="161" t="s">
        <v>19</v>
      </c>
      <c r="C22" s="713">
        <v>7</v>
      </c>
      <c r="D22" s="714">
        <v>7</v>
      </c>
      <c r="E22" s="714">
        <v>0</v>
      </c>
      <c r="F22" s="1062">
        <v>9</v>
      </c>
      <c r="G22" s="715">
        <f>SUM(C22:F22)</f>
        <v>23</v>
      </c>
      <c r="H22" s="1940">
        <v>8</v>
      </c>
      <c r="I22" s="716"/>
      <c r="J22" s="713">
        <v>33</v>
      </c>
      <c r="K22" s="714">
        <v>38</v>
      </c>
      <c r="L22" s="714">
        <v>7</v>
      </c>
      <c r="M22" s="1062">
        <v>7</v>
      </c>
      <c r="N22" s="715">
        <f>SUM(J22:M22)</f>
        <v>85</v>
      </c>
      <c r="O22" s="715">
        <v>35</v>
      </c>
      <c r="P22" s="923">
        <v>0</v>
      </c>
      <c r="Q22" s="923">
        <v>0</v>
      </c>
      <c r="S22" s="19"/>
      <c r="T22" s="4"/>
      <c r="U22" s="4"/>
      <c r="V22" s="4"/>
      <c r="W22" s="4" t="s">
        <v>104</v>
      </c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" customHeight="1" thickBot="1" x14ac:dyDescent="0.35">
      <c r="A23" s="1709"/>
      <c r="B23" s="1902" t="s">
        <v>598</v>
      </c>
      <c r="C23" s="1903">
        <f>SUM(C8:C22)</f>
        <v>173</v>
      </c>
      <c r="D23" s="1891">
        <f t="shared" ref="D23:O23" si="2">SUM(D8:D22)</f>
        <v>75</v>
      </c>
      <c r="E23" s="1891">
        <f t="shared" si="2"/>
        <v>9</v>
      </c>
      <c r="F23" s="1904">
        <f t="shared" si="2"/>
        <v>10</v>
      </c>
      <c r="G23" s="1905">
        <f t="shared" si="2"/>
        <v>267</v>
      </c>
      <c r="H23" s="1905">
        <f t="shared" si="2"/>
        <v>120</v>
      </c>
      <c r="I23" s="1906">
        <f t="shared" si="2"/>
        <v>0</v>
      </c>
      <c r="J23" s="1891">
        <f t="shared" si="2"/>
        <v>798</v>
      </c>
      <c r="K23" s="1891">
        <f t="shared" si="2"/>
        <v>348</v>
      </c>
      <c r="L23" s="1891">
        <f t="shared" si="2"/>
        <v>82</v>
      </c>
      <c r="M23" s="1904">
        <f t="shared" si="2"/>
        <v>34</v>
      </c>
      <c r="N23" s="1905">
        <f t="shared" ref="N23" si="3">SUM(N8:N22)</f>
        <v>1262</v>
      </c>
      <c r="O23" s="1907">
        <f t="shared" si="2"/>
        <v>603</v>
      </c>
      <c r="P23" s="924">
        <v>0</v>
      </c>
      <c r="Q23" s="924">
        <v>1</v>
      </c>
      <c r="S23" s="506"/>
      <c r="T23" s="925"/>
      <c r="U23" s="925"/>
      <c r="V23" s="925"/>
      <c r="W23" s="925"/>
      <c r="X23" s="925"/>
      <c r="Y23" s="925"/>
      <c r="Z23" s="925"/>
      <c r="AA23" s="925"/>
      <c r="AB23" s="925"/>
      <c r="AC23" s="925"/>
      <c r="AD23" s="925"/>
      <c r="AE23" s="925"/>
      <c r="AF23" s="925"/>
      <c r="AG23" s="925"/>
    </row>
    <row r="24" spans="1:33" ht="15" customHeight="1" thickBot="1" x14ac:dyDescent="0.35">
      <c r="A24" s="2045"/>
      <c r="B24" s="429" t="s">
        <v>589</v>
      </c>
      <c r="C24" s="226">
        <v>92</v>
      </c>
      <c r="D24" s="1930">
        <v>47</v>
      </c>
      <c r="E24" s="1930">
        <v>14</v>
      </c>
      <c r="F24" s="2046">
        <v>8</v>
      </c>
      <c r="G24" s="2047">
        <v>161</v>
      </c>
      <c r="H24" s="2047">
        <v>92</v>
      </c>
      <c r="I24" s="433">
        <v>0</v>
      </c>
      <c r="J24" s="2048">
        <v>492</v>
      </c>
      <c r="K24" s="1930">
        <v>234</v>
      </c>
      <c r="L24" s="1930">
        <v>71</v>
      </c>
      <c r="M24" s="2046">
        <v>24</v>
      </c>
      <c r="N24" s="2047">
        <v>821</v>
      </c>
      <c r="O24" s="2049">
        <v>423</v>
      </c>
      <c r="P24" s="924">
        <v>0</v>
      </c>
      <c r="Q24" s="924">
        <v>1</v>
      </c>
      <c r="S24" s="506"/>
      <c r="T24" s="925"/>
      <c r="U24" s="925"/>
      <c r="V24" s="925"/>
      <c r="W24" s="925"/>
      <c r="X24" s="925"/>
      <c r="Y24" s="925"/>
      <c r="Z24" s="925"/>
      <c r="AA24" s="925"/>
      <c r="AB24" s="925"/>
      <c r="AC24" s="925"/>
      <c r="AD24" s="925"/>
      <c r="AE24" s="925"/>
      <c r="AF24" s="925"/>
      <c r="AG24" s="925"/>
    </row>
    <row r="25" spans="1:33" ht="15" customHeight="1" thickBot="1" x14ac:dyDescent="0.35">
      <c r="A25" s="660"/>
      <c r="B25" s="70" t="s">
        <v>552</v>
      </c>
      <c r="C25" s="707">
        <v>97</v>
      </c>
      <c r="D25" s="708">
        <v>79</v>
      </c>
      <c r="E25" s="708">
        <v>11</v>
      </c>
      <c r="F25" s="1061">
        <v>7</v>
      </c>
      <c r="G25" s="709">
        <v>194</v>
      </c>
      <c r="H25" s="709">
        <v>77</v>
      </c>
      <c r="I25" s="710">
        <v>0</v>
      </c>
      <c r="J25" s="707">
        <v>674</v>
      </c>
      <c r="K25" s="708">
        <v>299</v>
      </c>
      <c r="L25" s="708">
        <v>92</v>
      </c>
      <c r="M25" s="1061">
        <v>24</v>
      </c>
      <c r="N25" s="709">
        <v>1089</v>
      </c>
      <c r="O25" s="709">
        <v>412</v>
      </c>
      <c r="P25" s="924">
        <v>0</v>
      </c>
      <c r="Q25" s="924">
        <v>1</v>
      </c>
      <c r="S25" s="506"/>
      <c r="T25" s="925"/>
      <c r="U25" s="925"/>
      <c r="V25" s="925"/>
      <c r="W25" s="925"/>
      <c r="X25" s="925"/>
      <c r="Y25" s="925"/>
      <c r="Z25" s="925"/>
      <c r="AA25" s="925"/>
      <c r="AB25" s="925"/>
      <c r="AC25" s="925"/>
      <c r="AD25" s="925"/>
      <c r="AE25" s="925"/>
      <c r="AF25" s="925"/>
      <c r="AG25" s="925"/>
    </row>
    <row r="26" spans="1:33" ht="15" customHeight="1" thickBot="1" x14ac:dyDescent="0.35">
      <c r="A26" s="660"/>
      <c r="B26" s="70" t="s">
        <v>496</v>
      </c>
      <c r="C26" s="707">
        <v>82</v>
      </c>
      <c r="D26" s="708">
        <v>41</v>
      </c>
      <c r="E26" s="708">
        <v>8</v>
      </c>
      <c r="F26" s="1061">
        <v>0</v>
      </c>
      <c r="G26" s="709">
        <v>131</v>
      </c>
      <c r="H26" s="709">
        <v>21</v>
      </c>
      <c r="I26" s="710">
        <v>0</v>
      </c>
      <c r="J26" s="707">
        <v>505</v>
      </c>
      <c r="K26" s="708">
        <v>283</v>
      </c>
      <c r="L26" s="708">
        <v>72</v>
      </c>
      <c r="M26" s="1061">
        <v>26</v>
      </c>
      <c r="N26" s="709">
        <v>886</v>
      </c>
      <c r="O26" s="709">
        <v>388</v>
      </c>
      <c r="P26" s="924">
        <v>0</v>
      </c>
      <c r="Q26" s="924">
        <v>1</v>
      </c>
      <c r="S26" s="506"/>
      <c r="T26" s="925"/>
      <c r="U26" s="925"/>
      <c r="V26" s="925"/>
      <c r="W26" s="925"/>
      <c r="X26" s="925"/>
      <c r="Y26" s="925"/>
      <c r="Z26" s="925"/>
      <c r="AA26" s="925"/>
      <c r="AB26" s="925"/>
      <c r="AC26" s="925"/>
      <c r="AD26" s="925"/>
      <c r="AE26" s="925"/>
      <c r="AF26" s="925"/>
      <c r="AG26" s="925"/>
    </row>
    <row r="27" spans="1:33" ht="15" customHeight="1" thickBot="1" x14ac:dyDescent="0.35">
      <c r="A27" s="660"/>
      <c r="B27" s="70" t="s">
        <v>474</v>
      </c>
      <c r="C27" s="707">
        <v>93</v>
      </c>
      <c r="D27" s="708">
        <v>46</v>
      </c>
      <c r="E27" s="708">
        <v>13</v>
      </c>
      <c r="F27" s="1061">
        <v>1</v>
      </c>
      <c r="G27" s="709">
        <f>SUM(C27:F27)</f>
        <v>153</v>
      </c>
      <c r="H27" s="709">
        <v>37</v>
      </c>
      <c r="I27" s="710"/>
      <c r="J27" s="707">
        <v>634</v>
      </c>
      <c r="K27" s="708">
        <v>198</v>
      </c>
      <c r="L27" s="708">
        <v>56</v>
      </c>
      <c r="M27" s="1061">
        <v>23</v>
      </c>
      <c r="N27" s="709">
        <f>SUM(J27:M27)</f>
        <v>911</v>
      </c>
      <c r="O27" s="709">
        <v>351</v>
      </c>
      <c r="P27" s="924"/>
      <c r="Q27" s="924"/>
      <c r="S27" s="506"/>
      <c r="T27" s="925"/>
      <c r="U27" s="925"/>
      <c r="V27" s="925"/>
      <c r="W27" s="925"/>
      <c r="X27" s="925"/>
      <c r="Y27" s="925"/>
      <c r="Z27" s="925"/>
      <c r="AA27" s="925"/>
      <c r="AB27" s="925"/>
      <c r="AC27" s="925"/>
      <c r="AD27" s="925"/>
      <c r="AE27" s="925"/>
      <c r="AF27" s="925"/>
      <c r="AG27" s="925"/>
    </row>
    <row r="28" spans="1:33" ht="15" customHeight="1" thickBot="1" x14ac:dyDescent="0.35">
      <c r="A28" s="660"/>
      <c r="B28" s="70" t="s">
        <v>377</v>
      </c>
      <c r="C28" s="707">
        <v>123</v>
      </c>
      <c r="D28" s="708">
        <v>69</v>
      </c>
      <c r="E28" s="708">
        <v>13</v>
      </c>
      <c r="F28" s="1061">
        <v>0</v>
      </c>
      <c r="G28" s="709">
        <v>205</v>
      </c>
      <c r="H28" s="709">
        <v>66</v>
      </c>
      <c r="I28" s="710">
        <v>0</v>
      </c>
      <c r="J28" s="707">
        <v>657</v>
      </c>
      <c r="K28" s="708">
        <v>232</v>
      </c>
      <c r="L28" s="708">
        <v>69</v>
      </c>
      <c r="M28" s="1061">
        <v>26</v>
      </c>
      <c r="N28" s="709">
        <v>984</v>
      </c>
      <c r="O28" s="709">
        <v>391</v>
      </c>
      <c r="P28" s="924">
        <v>0</v>
      </c>
      <c r="Q28" s="924">
        <v>1</v>
      </c>
      <c r="S28" s="506"/>
      <c r="T28" s="925"/>
      <c r="U28" s="925"/>
      <c r="V28" s="925"/>
      <c r="W28" s="925"/>
      <c r="X28" s="925"/>
      <c r="Y28" s="925"/>
      <c r="Z28" s="925"/>
      <c r="AA28" s="925"/>
      <c r="AB28" s="925"/>
      <c r="AC28" s="925"/>
      <c r="AD28" s="925"/>
      <c r="AE28" s="925"/>
      <c r="AF28" s="925"/>
      <c r="AG28" s="925"/>
    </row>
    <row r="29" spans="1:33" ht="15" customHeight="1" thickBot="1" x14ac:dyDescent="0.35">
      <c r="A29" s="660"/>
      <c r="B29" s="70" t="s">
        <v>332</v>
      </c>
      <c r="C29" s="707">
        <v>70</v>
      </c>
      <c r="D29" s="708">
        <v>33</v>
      </c>
      <c r="E29" s="708">
        <v>3</v>
      </c>
      <c r="F29" s="1061">
        <v>0</v>
      </c>
      <c r="G29" s="709">
        <v>106</v>
      </c>
      <c r="H29" s="709">
        <v>45</v>
      </c>
      <c r="I29" s="710">
        <v>0</v>
      </c>
      <c r="J29" s="707">
        <v>538</v>
      </c>
      <c r="K29" s="708">
        <v>274</v>
      </c>
      <c r="L29" s="708">
        <v>76</v>
      </c>
      <c r="M29" s="1061">
        <v>30</v>
      </c>
      <c r="N29" s="709">
        <v>918</v>
      </c>
      <c r="O29" s="709">
        <v>254</v>
      </c>
      <c r="P29" s="924">
        <v>0</v>
      </c>
      <c r="Q29" s="924">
        <v>1</v>
      </c>
      <c r="S29" s="506"/>
      <c r="T29" s="925"/>
      <c r="U29" s="925"/>
      <c r="V29" s="925"/>
      <c r="W29" s="925"/>
      <c r="X29" s="925"/>
      <c r="Y29" s="925"/>
      <c r="Z29" s="925"/>
      <c r="AA29" s="925"/>
      <c r="AB29" s="925"/>
      <c r="AC29" s="925"/>
      <c r="AD29" s="925"/>
      <c r="AE29" s="925"/>
      <c r="AF29" s="925"/>
      <c r="AG29" s="925"/>
    </row>
    <row r="30" spans="1:33" ht="15" customHeight="1" thickBot="1" x14ac:dyDescent="0.35">
      <c r="A30" s="660"/>
      <c r="B30" s="70" t="s">
        <v>316</v>
      </c>
      <c r="C30" s="707">
        <v>118</v>
      </c>
      <c r="D30" s="708">
        <v>45</v>
      </c>
      <c r="E30" s="708">
        <v>2</v>
      </c>
      <c r="F30" s="1061">
        <v>0</v>
      </c>
      <c r="G30" s="709">
        <v>165</v>
      </c>
      <c r="H30" s="709">
        <v>90</v>
      </c>
      <c r="I30" s="710">
        <v>0</v>
      </c>
      <c r="J30" s="707">
        <v>575</v>
      </c>
      <c r="K30" s="708">
        <v>280</v>
      </c>
      <c r="L30" s="708">
        <v>88</v>
      </c>
      <c r="M30" s="1061">
        <v>55</v>
      </c>
      <c r="N30" s="709">
        <v>998</v>
      </c>
      <c r="O30" s="709">
        <v>326</v>
      </c>
      <c r="P30" s="924">
        <v>0</v>
      </c>
      <c r="Q30" s="924">
        <v>1</v>
      </c>
      <c r="S30" s="506"/>
      <c r="T30" s="925"/>
      <c r="U30" s="925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</row>
    <row r="31" spans="1:33" s="9" customFormat="1" ht="15" hidden="1" customHeight="1" outlineLevel="1" thickBot="1" x14ac:dyDescent="0.35">
      <c r="A31" s="660"/>
      <c r="B31" s="70" t="s">
        <v>288</v>
      </c>
      <c r="C31" s="707">
        <v>23</v>
      </c>
      <c r="D31" s="708">
        <v>9</v>
      </c>
      <c r="E31" s="708">
        <v>2</v>
      </c>
      <c r="F31" s="1061">
        <v>0</v>
      </c>
      <c r="G31" s="709">
        <v>34</v>
      </c>
      <c r="H31" s="709">
        <v>23</v>
      </c>
      <c r="I31" s="710">
        <v>0</v>
      </c>
      <c r="J31" s="707">
        <v>174</v>
      </c>
      <c r="K31" s="708">
        <v>84</v>
      </c>
      <c r="L31" s="708">
        <v>46</v>
      </c>
      <c r="M31" s="1061">
        <v>21</v>
      </c>
      <c r="N31" s="709">
        <v>325</v>
      </c>
      <c r="O31" s="709">
        <v>110</v>
      </c>
      <c r="P31" s="926"/>
      <c r="Q31" s="926"/>
      <c r="S31" s="19"/>
      <c r="T31" s="4"/>
      <c r="U31" s="4" t="s">
        <v>104</v>
      </c>
      <c r="V31" s="4"/>
      <c r="W31" s="4" t="s">
        <v>104</v>
      </c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5" customHeight="1" collapsed="1" thickBot="1" x14ac:dyDescent="0.35">
      <c r="A32" s="660"/>
      <c r="B32" s="70" t="s">
        <v>375</v>
      </c>
      <c r="C32" s="707">
        <v>103</v>
      </c>
      <c r="D32" s="708">
        <v>58</v>
      </c>
      <c r="E32" s="708">
        <v>9</v>
      </c>
      <c r="F32" s="1061">
        <v>1</v>
      </c>
      <c r="G32" s="709">
        <v>171</v>
      </c>
      <c r="H32" s="709">
        <v>168</v>
      </c>
      <c r="I32" s="710">
        <v>0</v>
      </c>
      <c r="J32" s="707">
        <v>511</v>
      </c>
      <c r="K32" s="708">
        <v>256</v>
      </c>
      <c r="L32" s="708">
        <v>98</v>
      </c>
      <c r="M32" s="1061">
        <v>64</v>
      </c>
      <c r="N32" s="709">
        <v>929</v>
      </c>
      <c r="O32" s="709">
        <v>412</v>
      </c>
      <c r="P32" s="924">
        <v>0</v>
      </c>
      <c r="Q32" s="924">
        <v>1</v>
      </c>
      <c r="S32" s="1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9" customFormat="1" ht="15" hidden="1" customHeight="1" outlineLevel="1" thickBot="1" x14ac:dyDescent="0.35">
      <c r="A33" s="1203"/>
      <c r="B33" s="555" t="s">
        <v>227</v>
      </c>
      <c r="C33" s="373">
        <v>95</v>
      </c>
      <c r="D33" s="718">
        <v>31</v>
      </c>
      <c r="E33" s="718">
        <v>6</v>
      </c>
      <c r="F33" s="718">
        <v>1</v>
      </c>
      <c r="G33" s="719">
        <v>133</v>
      </c>
      <c r="H33" s="717">
        <v>126</v>
      </c>
      <c r="I33" s="720">
        <v>0</v>
      </c>
      <c r="J33" s="373">
        <v>349</v>
      </c>
      <c r="K33" s="718">
        <v>172</v>
      </c>
      <c r="L33" s="718">
        <v>67</v>
      </c>
      <c r="M33" s="719">
        <v>53</v>
      </c>
      <c r="N33" s="717">
        <v>641</v>
      </c>
      <c r="O33" s="721">
        <v>266</v>
      </c>
      <c r="P33" s="926">
        <v>0</v>
      </c>
      <c r="Q33" s="926">
        <v>1</v>
      </c>
      <c r="S33" s="1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5" hidden="1" customHeight="1" outlineLevel="1" thickBot="1" x14ac:dyDescent="0.35">
      <c r="A34" s="354"/>
      <c r="B34" s="350" t="s">
        <v>215</v>
      </c>
      <c r="C34" s="191">
        <v>57</v>
      </c>
      <c r="D34" s="183">
        <v>15</v>
      </c>
      <c r="E34" s="183">
        <v>3</v>
      </c>
      <c r="F34" s="183">
        <v>1</v>
      </c>
      <c r="G34" s="395">
        <v>76</v>
      </c>
      <c r="H34" s="394">
        <v>74</v>
      </c>
      <c r="I34" s="722">
        <v>0</v>
      </c>
      <c r="J34" s="191">
        <v>194</v>
      </c>
      <c r="K34" s="183">
        <v>100</v>
      </c>
      <c r="L34" s="183">
        <v>52</v>
      </c>
      <c r="M34" s="395">
        <v>42</v>
      </c>
      <c r="N34" s="394">
        <v>388</v>
      </c>
      <c r="O34" s="723">
        <v>199</v>
      </c>
      <c r="P34" s="924">
        <v>0</v>
      </c>
      <c r="Q34" s="924">
        <v>1</v>
      </c>
      <c r="S34" s="1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" hidden="1" customHeight="1" outlineLevel="1" thickBot="1" x14ac:dyDescent="0.35">
      <c r="A35" s="614"/>
      <c r="B35" s="927" t="s">
        <v>111</v>
      </c>
      <c r="C35" s="373">
        <v>101</v>
      </c>
      <c r="D35" s="718">
        <v>59</v>
      </c>
      <c r="E35" s="718">
        <v>19</v>
      </c>
      <c r="F35" s="719">
        <v>5</v>
      </c>
      <c r="G35" s="717">
        <v>184</v>
      </c>
      <c r="H35" s="717">
        <v>186</v>
      </c>
      <c r="I35" s="145">
        <v>0</v>
      </c>
      <c r="J35" s="928">
        <v>465</v>
      </c>
      <c r="K35" s="929">
        <v>248</v>
      </c>
      <c r="L35" s="929">
        <v>111</v>
      </c>
      <c r="M35" s="145">
        <v>71</v>
      </c>
      <c r="N35" s="930">
        <v>895</v>
      </c>
      <c r="O35" s="931">
        <v>447</v>
      </c>
      <c r="P35" s="924">
        <v>0</v>
      </c>
      <c r="Q35" s="924">
        <v>1</v>
      </c>
      <c r="S35" s="1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9" customFormat="1" ht="15" hidden="1" customHeight="1" outlineLevel="1" thickBot="1" x14ac:dyDescent="0.35">
      <c r="A36" s="87"/>
      <c r="B36" s="70" t="s">
        <v>105</v>
      </c>
      <c r="C36" s="190">
        <v>79</v>
      </c>
      <c r="D36" s="182">
        <v>21</v>
      </c>
      <c r="E36" s="182">
        <v>23</v>
      </c>
      <c r="F36" s="396">
        <v>5</v>
      </c>
      <c r="G36" s="388">
        <v>128</v>
      </c>
      <c r="H36" s="388">
        <v>117</v>
      </c>
      <c r="I36" s="932">
        <v>0</v>
      </c>
      <c r="J36" s="933">
        <v>323</v>
      </c>
      <c r="K36" s="934">
        <v>166</v>
      </c>
      <c r="L36" s="934">
        <v>84</v>
      </c>
      <c r="M36" s="932">
        <v>47</v>
      </c>
      <c r="N36" s="935">
        <v>620</v>
      </c>
      <c r="O36" s="936">
        <v>308</v>
      </c>
      <c r="P36" s="926">
        <v>90</v>
      </c>
      <c r="Q36" s="926">
        <v>30</v>
      </c>
      <c r="S36" s="1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35">
      <c r="A37" s="63"/>
      <c r="B37" s="36" t="s">
        <v>106</v>
      </c>
      <c r="C37" s="191">
        <v>17</v>
      </c>
      <c r="D37" s="183">
        <v>26</v>
      </c>
      <c r="E37" s="183">
        <v>36</v>
      </c>
      <c r="F37" s="395">
        <v>4</v>
      </c>
      <c r="G37" s="394">
        <v>83</v>
      </c>
      <c r="H37" s="394">
        <v>78</v>
      </c>
      <c r="I37" s="937">
        <v>0</v>
      </c>
      <c r="J37" s="938">
        <v>183</v>
      </c>
      <c r="K37" s="939">
        <v>130</v>
      </c>
      <c r="L37" s="939">
        <v>58</v>
      </c>
      <c r="M37" s="937">
        <v>30</v>
      </c>
      <c r="N37" s="940">
        <v>401</v>
      </c>
      <c r="O37" s="941">
        <v>194</v>
      </c>
      <c r="P37" s="926">
        <v>72</v>
      </c>
      <c r="Q37" s="926">
        <v>36</v>
      </c>
      <c r="S37" s="19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9" customFormat="1" ht="15" hidden="1" customHeight="1" outlineLevel="1" thickBot="1" x14ac:dyDescent="0.35">
      <c r="A38" s="942"/>
      <c r="B38" s="943" t="s">
        <v>107</v>
      </c>
      <c r="C38" s="944">
        <v>77</v>
      </c>
      <c r="D38" s="929">
        <v>42</v>
      </c>
      <c r="E38" s="929">
        <v>23</v>
      </c>
      <c r="F38" s="145">
        <v>1</v>
      </c>
      <c r="G38" s="930">
        <v>143</v>
      </c>
      <c r="H38" s="945">
        <v>108</v>
      </c>
      <c r="I38" s="946">
        <v>0</v>
      </c>
      <c r="J38" s="947">
        <v>436</v>
      </c>
      <c r="K38" s="948">
        <v>207</v>
      </c>
      <c r="L38" s="948">
        <v>73</v>
      </c>
      <c r="M38" s="946">
        <v>65</v>
      </c>
      <c r="N38" s="949">
        <v>781</v>
      </c>
      <c r="O38" s="950">
        <v>347</v>
      </c>
      <c r="P38" s="926">
        <v>0</v>
      </c>
      <c r="Q38" s="926">
        <v>1</v>
      </c>
      <c r="S38" s="19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9" customFormat="1" ht="15" hidden="1" customHeight="1" outlineLevel="1" thickBot="1" x14ac:dyDescent="0.35">
      <c r="A39" s="64"/>
      <c r="B39" s="317" t="s">
        <v>108</v>
      </c>
      <c r="C39" s="951">
        <v>39</v>
      </c>
      <c r="D39" s="934">
        <v>28</v>
      </c>
      <c r="E39" s="934">
        <v>26</v>
      </c>
      <c r="F39" s="932">
        <v>0</v>
      </c>
      <c r="G39" s="935">
        <v>93</v>
      </c>
      <c r="H39" s="952">
        <v>48</v>
      </c>
      <c r="I39" s="932">
        <v>0</v>
      </c>
      <c r="J39" s="933">
        <v>213</v>
      </c>
      <c r="K39" s="934">
        <v>136</v>
      </c>
      <c r="L39" s="934">
        <v>62</v>
      </c>
      <c r="M39" s="932">
        <v>41</v>
      </c>
      <c r="N39" s="935">
        <v>452</v>
      </c>
      <c r="O39" s="953">
        <v>160</v>
      </c>
      <c r="P39" s="926">
        <v>101</v>
      </c>
      <c r="Q39" s="926">
        <v>36</v>
      </c>
      <c r="S39" s="20"/>
    </row>
    <row r="40" spans="1:33" s="9" customFormat="1" ht="15" hidden="1" customHeight="1" outlineLevel="1" thickBot="1" x14ac:dyDescent="0.35">
      <c r="A40" s="63"/>
      <c r="B40" s="36" t="s">
        <v>20</v>
      </c>
      <c r="C40" s="954">
        <v>21</v>
      </c>
      <c r="D40" s="939">
        <v>19</v>
      </c>
      <c r="E40" s="939">
        <v>18</v>
      </c>
      <c r="F40" s="937">
        <v>2</v>
      </c>
      <c r="G40" s="940">
        <v>60</v>
      </c>
      <c r="H40" s="955">
        <v>28</v>
      </c>
      <c r="I40" s="937">
        <v>0</v>
      </c>
      <c r="J40" s="938">
        <v>266</v>
      </c>
      <c r="K40" s="939">
        <v>191</v>
      </c>
      <c r="L40" s="939">
        <v>77</v>
      </c>
      <c r="M40" s="937">
        <v>37</v>
      </c>
      <c r="N40" s="940">
        <v>571</v>
      </c>
      <c r="O40" s="956">
        <v>89</v>
      </c>
      <c r="P40" s="926"/>
      <c r="Q40" s="926"/>
      <c r="S40" s="20"/>
    </row>
    <row r="41" spans="1:33" hidden="1" outlineLevel="1" x14ac:dyDescent="0.3"/>
    <row r="42" spans="1:33" hidden="1" outlineLevel="1" x14ac:dyDescent="0.3">
      <c r="B42" s="383" t="s">
        <v>110</v>
      </c>
      <c r="C42" s="383">
        <v>42</v>
      </c>
      <c r="D42" s="383">
        <v>10</v>
      </c>
      <c r="E42" s="383">
        <v>7</v>
      </c>
      <c r="F42" s="383">
        <v>0</v>
      </c>
      <c r="G42" s="383">
        <v>59</v>
      </c>
      <c r="I42" s="383">
        <v>12</v>
      </c>
      <c r="J42" s="383">
        <v>283</v>
      </c>
      <c r="K42" s="383">
        <v>149</v>
      </c>
      <c r="L42" s="383">
        <v>60</v>
      </c>
      <c r="M42" s="383">
        <v>44</v>
      </c>
      <c r="N42" s="383">
        <v>536</v>
      </c>
      <c r="P42" s="383">
        <v>62</v>
      </c>
      <c r="Q42" s="383">
        <v>24</v>
      </c>
    </row>
    <row r="43" spans="1:33" hidden="1" outlineLevel="1" x14ac:dyDescent="0.3">
      <c r="B43" s="383" t="s">
        <v>24</v>
      </c>
      <c r="C43" s="383">
        <v>25</v>
      </c>
      <c r="D43" s="383">
        <v>28</v>
      </c>
      <c r="E43" s="383">
        <v>4</v>
      </c>
      <c r="F43" s="383">
        <v>2</v>
      </c>
      <c r="G43" s="383">
        <v>59</v>
      </c>
      <c r="I43" s="383">
        <v>2</v>
      </c>
      <c r="J43" s="383">
        <v>221</v>
      </c>
      <c r="K43" s="383">
        <v>142</v>
      </c>
      <c r="L43" s="383">
        <v>43</v>
      </c>
      <c r="M43" s="383">
        <v>34</v>
      </c>
      <c r="N43" s="383">
        <v>440</v>
      </c>
      <c r="P43" s="383">
        <v>40</v>
      </c>
      <c r="Q43" s="383">
        <v>20</v>
      </c>
    </row>
    <row r="44" spans="1:33" hidden="1" outlineLevel="1" x14ac:dyDescent="0.3">
      <c r="B44" s="383" t="s">
        <v>25</v>
      </c>
      <c r="C44" s="383">
        <v>23</v>
      </c>
      <c r="D44" s="383">
        <v>22</v>
      </c>
      <c r="E44" s="383">
        <v>2</v>
      </c>
      <c r="F44" s="383">
        <v>1</v>
      </c>
      <c r="G44" s="383">
        <v>48</v>
      </c>
      <c r="I44" s="383">
        <v>5</v>
      </c>
      <c r="J44" s="383">
        <v>253</v>
      </c>
      <c r="K44" s="383">
        <v>166</v>
      </c>
      <c r="L44" s="383">
        <v>89</v>
      </c>
      <c r="M44" s="383">
        <v>61</v>
      </c>
      <c r="N44" s="383">
        <v>569</v>
      </c>
      <c r="P44" s="383">
        <v>74</v>
      </c>
      <c r="Q44" s="383" t="s">
        <v>46</v>
      </c>
    </row>
    <row r="45" spans="1:33" hidden="1" outlineLevel="1" x14ac:dyDescent="0.3">
      <c r="B45" s="383" t="s">
        <v>27</v>
      </c>
      <c r="C45" s="383">
        <v>10</v>
      </c>
      <c r="D45" s="383">
        <v>1</v>
      </c>
      <c r="E45" s="383">
        <v>0</v>
      </c>
      <c r="F45" s="383">
        <v>0</v>
      </c>
      <c r="G45" s="383">
        <v>11</v>
      </c>
      <c r="I45" s="383">
        <v>0</v>
      </c>
      <c r="J45" s="383">
        <v>320</v>
      </c>
      <c r="K45" s="383">
        <v>147</v>
      </c>
      <c r="L45" s="383">
        <v>85</v>
      </c>
      <c r="M45" s="383">
        <v>61</v>
      </c>
      <c r="N45" s="383">
        <v>613</v>
      </c>
      <c r="P45" s="383">
        <v>137</v>
      </c>
      <c r="Q45" s="383" t="s">
        <v>46</v>
      </c>
    </row>
    <row r="46" spans="1:33" collapsed="1" x14ac:dyDescent="0.3"/>
    <row r="47" spans="1:33" x14ac:dyDescent="0.3">
      <c r="V47" s="383" t="s">
        <v>104</v>
      </c>
    </row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55"/>
  <sheetViews>
    <sheetView showGridLines="0" topLeftCell="A4" zoomScale="50" zoomScaleNormal="50" workbookViewId="0">
      <selection activeCell="T18" sqref="T18"/>
    </sheetView>
  </sheetViews>
  <sheetFormatPr baseColWidth="10" defaultColWidth="11.4609375" defaultRowHeight="12.45" outlineLevelRow="1" x14ac:dyDescent="0.3"/>
  <cols>
    <col min="1" max="1" width="4.84375" style="727" customWidth="1"/>
    <col min="2" max="2" width="22" style="384" bestFit="1" customWidth="1"/>
    <col min="3" max="4" width="15.69140625" style="384" customWidth="1"/>
    <col min="5" max="5" width="13.4609375" style="384" customWidth="1"/>
    <col min="6" max="7" width="15.69140625" style="384" customWidth="1"/>
    <col min="8" max="8" width="16.3046875" style="384" customWidth="1"/>
    <col min="9" max="9" width="15" style="384" customWidth="1"/>
    <col min="10" max="12" width="11.4609375" style="384" customWidth="1"/>
    <col min="13" max="16384" width="11.4609375" style="384"/>
  </cols>
  <sheetData>
    <row r="1" spans="1:29" x14ac:dyDescent="0.3">
      <c r="A1" s="725" t="s">
        <v>0</v>
      </c>
    </row>
    <row r="2" spans="1:29" x14ac:dyDescent="0.3">
      <c r="A2" s="725"/>
    </row>
    <row r="3" spans="1:29" x14ac:dyDescent="0.3">
      <c r="A3" s="725" t="str">
        <f>A5</f>
        <v>Tabell 1 -5 - Bruk av private døgnovernattingstilbud - antall som er i tilbudet pr. 31.12.</v>
      </c>
      <c r="G3" s="120" t="s">
        <v>264</v>
      </c>
      <c r="H3" s="20"/>
    </row>
    <row r="5" spans="1:29" s="19" customFormat="1" ht="26.25" customHeight="1" thickBot="1" x14ac:dyDescent="0.35">
      <c r="A5" s="1273" t="s">
        <v>603</v>
      </c>
      <c r="L5" s="19" t="s">
        <v>104</v>
      </c>
    </row>
    <row r="6" spans="1:29" s="19" customFormat="1" ht="26.25" customHeight="1" x14ac:dyDescent="0.3">
      <c r="A6" s="50"/>
      <c r="B6" s="30"/>
      <c r="C6" s="2160" t="s">
        <v>158</v>
      </c>
      <c r="D6" s="2160"/>
      <c r="E6" s="2160"/>
      <c r="F6" s="2160" t="s">
        <v>159</v>
      </c>
      <c r="G6" s="2160"/>
      <c r="H6" s="2160"/>
      <c r="I6" s="136"/>
    </row>
    <row r="7" spans="1:29" s="19" customFormat="1" ht="61.5" customHeight="1" thickBot="1" x14ac:dyDescent="0.35">
      <c r="A7" s="51" t="s">
        <v>38</v>
      </c>
      <c r="B7" s="118" t="s">
        <v>3</v>
      </c>
      <c r="C7" s="138" t="s">
        <v>47</v>
      </c>
      <c r="D7" s="139" t="s">
        <v>48</v>
      </c>
      <c r="E7" s="140" t="s">
        <v>43</v>
      </c>
      <c r="F7" s="138" t="s">
        <v>47</v>
      </c>
      <c r="G7" s="139" t="s">
        <v>48</v>
      </c>
      <c r="H7" s="140" t="s">
        <v>43</v>
      </c>
      <c r="I7" s="1640" t="s">
        <v>160</v>
      </c>
    </row>
    <row r="8" spans="1:29" ht="15" customHeight="1" x14ac:dyDescent="0.35">
      <c r="A8" s="705">
        <v>1</v>
      </c>
      <c r="B8" s="706" t="s">
        <v>5</v>
      </c>
      <c r="C8" s="2057">
        <v>0</v>
      </c>
      <c r="D8" s="2058">
        <v>0</v>
      </c>
      <c r="E8" s="2059">
        <f>C8+D8</f>
        <v>0</v>
      </c>
      <c r="F8" s="2057">
        <v>0</v>
      </c>
      <c r="G8" s="2058">
        <v>10</v>
      </c>
      <c r="H8" s="2054">
        <f>F8+G8</f>
        <v>10</v>
      </c>
      <c r="I8" s="1641">
        <f>E8+H8</f>
        <v>10</v>
      </c>
      <c r="K8" s="409"/>
      <c r="L8" s="409"/>
      <c r="M8" s="409"/>
      <c r="N8" s="409"/>
      <c r="O8" s="409"/>
      <c r="P8" s="408"/>
      <c r="Q8" s="409"/>
      <c r="R8" s="408"/>
      <c r="S8" s="408"/>
      <c r="T8" s="409"/>
      <c r="U8" s="409"/>
      <c r="V8" s="409"/>
      <c r="W8" s="409"/>
      <c r="X8" s="408"/>
      <c r="Y8" s="409"/>
      <c r="Z8" s="19"/>
      <c r="AA8" s="19"/>
      <c r="AB8" s="19"/>
      <c r="AC8" s="19"/>
    </row>
    <row r="9" spans="1:29" ht="15" customHeight="1" x14ac:dyDescent="0.3">
      <c r="A9" s="660">
        <v>2</v>
      </c>
      <c r="B9" s="70" t="s">
        <v>6</v>
      </c>
      <c r="C9" s="451">
        <v>1</v>
      </c>
      <c r="D9" s="450">
        <v>1</v>
      </c>
      <c r="E9" s="2060">
        <f t="shared" ref="E9:E22" si="0">C9+D9</f>
        <v>2</v>
      </c>
      <c r="F9" s="451">
        <v>9</v>
      </c>
      <c r="G9" s="450">
        <v>14</v>
      </c>
      <c r="H9" s="2055">
        <f t="shared" ref="H9:H22" si="1">F9+G9</f>
        <v>23</v>
      </c>
      <c r="I9" s="1642">
        <f>E9+H9</f>
        <v>25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5" customHeight="1" x14ac:dyDescent="0.3">
      <c r="A10" s="660">
        <v>3</v>
      </c>
      <c r="B10" s="70" t="s">
        <v>7</v>
      </c>
      <c r="C10" s="451">
        <v>0</v>
      </c>
      <c r="D10" s="450">
        <v>0</v>
      </c>
      <c r="E10" s="2060">
        <f t="shared" si="0"/>
        <v>0</v>
      </c>
      <c r="F10" s="451">
        <v>4</v>
      </c>
      <c r="G10" s="450">
        <v>1</v>
      </c>
      <c r="H10" s="2055">
        <f t="shared" si="1"/>
        <v>5</v>
      </c>
      <c r="I10" s="1642">
        <f t="shared" ref="I10:I21" si="2">E10+H10</f>
        <v>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5" customHeight="1" x14ac:dyDescent="0.3">
      <c r="A11" s="660">
        <v>4</v>
      </c>
      <c r="B11" s="70" t="s">
        <v>8</v>
      </c>
      <c r="C11" s="451">
        <v>0</v>
      </c>
      <c r="D11" s="450">
        <v>1</v>
      </c>
      <c r="E11" s="2060">
        <f t="shared" si="0"/>
        <v>1</v>
      </c>
      <c r="F11" s="451">
        <v>7</v>
      </c>
      <c r="G11" s="450">
        <v>5</v>
      </c>
      <c r="H11" s="2055">
        <f t="shared" si="1"/>
        <v>12</v>
      </c>
      <c r="I11" s="1642">
        <f t="shared" si="2"/>
        <v>13</v>
      </c>
      <c r="K11" s="19"/>
      <c r="L11" s="19"/>
      <c r="M11" s="19"/>
      <c r="N11" s="19"/>
      <c r="O11" s="50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" customHeight="1" x14ac:dyDescent="0.3">
      <c r="A12" s="660">
        <v>5</v>
      </c>
      <c r="B12" s="70" t="s">
        <v>9</v>
      </c>
      <c r="C12" s="451">
        <v>0</v>
      </c>
      <c r="D12" s="450">
        <v>4</v>
      </c>
      <c r="E12" s="2060">
        <f t="shared" si="0"/>
        <v>4</v>
      </c>
      <c r="F12" s="451">
        <v>7</v>
      </c>
      <c r="G12" s="450">
        <v>8</v>
      </c>
      <c r="H12" s="2055">
        <f t="shared" si="1"/>
        <v>15</v>
      </c>
      <c r="I12" s="1642">
        <f t="shared" si="2"/>
        <v>19</v>
      </c>
      <c r="J12" s="12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" customHeight="1" x14ac:dyDescent="0.3">
      <c r="A13" s="660">
        <v>6</v>
      </c>
      <c r="B13" s="70" t="s">
        <v>10</v>
      </c>
      <c r="C13" s="451">
        <v>0</v>
      </c>
      <c r="D13" s="450">
        <v>0</v>
      </c>
      <c r="E13" s="2060">
        <f t="shared" si="0"/>
        <v>0</v>
      </c>
      <c r="F13" s="451">
        <v>0</v>
      </c>
      <c r="G13" s="450">
        <v>7</v>
      </c>
      <c r="H13" s="2055">
        <f t="shared" si="1"/>
        <v>7</v>
      </c>
      <c r="I13" s="1642">
        <f t="shared" si="2"/>
        <v>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5" customHeight="1" x14ac:dyDescent="0.3">
      <c r="A14" s="660">
        <v>7</v>
      </c>
      <c r="B14" s="70" t="s">
        <v>11</v>
      </c>
      <c r="C14" s="451">
        <v>0</v>
      </c>
      <c r="D14" s="450">
        <v>0</v>
      </c>
      <c r="E14" s="2060">
        <f t="shared" si="0"/>
        <v>0</v>
      </c>
      <c r="F14" s="451">
        <v>0</v>
      </c>
      <c r="G14" s="450">
        <v>2</v>
      </c>
      <c r="H14" s="2055">
        <f t="shared" si="1"/>
        <v>2</v>
      </c>
      <c r="I14" s="1642">
        <f t="shared" si="2"/>
        <v>2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5" customHeight="1" x14ac:dyDescent="0.3">
      <c r="A15" s="660">
        <v>8</v>
      </c>
      <c r="B15" s="70" t="s">
        <v>12</v>
      </c>
      <c r="C15" s="451">
        <v>0</v>
      </c>
      <c r="D15" s="450">
        <v>0</v>
      </c>
      <c r="E15" s="2060">
        <f t="shared" si="0"/>
        <v>0</v>
      </c>
      <c r="F15" s="451">
        <v>0</v>
      </c>
      <c r="G15" s="450">
        <v>0</v>
      </c>
      <c r="H15" s="2055">
        <f t="shared" si="1"/>
        <v>0</v>
      </c>
      <c r="I15" s="1642">
        <f t="shared" si="2"/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5" customHeight="1" x14ac:dyDescent="0.3">
      <c r="A16" s="660">
        <v>9</v>
      </c>
      <c r="B16" s="70" t="s">
        <v>13</v>
      </c>
      <c r="C16" s="451">
        <v>0</v>
      </c>
      <c r="D16" s="450">
        <v>0</v>
      </c>
      <c r="E16" s="2060">
        <f t="shared" si="0"/>
        <v>0</v>
      </c>
      <c r="F16" s="451">
        <v>0</v>
      </c>
      <c r="G16" s="450">
        <v>2</v>
      </c>
      <c r="H16" s="2055">
        <f t="shared" si="1"/>
        <v>2</v>
      </c>
      <c r="I16" s="1642">
        <f t="shared" si="2"/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5" customHeight="1" x14ac:dyDescent="0.3">
      <c r="A17" s="660">
        <v>10</v>
      </c>
      <c r="B17" s="70" t="s">
        <v>14</v>
      </c>
      <c r="C17" s="451">
        <v>0</v>
      </c>
      <c r="D17" s="450">
        <v>0</v>
      </c>
      <c r="E17" s="2060">
        <f t="shared" si="0"/>
        <v>0</v>
      </c>
      <c r="F17" s="451">
        <v>4</v>
      </c>
      <c r="G17" s="450">
        <v>3</v>
      </c>
      <c r="H17" s="2055">
        <f t="shared" si="1"/>
        <v>7</v>
      </c>
      <c r="I17" s="1642">
        <f t="shared" si="2"/>
        <v>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5" customHeight="1" x14ac:dyDescent="0.3">
      <c r="A18" s="660">
        <v>11</v>
      </c>
      <c r="B18" s="70" t="s">
        <v>15</v>
      </c>
      <c r="C18" s="451">
        <v>0</v>
      </c>
      <c r="D18" s="450">
        <v>0</v>
      </c>
      <c r="E18" s="2060">
        <f t="shared" si="0"/>
        <v>0</v>
      </c>
      <c r="F18" s="451">
        <v>0</v>
      </c>
      <c r="G18" s="450">
        <v>1</v>
      </c>
      <c r="H18" s="2055">
        <f t="shared" si="1"/>
        <v>1</v>
      </c>
      <c r="I18" s="1642">
        <f t="shared" si="2"/>
        <v>1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5" customHeight="1" x14ac:dyDescent="0.3">
      <c r="A19" s="660">
        <v>12</v>
      </c>
      <c r="B19" s="70" t="s">
        <v>16</v>
      </c>
      <c r="C19" s="451">
        <v>0</v>
      </c>
      <c r="D19" s="450">
        <v>0</v>
      </c>
      <c r="E19" s="2060">
        <f t="shared" si="0"/>
        <v>0</v>
      </c>
      <c r="F19" s="451">
        <v>0</v>
      </c>
      <c r="G19" s="450">
        <v>5</v>
      </c>
      <c r="H19" s="2055">
        <f t="shared" si="1"/>
        <v>5</v>
      </c>
      <c r="I19" s="1642">
        <f t="shared" si="2"/>
        <v>5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5" customHeight="1" x14ac:dyDescent="0.3">
      <c r="A20" s="660">
        <v>13</v>
      </c>
      <c r="B20" s="70" t="s">
        <v>17</v>
      </c>
      <c r="C20" s="451">
        <v>1</v>
      </c>
      <c r="D20" s="450">
        <v>0</v>
      </c>
      <c r="E20" s="2060">
        <f t="shared" si="0"/>
        <v>1</v>
      </c>
      <c r="F20" s="451">
        <v>5</v>
      </c>
      <c r="G20" s="450">
        <v>1</v>
      </c>
      <c r="H20" s="2055">
        <f t="shared" si="1"/>
        <v>6</v>
      </c>
      <c r="I20" s="1642">
        <f t="shared" si="2"/>
        <v>7</v>
      </c>
    </row>
    <row r="21" spans="1:29" ht="15" customHeight="1" x14ac:dyDescent="0.3">
      <c r="A21" s="660">
        <v>14</v>
      </c>
      <c r="B21" s="70" t="s">
        <v>18</v>
      </c>
      <c r="C21" s="451">
        <v>0</v>
      </c>
      <c r="D21" s="450">
        <v>0</v>
      </c>
      <c r="E21" s="2060">
        <f t="shared" si="0"/>
        <v>0</v>
      </c>
      <c r="F21" s="451">
        <v>0</v>
      </c>
      <c r="G21" s="450">
        <v>1</v>
      </c>
      <c r="H21" s="2055">
        <f t="shared" si="1"/>
        <v>1</v>
      </c>
      <c r="I21" s="1642">
        <f t="shared" si="2"/>
        <v>1</v>
      </c>
      <c r="L21" s="384" t="s">
        <v>104</v>
      </c>
    </row>
    <row r="22" spans="1:29" ht="15" customHeight="1" thickBot="1" x14ac:dyDescent="0.35">
      <c r="A22" s="666">
        <v>15</v>
      </c>
      <c r="B22" s="651" t="s">
        <v>19</v>
      </c>
      <c r="C22" s="452">
        <v>1</v>
      </c>
      <c r="D22" s="453">
        <v>0</v>
      </c>
      <c r="E22" s="2061">
        <f t="shared" si="0"/>
        <v>1</v>
      </c>
      <c r="F22" s="452">
        <v>1</v>
      </c>
      <c r="G22" s="453">
        <v>3</v>
      </c>
      <c r="H22" s="2056">
        <f t="shared" si="1"/>
        <v>4</v>
      </c>
      <c r="I22" s="1834">
        <f>E22+H22</f>
        <v>5</v>
      </c>
    </row>
    <row r="23" spans="1:29" s="20" customFormat="1" ht="15" customHeight="1" thickBot="1" x14ac:dyDescent="0.35">
      <c r="A23" s="1908"/>
      <c r="B23" s="675" t="s">
        <v>601</v>
      </c>
      <c r="C23" s="1941">
        <f t="shared" ref="C23:I23" si="3">SUM(C8:C22)</f>
        <v>3</v>
      </c>
      <c r="D23" s="1941">
        <f t="shared" si="3"/>
        <v>6</v>
      </c>
      <c r="E23" s="1911">
        <f t="shared" si="3"/>
        <v>9</v>
      </c>
      <c r="F23" s="1941">
        <f t="shared" si="3"/>
        <v>37</v>
      </c>
      <c r="G23" s="1941">
        <f t="shared" si="3"/>
        <v>63</v>
      </c>
      <c r="H23" s="1910">
        <f t="shared" si="3"/>
        <v>100</v>
      </c>
      <c r="I23" s="1911">
        <f t="shared" si="3"/>
        <v>109</v>
      </c>
    </row>
    <row r="24" spans="1:29" ht="15" customHeight="1" x14ac:dyDescent="0.3">
      <c r="A24" s="2050"/>
      <c r="B24" s="225" t="s">
        <v>590</v>
      </c>
      <c r="C24" s="2051">
        <v>5</v>
      </c>
      <c r="D24" s="2052">
        <v>9</v>
      </c>
      <c r="E24" s="2053">
        <v>14</v>
      </c>
      <c r="F24" s="2051">
        <v>58</v>
      </c>
      <c r="G24" s="2052">
        <v>58</v>
      </c>
      <c r="H24" s="2052">
        <v>116</v>
      </c>
      <c r="I24" s="2053">
        <v>130</v>
      </c>
    </row>
    <row r="25" spans="1:29" ht="15" customHeight="1" x14ac:dyDescent="0.3">
      <c r="A25" s="231"/>
      <c r="B25" s="303" t="s">
        <v>554</v>
      </c>
      <c r="C25" s="1838">
        <v>15</v>
      </c>
      <c r="D25" s="1835">
        <v>37</v>
      </c>
      <c r="E25" s="1836">
        <v>52</v>
      </c>
      <c r="F25" s="1838">
        <v>52</v>
      </c>
      <c r="G25" s="1835">
        <v>50</v>
      </c>
      <c r="H25" s="1835">
        <v>102</v>
      </c>
      <c r="I25" s="1836">
        <v>154</v>
      </c>
    </row>
    <row r="26" spans="1:29" ht="15" customHeight="1" x14ac:dyDescent="0.3">
      <c r="A26" s="231"/>
      <c r="B26" s="303" t="s">
        <v>522</v>
      </c>
      <c r="C26" s="1838">
        <v>11</v>
      </c>
      <c r="D26" s="1835">
        <v>3</v>
      </c>
      <c r="E26" s="1836">
        <v>14</v>
      </c>
      <c r="F26" s="1838">
        <v>57</v>
      </c>
      <c r="G26" s="1835">
        <v>27</v>
      </c>
      <c r="H26" s="1835">
        <v>84</v>
      </c>
      <c r="I26" s="1836">
        <v>98</v>
      </c>
    </row>
    <row r="27" spans="1:29" ht="15" customHeight="1" x14ac:dyDescent="0.3">
      <c r="A27" s="231"/>
      <c r="B27" s="303" t="s">
        <v>498</v>
      </c>
      <c r="C27" s="1838">
        <v>15</v>
      </c>
      <c r="D27" s="1835">
        <v>2</v>
      </c>
      <c r="E27" s="1836">
        <v>17</v>
      </c>
      <c r="F27" s="1838">
        <v>56</v>
      </c>
      <c r="G27" s="1835">
        <v>31</v>
      </c>
      <c r="H27" s="1835">
        <v>87</v>
      </c>
      <c r="I27" s="1836">
        <v>104</v>
      </c>
    </row>
    <row r="28" spans="1:29" ht="15" customHeight="1" x14ac:dyDescent="0.3">
      <c r="A28" s="231"/>
      <c r="B28" s="303" t="s">
        <v>483</v>
      </c>
      <c r="C28" s="1838">
        <v>9</v>
      </c>
      <c r="D28" s="1835">
        <v>0</v>
      </c>
      <c r="E28" s="1836">
        <v>9</v>
      </c>
      <c r="F28" s="1838">
        <v>37</v>
      </c>
      <c r="G28" s="1835">
        <v>25</v>
      </c>
      <c r="H28" s="1835">
        <v>62</v>
      </c>
      <c r="I28" s="1836">
        <v>71</v>
      </c>
    </row>
    <row r="29" spans="1:29" ht="15" customHeight="1" x14ac:dyDescent="0.3">
      <c r="A29" s="231"/>
      <c r="B29" s="303" t="s">
        <v>378</v>
      </c>
      <c r="C29" s="1838">
        <v>8</v>
      </c>
      <c r="D29" s="1835">
        <v>2</v>
      </c>
      <c r="E29" s="1836">
        <v>10</v>
      </c>
      <c r="F29" s="1838">
        <v>47</v>
      </c>
      <c r="G29" s="1835">
        <v>18</v>
      </c>
      <c r="H29" s="1835">
        <v>65</v>
      </c>
      <c r="I29" s="1836">
        <v>75</v>
      </c>
    </row>
    <row r="30" spans="1:29" ht="15" customHeight="1" x14ac:dyDescent="0.3">
      <c r="A30" s="231"/>
      <c r="B30" s="303" t="s">
        <v>331</v>
      </c>
      <c r="C30" s="1838">
        <v>10</v>
      </c>
      <c r="D30" s="1835">
        <v>0</v>
      </c>
      <c r="E30" s="1836">
        <v>10</v>
      </c>
      <c r="F30" s="1838">
        <v>66</v>
      </c>
      <c r="G30" s="1835">
        <v>22</v>
      </c>
      <c r="H30" s="1835">
        <v>88</v>
      </c>
      <c r="I30" s="1836">
        <v>98</v>
      </c>
    </row>
    <row r="31" spans="1:29" ht="15" customHeight="1" x14ac:dyDescent="0.3">
      <c r="A31" s="231"/>
      <c r="B31" s="303" t="s">
        <v>314</v>
      </c>
      <c r="C31" s="1838">
        <v>8</v>
      </c>
      <c r="D31" s="1835">
        <v>3</v>
      </c>
      <c r="E31" s="1836">
        <v>11</v>
      </c>
      <c r="F31" s="1838">
        <v>71</v>
      </c>
      <c r="G31" s="1835">
        <v>21</v>
      </c>
      <c r="H31" s="1835">
        <v>92</v>
      </c>
      <c r="I31" s="1836">
        <v>103</v>
      </c>
    </row>
    <row r="32" spans="1:29" s="20" customFormat="1" ht="15" hidden="1" customHeight="1" outlineLevel="1" x14ac:dyDescent="0.3">
      <c r="A32" s="231"/>
      <c r="B32" s="303" t="s">
        <v>290</v>
      </c>
      <c r="C32" s="1838">
        <v>5</v>
      </c>
      <c r="D32" s="1835">
        <v>3</v>
      </c>
      <c r="E32" s="1836">
        <v>8</v>
      </c>
      <c r="F32" s="1838">
        <v>69</v>
      </c>
      <c r="G32" s="1835">
        <v>23</v>
      </c>
      <c r="H32" s="1835">
        <v>92</v>
      </c>
      <c r="I32" s="1836">
        <v>100</v>
      </c>
      <c r="O32" s="20" t="s">
        <v>104</v>
      </c>
    </row>
    <row r="33" spans="1:12" ht="15" customHeight="1" collapsed="1" thickBot="1" x14ac:dyDescent="0.35">
      <c r="A33" s="232"/>
      <c r="B33" s="218" t="s">
        <v>233</v>
      </c>
      <c r="C33" s="393">
        <v>0</v>
      </c>
      <c r="D33" s="1837">
        <v>10</v>
      </c>
      <c r="E33" s="234">
        <v>10</v>
      </c>
      <c r="F33" s="393">
        <v>62</v>
      </c>
      <c r="G33" s="1837">
        <v>28</v>
      </c>
      <c r="H33" s="1837">
        <v>90</v>
      </c>
      <c r="I33" s="234">
        <v>100</v>
      </c>
    </row>
    <row r="34" spans="1:12" ht="15" hidden="1" customHeight="1" outlineLevel="1" x14ac:dyDescent="0.3">
      <c r="A34" s="507"/>
      <c r="B34" s="371" t="s">
        <v>228</v>
      </c>
      <c r="C34" s="508">
        <v>1</v>
      </c>
      <c r="D34" s="619">
        <v>6</v>
      </c>
      <c r="E34" s="620">
        <v>7</v>
      </c>
      <c r="F34" s="620">
        <v>65</v>
      </c>
      <c r="G34" s="510">
        <v>36</v>
      </c>
      <c r="H34" s="510">
        <v>101</v>
      </c>
      <c r="I34" s="510">
        <v>108</v>
      </c>
    </row>
    <row r="35" spans="1:12" ht="15" hidden="1" customHeight="1" outlineLevel="1" thickBot="1" x14ac:dyDescent="0.35">
      <c r="A35" s="232"/>
      <c r="B35" s="218" t="s">
        <v>217</v>
      </c>
      <c r="C35" s="393">
        <v>0</v>
      </c>
      <c r="D35" s="618">
        <v>10</v>
      </c>
      <c r="E35" s="513">
        <v>10</v>
      </c>
      <c r="F35" s="513">
        <v>61</v>
      </c>
      <c r="G35" s="391">
        <v>44</v>
      </c>
      <c r="H35" s="391">
        <v>105</v>
      </c>
      <c r="I35" s="391">
        <v>115</v>
      </c>
    </row>
    <row r="36" spans="1:12" ht="15" hidden="1" customHeight="1" outlineLevel="1" x14ac:dyDescent="0.3">
      <c r="A36" s="228"/>
      <c r="B36" s="97" t="s">
        <v>147</v>
      </c>
      <c r="C36" s="146">
        <v>0</v>
      </c>
      <c r="D36" s="147">
        <v>15</v>
      </c>
      <c r="E36" s="148">
        <v>15</v>
      </c>
      <c r="F36" s="146">
        <v>64</v>
      </c>
      <c r="G36" s="147">
        <v>33</v>
      </c>
      <c r="H36" s="148">
        <v>97</v>
      </c>
      <c r="I36" s="229">
        <v>112</v>
      </c>
    </row>
    <row r="37" spans="1:12" s="20" customFormat="1" ht="15" hidden="1" customHeight="1" outlineLevel="1" x14ac:dyDescent="0.3">
      <c r="A37" s="194"/>
      <c r="B37" s="96" t="s">
        <v>166</v>
      </c>
      <c r="C37" s="123">
        <v>0</v>
      </c>
      <c r="D37" s="137">
        <v>29</v>
      </c>
      <c r="E37" s="124">
        <v>29</v>
      </c>
      <c r="F37" s="123">
        <v>86</v>
      </c>
      <c r="G37" s="137">
        <v>54</v>
      </c>
      <c r="H37" s="124">
        <v>140</v>
      </c>
      <c r="I37" s="195">
        <v>169</v>
      </c>
    </row>
    <row r="38" spans="1:12" s="20" customFormat="1" ht="15" hidden="1" customHeight="1" outlineLevel="1" thickBot="1" x14ac:dyDescent="0.35">
      <c r="A38" s="196"/>
      <c r="B38" s="918" t="s">
        <v>167</v>
      </c>
      <c r="C38" s="197">
        <v>1</v>
      </c>
      <c r="D38" s="198">
        <v>24</v>
      </c>
      <c r="E38" s="199">
        <v>25</v>
      </c>
      <c r="F38" s="197">
        <v>72</v>
      </c>
      <c r="G38" s="198">
        <v>33</v>
      </c>
      <c r="H38" s="199">
        <v>105</v>
      </c>
      <c r="I38" s="200">
        <v>130</v>
      </c>
      <c r="L38" s="20" t="s">
        <v>104</v>
      </c>
    </row>
    <row r="39" spans="1:12" s="20" customFormat="1" ht="15" hidden="1" customHeight="1" outlineLevel="1" x14ac:dyDescent="0.3">
      <c r="A39" s="122"/>
      <c r="B39" s="159" t="s">
        <v>168</v>
      </c>
      <c r="C39" s="146">
        <v>1</v>
      </c>
      <c r="D39" s="147">
        <v>9</v>
      </c>
      <c r="E39" s="148">
        <v>10</v>
      </c>
      <c r="F39" s="146">
        <v>73</v>
      </c>
      <c r="G39" s="147">
        <v>39</v>
      </c>
      <c r="H39" s="148">
        <v>112</v>
      </c>
      <c r="I39" s="149">
        <v>122</v>
      </c>
    </row>
    <row r="40" spans="1:12" s="20" customFormat="1" ht="15" hidden="1" customHeight="1" outlineLevel="1" x14ac:dyDescent="0.3">
      <c r="A40" s="131"/>
      <c r="B40" s="96" t="s">
        <v>112</v>
      </c>
      <c r="C40" s="123">
        <v>7</v>
      </c>
      <c r="D40" s="125">
        <v>4</v>
      </c>
      <c r="E40" s="124">
        <v>11</v>
      </c>
      <c r="F40" s="123">
        <v>88</v>
      </c>
      <c r="G40" s="125">
        <v>26</v>
      </c>
      <c r="H40" s="124">
        <v>114</v>
      </c>
      <c r="I40" s="126">
        <v>125</v>
      </c>
    </row>
    <row r="41" spans="1:12" s="20" customFormat="1" ht="15" hidden="1" customHeight="1" outlineLevel="1" thickBot="1" x14ac:dyDescent="0.35">
      <c r="A41" s="132"/>
      <c r="B41" s="54" t="s">
        <v>169</v>
      </c>
      <c r="C41" s="127">
        <v>9</v>
      </c>
      <c r="D41" s="129">
        <v>3</v>
      </c>
      <c r="E41" s="128">
        <v>12</v>
      </c>
      <c r="F41" s="127">
        <v>76</v>
      </c>
      <c r="G41" s="129">
        <v>27</v>
      </c>
      <c r="H41" s="128">
        <v>103</v>
      </c>
      <c r="I41" s="130">
        <v>115</v>
      </c>
    </row>
    <row r="42" spans="1:12" s="20" customFormat="1" ht="15" hidden="1" customHeight="1" outlineLevel="1" thickBot="1" x14ac:dyDescent="0.35">
      <c r="A42" s="133"/>
      <c r="B42" s="107" t="s">
        <v>170</v>
      </c>
      <c r="C42" s="134">
        <v>5</v>
      </c>
      <c r="D42" s="135">
        <v>28</v>
      </c>
      <c r="E42" s="192">
        <v>33</v>
      </c>
      <c r="F42" s="134">
        <v>64</v>
      </c>
      <c r="G42" s="135">
        <v>37</v>
      </c>
      <c r="H42" s="192">
        <v>101</v>
      </c>
      <c r="I42" s="193">
        <v>134</v>
      </c>
    </row>
    <row r="43" spans="1:12" s="20" customFormat="1" ht="19.649999999999999" customHeight="1" collapsed="1" x14ac:dyDescent="0.3"/>
    <row r="49" spans="4:7" x14ac:dyDescent="0.3">
      <c r="D49" s="384" t="s">
        <v>104</v>
      </c>
    </row>
    <row r="55" spans="4:7" x14ac:dyDescent="0.3">
      <c r="G55" s="384" t="s">
        <v>104</v>
      </c>
    </row>
  </sheetData>
  <mergeCells count="2">
    <mergeCell ref="C6:E6"/>
    <mergeCell ref="F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6"/>
  <sheetViews>
    <sheetView showGridLines="0" topLeftCell="A4" zoomScale="50" zoomScaleNormal="50" workbookViewId="0">
      <selection activeCell="W16" sqref="W16"/>
    </sheetView>
  </sheetViews>
  <sheetFormatPr baseColWidth="10" defaultColWidth="11.4609375" defaultRowHeight="12.45" outlineLevelRow="1" x14ac:dyDescent="0.3"/>
  <cols>
    <col min="1" max="1" width="4.84375" style="727" customWidth="1"/>
    <col min="2" max="2" width="19" style="384" customWidth="1"/>
    <col min="3" max="3" width="6.4609375" style="384" customWidth="1"/>
    <col min="4" max="4" width="11.84375" style="384" customWidth="1"/>
    <col min="5" max="5" width="12.07421875" style="384" customWidth="1"/>
    <col min="6" max="7" width="10.53515625" style="384" customWidth="1"/>
    <col min="8" max="8" width="11.69140625" style="384" customWidth="1"/>
    <col min="9" max="9" width="11.53515625" style="384" customWidth="1"/>
    <col min="10" max="10" width="7.84375" style="384" customWidth="1"/>
    <col min="11" max="11" width="6.69140625" style="384" customWidth="1"/>
    <col min="12" max="13" width="12" style="384" customWidth="1"/>
    <col min="14" max="15" width="10.53515625" style="384" customWidth="1"/>
    <col min="16" max="16" width="11.84375" style="384" customWidth="1"/>
    <col min="17" max="17" width="11.69140625" style="384" customWidth="1"/>
    <col min="18" max="18" width="7.3046875" style="384" customWidth="1"/>
    <col min="19" max="19" width="11.4609375" style="384" customWidth="1"/>
    <col min="20" max="16384" width="11.4609375" style="384"/>
  </cols>
  <sheetData>
    <row r="1" spans="1:36" x14ac:dyDescent="0.3">
      <c r="A1" s="725" t="s">
        <v>0</v>
      </c>
    </row>
    <row r="2" spans="1:36" x14ac:dyDescent="0.3">
      <c r="A2" s="725"/>
    </row>
    <row r="3" spans="1:36" ht="12.9" x14ac:dyDescent="0.35">
      <c r="A3" s="865" t="str">
        <f>A5</f>
        <v>Tabell 1 - 6 - Bydelens oppfølging av personer i private døgnovernattingstilbud pr. 31.12.</v>
      </c>
      <c r="L3" s="20" t="s">
        <v>49</v>
      </c>
      <c r="M3" s="20"/>
      <c r="N3" s="20"/>
    </row>
    <row r="5" spans="1:36" s="19" customFormat="1" ht="21.75" customHeight="1" thickBot="1" x14ac:dyDescent="0.35">
      <c r="A5" s="866" t="s">
        <v>602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  <c r="R5" s="867"/>
    </row>
    <row r="6" spans="1:36" s="19" customFormat="1" ht="21" customHeight="1" x14ac:dyDescent="0.3">
      <c r="A6" s="175"/>
      <c r="B6" s="868"/>
      <c r="C6" s="2161" t="s">
        <v>173</v>
      </c>
      <c r="D6" s="2162"/>
      <c r="E6" s="2162"/>
      <c r="F6" s="2162"/>
      <c r="G6" s="2162"/>
      <c r="H6" s="2162"/>
      <c r="I6" s="2162"/>
      <c r="J6" s="2163"/>
      <c r="K6" s="2161" t="s">
        <v>172</v>
      </c>
      <c r="L6" s="2162"/>
      <c r="M6" s="2162"/>
      <c r="N6" s="2162"/>
      <c r="O6" s="2162"/>
      <c r="P6" s="2162"/>
      <c r="Q6" s="2162"/>
      <c r="R6" s="2164"/>
    </row>
    <row r="7" spans="1:36" s="19" customFormat="1" ht="125.25" customHeight="1" thickBot="1" x14ac:dyDescent="0.35">
      <c r="A7" s="177" t="s">
        <v>38</v>
      </c>
      <c r="B7" s="118" t="s">
        <v>3</v>
      </c>
      <c r="C7" s="869" t="s">
        <v>380</v>
      </c>
      <c r="D7" s="870" t="s">
        <v>365</v>
      </c>
      <c r="E7" s="870" t="s">
        <v>366</v>
      </c>
      <c r="F7" s="870" t="s">
        <v>367</v>
      </c>
      <c r="G7" s="870" t="s">
        <v>368</v>
      </c>
      <c r="H7" s="870" t="s">
        <v>369</v>
      </c>
      <c r="I7" s="870" t="s">
        <v>370</v>
      </c>
      <c r="J7" s="871" t="s">
        <v>50</v>
      </c>
      <c r="K7" s="869" t="s">
        <v>380</v>
      </c>
      <c r="L7" s="870" t="s">
        <v>365</v>
      </c>
      <c r="M7" s="870" t="s">
        <v>366</v>
      </c>
      <c r="N7" s="870" t="s">
        <v>367</v>
      </c>
      <c r="O7" s="870" t="s">
        <v>368</v>
      </c>
      <c r="P7" s="870" t="s">
        <v>369</v>
      </c>
      <c r="Q7" s="870" t="s">
        <v>370</v>
      </c>
      <c r="R7" s="872" t="s">
        <v>50</v>
      </c>
    </row>
    <row r="8" spans="1:36" ht="15" customHeight="1" x14ac:dyDescent="0.35">
      <c r="A8" s="705">
        <v>1</v>
      </c>
      <c r="B8" s="873" t="s">
        <v>5</v>
      </c>
      <c r="C8" s="874">
        <f>'Tabell_1-5-kvalitetsavtale'!E8</f>
        <v>0</v>
      </c>
      <c r="D8" s="875">
        <v>0</v>
      </c>
      <c r="E8" s="877">
        <v>0</v>
      </c>
      <c r="F8" s="875">
        <v>0</v>
      </c>
      <c r="G8" s="876">
        <v>0</v>
      </c>
      <c r="H8" s="878">
        <v>0</v>
      </c>
      <c r="I8" s="877">
        <v>0</v>
      </c>
      <c r="J8" s="879">
        <v>0</v>
      </c>
      <c r="K8" s="874">
        <f>'Tabell_1-5-kvalitetsavtale'!H8</f>
        <v>10</v>
      </c>
      <c r="L8" s="875">
        <v>0</v>
      </c>
      <c r="M8" s="877">
        <v>0</v>
      </c>
      <c r="N8" s="875">
        <v>0</v>
      </c>
      <c r="O8" s="876">
        <v>0</v>
      </c>
      <c r="P8" s="878">
        <v>0</v>
      </c>
      <c r="Q8" s="877">
        <v>0</v>
      </c>
      <c r="R8" s="879">
        <v>0</v>
      </c>
      <c r="T8" s="409"/>
      <c r="U8" s="409"/>
      <c r="V8" s="409"/>
      <c r="W8" s="409"/>
      <c r="X8" s="409"/>
      <c r="Y8" s="408"/>
      <c r="Z8" s="409"/>
      <c r="AA8" s="408"/>
      <c r="AB8" s="408"/>
      <c r="AC8" s="409"/>
      <c r="AD8" s="409"/>
      <c r="AE8" s="409"/>
      <c r="AF8" s="409"/>
      <c r="AG8" s="408"/>
      <c r="AH8" s="409"/>
      <c r="AI8" s="19"/>
      <c r="AJ8" s="19"/>
    </row>
    <row r="9" spans="1:36" ht="15" customHeight="1" x14ac:dyDescent="0.3">
      <c r="A9" s="660">
        <v>2</v>
      </c>
      <c r="B9" s="698" t="s">
        <v>6</v>
      </c>
      <c r="C9" s="880">
        <f>'Tabell_1-5-kvalitetsavtale'!E9</f>
        <v>2</v>
      </c>
      <c r="D9" s="451">
        <v>0</v>
      </c>
      <c r="E9" s="616">
        <v>0</v>
      </c>
      <c r="F9" s="451">
        <v>0</v>
      </c>
      <c r="G9" s="450">
        <v>0</v>
      </c>
      <c r="H9" s="881">
        <v>1</v>
      </c>
      <c r="I9" s="616">
        <v>1</v>
      </c>
      <c r="J9" s="511">
        <v>2</v>
      </c>
      <c r="K9" s="880">
        <f>'Tabell_1-5-kvalitetsavtale'!H9</f>
        <v>23</v>
      </c>
      <c r="L9" s="451">
        <v>0</v>
      </c>
      <c r="M9" s="616">
        <v>0</v>
      </c>
      <c r="N9" s="451">
        <v>0</v>
      </c>
      <c r="O9" s="450">
        <v>3</v>
      </c>
      <c r="P9" s="881">
        <v>9</v>
      </c>
      <c r="Q9" s="616">
        <v>11</v>
      </c>
      <c r="R9" s="511">
        <v>23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" customHeight="1" x14ac:dyDescent="0.3">
      <c r="A10" s="660">
        <v>3</v>
      </c>
      <c r="B10" s="698" t="s">
        <v>7</v>
      </c>
      <c r="C10" s="880">
        <f>'Tabell_1-5-kvalitetsavtale'!E10</f>
        <v>0</v>
      </c>
      <c r="D10" s="451">
        <v>0</v>
      </c>
      <c r="E10" s="616">
        <v>0</v>
      </c>
      <c r="F10" s="451">
        <v>0</v>
      </c>
      <c r="G10" s="450">
        <v>0</v>
      </c>
      <c r="H10" s="881">
        <v>0</v>
      </c>
      <c r="I10" s="616">
        <v>0</v>
      </c>
      <c r="J10" s="511">
        <v>0</v>
      </c>
      <c r="K10" s="880">
        <f>'Tabell_1-5-kvalitetsavtale'!H10</f>
        <v>5</v>
      </c>
      <c r="L10" s="451">
        <v>0</v>
      </c>
      <c r="M10" s="616">
        <v>0</v>
      </c>
      <c r="N10" s="451">
        <v>0</v>
      </c>
      <c r="O10" s="450">
        <v>0</v>
      </c>
      <c r="P10" s="881">
        <v>0</v>
      </c>
      <c r="Q10" s="616">
        <v>0</v>
      </c>
      <c r="R10" s="511">
        <v>5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" customHeight="1" x14ac:dyDescent="0.3">
      <c r="A11" s="660">
        <v>4</v>
      </c>
      <c r="B11" s="698" t="s">
        <v>8</v>
      </c>
      <c r="C11" s="880">
        <f>'Tabell_1-5-kvalitetsavtale'!E11</f>
        <v>1</v>
      </c>
      <c r="D11" s="451">
        <v>0</v>
      </c>
      <c r="E11" s="616">
        <v>0</v>
      </c>
      <c r="F11" s="451">
        <v>0</v>
      </c>
      <c r="G11" s="450">
        <v>0</v>
      </c>
      <c r="H11" s="881">
        <v>0</v>
      </c>
      <c r="I11" s="616">
        <v>1</v>
      </c>
      <c r="J11" s="511">
        <v>1</v>
      </c>
      <c r="K11" s="880">
        <f>'Tabell_1-5-kvalitetsavtale'!H11</f>
        <v>12</v>
      </c>
      <c r="L11" s="451">
        <v>0</v>
      </c>
      <c r="M11" s="616">
        <v>0</v>
      </c>
      <c r="N11" s="451">
        <v>0</v>
      </c>
      <c r="O11" s="450">
        <v>0</v>
      </c>
      <c r="P11" s="881">
        <v>7</v>
      </c>
      <c r="Q11" s="616">
        <v>5</v>
      </c>
      <c r="R11" s="511">
        <v>12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" customHeight="1" x14ac:dyDescent="0.3">
      <c r="A12" s="660">
        <v>5</v>
      </c>
      <c r="B12" s="698" t="s">
        <v>9</v>
      </c>
      <c r="C12" s="880">
        <f>'Tabell_1-5-kvalitetsavtale'!E12</f>
        <v>4</v>
      </c>
      <c r="D12" s="451">
        <v>0</v>
      </c>
      <c r="E12" s="616">
        <v>0</v>
      </c>
      <c r="F12" s="451">
        <v>0</v>
      </c>
      <c r="G12" s="450">
        <v>0</v>
      </c>
      <c r="H12" s="881">
        <v>0</v>
      </c>
      <c r="I12" s="616">
        <v>4</v>
      </c>
      <c r="J12" s="511">
        <v>0</v>
      </c>
      <c r="K12" s="880">
        <f>'Tabell_1-5-kvalitetsavtale'!H12</f>
        <v>15</v>
      </c>
      <c r="L12" s="451">
        <v>0</v>
      </c>
      <c r="M12" s="616">
        <v>0</v>
      </c>
      <c r="N12" s="451">
        <v>0</v>
      </c>
      <c r="O12" s="450">
        <v>0</v>
      </c>
      <c r="P12" s="881">
        <v>7</v>
      </c>
      <c r="Q12" s="616">
        <v>8</v>
      </c>
      <c r="R12" s="511">
        <v>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" customHeight="1" x14ac:dyDescent="0.3">
      <c r="A13" s="660">
        <v>6</v>
      </c>
      <c r="B13" s="698" t="s">
        <v>10</v>
      </c>
      <c r="C13" s="880">
        <f>'Tabell_1-5-kvalitetsavtale'!E13</f>
        <v>0</v>
      </c>
      <c r="D13" s="451">
        <v>0</v>
      </c>
      <c r="E13" s="616">
        <v>0</v>
      </c>
      <c r="F13" s="451">
        <v>0</v>
      </c>
      <c r="G13" s="450">
        <v>0</v>
      </c>
      <c r="H13" s="881">
        <v>0</v>
      </c>
      <c r="I13" s="616">
        <v>0</v>
      </c>
      <c r="J13" s="511">
        <v>0</v>
      </c>
      <c r="K13" s="880">
        <f>'Tabell_1-5-kvalitetsavtale'!H13</f>
        <v>7</v>
      </c>
      <c r="L13" s="451">
        <v>0</v>
      </c>
      <c r="M13" s="616">
        <v>0</v>
      </c>
      <c r="N13" s="451">
        <v>0</v>
      </c>
      <c r="O13" s="450">
        <v>0</v>
      </c>
      <c r="P13" s="881">
        <v>0</v>
      </c>
      <c r="Q13" s="616">
        <v>0</v>
      </c>
      <c r="R13" s="511">
        <v>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" customHeight="1" x14ac:dyDescent="0.3">
      <c r="A14" s="660">
        <v>7</v>
      </c>
      <c r="B14" s="698" t="s">
        <v>11</v>
      </c>
      <c r="C14" s="880">
        <f>'Tabell_1-5-kvalitetsavtale'!E14</f>
        <v>0</v>
      </c>
      <c r="D14" s="451">
        <v>0</v>
      </c>
      <c r="E14" s="616">
        <v>0</v>
      </c>
      <c r="F14" s="451">
        <v>0</v>
      </c>
      <c r="G14" s="450">
        <v>0</v>
      </c>
      <c r="H14" s="881">
        <v>0</v>
      </c>
      <c r="I14" s="616">
        <v>0</v>
      </c>
      <c r="J14" s="511">
        <v>0</v>
      </c>
      <c r="K14" s="880">
        <f>'Tabell_1-5-kvalitetsavtale'!H14</f>
        <v>2</v>
      </c>
      <c r="L14" s="451">
        <v>0</v>
      </c>
      <c r="M14" s="616">
        <v>0</v>
      </c>
      <c r="N14" s="451">
        <v>0</v>
      </c>
      <c r="O14" s="450">
        <v>0</v>
      </c>
      <c r="P14" s="881">
        <v>0</v>
      </c>
      <c r="Q14" s="616">
        <v>2</v>
      </c>
      <c r="R14" s="511">
        <v>2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" customHeight="1" x14ac:dyDescent="0.3">
      <c r="A15" s="660">
        <v>8</v>
      </c>
      <c r="B15" s="698" t="s">
        <v>12</v>
      </c>
      <c r="C15" s="880">
        <f>'Tabell_1-5-kvalitetsavtale'!E15</f>
        <v>0</v>
      </c>
      <c r="D15" s="451">
        <v>0</v>
      </c>
      <c r="E15" s="616">
        <v>0</v>
      </c>
      <c r="F15" s="451">
        <v>0</v>
      </c>
      <c r="G15" s="450">
        <v>0</v>
      </c>
      <c r="H15" s="881">
        <v>0</v>
      </c>
      <c r="I15" s="616">
        <v>0</v>
      </c>
      <c r="J15" s="511">
        <v>0</v>
      </c>
      <c r="K15" s="880">
        <f>'Tabell_1-5-kvalitetsavtale'!H15</f>
        <v>0</v>
      </c>
      <c r="L15" s="451">
        <v>0</v>
      </c>
      <c r="M15" s="616">
        <v>0</v>
      </c>
      <c r="N15" s="451">
        <v>0</v>
      </c>
      <c r="O15" s="450">
        <v>0</v>
      </c>
      <c r="P15" s="881">
        <v>0</v>
      </c>
      <c r="Q15" s="616">
        <v>0</v>
      </c>
      <c r="R15" s="511">
        <v>0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" customHeight="1" x14ac:dyDescent="0.3">
      <c r="A16" s="660">
        <v>9</v>
      </c>
      <c r="B16" s="698" t="s">
        <v>13</v>
      </c>
      <c r="C16" s="880">
        <f>'Tabell_1-5-kvalitetsavtale'!E16</f>
        <v>0</v>
      </c>
      <c r="D16" s="451">
        <v>0</v>
      </c>
      <c r="E16" s="616">
        <v>0</v>
      </c>
      <c r="F16" s="451">
        <v>0</v>
      </c>
      <c r="G16" s="450">
        <v>0</v>
      </c>
      <c r="H16" s="881">
        <v>0</v>
      </c>
      <c r="I16" s="616">
        <v>0</v>
      </c>
      <c r="J16" s="511">
        <v>0</v>
      </c>
      <c r="K16" s="880">
        <f>'Tabell_1-5-kvalitetsavtale'!H16</f>
        <v>2</v>
      </c>
      <c r="L16" s="451">
        <v>0</v>
      </c>
      <c r="M16" s="616">
        <v>0</v>
      </c>
      <c r="N16" s="451">
        <v>0</v>
      </c>
      <c r="O16" s="450">
        <v>1</v>
      </c>
      <c r="P16" s="881">
        <v>0</v>
      </c>
      <c r="Q16" s="616">
        <v>1</v>
      </c>
      <c r="R16" s="511">
        <v>2</v>
      </c>
      <c r="T16" s="19"/>
      <c r="U16" s="19"/>
      <c r="V16" s="19"/>
      <c r="W16" s="19" t="s">
        <v>104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" customHeight="1" x14ac:dyDescent="0.3">
      <c r="A17" s="660">
        <v>10</v>
      </c>
      <c r="B17" s="698" t="s">
        <v>14</v>
      </c>
      <c r="C17" s="880">
        <f>'Tabell_1-5-kvalitetsavtale'!E17</f>
        <v>0</v>
      </c>
      <c r="D17" s="451">
        <v>0</v>
      </c>
      <c r="E17" s="616">
        <v>0</v>
      </c>
      <c r="F17" s="451">
        <v>0</v>
      </c>
      <c r="G17" s="450">
        <v>0</v>
      </c>
      <c r="H17" s="881">
        <v>0</v>
      </c>
      <c r="I17" s="616">
        <v>0</v>
      </c>
      <c r="J17" s="511">
        <v>0</v>
      </c>
      <c r="K17" s="880">
        <f>'Tabell_1-5-kvalitetsavtale'!H17</f>
        <v>7</v>
      </c>
      <c r="L17" s="451">
        <v>0</v>
      </c>
      <c r="M17" s="616">
        <v>0</v>
      </c>
      <c r="N17" s="451">
        <v>0</v>
      </c>
      <c r="O17" s="450">
        <v>0</v>
      </c>
      <c r="P17" s="881">
        <v>4</v>
      </c>
      <c r="Q17" s="616">
        <v>3</v>
      </c>
      <c r="R17" s="511">
        <v>7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" customHeight="1" x14ac:dyDescent="0.3">
      <c r="A18" s="660">
        <v>11</v>
      </c>
      <c r="B18" s="698" t="s">
        <v>15</v>
      </c>
      <c r="C18" s="880">
        <f>'Tabell_1-5-kvalitetsavtale'!E18</f>
        <v>0</v>
      </c>
      <c r="D18" s="451">
        <v>0</v>
      </c>
      <c r="E18" s="616">
        <v>0</v>
      </c>
      <c r="F18" s="451">
        <v>0</v>
      </c>
      <c r="G18" s="450">
        <v>0</v>
      </c>
      <c r="H18" s="881">
        <v>0</v>
      </c>
      <c r="I18" s="616">
        <v>0</v>
      </c>
      <c r="J18" s="511">
        <v>0</v>
      </c>
      <c r="K18" s="880">
        <f>'Tabell_1-5-kvalitetsavtale'!H18</f>
        <v>1</v>
      </c>
      <c r="L18" s="451">
        <v>0</v>
      </c>
      <c r="M18" s="616">
        <v>0</v>
      </c>
      <c r="N18" s="451">
        <v>0</v>
      </c>
      <c r="O18" s="450">
        <v>0</v>
      </c>
      <c r="P18" s="881">
        <v>0</v>
      </c>
      <c r="Q18" s="616">
        <v>0</v>
      </c>
      <c r="R18" s="511">
        <v>0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" customHeight="1" x14ac:dyDescent="0.3">
      <c r="A19" s="660">
        <v>12</v>
      </c>
      <c r="B19" s="698" t="s">
        <v>16</v>
      </c>
      <c r="C19" s="880">
        <f>'Tabell_1-5-kvalitetsavtale'!E19</f>
        <v>0</v>
      </c>
      <c r="D19" s="451">
        <v>0</v>
      </c>
      <c r="E19" s="616">
        <v>0</v>
      </c>
      <c r="F19" s="451">
        <v>0</v>
      </c>
      <c r="G19" s="450">
        <v>0</v>
      </c>
      <c r="H19" s="881">
        <v>0</v>
      </c>
      <c r="I19" s="616">
        <v>0</v>
      </c>
      <c r="J19" s="511">
        <v>0</v>
      </c>
      <c r="K19" s="880">
        <f>'Tabell_1-5-kvalitetsavtale'!H19</f>
        <v>5</v>
      </c>
      <c r="L19" s="451">
        <v>0</v>
      </c>
      <c r="M19" s="616">
        <v>0</v>
      </c>
      <c r="N19" s="451">
        <v>0</v>
      </c>
      <c r="O19" s="450">
        <v>0</v>
      </c>
      <c r="P19" s="881">
        <v>0</v>
      </c>
      <c r="Q19" s="616">
        <v>0</v>
      </c>
      <c r="R19" s="511">
        <v>0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" customHeight="1" x14ac:dyDescent="0.3">
      <c r="A20" s="660">
        <v>13</v>
      </c>
      <c r="B20" s="698" t="s">
        <v>17</v>
      </c>
      <c r="C20" s="880">
        <f>'Tabell_1-5-kvalitetsavtale'!E20</f>
        <v>1</v>
      </c>
      <c r="D20" s="451">
        <v>0</v>
      </c>
      <c r="E20" s="616">
        <v>0</v>
      </c>
      <c r="F20" s="451">
        <v>0</v>
      </c>
      <c r="G20" s="450">
        <v>0</v>
      </c>
      <c r="H20" s="881">
        <v>1</v>
      </c>
      <c r="I20" s="616">
        <v>0</v>
      </c>
      <c r="J20" s="511">
        <v>1</v>
      </c>
      <c r="K20" s="880">
        <f>'Tabell_1-5-kvalitetsavtale'!H20</f>
        <v>6</v>
      </c>
      <c r="L20" s="451">
        <v>0</v>
      </c>
      <c r="M20" s="616">
        <v>0</v>
      </c>
      <c r="N20" s="451">
        <v>0</v>
      </c>
      <c r="O20" s="450">
        <v>0</v>
      </c>
      <c r="P20" s="881">
        <v>5</v>
      </c>
      <c r="Q20" s="616">
        <v>1</v>
      </c>
      <c r="R20" s="511">
        <v>6</v>
      </c>
      <c r="T20" s="19"/>
      <c r="U20" s="19"/>
      <c r="V20" s="19" t="s">
        <v>104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" customHeight="1" x14ac:dyDescent="0.3">
      <c r="A21" s="660">
        <v>14</v>
      </c>
      <c r="B21" s="698" t="s">
        <v>18</v>
      </c>
      <c r="C21" s="880">
        <f>'Tabell_1-5-kvalitetsavtale'!E21</f>
        <v>0</v>
      </c>
      <c r="D21" s="451">
        <v>0</v>
      </c>
      <c r="E21" s="616">
        <v>0</v>
      </c>
      <c r="F21" s="451">
        <v>0</v>
      </c>
      <c r="G21" s="450">
        <v>0</v>
      </c>
      <c r="H21" s="881">
        <v>0</v>
      </c>
      <c r="I21" s="616">
        <v>0</v>
      </c>
      <c r="J21" s="511">
        <v>0</v>
      </c>
      <c r="K21" s="880">
        <f>'Tabell_1-5-kvalitetsavtale'!H21</f>
        <v>1</v>
      </c>
      <c r="L21" s="451">
        <v>1</v>
      </c>
      <c r="M21" s="616">
        <v>0</v>
      </c>
      <c r="N21" s="451">
        <v>0</v>
      </c>
      <c r="O21" s="450">
        <v>0</v>
      </c>
      <c r="P21" s="881">
        <v>0</v>
      </c>
      <c r="Q21" s="616">
        <v>0</v>
      </c>
      <c r="R21" s="511">
        <v>0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" customHeight="1" thickBot="1" x14ac:dyDescent="0.35">
      <c r="A22" s="712">
        <v>15</v>
      </c>
      <c r="B22" s="882" t="s">
        <v>19</v>
      </c>
      <c r="C22" s="883">
        <f>'Tabell_1-5-kvalitetsavtale'!E22</f>
        <v>1</v>
      </c>
      <c r="D22" s="452">
        <v>0</v>
      </c>
      <c r="E22" s="617">
        <v>8</v>
      </c>
      <c r="F22" s="452">
        <v>0</v>
      </c>
      <c r="G22" s="453">
        <v>0</v>
      </c>
      <c r="H22" s="884">
        <v>0</v>
      </c>
      <c r="I22" s="617">
        <v>0</v>
      </c>
      <c r="J22" s="512">
        <v>8</v>
      </c>
      <c r="K22" s="883">
        <f>'Tabell_1-5-kvalitetsavtale'!H22</f>
        <v>4</v>
      </c>
      <c r="L22" s="452">
        <v>0</v>
      </c>
      <c r="M22" s="617">
        <v>5</v>
      </c>
      <c r="N22" s="452">
        <v>0</v>
      </c>
      <c r="O22" s="453">
        <v>0</v>
      </c>
      <c r="P22" s="884">
        <v>0</v>
      </c>
      <c r="Q22" s="617">
        <v>0</v>
      </c>
      <c r="R22" s="512">
        <v>5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20" customFormat="1" ht="15" customHeight="1" thickBot="1" x14ac:dyDescent="0.35">
      <c r="A23" s="1908"/>
      <c r="B23" s="1912" t="s">
        <v>601</v>
      </c>
      <c r="C23" s="1913">
        <f>SUM(C8:C22)</f>
        <v>9</v>
      </c>
      <c r="D23" s="1909">
        <f t="shared" ref="D23:R23" si="0">SUM(D8:D22)</f>
        <v>0</v>
      </c>
      <c r="E23" s="1911">
        <f t="shared" si="0"/>
        <v>8</v>
      </c>
      <c r="F23" s="1909">
        <f t="shared" si="0"/>
        <v>0</v>
      </c>
      <c r="G23" s="1911">
        <f t="shared" si="0"/>
        <v>0</v>
      </c>
      <c r="H23" s="1909">
        <f t="shared" si="0"/>
        <v>2</v>
      </c>
      <c r="I23" s="1911">
        <f t="shared" si="0"/>
        <v>6</v>
      </c>
      <c r="J23" s="1914">
        <f t="shared" si="0"/>
        <v>12</v>
      </c>
      <c r="K23" s="1915">
        <f t="shared" si="0"/>
        <v>100</v>
      </c>
      <c r="L23" s="1909">
        <f t="shared" si="0"/>
        <v>1</v>
      </c>
      <c r="M23" s="1916">
        <f t="shared" si="0"/>
        <v>5</v>
      </c>
      <c r="N23" s="1909">
        <f t="shared" si="0"/>
        <v>0</v>
      </c>
      <c r="O23" s="1911">
        <f t="shared" si="0"/>
        <v>4</v>
      </c>
      <c r="P23" s="1917">
        <f t="shared" si="0"/>
        <v>32</v>
      </c>
      <c r="Q23" s="1916">
        <f t="shared" si="0"/>
        <v>31</v>
      </c>
      <c r="R23" s="1915">
        <f t="shared" si="0"/>
        <v>62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" customHeight="1" x14ac:dyDescent="0.3">
      <c r="A24" s="2062"/>
      <c r="B24" s="2063" t="s">
        <v>590</v>
      </c>
      <c r="C24" s="2064">
        <v>9</v>
      </c>
      <c r="D24" s="2051">
        <v>0</v>
      </c>
      <c r="E24" s="2065">
        <v>0</v>
      </c>
      <c r="F24" s="2051">
        <v>0</v>
      </c>
      <c r="G24" s="2053">
        <v>0</v>
      </c>
      <c r="H24" s="2066">
        <v>11</v>
      </c>
      <c r="I24" s="2065">
        <v>6</v>
      </c>
      <c r="J24" s="2067">
        <v>16</v>
      </c>
      <c r="K24" s="2064">
        <v>100</v>
      </c>
      <c r="L24" s="2051">
        <v>0</v>
      </c>
      <c r="M24" s="2065">
        <v>0</v>
      </c>
      <c r="N24" s="2051">
        <v>0</v>
      </c>
      <c r="O24" s="2053">
        <v>0</v>
      </c>
      <c r="P24" s="2066">
        <v>54</v>
      </c>
      <c r="Q24" s="2065">
        <v>45</v>
      </c>
      <c r="R24" s="2068">
        <v>46</v>
      </c>
      <c r="T24" s="506"/>
      <c r="U24" s="506"/>
      <c r="V24" s="506"/>
      <c r="W24" s="506"/>
      <c r="X24" s="506"/>
      <c r="Y24" s="506"/>
      <c r="Z24" s="506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</row>
    <row r="25" spans="1:36" ht="15" customHeight="1" x14ac:dyDescent="0.3">
      <c r="A25" s="660"/>
      <c r="B25" s="698" t="s">
        <v>554</v>
      </c>
      <c r="C25" s="880">
        <v>14</v>
      </c>
      <c r="D25" s="451">
        <v>9</v>
      </c>
      <c r="E25" s="616">
        <v>10</v>
      </c>
      <c r="F25" s="451">
        <v>0</v>
      </c>
      <c r="G25" s="450">
        <v>0</v>
      </c>
      <c r="H25" s="881">
        <v>2</v>
      </c>
      <c r="I25" s="616">
        <v>0</v>
      </c>
      <c r="J25" s="511">
        <v>12</v>
      </c>
      <c r="K25" s="880">
        <v>116</v>
      </c>
      <c r="L25" s="451">
        <v>15</v>
      </c>
      <c r="M25" s="616">
        <v>10</v>
      </c>
      <c r="N25" s="451">
        <v>1</v>
      </c>
      <c r="O25" s="450">
        <v>2</v>
      </c>
      <c r="P25" s="881">
        <v>20</v>
      </c>
      <c r="Q25" s="616">
        <v>13</v>
      </c>
      <c r="R25" s="511">
        <v>44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ht="15" customHeight="1" x14ac:dyDescent="0.3">
      <c r="A26" s="660"/>
      <c r="B26" s="698" t="s">
        <v>499</v>
      </c>
      <c r="C26" s="880">
        <v>17</v>
      </c>
      <c r="D26" s="451">
        <v>3</v>
      </c>
      <c r="E26" s="616">
        <v>0</v>
      </c>
      <c r="F26" s="451">
        <v>0</v>
      </c>
      <c r="G26" s="450">
        <v>2</v>
      </c>
      <c r="H26" s="881">
        <v>2</v>
      </c>
      <c r="I26" s="616">
        <v>0</v>
      </c>
      <c r="J26" s="511">
        <v>3</v>
      </c>
      <c r="K26" s="880">
        <v>87</v>
      </c>
      <c r="L26" s="451">
        <v>11</v>
      </c>
      <c r="M26" s="616">
        <v>3</v>
      </c>
      <c r="N26" s="451">
        <v>3</v>
      </c>
      <c r="O26" s="450">
        <v>4</v>
      </c>
      <c r="P26" s="881">
        <v>43</v>
      </c>
      <c r="Q26" s="616">
        <v>32</v>
      </c>
      <c r="R26" s="511">
        <v>44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36" ht="15" customHeight="1" x14ac:dyDescent="0.3">
      <c r="A27" s="660"/>
      <c r="B27" s="698" t="s">
        <v>477</v>
      </c>
      <c r="C27" s="880">
        <v>9</v>
      </c>
      <c r="D27" s="451">
        <v>3</v>
      </c>
      <c r="E27" s="616">
        <v>0</v>
      </c>
      <c r="F27" s="451">
        <v>0</v>
      </c>
      <c r="G27" s="450">
        <v>0</v>
      </c>
      <c r="H27" s="881">
        <v>0</v>
      </c>
      <c r="I27" s="616">
        <v>0</v>
      </c>
      <c r="J27" s="511">
        <v>3</v>
      </c>
      <c r="K27" s="880">
        <v>62</v>
      </c>
      <c r="L27" s="451">
        <v>13</v>
      </c>
      <c r="M27" s="616">
        <v>6</v>
      </c>
      <c r="N27" s="451">
        <v>3</v>
      </c>
      <c r="O27" s="450">
        <v>2</v>
      </c>
      <c r="P27" s="881">
        <v>9</v>
      </c>
      <c r="Q27" s="616">
        <v>13</v>
      </c>
      <c r="R27" s="511">
        <v>41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15" customHeight="1" x14ac:dyDescent="0.3">
      <c r="A28" s="660"/>
      <c r="B28" s="698" t="s">
        <v>379</v>
      </c>
      <c r="C28" s="880">
        <v>10</v>
      </c>
      <c r="D28" s="451">
        <v>6</v>
      </c>
      <c r="E28" s="616">
        <v>0</v>
      </c>
      <c r="F28" s="451">
        <v>0</v>
      </c>
      <c r="G28" s="450">
        <v>0</v>
      </c>
      <c r="H28" s="881">
        <v>0</v>
      </c>
      <c r="I28" s="616">
        <v>2</v>
      </c>
      <c r="J28" s="511">
        <v>10</v>
      </c>
      <c r="K28" s="880">
        <v>65</v>
      </c>
      <c r="L28" s="451">
        <v>18</v>
      </c>
      <c r="M28" s="616">
        <v>5</v>
      </c>
      <c r="N28" s="451">
        <v>7</v>
      </c>
      <c r="O28" s="450">
        <v>0</v>
      </c>
      <c r="P28" s="881">
        <v>18</v>
      </c>
      <c r="Q28" s="616">
        <v>12</v>
      </c>
      <c r="R28" s="511">
        <v>80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15" customHeight="1" x14ac:dyDescent="0.3">
      <c r="A29" s="660"/>
      <c r="B29" s="698" t="s">
        <v>335</v>
      </c>
      <c r="C29" s="880">
        <v>5</v>
      </c>
      <c r="D29" s="451">
        <v>8</v>
      </c>
      <c r="E29" s="616">
        <v>1</v>
      </c>
      <c r="F29" s="451">
        <v>1</v>
      </c>
      <c r="G29" s="450">
        <v>0</v>
      </c>
      <c r="H29" s="881">
        <v>0</v>
      </c>
      <c r="I29" s="616">
        <v>0</v>
      </c>
      <c r="J29" s="511">
        <v>11</v>
      </c>
      <c r="K29" s="880">
        <v>70</v>
      </c>
      <c r="L29" s="451">
        <v>29</v>
      </c>
      <c r="M29" s="616">
        <v>9</v>
      </c>
      <c r="N29" s="451">
        <v>26</v>
      </c>
      <c r="O29" s="450">
        <v>2</v>
      </c>
      <c r="P29" s="881">
        <v>43</v>
      </c>
      <c r="Q29" s="616">
        <v>17</v>
      </c>
      <c r="R29" s="511">
        <v>132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15" customHeight="1" x14ac:dyDescent="0.3">
      <c r="A30" s="660"/>
      <c r="B30" s="698" t="s">
        <v>315</v>
      </c>
      <c r="C30" s="880">
        <v>11</v>
      </c>
      <c r="D30" s="451">
        <v>6</v>
      </c>
      <c r="E30" s="616">
        <v>2</v>
      </c>
      <c r="F30" s="451">
        <v>0</v>
      </c>
      <c r="G30" s="450">
        <v>0</v>
      </c>
      <c r="H30" s="881">
        <v>6</v>
      </c>
      <c r="I30" s="616">
        <v>3</v>
      </c>
      <c r="J30" s="511">
        <v>15</v>
      </c>
      <c r="K30" s="880">
        <v>92</v>
      </c>
      <c r="L30" s="451">
        <v>55</v>
      </c>
      <c r="M30" s="616">
        <v>10</v>
      </c>
      <c r="N30" s="451">
        <v>12</v>
      </c>
      <c r="O30" s="450">
        <v>5</v>
      </c>
      <c r="P30" s="881">
        <v>38</v>
      </c>
      <c r="Q30" s="616">
        <v>26</v>
      </c>
      <c r="R30" s="511">
        <v>138</v>
      </c>
      <c r="T30" s="19"/>
      <c r="U30" s="19"/>
      <c r="V30" s="19"/>
      <c r="W30" s="19" t="s">
        <v>104</v>
      </c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5" customHeight="1" x14ac:dyDescent="0.3">
      <c r="A31" s="660"/>
      <c r="B31" s="698" t="s">
        <v>291</v>
      </c>
      <c r="C31" s="880">
        <v>8</v>
      </c>
      <c r="D31" s="451">
        <v>1</v>
      </c>
      <c r="E31" s="616">
        <v>0</v>
      </c>
      <c r="F31" s="451">
        <v>0</v>
      </c>
      <c r="G31" s="450">
        <v>0</v>
      </c>
      <c r="H31" s="881">
        <v>4</v>
      </c>
      <c r="I31" s="616">
        <v>3</v>
      </c>
      <c r="J31" s="511">
        <v>8</v>
      </c>
      <c r="K31" s="880">
        <v>92</v>
      </c>
      <c r="L31" s="451">
        <v>36</v>
      </c>
      <c r="M31" s="616">
        <v>8</v>
      </c>
      <c r="N31" s="451">
        <v>30</v>
      </c>
      <c r="O31" s="450">
        <v>2</v>
      </c>
      <c r="P31" s="881">
        <v>29</v>
      </c>
      <c r="Q31" s="616">
        <v>13</v>
      </c>
      <c r="R31" s="511">
        <v>87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5" customHeight="1" thickBot="1" x14ac:dyDescent="0.35">
      <c r="A32" s="712"/>
      <c r="B32" s="882" t="s">
        <v>234</v>
      </c>
      <c r="C32" s="883">
        <v>10</v>
      </c>
      <c r="D32" s="452">
        <v>0</v>
      </c>
      <c r="E32" s="617">
        <v>5</v>
      </c>
      <c r="F32" s="452">
        <v>0</v>
      </c>
      <c r="G32" s="453">
        <v>0</v>
      </c>
      <c r="H32" s="884">
        <v>0</v>
      </c>
      <c r="I32" s="617">
        <v>10</v>
      </c>
      <c r="J32" s="512">
        <v>10</v>
      </c>
      <c r="K32" s="883">
        <v>90</v>
      </c>
      <c r="L32" s="452">
        <v>44</v>
      </c>
      <c r="M32" s="617">
        <v>17</v>
      </c>
      <c r="N32" s="452">
        <v>29</v>
      </c>
      <c r="O32" s="453">
        <v>10</v>
      </c>
      <c r="P32" s="884">
        <v>24</v>
      </c>
      <c r="Q32" s="617">
        <v>31</v>
      </c>
      <c r="R32" s="512">
        <v>129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s="20" customFormat="1" ht="15" hidden="1" customHeight="1" outlineLevel="1" x14ac:dyDescent="0.3">
      <c r="A33" s="1207"/>
      <c r="B33" s="1208" t="s">
        <v>229</v>
      </c>
      <c r="C33" s="1209">
        <v>7</v>
      </c>
      <c r="D33" s="508">
        <v>1</v>
      </c>
      <c r="E33" s="509">
        <v>1</v>
      </c>
      <c r="F33" s="508">
        <v>0</v>
      </c>
      <c r="G33" s="509">
        <v>0</v>
      </c>
      <c r="H33" s="508">
        <v>0</v>
      </c>
      <c r="I33" s="509">
        <v>2</v>
      </c>
      <c r="J33" s="510">
        <v>4</v>
      </c>
      <c r="K33" s="620">
        <v>101</v>
      </c>
      <c r="L33" s="508">
        <v>19</v>
      </c>
      <c r="M33" s="509">
        <v>14</v>
      </c>
      <c r="N33" s="622">
        <v>11</v>
      </c>
      <c r="O33" s="619">
        <v>7</v>
      </c>
      <c r="P33" s="508">
        <v>13</v>
      </c>
      <c r="Q33" s="509">
        <v>17</v>
      </c>
      <c r="R33" s="510">
        <v>83</v>
      </c>
      <c r="S33" s="384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5" hidden="1" customHeight="1" outlineLevel="1" thickBot="1" x14ac:dyDescent="0.35">
      <c r="A34" s="232"/>
      <c r="B34" s="411" t="s">
        <v>218</v>
      </c>
      <c r="C34" s="621">
        <v>10</v>
      </c>
      <c r="D34" s="393">
        <v>0</v>
      </c>
      <c r="E34" s="234">
        <v>6</v>
      </c>
      <c r="F34" s="393">
        <v>0</v>
      </c>
      <c r="G34" s="234">
        <v>3</v>
      </c>
      <c r="H34" s="393">
        <v>0</v>
      </c>
      <c r="I34" s="234">
        <v>4</v>
      </c>
      <c r="J34" s="391">
        <v>10</v>
      </c>
      <c r="K34" s="513">
        <v>105</v>
      </c>
      <c r="L34" s="393">
        <v>21</v>
      </c>
      <c r="M34" s="234">
        <v>26</v>
      </c>
      <c r="N34" s="623">
        <v>28</v>
      </c>
      <c r="O34" s="618">
        <v>13</v>
      </c>
      <c r="P34" s="393">
        <v>19</v>
      </c>
      <c r="Q34" s="234">
        <v>14</v>
      </c>
      <c r="R34" s="391">
        <v>98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5" hidden="1" customHeight="1" outlineLevel="1" x14ac:dyDescent="0.3">
      <c r="A35" s="648"/>
      <c r="B35" s="358" t="s">
        <v>171</v>
      </c>
      <c r="C35" s="885">
        <v>15</v>
      </c>
      <c r="D35" s="146">
        <v>1</v>
      </c>
      <c r="E35" s="148">
        <v>3</v>
      </c>
      <c r="F35" s="886">
        <v>0</v>
      </c>
      <c r="G35" s="148">
        <v>0</v>
      </c>
      <c r="H35" s="886">
        <v>0</v>
      </c>
      <c r="I35" s="147">
        <v>10</v>
      </c>
      <c r="J35" s="887">
        <v>7</v>
      </c>
      <c r="K35" s="888">
        <v>97</v>
      </c>
      <c r="L35" s="146">
        <v>24</v>
      </c>
      <c r="M35" s="148">
        <v>13</v>
      </c>
      <c r="N35" s="886">
        <v>26</v>
      </c>
      <c r="O35" s="148">
        <v>7</v>
      </c>
      <c r="P35" s="889">
        <v>17</v>
      </c>
      <c r="Q35" s="890">
        <v>25</v>
      </c>
      <c r="R35" s="149">
        <v>73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20" customFormat="1" ht="15" hidden="1" customHeight="1" outlineLevel="1" x14ac:dyDescent="0.3">
      <c r="A36" s="122"/>
      <c r="B36" s="358" t="s">
        <v>165</v>
      </c>
      <c r="C36" s="885">
        <v>29</v>
      </c>
      <c r="D36" s="123">
        <v>0</v>
      </c>
      <c r="E36" s="124">
        <v>9</v>
      </c>
      <c r="F36" s="891">
        <v>0</v>
      </c>
      <c r="G36" s="124">
        <v>6</v>
      </c>
      <c r="H36" s="891">
        <v>0</v>
      </c>
      <c r="I36" s="125">
        <v>14</v>
      </c>
      <c r="J36" s="892">
        <v>27</v>
      </c>
      <c r="K36" s="893">
        <v>140</v>
      </c>
      <c r="L36" s="123">
        <v>25</v>
      </c>
      <c r="M36" s="124">
        <v>11</v>
      </c>
      <c r="N36" s="891">
        <v>22</v>
      </c>
      <c r="O36" s="124">
        <v>8</v>
      </c>
      <c r="P36" s="894">
        <v>39</v>
      </c>
      <c r="Q36" s="895">
        <v>40</v>
      </c>
      <c r="R36" s="896">
        <v>151</v>
      </c>
      <c r="S36" s="384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20" customFormat="1" ht="15" hidden="1" customHeight="1" outlineLevel="1" thickBot="1" x14ac:dyDescent="0.35">
      <c r="A37" s="897"/>
      <c r="B37" s="359" t="s">
        <v>161</v>
      </c>
      <c r="C37" s="898">
        <v>25</v>
      </c>
      <c r="D37" s="127">
        <v>4</v>
      </c>
      <c r="E37" s="128">
        <v>1</v>
      </c>
      <c r="F37" s="899">
        <v>0</v>
      </c>
      <c r="G37" s="128">
        <v>5</v>
      </c>
      <c r="H37" s="899">
        <v>1</v>
      </c>
      <c r="I37" s="129">
        <v>15</v>
      </c>
      <c r="J37" s="900">
        <v>26</v>
      </c>
      <c r="K37" s="901">
        <v>105</v>
      </c>
      <c r="L37" s="127">
        <v>13</v>
      </c>
      <c r="M37" s="128">
        <v>11</v>
      </c>
      <c r="N37" s="899">
        <v>12</v>
      </c>
      <c r="O37" s="128">
        <v>9</v>
      </c>
      <c r="P37" s="902">
        <v>41</v>
      </c>
      <c r="Q37" s="903">
        <v>31</v>
      </c>
      <c r="R37" s="904">
        <v>113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s="20" customFormat="1" ht="15" hidden="1" customHeight="1" outlineLevel="1" x14ac:dyDescent="0.3">
      <c r="A38" s="905"/>
      <c r="B38" s="360" t="s">
        <v>162</v>
      </c>
      <c r="C38" s="906">
        <v>10</v>
      </c>
      <c r="D38" s="906">
        <v>0</v>
      </c>
      <c r="E38" s="907">
        <v>3</v>
      </c>
      <c r="F38" s="908">
        <v>0</v>
      </c>
      <c r="G38" s="907">
        <v>3</v>
      </c>
      <c r="H38" s="908">
        <v>13</v>
      </c>
      <c r="I38" s="909">
        <v>12</v>
      </c>
      <c r="J38" s="910">
        <v>30</v>
      </c>
      <c r="K38" s="911">
        <v>112</v>
      </c>
      <c r="L38" s="906">
        <v>29</v>
      </c>
      <c r="M38" s="907">
        <v>11</v>
      </c>
      <c r="N38" s="908">
        <v>27</v>
      </c>
      <c r="O38" s="907">
        <v>8</v>
      </c>
      <c r="P38" s="912">
        <v>60</v>
      </c>
      <c r="Q38" s="913">
        <v>37</v>
      </c>
      <c r="R38" s="914">
        <v>163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s="20" customFormat="1" ht="15" hidden="1" customHeight="1" outlineLevel="1" x14ac:dyDescent="0.3">
      <c r="A39" s="131"/>
      <c r="B39" s="361" t="s">
        <v>163</v>
      </c>
      <c r="C39" s="123">
        <v>11</v>
      </c>
      <c r="D39" s="123">
        <v>3</v>
      </c>
      <c r="E39" s="124">
        <v>1</v>
      </c>
      <c r="F39" s="891">
        <v>3</v>
      </c>
      <c r="G39" s="124">
        <v>0</v>
      </c>
      <c r="H39" s="891">
        <v>4</v>
      </c>
      <c r="I39" s="125">
        <v>4</v>
      </c>
      <c r="J39" s="892">
        <v>11</v>
      </c>
      <c r="K39" s="893">
        <v>114</v>
      </c>
      <c r="L39" s="123">
        <v>16</v>
      </c>
      <c r="M39" s="124">
        <v>3</v>
      </c>
      <c r="N39" s="891">
        <v>31</v>
      </c>
      <c r="O39" s="124">
        <v>5</v>
      </c>
      <c r="P39" s="894">
        <v>38</v>
      </c>
      <c r="Q39" s="895">
        <v>16</v>
      </c>
      <c r="R39" s="896">
        <v>66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20" customFormat="1" ht="15" hidden="1" customHeight="1" outlineLevel="1" thickBot="1" x14ac:dyDescent="0.35">
      <c r="A40" s="132"/>
      <c r="B40" s="362" t="s">
        <v>164</v>
      </c>
      <c r="C40" s="127">
        <v>12</v>
      </c>
      <c r="D40" s="127">
        <v>9</v>
      </c>
      <c r="E40" s="128">
        <v>9</v>
      </c>
      <c r="F40" s="899">
        <v>2</v>
      </c>
      <c r="G40" s="128">
        <v>2</v>
      </c>
      <c r="H40" s="899">
        <v>0</v>
      </c>
      <c r="I40" s="129">
        <v>0</v>
      </c>
      <c r="J40" s="915">
        <v>16</v>
      </c>
      <c r="K40" s="901">
        <v>103</v>
      </c>
      <c r="L40" s="127">
        <v>27</v>
      </c>
      <c r="M40" s="128">
        <v>19</v>
      </c>
      <c r="N40" s="899">
        <v>19</v>
      </c>
      <c r="O40" s="128">
        <v>9</v>
      </c>
      <c r="P40" s="902">
        <v>38</v>
      </c>
      <c r="Q40" s="916">
        <v>11</v>
      </c>
      <c r="R40" s="904">
        <v>68</v>
      </c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20" customFormat="1" ht="15" customHeight="1" collapsed="1" x14ac:dyDescent="0.3">
      <c r="A41" s="725" t="s">
        <v>51</v>
      </c>
      <c r="B41" s="384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20" customFormat="1" ht="15" customHeight="1" x14ac:dyDescent="0.3">
      <c r="A42" s="917"/>
      <c r="B42" s="384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20" customFormat="1" ht="19.649999999999999" customHeight="1" x14ac:dyDescent="0.3">
      <c r="B43" s="384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x14ac:dyDescent="0.3"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x14ac:dyDescent="0.3"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x14ac:dyDescent="0.3"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</sheetData>
  <mergeCells count="2">
    <mergeCell ref="C6:J6"/>
    <mergeCell ref="K6:R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7"/>
  <sheetViews>
    <sheetView showGridLines="0" topLeftCell="A42" zoomScale="60" zoomScaleNormal="60" workbookViewId="0">
      <selection activeCell="L58" sqref="L58"/>
    </sheetView>
  </sheetViews>
  <sheetFormatPr baseColWidth="10" defaultColWidth="11.4609375" defaultRowHeight="12.45" outlineLevelRow="1" x14ac:dyDescent="0.3"/>
  <cols>
    <col min="1" max="1" width="4.84375" style="724" customWidth="1"/>
    <col min="2" max="2" width="22" style="383" customWidth="1"/>
    <col min="3" max="3" width="8.69140625" style="383" customWidth="1"/>
    <col min="4" max="8" width="7.69140625" style="383" customWidth="1"/>
    <col min="9" max="9" width="9.69140625" style="383" customWidth="1"/>
    <col min="10" max="10" width="13.07421875" style="860" customWidth="1"/>
    <col min="11" max="11" width="11.4609375" style="383" customWidth="1"/>
    <col min="12" max="12" width="11.4609375" style="384" customWidth="1"/>
    <col min="13" max="13" width="11.4609375" style="383" customWidth="1"/>
    <col min="14" max="16384" width="11.4609375" style="383"/>
  </cols>
  <sheetData>
    <row r="1" spans="1:13" x14ac:dyDescent="0.3">
      <c r="A1" s="239" t="s">
        <v>0</v>
      </c>
    </row>
    <row r="2" spans="1:13" x14ac:dyDescent="0.3">
      <c r="A2" s="239"/>
    </row>
    <row r="3" spans="1:13" x14ac:dyDescent="0.3">
      <c r="A3" s="239" t="str">
        <f>A6</f>
        <v>Tabell 1 - 7 - Saksbehandlingstid for økonomisk sosialhjelp 01.01. - 31.12.</v>
      </c>
    </row>
    <row r="4" spans="1:13" x14ac:dyDescent="0.3">
      <c r="A4" s="239" t="str">
        <f>A43</f>
        <v>Tabell 1 - 8 - Behandlingstid for klagesaker til Fylkesmannen 01.01. - 31.12.</v>
      </c>
      <c r="H4" s="383" t="s">
        <v>557</v>
      </c>
      <c r="M4" s="383" t="s">
        <v>104</v>
      </c>
    </row>
    <row r="5" spans="1:13" s="4" customFormat="1" ht="26.25" customHeight="1" x14ac:dyDescent="0.3">
      <c r="A5" s="14"/>
      <c r="J5" s="23"/>
      <c r="L5" s="19"/>
    </row>
    <row r="6" spans="1:13" s="4" customFormat="1" ht="26.25" customHeight="1" thickBot="1" x14ac:dyDescent="0.35">
      <c r="A6" s="1254" t="s">
        <v>604</v>
      </c>
      <c r="J6" s="23"/>
      <c r="L6" s="19"/>
    </row>
    <row r="7" spans="1:13" s="4" customFormat="1" ht="26.25" customHeight="1" x14ac:dyDescent="0.3">
      <c r="A7" s="34"/>
      <c r="B7" s="31"/>
      <c r="C7" s="2165" t="s">
        <v>174</v>
      </c>
      <c r="D7" s="2166"/>
      <c r="E7" s="2166"/>
      <c r="F7" s="2166"/>
      <c r="G7" s="2166"/>
      <c r="H7" s="2166"/>
      <c r="I7" s="613"/>
      <c r="J7" s="98"/>
      <c r="L7" s="19"/>
    </row>
    <row r="8" spans="1:13" s="4" customFormat="1" ht="48" customHeight="1" thickBot="1" x14ac:dyDescent="0.35">
      <c r="A8" s="62" t="s">
        <v>38</v>
      </c>
      <c r="B8" s="79" t="s">
        <v>3</v>
      </c>
      <c r="C8" s="5" t="s">
        <v>52</v>
      </c>
      <c r="D8" s="66" t="s">
        <v>53</v>
      </c>
      <c r="E8" s="66" t="s">
        <v>177</v>
      </c>
      <c r="F8" s="66" t="s">
        <v>176</v>
      </c>
      <c r="G8" s="66" t="s">
        <v>175</v>
      </c>
      <c r="H8" s="32" t="s">
        <v>57</v>
      </c>
      <c r="I8" s="99" t="s">
        <v>37</v>
      </c>
      <c r="J8" s="108" t="s">
        <v>58</v>
      </c>
      <c r="L8" s="19"/>
    </row>
    <row r="9" spans="1:13" ht="15" customHeight="1" x14ac:dyDescent="0.3">
      <c r="A9" s="648">
        <v>1</v>
      </c>
      <c r="B9" s="97" t="s">
        <v>5</v>
      </c>
      <c r="C9" s="2073">
        <v>20113</v>
      </c>
      <c r="D9" s="2074">
        <v>3320</v>
      </c>
      <c r="E9" s="2074">
        <v>22</v>
      </c>
      <c r="F9" s="2074">
        <v>3</v>
      </c>
      <c r="G9" s="2074">
        <v>0</v>
      </c>
      <c r="H9" s="2075">
        <v>2</v>
      </c>
      <c r="I9" s="1278">
        <f>SUM(C9:H9)</f>
        <v>23460</v>
      </c>
      <c r="J9" s="861">
        <f>C9/I9</f>
        <v>0.8573316283034953</v>
      </c>
    </row>
    <row r="10" spans="1:13" ht="15" customHeight="1" x14ac:dyDescent="0.3">
      <c r="A10" s="649">
        <v>2</v>
      </c>
      <c r="B10" s="70" t="s">
        <v>6</v>
      </c>
      <c r="C10" s="1840">
        <v>17510</v>
      </c>
      <c r="D10" s="1839">
        <v>1307</v>
      </c>
      <c r="E10" s="1839">
        <v>14</v>
      </c>
      <c r="F10" s="1839">
        <v>1</v>
      </c>
      <c r="G10" s="1839">
        <v>0</v>
      </c>
      <c r="H10" s="1841">
        <v>0</v>
      </c>
      <c r="I10" s="1279">
        <f>SUM(C10:H10)</f>
        <v>18832</v>
      </c>
      <c r="J10" s="862">
        <f>C10/I10</f>
        <v>0.92980033984706878</v>
      </c>
    </row>
    <row r="11" spans="1:13" ht="15" customHeight="1" x14ac:dyDescent="0.3">
      <c r="A11" s="649">
        <v>3</v>
      </c>
      <c r="B11" s="70" t="s">
        <v>7</v>
      </c>
      <c r="C11" s="1840">
        <v>15681</v>
      </c>
      <c r="D11" s="1839">
        <v>1800</v>
      </c>
      <c r="E11" s="1839">
        <v>48</v>
      </c>
      <c r="F11" s="1839">
        <v>12</v>
      </c>
      <c r="G11" s="1839">
        <v>8</v>
      </c>
      <c r="H11" s="1841">
        <v>1</v>
      </c>
      <c r="I11" s="1279">
        <f t="shared" ref="I11:I22" si="0">SUM(C11:H11)</f>
        <v>17550</v>
      </c>
      <c r="J11" s="862">
        <f t="shared" ref="J11:J22" si="1">C11/I11</f>
        <v>0.89350427350427353</v>
      </c>
    </row>
    <row r="12" spans="1:13" ht="15" customHeight="1" x14ac:dyDescent="0.3">
      <c r="A12" s="649">
        <v>4</v>
      </c>
      <c r="B12" s="70" t="s">
        <v>8</v>
      </c>
      <c r="C12" s="1840">
        <v>10371</v>
      </c>
      <c r="D12" s="1839">
        <v>754</v>
      </c>
      <c r="E12" s="1839">
        <v>6</v>
      </c>
      <c r="F12" s="1839">
        <v>0</v>
      </c>
      <c r="G12" s="1839">
        <v>1</v>
      </c>
      <c r="H12" s="1841">
        <v>1</v>
      </c>
      <c r="I12" s="1279">
        <f t="shared" si="0"/>
        <v>11133</v>
      </c>
      <c r="J12" s="862">
        <f t="shared" si="1"/>
        <v>0.93155483697116681</v>
      </c>
    </row>
    <row r="13" spans="1:13" ht="15" customHeight="1" x14ac:dyDescent="0.3">
      <c r="A13" s="649">
        <v>5</v>
      </c>
      <c r="B13" s="70" t="s">
        <v>9</v>
      </c>
      <c r="C13" s="1840">
        <v>12352</v>
      </c>
      <c r="D13" s="1839">
        <v>1761</v>
      </c>
      <c r="E13" s="1839">
        <v>31</v>
      </c>
      <c r="F13" s="1839">
        <v>2</v>
      </c>
      <c r="G13" s="1839">
        <v>1</v>
      </c>
      <c r="H13" s="1841">
        <v>1</v>
      </c>
      <c r="I13" s="1279">
        <f t="shared" si="0"/>
        <v>14148</v>
      </c>
      <c r="J13" s="862">
        <f t="shared" si="1"/>
        <v>0.8730562623692395</v>
      </c>
    </row>
    <row r="14" spans="1:13" ht="15" customHeight="1" x14ac:dyDescent="0.3">
      <c r="A14" s="649">
        <v>6</v>
      </c>
      <c r="B14" s="70" t="s">
        <v>10</v>
      </c>
      <c r="C14" s="1840">
        <v>3906</v>
      </c>
      <c r="D14" s="1839">
        <v>646</v>
      </c>
      <c r="E14" s="1839">
        <v>14</v>
      </c>
      <c r="F14" s="1839">
        <v>0</v>
      </c>
      <c r="G14" s="1839">
        <v>1</v>
      </c>
      <c r="H14" s="1841">
        <v>1</v>
      </c>
      <c r="I14" s="1279">
        <f t="shared" si="0"/>
        <v>4568</v>
      </c>
      <c r="J14" s="862">
        <f t="shared" si="1"/>
        <v>0.8550788091068301</v>
      </c>
      <c r="K14" s="1928"/>
    </row>
    <row r="15" spans="1:13" ht="15" customHeight="1" x14ac:dyDescent="0.3">
      <c r="A15" s="649">
        <v>7</v>
      </c>
      <c r="B15" s="70" t="s">
        <v>11</v>
      </c>
      <c r="C15" s="1840">
        <v>4488</v>
      </c>
      <c r="D15" s="1839">
        <v>493</v>
      </c>
      <c r="E15" s="1839">
        <v>1</v>
      </c>
      <c r="F15" s="1839">
        <v>10</v>
      </c>
      <c r="G15" s="1839">
        <v>0</v>
      </c>
      <c r="H15" s="1841">
        <v>0</v>
      </c>
      <c r="I15" s="1279">
        <f t="shared" si="0"/>
        <v>4992</v>
      </c>
      <c r="J15" s="862">
        <f t="shared" si="1"/>
        <v>0.89903846153846156</v>
      </c>
    </row>
    <row r="16" spans="1:13" ht="15" customHeight="1" x14ac:dyDescent="0.3">
      <c r="A16" s="649">
        <v>8</v>
      </c>
      <c r="B16" s="70" t="s">
        <v>12</v>
      </c>
      <c r="C16" s="1840">
        <v>6205</v>
      </c>
      <c r="D16" s="1839">
        <v>284</v>
      </c>
      <c r="E16" s="1839">
        <v>0</v>
      </c>
      <c r="F16" s="1839">
        <v>0</v>
      </c>
      <c r="G16" s="1839">
        <v>0</v>
      </c>
      <c r="H16" s="1841">
        <v>0</v>
      </c>
      <c r="I16" s="1279">
        <f t="shared" si="0"/>
        <v>6489</v>
      </c>
      <c r="J16" s="862">
        <f t="shared" si="1"/>
        <v>0.95623362613653873</v>
      </c>
    </row>
    <row r="17" spans="1:16" ht="15" customHeight="1" x14ac:dyDescent="0.3">
      <c r="A17" s="649">
        <v>9</v>
      </c>
      <c r="B17" s="70" t="s">
        <v>13</v>
      </c>
      <c r="C17" s="1840">
        <v>9305</v>
      </c>
      <c r="D17" s="1839">
        <v>637</v>
      </c>
      <c r="E17" s="1839">
        <v>2</v>
      </c>
      <c r="F17" s="1839">
        <v>0</v>
      </c>
      <c r="G17" s="1839">
        <v>0</v>
      </c>
      <c r="H17" s="1841">
        <v>0</v>
      </c>
      <c r="I17" s="1279">
        <f t="shared" si="0"/>
        <v>9944</v>
      </c>
      <c r="J17" s="862">
        <f t="shared" si="1"/>
        <v>0.93574014481094125</v>
      </c>
      <c r="K17" s="383" t="s">
        <v>104</v>
      </c>
    </row>
    <row r="18" spans="1:16" ht="15" customHeight="1" x14ac:dyDescent="0.3">
      <c r="A18" s="649">
        <v>10</v>
      </c>
      <c r="B18" s="70" t="s">
        <v>14</v>
      </c>
      <c r="C18" s="1840">
        <v>9091</v>
      </c>
      <c r="D18" s="1839">
        <v>1206</v>
      </c>
      <c r="E18" s="1839">
        <v>45</v>
      </c>
      <c r="F18" s="1839">
        <v>6</v>
      </c>
      <c r="G18" s="1839">
        <v>0</v>
      </c>
      <c r="H18" s="1841">
        <v>0</v>
      </c>
      <c r="I18" s="1279">
        <f t="shared" si="0"/>
        <v>10348</v>
      </c>
      <c r="J18" s="862">
        <f t="shared" si="1"/>
        <v>0.87852725164282952</v>
      </c>
    </row>
    <row r="19" spans="1:16" ht="15" customHeight="1" x14ac:dyDescent="0.3">
      <c r="A19" s="649">
        <v>11</v>
      </c>
      <c r="B19" s="70" t="s">
        <v>15</v>
      </c>
      <c r="C19" s="1840">
        <v>9125</v>
      </c>
      <c r="D19" s="1839">
        <v>1749</v>
      </c>
      <c r="E19" s="1839">
        <v>28</v>
      </c>
      <c r="F19" s="1839">
        <v>3</v>
      </c>
      <c r="G19" s="1839">
        <v>0</v>
      </c>
      <c r="H19" s="1841">
        <v>0</v>
      </c>
      <c r="I19" s="1279">
        <f t="shared" si="0"/>
        <v>10905</v>
      </c>
      <c r="J19" s="862">
        <f t="shared" si="1"/>
        <v>0.83677212287941316</v>
      </c>
      <c r="K19" s="20"/>
      <c r="L19" s="20"/>
      <c r="M19" s="20"/>
    </row>
    <row r="20" spans="1:16" ht="15" customHeight="1" x14ac:dyDescent="0.3">
      <c r="A20" s="649">
        <v>12</v>
      </c>
      <c r="B20" s="70" t="s">
        <v>16</v>
      </c>
      <c r="C20" s="1840">
        <v>9356</v>
      </c>
      <c r="D20" s="1839">
        <v>3547</v>
      </c>
      <c r="E20" s="1839">
        <v>35</v>
      </c>
      <c r="F20" s="1839">
        <v>1</v>
      </c>
      <c r="G20" s="1839">
        <v>0</v>
      </c>
      <c r="H20" s="1841">
        <v>2</v>
      </c>
      <c r="I20" s="1279">
        <f t="shared" si="0"/>
        <v>12941</v>
      </c>
      <c r="J20" s="862">
        <f t="shared" si="1"/>
        <v>0.72297349509311493</v>
      </c>
      <c r="L20" s="384" t="s">
        <v>104</v>
      </c>
    </row>
    <row r="21" spans="1:16" ht="15" customHeight="1" x14ac:dyDescent="0.3">
      <c r="A21" s="649">
        <v>13</v>
      </c>
      <c r="B21" s="70" t="s">
        <v>17</v>
      </c>
      <c r="C21" s="1840">
        <v>8932</v>
      </c>
      <c r="D21" s="1839">
        <v>400</v>
      </c>
      <c r="E21" s="1839">
        <v>1</v>
      </c>
      <c r="F21" s="1839">
        <v>1</v>
      </c>
      <c r="G21" s="1839">
        <v>0</v>
      </c>
      <c r="H21" s="1841">
        <v>0</v>
      </c>
      <c r="I21" s="1279">
        <f t="shared" si="0"/>
        <v>9334</v>
      </c>
      <c r="J21" s="862">
        <f t="shared" si="1"/>
        <v>0.95693164773944717</v>
      </c>
    </row>
    <row r="22" spans="1:16" ht="15" customHeight="1" x14ac:dyDescent="0.3">
      <c r="A22" s="649">
        <v>14</v>
      </c>
      <c r="B22" s="70" t="s">
        <v>305</v>
      </c>
      <c r="C22" s="1840">
        <v>5620</v>
      </c>
      <c r="D22" s="1839">
        <v>298</v>
      </c>
      <c r="E22" s="1839">
        <v>1</v>
      </c>
      <c r="F22" s="1839">
        <v>0</v>
      </c>
      <c r="G22" s="1839">
        <v>0</v>
      </c>
      <c r="H22" s="1841">
        <v>0</v>
      </c>
      <c r="I22" s="1279">
        <f t="shared" si="0"/>
        <v>5919</v>
      </c>
      <c r="J22" s="862">
        <f t="shared" si="1"/>
        <v>0.94948471025511061</v>
      </c>
      <c r="K22" s="20"/>
      <c r="L22" s="522"/>
    </row>
    <row r="23" spans="1:16" ht="15" customHeight="1" thickBot="1" x14ac:dyDescent="0.35">
      <c r="A23" s="650">
        <v>15</v>
      </c>
      <c r="B23" s="651" t="s">
        <v>19</v>
      </c>
      <c r="C23" s="1284">
        <v>11681</v>
      </c>
      <c r="D23" s="1285">
        <v>2580</v>
      </c>
      <c r="E23" s="1285">
        <v>37</v>
      </c>
      <c r="F23" s="1285">
        <v>5</v>
      </c>
      <c r="G23" s="1285">
        <v>1</v>
      </c>
      <c r="H23" s="1286">
        <v>1</v>
      </c>
      <c r="I23" s="1280">
        <f>SUM(C23:H23)</f>
        <v>14305</v>
      </c>
      <c r="J23" s="1842">
        <f>C23/I23</f>
        <v>0.81656763369451246</v>
      </c>
    </row>
    <row r="24" spans="1:16" s="20" customFormat="1" ht="15" customHeight="1" thickBot="1" x14ac:dyDescent="0.35">
      <c r="A24" s="1923"/>
      <c r="B24" s="1924" t="s">
        <v>605</v>
      </c>
      <c r="C24" s="2026">
        <f>SUM(C9:C23)</f>
        <v>153736</v>
      </c>
      <c r="D24" s="2027">
        <f t="shared" ref="D24:I24" si="2">SUM(D9:D23)</f>
        <v>20782</v>
      </c>
      <c r="E24" s="2027">
        <f t="shared" si="2"/>
        <v>285</v>
      </c>
      <c r="F24" s="2027">
        <f t="shared" si="2"/>
        <v>44</v>
      </c>
      <c r="G24" s="2027">
        <f t="shared" si="2"/>
        <v>12</v>
      </c>
      <c r="H24" s="2028">
        <f t="shared" si="2"/>
        <v>9</v>
      </c>
      <c r="I24" s="1925">
        <f t="shared" si="2"/>
        <v>174868</v>
      </c>
      <c r="J24" s="1926">
        <f>C24/I24</f>
        <v>0.87915456229841937</v>
      </c>
      <c r="L24" s="500"/>
    </row>
    <row r="25" spans="1:16" s="384" customFormat="1" ht="15" customHeight="1" x14ac:dyDescent="0.3">
      <c r="A25" s="1942"/>
      <c r="B25" s="1943" t="s">
        <v>591</v>
      </c>
      <c r="C25" s="2069">
        <v>91682.1</v>
      </c>
      <c r="D25" s="2070">
        <v>12861.4</v>
      </c>
      <c r="E25" s="2070">
        <v>217</v>
      </c>
      <c r="F25" s="2070">
        <v>34</v>
      </c>
      <c r="G25" s="2070">
        <v>14</v>
      </c>
      <c r="H25" s="2071">
        <v>6</v>
      </c>
      <c r="I25" s="2072">
        <v>104814.5</v>
      </c>
      <c r="J25" s="1944">
        <v>0.87470817491854658</v>
      </c>
      <c r="L25" s="522"/>
    </row>
    <row r="26" spans="1:16" s="384" customFormat="1" ht="15" customHeight="1" x14ac:dyDescent="0.3">
      <c r="A26" s="228"/>
      <c r="B26" s="97" t="s">
        <v>555</v>
      </c>
      <c r="C26" s="1918">
        <v>144169</v>
      </c>
      <c r="D26" s="1919">
        <v>32240</v>
      </c>
      <c r="E26" s="1919">
        <v>421</v>
      </c>
      <c r="F26" s="1919">
        <v>45</v>
      </c>
      <c r="G26" s="1919">
        <v>18</v>
      </c>
      <c r="H26" s="1920">
        <v>9</v>
      </c>
      <c r="I26" s="1921">
        <v>176902</v>
      </c>
      <c r="J26" s="1922">
        <v>0.81496534804581067</v>
      </c>
      <c r="L26" s="522"/>
    </row>
    <row r="27" spans="1:16" s="384" customFormat="1" ht="15" customHeight="1" x14ac:dyDescent="0.3">
      <c r="A27" s="228"/>
      <c r="B27" s="97" t="s">
        <v>500</v>
      </c>
      <c r="C27" s="1918">
        <v>151100</v>
      </c>
      <c r="D27" s="1919">
        <v>32038</v>
      </c>
      <c r="E27" s="1919">
        <v>488</v>
      </c>
      <c r="F27" s="1919">
        <v>54</v>
      </c>
      <c r="G27" s="1919">
        <v>20</v>
      </c>
      <c r="H27" s="1920">
        <v>13</v>
      </c>
      <c r="I27" s="1921">
        <v>183713</v>
      </c>
      <c r="J27" s="1922">
        <v>0.82247853989646891</v>
      </c>
      <c r="L27" s="522"/>
    </row>
    <row r="28" spans="1:16" s="384" customFormat="1" ht="15" customHeight="1" x14ac:dyDescent="0.3">
      <c r="A28" s="660"/>
      <c r="B28" s="70" t="s">
        <v>476</v>
      </c>
      <c r="C28" s="1840">
        <v>143500</v>
      </c>
      <c r="D28" s="1839">
        <v>33907</v>
      </c>
      <c r="E28" s="1839">
        <v>595</v>
      </c>
      <c r="F28" s="1839">
        <v>64</v>
      </c>
      <c r="G28" s="1839">
        <v>44</v>
      </c>
      <c r="H28" s="1841">
        <v>20</v>
      </c>
      <c r="I28" s="1279">
        <v>178130</v>
      </c>
      <c r="J28" s="862">
        <v>0.80559142199517209</v>
      </c>
      <c r="L28" s="522"/>
    </row>
    <row r="29" spans="1:16" s="384" customFormat="1" ht="15" customHeight="1" x14ac:dyDescent="0.3">
      <c r="A29" s="660"/>
      <c r="B29" s="70" t="s">
        <v>381</v>
      </c>
      <c r="C29" s="1840">
        <v>133244</v>
      </c>
      <c r="D29" s="1839">
        <v>34014</v>
      </c>
      <c r="E29" s="1839">
        <v>1185</v>
      </c>
      <c r="F29" s="1839">
        <v>154</v>
      </c>
      <c r="G29" s="1839">
        <v>41</v>
      </c>
      <c r="H29" s="1841">
        <v>27</v>
      </c>
      <c r="I29" s="1279">
        <v>168665</v>
      </c>
      <c r="J29" s="862">
        <v>0.78999199596833958</v>
      </c>
      <c r="L29" s="522"/>
    </row>
    <row r="30" spans="1:16" s="384" customFormat="1" ht="15" customHeight="1" x14ac:dyDescent="0.3">
      <c r="A30" s="660"/>
      <c r="B30" s="70" t="s">
        <v>327</v>
      </c>
      <c r="C30" s="1840">
        <v>130518</v>
      </c>
      <c r="D30" s="1839">
        <v>24927</v>
      </c>
      <c r="E30" s="1839">
        <v>962</v>
      </c>
      <c r="F30" s="1839">
        <v>133</v>
      </c>
      <c r="G30" s="1839">
        <v>37</v>
      </c>
      <c r="H30" s="1841">
        <v>3</v>
      </c>
      <c r="I30" s="1279">
        <v>156580</v>
      </c>
      <c r="J30" s="862">
        <v>0.83355473240516031</v>
      </c>
      <c r="L30" s="522"/>
      <c r="P30" s="384" t="s">
        <v>556</v>
      </c>
    </row>
    <row r="31" spans="1:16" ht="15" customHeight="1" thickBot="1" x14ac:dyDescent="0.35">
      <c r="A31" s="712"/>
      <c r="B31" s="161" t="s">
        <v>294</v>
      </c>
      <c r="C31" s="1284">
        <v>123711</v>
      </c>
      <c r="D31" s="1285">
        <v>24662</v>
      </c>
      <c r="E31" s="1285">
        <v>1531</v>
      </c>
      <c r="F31" s="1285">
        <v>200</v>
      </c>
      <c r="G31" s="1285">
        <v>39</v>
      </c>
      <c r="H31" s="1286">
        <v>14</v>
      </c>
      <c r="I31" s="1848">
        <v>150157</v>
      </c>
      <c r="J31" s="863">
        <v>0.82387767470048001</v>
      </c>
    </row>
    <row r="32" spans="1:16" s="9" customFormat="1" ht="15" hidden="1" customHeight="1" outlineLevel="1" thickBot="1" x14ac:dyDescent="0.35">
      <c r="A32" s="390"/>
      <c r="B32" s="389" t="s">
        <v>288</v>
      </c>
      <c r="C32" s="1843">
        <v>30926</v>
      </c>
      <c r="D32" s="1844">
        <v>5601</v>
      </c>
      <c r="E32" s="1844">
        <v>250</v>
      </c>
      <c r="F32" s="1844">
        <v>52</v>
      </c>
      <c r="G32" s="1844">
        <v>13</v>
      </c>
      <c r="H32" s="1845">
        <v>6</v>
      </c>
      <c r="I32" s="1846">
        <v>36848</v>
      </c>
      <c r="J32" s="1847">
        <f t="shared" ref="J32" si="3">C32/I32</f>
        <v>0.8392857142857143</v>
      </c>
      <c r="L32" s="20"/>
    </row>
    <row r="33" spans="1:27" s="9" customFormat="1" ht="39" customHeight="1" collapsed="1" x14ac:dyDescent="0.3">
      <c r="A33" s="2170"/>
      <c r="B33" s="2170"/>
      <c r="C33" s="2170"/>
      <c r="D33" s="2170"/>
      <c r="E33" s="2170"/>
      <c r="F33" s="2170"/>
      <c r="G33" s="2170"/>
      <c r="H33" s="2170"/>
      <c r="I33" s="2170"/>
      <c r="J33" s="2170"/>
      <c r="K33" s="20"/>
      <c r="L33" s="1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2" customHeight="1" x14ac:dyDescent="0.3">
      <c r="A34" s="493"/>
      <c r="C34" s="384"/>
      <c r="D34" s="384"/>
      <c r="E34" s="384"/>
      <c r="F34" s="384"/>
      <c r="G34" s="384"/>
      <c r="H34" s="384"/>
      <c r="I34" s="384"/>
      <c r="J34" s="864"/>
      <c r="K34" s="384" t="s">
        <v>104</v>
      </c>
      <c r="L34" s="19"/>
      <c r="M34" s="4" t="s">
        <v>334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4" customHeight="1" x14ac:dyDescent="0.3">
      <c r="A35" s="493"/>
      <c r="C35" s="384"/>
      <c r="D35" s="384"/>
      <c r="E35" s="384"/>
      <c r="F35" s="384"/>
      <c r="G35" s="384"/>
      <c r="H35" s="384"/>
      <c r="I35" s="384"/>
      <c r="J35" s="864"/>
      <c r="K35" s="384"/>
      <c r="L35" s="1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5" hidden="1" customHeight="1" thickBot="1" x14ac:dyDescent="0.35">
      <c r="A36" s="7"/>
      <c r="B36" s="12" t="s">
        <v>21</v>
      </c>
      <c r="C36" s="494">
        <v>119259</v>
      </c>
      <c r="D36" s="495">
        <v>23717</v>
      </c>
      <c r="E36" s="495">
        <v>2178</v>
      </c>
      <c r="F36" s="495">
        <v>241</v>
      </c>
      <c r="G36" s="495">
        <v>77</v>
      </c>
      <c r="H36" s="495">
        <v>24</v>
      </c>
      <c r="I36" s="496">
        <v>145496</v>
      </c>
      <c r="J36" s="497">
        <v>0.8196720184747347</v>
      </c>
      <c r="K36" s="384"/>
      <c r="M36" s="375">
        <v>5405</v>
      </c>
      <c r="N36" s="375">
        <v>3949</v>
      </c>
      <c r="O36" s="376">
        <v>3644</v>
      </c>
      <c r="P36" s="376">
        <v>2331</v>
      </c>
      <c r="Q36" s="376">
        <v>2703</v>
      </c>
      <c r="R36" s="376">
        <v>613</v>
      </c>
      <c r="S36" s="376">
        <v>907</v>
      </c>
      <c r="T36" s="376">
        <v>1188</v>
      </c>
      <c r="U36" s="376">
        <v>2029</v>
      </c>
      <c r="V36" s="376">
        <v>2530</v>
      </c>
      <c r="W36" s="376">
        <v>2283</v>
      </c>
      <c r="X36" s="376">
        <v>2460</v>
      </c>
      <c r="Y36" s="375">
        <v>1998</v>
      </c>
      <c r="Z36" s="375">
        <v>1698</v>
      </c>
      <c r="AA36" s="375">
        <v>3110</v>
      </c>
    </row>
    <row r="37" spans="1:27" ht="13.5" hidden="1" customHeight="1" thickBot="1" x14ac:dyDescent="0.4">
      <c r="A37" s="7"/>
      <c r="B37" s="12" t="s">
        <v>22</v>
      </c>
      <c r="C37" s="494">
        <v>111453</v>
      </c>
      <c r="D37" s="495">
        <v>16882</v>
      </c>
      <c r="E37" s="495">
        <v>1681</v>
      </c>
      <c r="F37" s="495">
        <v>309</v>
      </c>
      <c r="G37" s="495">
        <v>51</v>
      </c>
      <c r="H37" s="495">
        <v>10</v>
      </c>
      <c r="I37" s="496">
        <v>130386</v>
      </c>
      <c r="J37" s="497">
        <v>0.85479269246698264</v>
      </c>
      <c r="K37" s="384"/>
      <c r="M37" s="377">
        <v>0.85901942645698426</v>
      </c>
      <c r="N37" s="377">
        <v>0.79792352494302354</v>
      </c>
      <c r="O37" s="377">
        <v>0.80982436882546649</v>
      </c>
      <c r="P37" s="377">
        <v>0.89017589017589016</v>
      </c>
      <c r="Q37" s="377">
        <v>0.8361080281169071</v>
      </c>
      <c r="R37" s="377">
        <v>0.84828711256117451</v>
      </c>
      <c r="S37" s="377">
        <v>0.9228224917309813</v>
      </c>
      <c r="T37" s="377">
        <v>0.93181818181818177</v>
      </c>
      <c r="U37" s="377">
        <v>0.83686545096106457</v>
      </c>
      <c r="V37" s="377">
        <v>0.83675889328063247</v>
      </c>
      <c r="W37" s="377">
        <v>0.76828734121769604</v>
      </c>
      <c r="X37" s="377">
        <v>0.88983739837398379</v>
      </c>
      <c r="Y37" s="377">
        <v>0.75075075075075071</v>
      </c>
      <c r="Z37" s="377">
        <v>0.90989399293286222</v>
      </c>
      <c r="AA37" s="377">
        <v>0.82926045016077166</v>
      </c>
    </row>
    <row r="38" spans="1:27" ht="13.5" hidden="1" customHeight="1" thickBot="1" x14ac:dyDescent="0.35">
      <c r="A38" s="7"/>
      <c r="B38" s="12" t="s">
        <v>23</v>
      </c>
      <c r="C38" s="494">
        <v>112244</v>
      </c>
      <c r="D38" s="495">
        <v>16451</v>
      </c>
      <c r="E38" s="495">
        <v>1208</v>
      </c>
      <c r="F38" s="495">
        <v>315</v>
      </c>
      <c r="G38" s="495">
        <v>98</v>
      </c>
      <c r="H38" s="495">
        <v>25</v>
      </c>
      <c r="I38" s="496">
        <v>130341</v>
      </c>
      <c r="J38" s="497">
        <v>0.86115650486032791</v>
      </c>
      <c r="K38" s="384"/>
    </row>
    <row r="39" spans="1:27" ht="13.5" hidden="1" customHeight="1" thickBot="1" x14ac:dyDescent="0.35">
      <c r="A39" s="7"/>
      <c r="B39" s="8" t="s">
        <v>24</v>
      </c>
      <c r="C39" s="498">
        <v>120436</v>
      </c>
      <c r="D39" s="498">
        <v>18627</v>
      </c>
      <c r="E39" s="498">
        <v>471</v>
      </c>
      <c r="F39" s="498">
        <v>114</v>
      </c>
      <c r="G39" s="498">
        <v>29</v>
      </c>
      <c r="H39" s="498">
        <v>10</v>
      </c>
      <c r="I39" s="499">
        <v>139687</v>
      </c>
      <c r="J39" s="497">
        <v>0.86218474160086478</v>
      </c>
      <c r="K39" s="384"/>
    </row>
    <row r="40" spans="1:27" ht="13.5" hidden="1" customHeight="1" thickBot="1" x14ac:dyDescent="0.35">
      <c r="A40" s="7"/>
      <c r="B40" s="8" t="s">
        <v>25</v>
      </c>
      <c r="C40" s="498">
        <v>123361</v>
      </c>
      <c r="D40" s="498">
        <v>20875</v>
      </c>
      <c r="E40" s="498">
        <v>602</v>
      </c>
      <c r="F40" s="498">
        <v>119</v>
      </c>
      <c r="G40" s="498">
        <v>41</v>
      </c>
      <c r="H40" s="498">
        <v>14</v>
      </c>
      <c r="I40" s="499">
        <v>145012</v>
      </c>
      <c r="J40" s="497">
        <v>0.85069511488704386</v>
      </c>
      <c r="K40" s="384"/>
    </row>
    <row r="41" spans="1:27" ht="13.5" hidden="1" customHeight="1" thickBot="1" x14ac:dyDescent="0.35">
      <c r="A41" s="7"/>
      <c r="B41" s="8" t="s">
        <v>27</v>
      </c>
      <c r="C41" s="498">
        <v>121432</v>
      </c>
      <c r="D41" s="498">
        <v>24228</v>
      </c>
      <c r="E41" s="498">
        <v>687</v>
      </c>
      <c r="F41" s="498">
        <v>113</v>
      </c>
      <c r="G41" s="498">
        <v>37</v>
      </c>
      <c r="H41" s="498">
        <v>17</v>
      </c>
      <c r="I41" s="499">
        <v>146514</v>
      </c>
      <c r="J41" s="497">
        <v>0.8288081685026687</v>
      </c>
      <c r="K41" s="384"/>
    </row>
    <row r="42" spans="1:27" s="4" customFormat="1" ht="26.25" customHeight="1" x14ac:dyDescent="0.3">
      <c r="A42" s="1287"/>
      <c r="B42" s="925" t="s">
        <v>524</v>
      </c>
      <c r="C42" s="384"/>
      <c r="D42" s="384"/>
      <c r="E42" s="384"/>
      <c r="F42" s="384"/>
      <c r="G42" s="384"/>
      <c r="H42" s="384"/>
      <c r="I42" s="384"/>
      <c r="J42" s="864"/>
      <c r="K42" s="19"/>
      <c r="L42" s="19"/>
    </row>
    <row r="43" spans="1:27" s="4" customFormat="1" ht="26.25" customHeight="1" thickBot="1" x14ac:dyDescent="0.35">
      <c r="A43" s="3" t="s">
        <v>383</v>
      </c>
      <c r="J43" s="23"/>
      <c r="L43" s="19"/>
    </row>
    <row r="44" spans="1:27" s="4" customFormat="1" ht="29.25" customHeight="1" x14ac:dyDescent="0.3">
      <c r="A44" s="400"/>
      <c r="B44" s="386"/>
      <c r="C44" s="2167" t="s">
        <v>178</v>
      </c>
      <c r="D44" s="2168"/>
      <c r="E44" s="2168"/>
      <c r="F44" s="2168"/>
      <c r="G44" s="2168"/>
      <c r="H44" s="2169"/>
      <c r="I44" s="401"/>
      <c r="J44" s="403"/>
      <c r="L44" s="19"/>
    </row>
    <row r="45" spans="1:27" ht="47.25" customHeight="1" thickBot="1" x14ac:dyDescent="0.35">
      <c r="A45" s="402" t="s">
        <v>38</v>
      </c>
      <c r="B45" s="10" t="s">
        <v>3</v>
      </c>
      <c r="C45" s="5" t="s">
        <v>52</v>
      </c>
      <c r="D45" s="66" t="s">
        <v>53</v>
      </c>
      <c r="E45" s="66" t="s">
        <v>54</v>
      </c>
      <c r="F45" s="66" t="s">
        <v>55</v>
      </c>
      <c r="G45" s="66" t="s">
        <v>56</v>
      </c>
      <c r="H45" s="32" t="s">
        <v>57</v>
      </c>
      <c r="I45" s="95" t="s">
        <v>37</v>
      </c>
      <c r="J45" s="399" t="s">
        <v>58</v>
      </c>
    </row>
    <row r="46" spans="1:27" ht="15" customHeight="1" x14ac:dyDescent="0.3">
      <c r="A46" s="228">
        <v>1</v>
      </c>
      <c r="B46" s="97" t="s">
        <v>5</v>
      </c>
      <c r="C46" s="189">
        <v>17</v>
      </c>
      <c r="D46" s="2076">
        <v>37</v>
      </c>
      <c r="E46" s="2076">
        <v>5</v>
      </c>
      <c r="F46" s="2076">
        <v>1</v>
      </c>
      <c r="G46" s="2076">
        <v>1</v>
      </c>
      <c r="H46" s="186">
        <v>0</v>
      </c>
      <c r="I46" s="454">
        <f>SUM(C46:H46)</f>
        <v>61</v>
      </c>
      <c r="J46" s="861">
        <f>C46/I46</f>
        <v>0.27868852459016391</v>
      </c>
    </row>
    <row r="47" spans="1:27" ht="15" customHeight="1" x14ac:dyDescent="0.3">
      <c r="A47" s="660">
        <v>2</v>
      </c>
      <c r="B47" s="70" t="s">
        <v>6</v>
      </c>
      <c r="C47" s="190">
        <v>7</v>
      </c>
      <c r="D47" s="182">
        <v>39</v>
      </c>
      <c r="E47" s="182">
        <v>10</v>
      </c>
      <c r="F47" s="182">
        <v>6</v>
      </c>
      <c r="G47" s="182">
        <v>0</v>
      </c>
      <c r="H47" s="280">
        <v>0</v>
      </c>
      <c r="I47" s="455">
        <f>SUM(C47:H47)</f>
        <v>62</v>
      </c>
      <c r="J47" s="862">
        <f>C47/I47</f>
        <v>0.11290322580645161</v>
      </c>
    </row>
    <row r="48" spans="1:27" ht="15" customHeight="1" x14ac:dyDescent="0.3">
      <c r="A48" s="660">
        <v>3</v>
      </c>
      <c r="B48" s="70" t="s">
        <v>7</v>
      </c>
      <c r="C48" s="190">
        <v>4</v>
      </c>
      <c r="D48" s="182">
        <v>13</v>
      </c>
      <c r="E48" s="182">
        <v>11</v>
      </c>
      <c r="F48" s="182">
        <v>4</v>
      </c>
      <c r="G48" s="182">
        <v>2</v>
      </c>
      <c r="H48" s="280">
        <v>0</v>
      </c>
      <c r="I48" s="455">
        <f t="shared" ref="I48:I59" si="4">SUM(C48:H48)</f>
        <v>34</v>
      </c>
      <c r="J48" s="862">
        <f t="shared" ref="J48:J59" si="5">C48/I48</f>
        <v>0.11764705882352941</v>
      </c>
    </row>
    <row r="49" spans="1:12" ht="15" customHeight="1" x14ac:dyDescent="0.3">
      <c r="A49" s="660">
        <v>4</v>
      </c>
      <c r="B49" s="70" t="s">
        <v>8</v>
      </c>
      <c r="C49" s="190">
        <v>28</v>
      </c>
      <c r="D49" s="182">
        <v>24</v>
      </c>
      <c r="E49" s="182">
        <v>7</v>
      </c>
      <c r="F49" s="182">
        <v>3</v>
      </c>
      <c r="G49" s="182">
        <v>0</v>
      </c>
      <c r="H49" s="280">
        <v>0</v>
      </c>
      <c r="I49" s="455">
        <f t="shared" si="4"/>
        <v>62</v>
      </c>
      <c r="J49" s="862">
        <f t="shared" si="5"/>
        <v>0.45161290322580644</v>
      </c>
    </row>
    <row r="50" spans="1:12" ht="15" customHeight="1" x14ac:dyDescent="0.3">
      <c r="A50" s="660">
        <v>5</v>
      </c>
      <c r="B50" s="70" t="s">
        <v>9</v>
      </c>
      <c r="C50" s="190">
        <v>12</v>
      </c>
      <c r="D50" s="182">
        <v>32</v>
      </c>
      <c r="E50" s="182">
        <v>14</v>
      </c>
      <c r="F50" s="182">
        <v>3</v>
      </c>
      <c r="G50" s="182">
        <v>1</v>
      </c>
      <c r="H50" s="280">
        <v>1</v>
      </c>
      <c r="I50" s="455">
        <f t="shared" si="4"/>
        <v>63</v>
      </c>
      <c r="J50" s="862">
        <f t="shared" si="5"/>
        <v>0.19047619047619047</v>
      </c>
    </row>
    <row r="51" spans="1:12" ht="15" customHeight="1" x14ac:dyDescent="0.3">
      <c r="A51" s="660">
        <v>6</v>
      </c>
      <c r="B51" s="70" t="s">
        <v>10</v>
      </c>
      <c r="C51" s="190">
        <v>0</v>
      </c>
      <c r="D51" s="182">
        <v>4</v>
      </c>
      <c r="E51" s="182">
        <v>3</v>
      </c>
      <c r="F51" s="182">
        <v>0</v>
      </c>
      <c r="G51" s="182">
        <v>2</v>
      </c>
      <c r="H51" s="280">
        <v>0</v>
      </c>
      <c r="I51" s="455">
        <f t="shared" si="4"/>
        <v>9</v>
      </c>
      <c r="J51" s="862">
        <f t="shared" si="5"/>
        <v>0</v>
      </c>
    </row>
    <row r="52" spans="1:12" ht="15" customHeight="1" x14ac:dyDescent="0.3">
      <c r="A52" s="660">
        <v>7</v>
      </c>
      <c r="B52" s="70" t="s">
        <v>11</v>
      </c>
      <c r="C52" s="190">
        <v>4</v>
      </c>
      <c r="D52" s="182">
        <v>20</v>
      </c>
      <c r="E52" s="182">
        <v>9</v>
      </c>
      <c r="F52" s="182">
        <v>2</v>
      </c>
      <c r="G52" s="182">
        <v>0</v>
      </c>
      <c r="H52" s="280">
        <v>0</v>
      </c>
      <c r="I52" s="455">
        <f t="shared" si="4"/>
        <v>35</v>
      </c>
      <c r="J52" s="862">
        <f t="shared" si="5"/>
        <v>0.11428571428571428</v>
      </c>
    </row>
    <row r="53" spans="1:12" ht="15" customHeight="1" x14ac:dyDescent="0.3">
      <c r="A53" s="660">
        <v>8</v>
      </c>
      <c r="B53" s="70" t="s">
        <v>12</v>
      </c>
      <c r="C53" s="190">
        <v>16</v>
      </c>
      <c r="D53" s="182">
        <v>12</v>
      </c>
      <c r="E53" s="182">
        <v>0</v>
      </c>
      <c r="F53" s="182">
        <v>0</v>
      </c>
      <c r="G53" s="182">
        <v>0</v>
      </c>
      <c r="H53" s="280">
        <v>0</v>
      </c>
      <c r="I53" s="455">
        <f t="shared" si="4"/>
        <v>28</v>
      </c>
      <c r="J53" s="862">
        <f t="shared" si="5"/>
        <v>0.5714285714285714</v>
      </c>
    </row>
    <row r="54" spans="1:12" ht="15" customHeight="1" x14ac:dyDescent="0.3">
      <c r="A54" s="660">
        <v>9</v>
      </c>
      <c r="B54" s="70" t="s">
        <v>13</v>
      </c>
      <c r="C54" s="190">
        <v>7</v>
      </c>
      <c r="D54" s="182">
        <v>21</v>
      </c>
      <c r="E54" s="182">
        <v>4</v>
      </c>
      <c r="F54" s="182">
        <v>0</v>
      </c>
      <c r="G54" s="182">
        <v>0</v>
      </c>
      <c r="H54" s="280">
        <v>0</v>
      </c>
      <c r="I54" s="455">
        <f t="shared" si="4"/>
        <v>32</v>
      </c>
      <c r="J54" s="862">
        <f t="shared" si="5"/>
        <v>0.21875</v>
      </c>
    </row>
    <row r="55" spans="1:12" ht="15" customHeight="1" x14ac:dyDescent="0.3">
      <c r="A55" s="660">
        <v>10</v>
      </c>
      <c r="B55" s="70" t="s">
        <v>14</v>
      </c>
      <c r="C55" s="190">
        <v>17</v>
      </c>
      <c r="D55" s="182">
        <v>13</v>
      </c>
      <c r="E55" s="182">
        <v>7</v>
      </c>
      <c r="F55" s="182">
        <v>4</v>
      </c>
      <c r="G55" s="182">
        <v>1</v>
      </c>
      <c r="H55" s="280">
        <v>0</v>
      </c>
      <c r="I55" s="455">
        <f t="shared" si="4"/>
        <v>42</v>
      </c>
      <c r="J55" s="862">
        <f t="shared" si="5"/>
        <v>0.40476190476190477</v>
      </c>
    </row>
    <row r="56" spans="1:12" ht="15" customHeight="1" x14ac:dyDescent="0.3">
      <c r="A56" s="660">
        <v>11</v>
      </c>
      <c r="B56" s="70" t="s">
        <v>15</v>
      </c>
      <c r="C56" s="190">
        <v>2</v>
      </c>
      <c r="D56" s="182">
        <v>16</v>
      </c>
      <c r="E56" s="182">
        <v>26</v>
      </c>
      <c r="F56" s="182">
        <v>12</v>
      </c>
      <c r="G56" s="182">
        <v>12</v>
      </c>
      <c r="H56" s="280">
        <v>1</v>
      </c>
      <c r="I56" s="455">
        <f t="shared" si="4"/>
        <v>69</v>
      </c>
      <c r="J56" s="862">
        <f t="shared" si="5"/>
        <v>2.8985507246376812E-2</v>
      </c>
    </row>
    <row r="57" spans="1:12" ht="15" customHeight="1" x14ac:dyDescent="0.3">
      <c r="A57" s="660">
        <v>12</v>
      </c>
      <c r="B57" s="70" t="s">
        <v>16</v>
      </c>
      <c r="C57" s="190">
        <v>1</v>
      </c>
      <c r="D57" s="182">
        <v>6</v>
      </c>
      <c r="E57" s="182">
        <v>4</v>
      </c>
      <c r="F57" s="182">
        <v>1</v>
      </c>
      <c r="G57" s="182">
        <v>0</v>
      </c>
      <c r="H57" s="280">
        <v>0</v>
      </c>
      <c r="I57" s="455">
        <f t="shared" si="4"/>
        <v>12</v>
      </c>
      <c r="J57" s="862">
        <f t="shared" si="5"/>
        <v>8.3333333333333329E-2</v>
      </c>
    </row>
    <row r="58" spans="1:12" ht="15" customHeight="1" x14ac:dyDescent="0.3">
      <c r="A58" s="660">
        <v>13</v>
      </c>
      <c r="B58" s="70" t="s">
        <v>17</v>
      </c>
      <c r="C58" s="190">
        <v>0</v>
      </c>
      <c r="D58" s="182">
        <v>12</v>
      </c>
      <c r="E58" s="182">
        <v>7</v>
      </c>
      <c r="F58" s="182">
        <v>1</v>
      </c>
      <c r="G58" s="182">
        <v>0</v>
      </c>
      <c r="H58" s="280">
        <v>0</v>
      </c>
      <c r="I58" s="455">
        <f t="shared" si="4"/>
        <v>20</v>
      </c>
      <c r="J58" s="862">
        <f t="shared" si="5"/>
        <v>0</v>
      </c>
      <c r="L58" s="384" t="s">
        <v>104</v>
      </c>
    </row>
    <row r="59" spans="1:12" ht="15" customHeight="1" x14ac:dyDescent="0.3">
      <c r="A59" s="660">
        <v>14</v>
      </c>
      <c r="B59" s="70" t="s">
        <v>382</v>
      </c>
      <c r="C59" s="190">
        <v>2</v>
      </c>
      <c r="D59" s="182">
        <v>8</v>
      </c>
      <c r="E59" s="182">
        <v>2</v>
      </c>
      <c r="F59" s="182">
        <v>0</v>
      </c>
      <c r="G59" s="182">
        <v>0</v>
      </c>
      <c r="H59" s="280">
        <v>0</v>
      </c>
      <c r="I59" s="455">
        <f t="shared" si="4"/>
        <v>12</v>
      </c>
      <c r="J59" s="862">
        <f t="shared" si="5"/>
        <v>0.16666666666666666</v>
      </c>
    </row>
    <row r="60" spans="1:12" s="9" customFormat="1" ht="15" customHeight="1" thickBot="1" x14ac:dyDescent="0.4">
      <c r="A60" s="666">
        <v>15</v>
      </c>
      <c r="B60" s="651" t="s">
        <v>19</v>
      </c>
      <c r="C60" s="2078">
        <v>7</v>
      </c>
      <c r="D60" s="2079">
        <v>27</v>
      </c>
      <c r="E60" s="2079">
        <v>12</v>
      </c>
      <c r="F60" s="2079">
        <v>5</v>
      </c>
      <c r="G60" s="2079">
        <v>6</v>
      </c>
      <c r="H60" s="2080">
        <v>1</v>
      </c>
      <c r="I60" s="456">
        <f>SUM(C60:H60)</f>
        <v>58</v>
      </c>
      <c r="J60" s="1842">
        <f>C60/I60</f>
        <v>0.1206896551724138</v>
      </c>
      <c r="L60" s="20"/>
    </row>
    <row r="61" spans="1:12" s="502" customFormat="1" ht="15" customHeight="1" thickBot="1" x14ac:dyDescent="0.35">
      <c r="A61" s="1923"/>
      <c r="B61" s="1924" t="s">
        <v>605</v>
      </c>
      <c r="C61" s="2077">
        <f>SUM(C46:C60)</f>
        <v>124</v>
      </c>
      <c r="D61" s="2004">
        <f t="shared" ref="D61" si="6">SUM(D46:D60)</f>
        <v>284</v>
      </c>
      <c r="E61" s="2004">
        <f t="shared" ref="E61" si="7">SUM(E46:E60)</f>
        <v>121</v>
      </c>
      <c r="F61" s="2004">
        <f t="shared" ref="F61" si="8">SUM(F46:F60)</f>
        <v>42</v>
      </c>
      <c r="G61" s="2004">
        <f t="shared" ref="G61" si="9">SUM(G46:G60)</f>
        <v>25</v>
      </c>
      <c r="H61" s="2005">
        <f t="shared" ref="H61" si="10">SUM(H46:H60)</f>
        <v>3</v>
      </c>
      <c r="I61" s="1927">
        <f>SUM(I46:I60)</f>
        <v>599</v>
      </c>
      <c r="J61" s="1926">
        <f>C61/I61</f>
        <v>0.20701168614357263</v>
      </c>
      <c r="K61" s="501"/>
      <c r="L61" s="502" t="s">
        <v>104</v>
      </c>
    </row>
    <row r="62" spans="1:12" s="447" customFormat="1" ht="15" customHeight="1" x14ac:dyDescent="0.3">
      <c r="A62" s="660"/>
      <c r="B62" s="70" t="s">
        <v>555</v>
      </c>
      <c r="C62" s="661">
        <v>120</v>
      </c>
      <c r="D62" s="662">
        <v>347</v>
      </c>
      <c r="E62" s="662">
        <v>158</v>
      </c>
      <c r="F62" s="662">
        <v>73</v>
      </c>
      <c r="G62" s="182">
        <v>42</v>
      </c>
      <c r="H62" s="280">
        <v>9</v>
      </c>
      <c r="I62" s="455">
        <v>749</v>
      </c>
      <c r="J62" s="862">
        <v>0.1602136181575434</v>
      </c>
      <c r="K62" s="521"/>
      <c r="L62" s="447" t="s">
        <v>104</v>
      </c>
    </row>
    <row r="63" spans="1:12" s="447" customFormat="1" ht="15" customHeight="1" x14ac:dyDescent="0.3">
      <c r="A63" s="660"/>
      <c r="B63" s="70" t="s">
        <v>500</v>
      </c>
      <c r="C63" s="661">
        <v>106</v>
      </c>
      <c r="D63" s="662">
        <v>208</v>
      </c>
      <c r="E63" s="662">
        <v>152</v>
      </c>
      <c r="F63" s="662">
        <v>53</v>
      </c>
      <c r="G63" s="182">
        <v>46</v>
      </c>
      <c r="H63" s="280">
        <v>2</v>
      </c>
      <c r="I63" s="455">
        <v>567</v>
      </c>
      <c r="J63" s="862">
        <v>0.18694885361552027</v>
      </c>
      <c r="K63" s="521"/>
      <c r="L63" s="447" t="s">
        <v>104</v>
      </c>
    </row>
    <row r="64" spans="1:12" s="447" customFormat="1" ht="15" customHeight="1" x14ac:dyDescent="0.3">
      <c r="A64" s="660"/>
      <c r="B64" s="70" t="s">
        <v>476</v>
      </c>
      <c r="C64" s="661">
        <v>64</v>
      </c>
      <c r="D64" s="662">
        <v>207</v>
      </c>
      <c r="E64" s="662">
        <v>141</v>
      </c>
      <c r="F64" s="662">
        <v>66</v>
      </c>
      <c r="G64" s="182">
        <v>27</v>
      </c>
      <c r="H64" s="280">
        <v>8</v>
      </c>
      <c r="I64" s="455">
        <v>513</v>
      </c>
      <c r="J64" s="862">
        <v>0.12475633528265107</v>
      </c>
      <c r="K64" s="521"/>
      <c r="L64" s="447" t="s">
        <v>104</v>
      </c>
    </row>
    <row r="65" spans="1:28" s="447" customFormat="1" ht="15" customHeight="1" x14ac:dyDescent="0.3">
      <c r="A65" s="660"/>
      <c r="B65" s="70" t="s">
        <v>385</v>
      </c>
      <c r="C65" s="661">
        <v>265.26</v>
      </c>
      <c r="D65" s="662">
        <v>453.79</v>
      </c>
      <c r="E65" s="662">
        <v>139.63</v>
      </c>
      <c r="F65" s="662">
        <v>36.32</v>
      </c>
      <c r="G65" s="182">
        <v>25</v>
      </c>
      <c r="H65" s="280">
        <v>1</v>
      </c>
      <c r="I65" s="455">
        <v>921</v>
      </c>
      <c r="J65" s="862">
        <v>0.2880130293159609</v>
      </c>
      <c r="K65" s="521"/>
      <c r="L65" s="447" t="s">
        <v>104</v>
      </c>
    </row>
    <row r="66" spans="1:28" s="447" customFormat="1" ht="15" customHeight="1" x14ac:dyDescent="0.3">
      <c r="A66" s="660"/>
      <c r="B66" s="70" t="s">
        <v>336</v>
      </c>
      <c r="C66" s="190">
        <v>169</v>
      </c>
      <c r="D66" s="182">
        <v>282</v>
      </c>
      <c r="E66" s="182">
        <v>179</v>
      </c>
      <c r="F66" s="182">
        <v>62</v>
      </c>
      <c r="G66" s="182">
        <v>35</v>
      </c>
      <c r="H66" s="280">
        <v>8</v>
      </c>
      <c r="I66" s="455">
        <v>735</v>
      </c>
      <c r="J66" s="862">
        <v>0.22993197278911565</v>
      </c>
      <c r="K66" s="521"/>
    </row>
    <row r="67" spans="1:28" s="71" customFormat="1" ht="15" customHeight="1" thickBot="1" x14ac:dyDescent="0.35">
      <c r="A67" s="712"/>
      <c r="B67" s="161" t="s">
        <v>294</v>
      </c>
      <c r="C67" s="191">
        <v>110</v>
      </c>
      <c r="D67" s="183">
        <v>289</v>
      </c>
      <c r="E67" s="183">
        <v>144</v>
      </c>
      <c r="F67" s="183">
        <v>57</v>
      </c>
      <c r="G67" s="183">
        <v>36</v>
      </c>
      <c r="H67" s="448">
        <v>4</v>
      </c>
      <c r="I67" s="1850">
        <v>640</v>
      </c>
      <c r="J67" s="863">
        <v>0.14380517479568936</v>
      </c>
      <c r="K67" s="445"/>
      <c r="L67" s="447"/>
    </row>
    <row r="68" spans="1:28" s="9" customFormat="1" ht="15" hidden="1" customHeight="1" outlineLevel="1" thickBot="1" x14ac:dyDescent="0.35">
      <c r="A68" s="390"/>
      <c r="B68" s="389" t="s">
        <v>288</v>
      </c>
      <c r="C68" s="387">
        <v>36</v>
      </c>
      <c r="D68" s="1204">
        <v>63</v>
      </c>
      <c r="E68" s="1204">
        <v>26</v>
      </c>
      <c r="F68" s="1204">
        <v>24</v>
      </c>
      <c r="G68" s="1204">
        <v>17</v>
      </c>
      <c r="H68" s="1205">
        <v>1</v>
      </c>
      <c r="I68" s="1206">
        <v>167</v>
      </c>
      <c r="J68" s="1849">
        <v>0.1743085618085618</v>
      </c>
      <c r="L68" s="20"/>
    </row>
    <row r="69" spans="1:28" ht="26.25" customHeight="1" collapsed="1" x14ac:dyDescent="0.3">
      <c r="A69" s="2171" t="s">
        <v>384</v>
      </c>
      <c r="B69" s="2171"/>
      <c r="C69" s="2171"/>
      <c r="D69" s="2171"/>
      <c r="E69" s="2171"/>
      <c r="F69" s="2171"/>
      <c r="G69" s="2171"/>
      <c r="H69" s="2171"/>
      <c r="I69" s="2171"/>
      <c r="J69" s="2171"/>
      <c r="K69" s="384"/>
    </row>
    <row r="70" spans="1:28" ht="12.9" x14ac:dyDescent="0.3">
      <c r="A70" s="493"/>
      <c r="B70" s="384"/>
      <c r="C70" s="384"/>
      <c r="D70" s="384"/>
      <c r="E70" s="384"/>
      <c r="F70" s="384"/>
      <c r="G70" s="384"/>
      <c r="H70" s="384"/>
      <c r="I70" s="384"/>
      <c r="J70" s="864"/>
      <c r="K70" s="384"/>
    </row>
    <row r="71" spans="1:28" ht="12.9" x14ac:dyDescent="0.3">
      <c r="A71" s="727"/>
      <c r="B71" s="493"/>
      <c r="C71" s="384"/>
      <c r="D71" s="384"/>
      <c r="E71" s="384"/>
      <c r="F71" s="384"/>
      <c r="G71" s="384"/>
      <c r="H71" s="384"/>
      <c r="I71" s="384"/>
      <c r="J71" s="864"/>
      <c r="K71" s="384"/>
    </row>
    <row r="72" spans="1:28" s="9" customFormat="1" ht="19.649999999999999" hidden="1" customHeight="1" thickBot="1" x14ac:dyDescent="0.35">
      <c r="A72" s="7"/>
      <c r="B72" s="8" t="s">
        <v>21</v>
      </c>
      <c r="C72" s="16">
        <v>78</v>
      </c>
      <c r="D72" s="16">
        <v>196</v>
      </c>
      <c r="E72" s="16">
        <v>116</v>
      </c>
      <c r="F72" s="16">
        <v>64</v>
      </c>
      <c r="G72" s="16">
        <v>23</v>
      </c>
      <c r="H72" s="16">
        <v>2</v>
      </c>
      <c r="I72" s="16">
        <v>479</v>
      </c>
      <c r="J72" s="24">
        <v>0.162839248434238</v>
      </c>
      <c r="L72" s="20"/>
      <c r="M72" s="383"/>
      <c r="N72" s="383"/>
      <c r="O72" s="383"/>
      <c r="P72" s="383"/>
      <c r="Q72" s="383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</row>
    <row r="73" spans="1:28" s="9" customFormat="1" ht="19.649999999999999" hidden="1" customHeight="1" thickBot="1" x14ac:dyDescent="0.35">
      <c r="A73" s="7"/>
      <c r="B73" s="8" t="s">
        <v>22</v>
      </c>
      <c r="C73" s="16">
        <v>93</v>
      </c>
      <c r="D73" s="16">
        <v>182</v>
      </c>
      <c r="E73" s="16">
        <v>126</v>
      </c>
      <c r="F73" s="16">
        <v>44</v>
      </c>
      <c r="G73" s="16">
        <v>23</v>
      </c>
      <c r="H73" s="16">
        <v>5</v>
      </c>
      <c r="I73" s="16">
        <v>473</v>
      </c>
      <c r="J73" s="24">
        <v>0.19661733615221988</v>
      </c>
      <c r="L73" s="20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</row>
    <row r="74" spans="1:28" s="9" customFormat="1" ht="19.649999999999999" hidden="1" customHeight="1" thickBot="1" x14ac:dyDescent="0.35">
      <c r="A74" s="7"/>
      <c r="B74" s="8" t="s">
        <v>23</v>
      </c>
      <c r="C74" s="16">
        <v>134</v>
      </c>
      <c r="D74" s="16">
        <v>267</v>
      </c>
      <c r="E74" s="16">
        <v>188</v>
      </c>
      <c r="F74" s="16">
        <v>65</v>
      </c>
      <c r="G74" s="16">
        <v>14</v>
      </c>
      <c r="H74" s="16">
        <v>2</v>
      </c>
      <c r="I74" s="16">
        <v>670</v>
      </c>
      <c r="J74" s="24">
        <v>0.2</v>
      </c>
      <c r="L74" s="20"/>
    </row>
    <row r="75" spans="1:28" s="9" customFormat="1" ht="19.649999999999999" hidden="1" customHeight="1" thickBot="1" x14ac:dyDescent="0.35">
      <c r="A75" s="7"/>
      <c r="B75" s="8" t="s">
        <v>24</v>
      </c>
      <c r="C75" s="16">
        <v>169</v>
      </c>
      <c r="D75" s="16">
        <v>420</v>
      </c>
      <c r="E75" s="16">
        <v>112</v>
      </c>
      <c r="F75" s="16">
        <v>42</v>
      </c>
      <c r="G75" s="16">
        <v>15</v>
      </c>
      <c r="H75" s="16">
        <v>1</v>
      </c>
      <c r="I75" s="16">
        <v>759</v>
      </c>
      <c r="J75" s="24">
        <v>0.22266139657444006</v>
      </c>
      <c r="L75" s="20"/>
    </row>
    <row r="76" spans="1:28" ht="13.5" hidden="1" customHeight="1" thickBot="1" x14ac:dyDescent="0.35">
      <c r="A76" s="7"/>
      <c r="B76" s="8" t="s">
        <v>25</v>
      </c>
      <c r="C76" s="16">
        <v>160</v>
      </c>
      <c r="D76" s="16">
        <v>517</v>
      </c>
      <c r="E76" s="16">
        <v>140</v>
      </c>
      <c r="F76" s="16">
        <v>39</v>
      </c>
      <c r="G76" s="16">
        <v>10</v>
      </c>
      <c r="H76" s="16">
        <v>1</v>
      </c>
      <c r="I76" s="16">
        <v>867</v>
      </c>
      <c r="J76" s="24">
        <v>0.1845444059976932</v>
      </c>
    </row>
    <row r="77" spans="1:28" ht="13.5" hidden="1" customHeight="1" thickBot="1" x14ac:dyDescent="0.35">
      <c r="A77" s="7"/>
      <c r="B77" s="8" t="s">
        <v>27</v>
      </c>
      <c r="C77" s="16">
        <v>193</v>
      </c>
      <c r="D77" s="16">
        <v>599</v>
      </c>
      <c r="E77" s="16">
        <v>179</v>
      </c>
      <c r="F77" s="16">
        <v>51</v>
      </c>
      <c r="G77" s="16">
        <v>20</v>
      </c>
      <c r="H77" s="16">
        <v>1</v>
      </c>
      <c r="I77" s="16">
        <v>1043</v>
      </c>
      <c r="J77" s="24">
        <v>0.18504314477468839</v>
      </c>
    </row>
  </sheetData>
  <mergeCells count="4">
    <mergeCell ref="C7:H7"/>
    <mergeCell ref="C44:H44"/>
    <mergeCell ref="A33:J33"/>
    <mergeCell ref="A69:J6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>
    <tabColor rgb="FFFF0000"/>
  </sheetPr>
  <dimension ref="A1:AD42"/>
  <sheetViews>
    <sheetView showGridLines="0" topLeftCell="A7" zoomScale="60" zoomScaleNormal="60" workbookViewId="0">
      <selection activeCell="L12" sqref="L12"/>
    </sheetView>
  </sheetViews>
  <sheetFormatPr baseColWidth="10" defaultColWidth="11.4609375" defaultRowHeight="12.45" outlineLevelRow="1" x14ac:dyDescent="0.3"/>
  <cols>
    <col min="1" max="1" width="4.84375" style="724" customWidth="1"/>
    <col min="2" max="2" width="30.07421875" style="383" customWidth="1"/>
    <col min="3" max="5" width="14.69140625" style="383" customWidth="1"/>
    <col min="6" max="6" width="8.84375" style="383" customWidth="1"/>
    <col min="7" max="7" width="6.4609375" style="383" customWidth="1"/>
    <col min="8" max="8" width="7.3046875" style="383" customWidth="1"/>
    <col min="9" max="9" width="9.07421875" style="383" customWidth="1"/>
    <col min="10" max="10" width="18.3046875" style="383" customWidth="1"/>
    <col min="11" max="11" width="11.69140625" style="383" customWidth="1"/>
    <col min="12" max="12" width="12.84375" style="383" customWidth="1"/>
    <col min="13" max="13" width="7.3046875" style="383" customWidth="1"/>
    <col min="14" max="14" width="4.84375" style="724" customWidth="1"/>
    <col min="15" max="15" width="22" style="383" bestFit="1" customWidth="1"/>
    <col min="16" max="16" width="11" style="383" customWidth="1"/>
    <col min="17" max="18" width="10.69140625" style="383" customWidth="1"/>
    <col min="19" max="19" width="8.53515625" style="383" customWidth="1"/>
    <col min="20" max="20" width="11.69140625" style="383" customWidth="1"/>
    <col min="21" max="21" width="9.4609375" style="383" customWidth="1"/>
    <col min="22" max="22" width="8.53515625" style="383" customWidth="1"/>
    <col min="23" max="23" width="7.3046875" style="383" bestFit="1" customWidth="1"/>
    <col min="24" max="24" width="6.4609375" style="383" customWidth="1"/>
    <col min="25" max="25" width="7.3046875" style="383" bestFit="1" customWidth="1"/>
    <col min="26" max="26" width="10" style="383" customWidth="1"/>
    <col min="27" max="27" width="11.4609375" style="383" customWidth="1"/>
    <col min="28" max="16384" width="11.4609375" style="383"/>
  </cols>
  <sheetData>
    <row r="1" spans="1:30" x14ac:dyDescent="0.3">
      <c r="A1" s="652" t="s">
        <v>0</v>
      </c>
      <c r="N1" s="652"/>
    </row>
    <row r="2" spans="1:30" x14ac:dyDescent="0.3">
      <c r="A2" s="652"/>
      <c r="N2" s="652"/>
    </row>
    <row r="3" spans="1:30" x14ac:dyDescent="0.3">
      <c r="A3" s="652" t="str">
        <f>A7</f>
        <v>Tabell 1 - 9 - A - Tilgjengelighet ved sosialtjenesten pr. 31.12. - antall dager ventetid</v>
      </c>
      <c r="N3" s="652"/>
    </row>
    <row r="4" spans="1:30" x14ac:dyDescent="0.3">
      <c r="A4" s="652" t="s">
        <v>59</v>
      </c>
    </row>
    <row r="5" spans="1:30" x14ac:dyDescent="0.3">
      <c r="A5" s="652"/>
    </row>
    <row r="6" spans="1:30" x14ac:dyDescent="0.3">
      <c r="A6" s="652"/>
    </row>
    <row r="7" spans="1:30" s="4" customFormat="1" ht="26.25" customHeight="1" thickBot="1" x14ac:dyDescent="0.35">
      <c r="A7" s="3" t="s">
        <v>387</v>
      </c>
    </row>
    <row r="8" spans="1:30" s="4" customFormat="1" ht="54" customHeight="1" thickBot="1" x14ac:dyDescent="0.35">
      <c r="A8" s="11" t="s">
        <v>38</v>
      </c>
      <c r="B8" s="18" t="s">
        <v>3</v>
      </c>
      <c r="C8" s="15" t="s">
        <v>184</v>
      </c>
      <c r="D8" s="21" t="s">
        <v>185</v>
      </c>
      <c r="E8" s="22" t="s">
        <v>60</v>
      </c>
      <c r="F8" s="19"/>
      <c r="N8" s="19"/>
      <c r="O8" s="19"/>
    </row>
    <row r="9" spans="1:30" ht="15" customHeight="1" x14ac:dyDescent="0.35">
      <c r="A9" s="648">
        <v>1</v>
      </c>
      <c r="B9" s="97" t="s">
        <v>5</v>
      </c>
      <c r="C9" s="1235">
        <v>5</v>
      </c>
      <c r="D9" s="1236">
        <v>1</v>
      </c>
      <c r="E9" s="1237">
        <v>0</v>
      </c>
      <c r="F9" s="384"/>
      <c r="G9" s="407"/>
      <c r="H9" s="407"/>
      <c r="I9" s="407"/>
      <c r="J9" s="407"/>
      <c r="K9" s="407"/>
      <c r="L9" s="406"/>
      <c r="M9" s="407"/>
      <c r="N9" s="406"/>
      <c r="O9" s="406"/>
      <c r="P9" s="407"/>
      <c r="Q9" s="407"/>
      <c r="R9" s="407"/>
      <c r="S9" s="407"/>
      <c r="T9" s="406"/>
      <c r="U9" s="407"/>
      <c r="V9" s="857"/>
      <c r="W9" s="857"/>
    </row>
    <row r="10" spans="1:30" ht="15" customHeight="1" x14ac:dyDescent="0.35">
      <c r="A10" s="649">
        <v>2</v>
      </c>
      <c r="B10" s="70" t="s">
        <v>6</v>
      </c>
      <c r="C10" s="1238">
        <v>3</v>
      </c>
      <c r="D10" s="414">
        <v>1</v>
      </c>
      <c r="E10" s="1239">
        <v>1.5</v>
      </c>
      <c r="F10" s="384"/>
      <c r="G10" s="407"/>
      <c r="H10" s="407"/>
      <c r="I10" s="407"/>
      <c r="J10" s="407"/>
      <c r="K10" s="407"/>
      <c r="L10" s="406"/>
      <c r="M10" s="407"/>
      <c r="N10" s="406"/>
      <c r="O10" s="406"/>
      <c r="P10" s="407"/>
      <c r="Q10" s="407"/>
      <c r="R10" s="407"/>
      <c r="S10" s="407"/>
      <c r="T10" s="406"/>
      <c r="U10" s="407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35">
      <c r="A11" s="649">
        <v>3</v>
      </c>
      <c r="B11" s="70" t="s">
        <v>7</v>
      </c>
      <c r="C11" s="1238">
        <v>5</v>
      </c>
      <c r="D11" s="414">
        <v>1</v>
      </c>
      <c r="E11" s="1239">
        <v>1</v>
      </c>
      <c r="F11" s="384"/>
      <c r="G11" s="407"/>
      <c r="H11" s="407"/>
      <c r="I11" s="407"/>
      <c r="J11" s="407"/>
      <c r="K11" s="407"/>
      <c r="L11" s="406"/>
      <c r="M11" s="407"/>
      <c r="N11" s="406"/>
      <c r="O11" s="406"/>
      <c r="P11" s="407"/>
      <c r="Q11" s="407"/>
      <c r="R11" s="407"/>
      <c r="S11" s="407"/>
      <c r="T11" s="406"/>
      <c r="U11" s="407"/>
      <c r="V11" s="857"/>
      <c r="W11" s="857"/>
    </row>
    <row r="12" spans="1:30" ht="15" customHeight="1" x14ac:dyDescent="0.3">
      <c r="A12" s="649">
        <v>4</v>
      </c>
      <c r="B12" s="70" t="s">
        <v>8</v>
      </c>
      <c r="C12" s="1238">
        <v>3</v>
      </c>
      <c r="D12" s="414">
        <v>0</v>
      </c>
      <c r="E12" s="1239">
        <v>3</v>
      </c>
      <c r="F12" s="384"/>
      <c r="J12" s="4"/>
      <c r="K12" s="4"/>
      <c r="L12" s="4"/>
      <c r="M12" s="4"/>
      <c r="N12" s="19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35">
      <c r="A13" s="649">
        <v>5</v>
      </c>
      <c r="B13" s="70" t="s">
        <v>9</v>
      </c>
      <c r="C13" s="1238">
        <v>3</v>
      </c>
      <c r="D13" s="414">
        <v>1</v>
      </c>
      <c r="E13" s="1239">
        <v>10</v>
      </c>
      <c r="F13" s="384"/>
      <c r="J13" s="857"/>
      <c r="K13" s="858"/>
      <c r="L13" s="858"/>
      <c r="M13" s="858"/>
      <c r="N13" s="858"/>
      <c r="O13" s="858"/>
      <c r="P13" s="858"/>
      <c r="Q13" s="858"/>
      <c r="R13" s="858"/>
      <c r="S13" s="858"/>
      <c r="T13" s="858"/>
      <c r="U13" s="857"/>
      <c r="V13" s="857"/>
      <c r="W13" s="857"/>
    </row>
    <row r="14" spans="1:30" ht="15" customHeight="1" x14ac:dyDescent="0.3">
      <c r="A14" s="649">
        <v>6</v>
      </c>
      <c r="B14" s="70" t="s">
        <v>10</v>
      </c>
      <c r="C14" s="1238">
        <v>2</v>
      </c>
      <c r="D14" s="414">
        <v>0</v>
      </c>
      <c r="E14" s="1239">
        <v>0</v>
      </c>
      <c r="F14" s="384"/>
      <c r="H14" s="383" t="s">
        <v>104</v>
      </c>
      <c r="N14" s="384"/>
      <c r="O14" s="384"/>
    </row>
    <row r="15" spans="1:30" ht="15" customHeight="1" x14ac:dyDescent="0.3">
      <c r="A15" s="649">
        <v>7</v>
      </c>
      <c r="B15" s="70" t="s">
        <v>11</v>
      </c>
      <c r="C15" s="1238">
        <v>1</v>
      </c>
      <c r="D15" s="414">
        <v>0</v>
      </c>
      <c r="E15" s="1239">
        <v>1</v>
      </c>
      <c r="F15" s="384"/>
      <c r="N15" s="384"/>
      <c r="O15" s="384"/>
    </row>
    <row r="16" spans="1:30" ht="15" customHeight="1" x14ac:dyDescent="0.3">
      <c r="A16" s="649">
        <v>8</v>
      </c>
      <c r="B16" s="70" t="s">
        <v>12</v>
      </c>
      <c r="C16" s="1238">
        <v>5</v>
      </c>
      <c r="D16" s="414">
        <v>0</v>
      </c>
      <c r="E16" s="1239">
        <v>5</v>
      </c>
      <c r="F16" s="384"/>
      <c r="N16" s="384"/>
      <c r="O16" s="384"/>
    </row>
    <row r="17" spans="1:15" ht="15" customHeight="1" x14ac:dyDescent="0.3">
      <c r="A17" s="649">
        <v>9</v>
      </c>
      <c r="B17" s="70" t="s">
        <v>13</v>
      </c>
      <c r="C17" s="1238">
        <v>2</v>
      </c>
      <c r="D17" s="414">
        <v>0</v>
      </c>
      <c r="E17" s="1239">
        <v>2</v>
      </c>
      <c r="F17" s="384"/>
      <c r="N17" s="384"/>
      <c r="O17" s="384"/>
    </row>
    <row r="18" spans="1:15" ht="15" customHeight="1" x14ac:dyDescent="0.3">
      <c r="A18" s="649">
        <v>10</v>
      </c>
      <c r="B18" s="70" t="s">
        <v>14</v>
      </c>
      <c r="C18" s="1238">
        <v>4</v>
      </c>
      <c r="D18" s="414">
        <v>1</v>
      </c>
      <c r="E18" s="1239">
        <v>2</v>
      </c>
      <c r="F18" s="384"/>
      <c r="N18" s="384"/>
      <c r="O18" s="384"/>
    </row>
    <row r="19" spans="1:15" ht="15" customHeight="1" x14ac:dyDescent="0.3">
      <c r="A19" s="649">
        <v>11</v>
      </c>
      <c r="B19" s="70" t="s">
        <v>15</v>
      </c>
      <c r="C19" s="1238">
        <v>0</v>
      </c>
      <c r="D19" s="414">
        <v>0</v>
      </c>
      <c r="E19" s="1239">
        <v>0</v>
      </c>
      <c r="F19" s="384"/>
      <c r="N19" s="384"/>
      <c r="O19" s="384"/>
    </row>
    <row r="20" spans="1:15" ht="15" customHeight="1" x14ac:dyDescent="0.3">
      <c r="A20" s="649">
        <v>12</v>
      </c>
      <c r="B20" s="70" t="s">
        <v>16</v>
      </c>
      <c r="C20" s="1238">
        <v>5</v>
      </c>
      <c r="D20" s="414">
        <v>1</v>
      </c>
      <c r="E20" s="1239">
        <v>7</v>
      </c>
      <c r="F20" s="384"/>
      <c r="N20" s="384"/>
      <c r="O20" s="384"/>
    </row>
    <row r="21" spans="1:15" ht="15" customHeight="1" x14ac:dyDescent="0.3">
      <c r="A21" s="649">
        <v>13</v>
      </c>
      <c r="B21" s="70" t="s">
        <v>17</v>
      </c>
      <c r="C21" s="1238">
        <v>0</v>
      </c>
      <c r="D21" s="414">
        <v>0</v>
      </c>
      <c r="E21" s="1239">
        <v>0</v>
      </c>
      <c r="F21" s="384"/>
      <c r="N21" s="384"/>
      <c r="O21" s="384"/>
    </row>
    <row r="22" spans="1:15" ht="15" customHeight="1" x14ac:dyDescent="0.3">
      <c r="A22" s="649">
        <v>14</v>
      </c>
      <c r="B22" s="70" t="s">
        <v>18</v>
      </c>
      <c r="C22" s="1238">
        <v>7</v>
      </c>
      <c r="D22" s="414">
        <v>0</v>
      </c>
      <c r="E22" s="1239">
        <v>2</v>
      </c>
      <c r="F22" s="384"/>
      <c r="N22" s="384"/>
      <c r="O22" s="384"/>
    </row>
    <row r="23" spans="1:15" ht="15" customHeight="1" thickBot="1" x14ac:dyDescent="0.35">
      <c r="A23" s="650">
        <v>15</v>
      </c>
      <c r="B23" s="651" t="s">
        <v>19</v>
      </c>
      <c r="C23" s="457">
        <v>4</v>
      </c>
      <c r="D23" s="458">
        <v>0</v>
      </c>
      <c r="E23" s="165">
        <v>2</v>
      </c>
      <c r="F23" s="384"/>
      <c r="N23" s="384"/>
      <c r="O23" s="384"/>
    </row>
    <row r="24" spans="1:15" ht="15" customHeight="1" x14ac:dyDescent="0.3">
      <c r="A24" s="705"/>
      <c r="B24" s="1643" t="s">
        <v>606</v>
      </c>
      <c r="C24" s="2081">
        <f>SUM(C9:C23)/15</f>
        <v>3.2666666666666666</v>
      </c>
      <c r="D24" s="2082">
        <f t="shared" ref="D24" si="0">SUM(D9:D23)/15</f>
        <v>0.4</v>
      </c>
      <c r="E24" s="2083">
        <f>SUM(E9:E23)/15</f>
        <v>2.4333333333333331</v>
      </c>
      <c r="F24" s="384"/>
      <c r="N24" s="384"/>
      <c r="O24" s="384"/>
    </row>
    <row r="25" spans="1:15" ht="15" customHeight="1" x14ac:dyDescent="0.3">
      <c r="A25" s="228"/>
      <c r="B25" s="97" t="s">
        <v>569</v>
      </c>
      <c r="C25" s="1712">
        <v>4.4666666666666668</v>
      </c>
      <c r="D25" s="419">
        <v>0.33333333333333331</v>
      </c>
      <c r="E25" s="1713">
        <v>3.8</v>
      </c>
      <c r="F25" s="384"/>
      <c r="N25" s="384"/>
      <c r="O25" s="384"/>
    </row>
    <row r="26" spans="1:15" ht="15" customHeight="1" x14ac:dyDescent="0.3">
      <c r="A26" s="228"/>
      <c r="B26" s="97" t="s">
        <v>501</v>
      </c>
      <c r="C26" s="1712">
        <v>4.333333333333333</v>
      </c>
      <c r="D26" s="419">
        <v>0.26666666666666666</v>
      </c>
      <c r="E26" s="1713">
        <v>2.2666666666666666</v>
      </c>
      <c r="F26" s="384"/>
      <c r="N26" s="384"/>
      <c r="O26" s="384"/>
    </row>
    <row r="27" spans="1:15" ht="15" customHeight="1" x14ac:dyDescent="0.3">
      <c r="A27" s="228"/>
      <c r="B27" s="97" t="s">
        <v>478</v>
      </c>
      <c r="C27" s="1712">
        <v>4.2</v>
      </c>
      <c r="D27" s="419">
        <v>0.33333333333333331</v>
      </c>
      <c r="E27" s="1713">
        <v>2</v>
      </c>
      <c r="F27" s="384"/>
      <c r="N27" s="384"/>
      <c r="O27" s="384"/>
    </row>
    <row r="28" spans="1:15" ht="15" customHeight="1" x14ac:dyDescent="0.3">
      <c r="A28" s="660"/>
      <c r="B28" s="70" t="s">
        <v>386</v>
      </c>
      <c r="C28" s="1238">
        <v>3.6666666666666665</v>
      </c>
      <c r="D28" s="414">
        <v>6.6666666666666666E-2</v>
      </c>
      <c r="E28" s="1239">
        <v>2.3333333333333335</v>
      </c>
      <c r="F28" s="384"/>
      <c r="N28" s="384"/>
      <c r="O28" s="384"/>
    </row>
    <row r="29" spans="1:15" ht="15" customHeight="1" x14ac:dyDescent="0.3">
      <c r="A29" s="660"/>
      <c r="B29" s="70" t="s">
        <v>337</v>
      </c>
      <c r="C29" s="1238">
        <v>4.8</v>
      </c>
      <c r="D29" s="414">
        <v>0.13333333333333333</v>
      </c>
      <c r="E29" s="1239">
        <v>2.3333333333333335</v>
      </c>
      <c r="F29" s="384"/>
      <c r="N29" s="384"/>
      <c r="O29" s="384"/>
    </row>
    <row r="30" spans="1:15" ht="15" customHeight="1" thickBot="1" x14ac:dyDescent="0.35">
      <c r="A30" s="712"/>
      <c r="B30" s="161" t="s">
        <v>317</v>
      </c>
      <c r="C30" s="457">
        <v>4.2666666666666666</v>
      </c>
      <c r="D30" s="458">
        <v>0.13333333333333333</v>
      </c>
      <c r="E30" s="165">
        <v>2.3333333333333335</v>
      </c>
      <c r="F30" s="384"/>
      <c r="N30" s="384"/>
      <c r="O30" s="384"/>
    </row>
    <row r="31" spans="1:15" ht="15" customHeight="1" thickBot="1" x14ac:dyDescent="0.35">
      <c r="A31" s="1663"/>
      <c r="B31" s="918" t="s">
        <v>235</v>
      </c>
      <c r="C31" s="1664">
        <v>4</v>
      </c>
      <c r="D31" s="1665">
        <v>6.6666666666666666E-2</v>
      </c>
      <c r="E31" s="1666">
        <v>2</v>
      </c>
      <c r="F31" s="384"/>
      <c r="N31" s="384"/>
      <c r="O31" s="384"/>
    </row>
    <row r="32" spans="1:15" ht="15" hidden="1" customHeight="1" outlineLevel="1" thickBot="1" x14ac:dyDescent="0.35">
      <c r="A32" s="1138"/>
      <c r="B32" s="1210" t="s">
        <v>230</v>
      </c>
      <c r="C32" s="1139">
        <v>4.5333333333333332</v>
      </c>
      <c r="D32" s="1140">
        <v>0.13333333333333333</v>
      </c>
      <c r="E32" s="1141">
        <v>2.6666666666666665</v>
      </c>
      <c r="F32" s="384"/>
      <c r="N32" s="384"/>
      <c r="O32" s="384"/>
    </row>
    <row r="33" spans="1:15" ht="15" hidden="1" customHeight="1" outlineLevel="1" thickBot="1" x14ac:dyDescent="0.35">
      <c r="A33" s="1138"/>
      <c r="B33" s="918" t="s">
        <v>220</v>
      </c>
      <c r="C33" s="1139">
        <v>4.4666666666666668</v>
      </c>
      <c r="D33" s="1140">
        <v>0.13333333333333333</v>
      </c>
      <c r="E33" s="1141">
        <v>2.6666666666666665</v>
      </c>
      <c r="F33" s="384"/>
      <c r="N33" s="384"/>
      <c r="O33" s="384"/>
    </row>
    <row r="34" spans="1:15" ht="15" hidden="1" customHeight="1" outlineLevel="1" x14ac:dyDescent="0.3">
      <c r="A34" s="201"/>
      <c r="B34" s="202" t="s">
        <v>186</v>
      </c>
      <c r="C34" s="156">
        <v>4.333333333333333</v>
      </c>
      <c r="D34" s="157">
        <v>0.13333333333333333</v>
      </c>
      <c r="E34" s="203">
        <v>2.0666666666666669</v>
      </c>
      <c r="F34" s="384"/>
      <c r="N34" s="384"/>
      <c r="O34" s="384"/>
    </row>
    <row r="35" spans="1:15" ht="15" hidden="1" customHeight="1" outlineLevel="1" x14ac:dyDescent="0.3">
      <c r="A35" s="153"/>
      <c r="B35" s="859" t="s">
        <v>187</v>
      </c>
      <c r="C35" s="109">
        <v>4.0999999999999996</v>
      </c>
      <c r="D35" s="110">
        <v>0.2</v>
      </c>
      <c r="E35" s="160">
        <v>2.0333333333333332</v>
      </c>
      <c r="F35" s="384"/>
      <c r="N35" s="384"/>
      <c r="O35" s="384"/>
    </row>
    <row r="36" spans="1:15" ht="15" hidden="1" customHeight="1" outlineLevel="1" thickBot="1" x14ac:dyDescent="0.35">
      <c r="A36" s="154"/>
      <c r="B36" s="161" t="s">
        <v>179</v>
      </c>
      <c r="C36" s="162">
        <v>4.7333333333333334</v>
      </c>
      <c r="D36" s="163">
        <v>0.2</v>
      </c>
      <c r="E36" s="164">
        <v>2.2000000000000002</v>
      </c>
      <c r="F36" s="384"/>
      <c r="N36" s="384"/>
      <c r="O36" s="384"/>
    </row>
    <row r="37" spans="1:15" ht="15" hidden="1" customHeight="1" outlineLevel="1" x14ac:dyDescent="0.3">
      <c r="A37" s="150"/>
      <c r="B37" s="159" t="s">
        <v>180</v>
      </c>
      <c r="C37" s="156">
        <v>4.666666666666667</v>
      </c>
      <c r="D37" s="157">
        <v>0.2</v>
      </c>
      <c r="E37" s="158">
        <v>1.5333333333333334</v>
      </c>
      <c r="F37" s="384"/>
      <c r="N37" s="384"/>
      <c r="O37" s="384"/>
    </row>
    <row r="38" spans="1:15" ht="15" hidden="1" customHeight="1" outlineLevel="1" x14ac:dyDescent="0.3">
      <c r="A38" s="87"/>
      <c r="B38" s="96" t="s">
        <v>181</v>
      </c>
      <c r="C38" s="109">
        <v>4.2666666666666666</v>
      </c>
      <c r="D38" s="110">
        <v>6.6666666666666666E-2</v>
      </c>
      <c r="E38" s="111">
        <v>1.5333333333333334</v>
      </c>
      <c r="F38" s="384"/>
      <c r="N38" s="384"/>
      <c r="O38" s="384"/>
    </row>
    <row r="39" spans="1:15" ht="15" hidden="1" customHeight="1" outlineLevel="1" thickBot="1" x14ac:dyDescent="0.35">
      <c r="A39" s="35"/>
      <c r="B39" s="54" t="s">
        <v>182</v>
      </c>
      <c r="C39" s="112">
        <v>5.1333333333333337</v>
      </c>
      <c r="D39" s="113">
        <v>0.13333333333333333</v>
      </c>
      <c r="E39" s="114">
        <v>2.4666666666666668</v>
      </c>
      <c r="F39" s="384"/>
      <c r="N39" s="384"/>
      <c r="O39" s="384"/>
    </row>
    <row r="40" spans="1:15" ht="15" hidden="1" customHeight="1" outlineLevel="1" thickBot="1" x14ac:dyDescent="0.35">
      <c r="A40" s="7"/>
      <c r="B40" s="107" t="s">
        <v>183</v>
      </c>
      <c r="C40" s="115">
        <v>4.4333333333333336</v>
      </c>
      <c r="D40" s="116">
        <v>0.13333333333333333</v>
      </c>
      <c r="E40" s="117">
        <v>2</v>
      </c>
      <c r="F40" s="384"/>
      <c r="N40" s="384"/>
      <c r="O40" s="384"/>
    </row>
    <row r="41" spans="1:15" s="9" customFormat="1" collapsed="1" x14ac:dyDescent="0.3">
      <c r="F41" s="20"/>
      <c r="N41" s="20"/>
      <c r="O41" s="20"/>
    </row>
    <row r="42" spans="1:15" s="9" customFormat="1" x14ac:dyDescent="0.3">
      <c r="F42" s="20"/>
      <c r="N42" s="20"/>
      <c r="O42" s="20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30</vt:i4>
      </vt:variant>
      <vt:variant>
        <vt:lpstr>Navngitte områder</vt:lpstr>
      </vt:variant>
      <vt:variant>
        <vt:i4>22</vt:i4>
      </vt:variant>
    </vt:vector>
  </HeadingPairs>
  <TitlesOfParts>
    <vt:vector size="52" baseType="lpstr">
      <vt:lpstr>FO-1-omdisp_sos_hj</vt:lpstr>
      <vt:lpstr>Tabell_1-3-A_Bistand_kjøp-bolig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jobbsj.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Tab 4-4 tj.mott. m u øk.sos.hj.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og jobbsj.'!Utskriftsområde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2017-03-29T08:51:30Z</cp:lastPrinted>
  <dcterms:created xsi:type="dcterms:W3CDTF">2003-11-04T12:39:02Z</dcterms:created>
  <dcterms:modified xsi:type="dcterms:W3CDTF">2021-04-19T13:05:05Z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