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olitikk og adm\HEI\Rapportering\2020\Årsberetning\Årsstatistikk\Tabeller\Til publisering\"/>
    </mc:Choice>
  </mc:AlternateContent>
  <bookViews>
    <workbookView xWindow="334" yWindow="514" windowWidth="16663" windowHeight="7174" tabRatio="866"/>
  </bookViews>
  <sheets>
    <sheet name="Tabell_2-1-K-Fritidsklubber" sheetId="19" r:id="rId1"/>
    <sheet name="Tabell_2_-_2_-_Meldinger" sheetId="3" r:id="rId2"/>
    <sheet name="Tabell_2_-_3_-_Undersøkelser" sheetId="4" r:id="rId3"/>
    <sheet name="Tab_2-4-1A-tiltak_i-utenf__hj_" sheetId="5" r:id="rId4"/>
    <sheet name="Tab_2-4-1B-barn_-hj_tiltak" sheetId="6" r:id="rId5"/>
    <sheet name="Tab 2-4-2 Barn under tilt. i bv" sheetId="21" r:id="rId6"/>
    <sheet name="Tabell_2-4-3-Barn_i_fosterhj" sheetId="12" r:id="rId7"/>
    <sheet name="Tabell_2_-_5_-_Tilsyn-fost_hj_" sheetId="13" r:id="rId8"/>
    <sheet name="Saker behandlet av Fylkesnemda" sheetId="22" r:id="rId9"/>
    <sheet name="kriteriebefolkning" sheetId="11" r:id="rId10"/>
  </sheets>
  <externalReferences>
    <externalReference r:id="rId11"/>
    <externalReference r:id="rId12"/>
    <externalReference r:id="rId13"/>
  </externalReferences>
  <definedNames>
    <definedName name="tall1">'[1]MAL2T-2003B_XLS'!$G$7:$G$731</definedName>
    <definedName name="_xlnm.Print_Area" localSheetId="9">kriteriebefolkning!$A$1:$U$23</definedName>
    <definedName name="_xlnm.Print_Area" localSheetId="8">'Saker behandlet av Fylkesnemda'!$A$8:$J$32,'Saker behandlet av Fylkesnemda'!$A$36:$J$60,'Saker behandlet av Fylkesnemda'!$A$68:$J$92</definedName>
    <definedName name="_xlnm.Print_Area" localSheetId="5">'Tab 2-4-2 Barn under tilt. i bv'!$A$19:$P$44,'Tab 2-4-2 Barn under tilt. i bv'!$A$46:$P$70,'Tab 2-4-2 Barn under tilt. i bv'!$A$73:$P$97,'Tab 2-4-2 Barn under tilt. i bv'!$A$101:$P$125,'Tab 2-4-2 Barn under tilt. i bv'!$A$128:$P$152,'Tab 2-4-2 Barn under tilt. i bv'!$W$19:$AO$43</definedName>
    <definedName name="_xlnm.Print_Area" localSheetId="3">'Tab_2-4-1A-tiltak_i-utenf__hj_'!$A$8:$H$32,'Tab_2-4-1A-tiltak_i-utenf__hj_'!$J$8:$R$32</definedName>
    <definedName name="_xlnm.Print_Area" localSheetId="4">'Tab_2-4-1B-barn_-hj_tiltak'!$A$8:$I$33</definedName>
    <definedName name="_xlnm.Print_Area" localSheetId="1">'Tabell_2_-_2_-_Meldinger'!$A$5:$K$31</definedName>
    <definedName name="_xlnm.Print_Area" localSheetId="2">'Tabell_2_-_3_-_Undersøkelser'!$B$8:$O$32</definedName>
    <definedName name="_xlnm.Print_Area" localSheetId="6">'Tabell_2-4-3-Barn_i_fosterhj'!$A$6:$H$30</definedName>
  </definedNames>
  <calcPr calcId="162913"/>
</workbook>
</file>

<file path=xl/calcChain.xml><?xml version="1.0" encoding="utf-8"?>
<calcChain xmlns="http://schemas.openxmlformats.org/spreadsheetml/2006/main">
  <c r="G123" i="19" l="1"/>
  <c r="F123" i="19"/>
  <c r="E123" i="19"/>
  <c r="D123" i="19"/>
  <c r="C123" i="19"/>
  <c r="G95" i="19"/>
  <c r="F95" i="19"/>
  <c r="E95" i="19"/>
  <c r="D95" i="19"/>
  <c r="C95" i="19"/>
  <c r="G67" i="19"/>
  <c r="F67" i="19"/>
  <c r="E67" i="19"/>
  <c r="D67" i="19"/>
  <c r="C67" i="19"/>
  <c r="G39" i="19"/>
  <c r="F39" i="19"/>
  <c r="E39" i="19"/>
  <c r="D39" i="19"/>
  <c r="C39" i="19"/>
  <c r="G12" i="19"/>
  <c r="F12" i="19"/>
  <c r="E12" i="19"/>
  <c r="D12" i="19"/>
  <c r="C12" i="19"/>
  <c r="S34" i="11" l="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B34" i="11" s="1"/>
  <c r="C34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B33" i="11" s="1"/>
  <c r="D33" i="11"/>
  <c r="C33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3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AA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AA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B18" i="11" s="1"/>
  <c r="C18" i="11"/>
  <c r="AA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AA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AA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AA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AA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AA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AA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AA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AA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AA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AA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AA6" i="11"/>
  <c r="S6" i="11"/>
  <c r="R6" i="11"/>
  <c r="Q6" i="11"/>
  <c r="Q4" i="11" s="1"/>
  <c r="P6" i="11"/>
  <c r="O6" i="11"/>
  <c r="N6" i="11"/>
  <c r="M6" i="11"/>
  <c r="M4" i="11" s="1"/>
  <c r="L6" i="11"/>
  <c r="K6" i="11"/>
  <c r="J6" i="11"/>
  <c r="I6" i="11"/>
  <c r="I4" i="11" s="1"/>
  <c r="H6" i="11"/>
  <c r="G6" i="11"/>
  <c r="F6" i="11"/>
  <c r="E6" i="11"/>
  <c r="E4" i="11" s="1"/>
  <c r="D6" i="11"/>
  <c r="C6" i="11"/>
  <c r="AA5" i="11"/>
  <c r="S5" i="11"/>
  <c r="S4" i="11" s="1"/>
  <c r="R5" i="11"/>
  <c r="R4" i="11" s="1"/>
  <c r="Q5" i="11"/>
  <c r="P5" i="11"/>
  <c r="O5" i="11"/>
  <c r="O4" i="11" s="1"/>
  <c r="N5" i="11"/>
  <c r="N4" i="11" s="1"/>
  <c r="M5" i="11"/>
  <c r="L5" i="11"/>
  <c r="K5" i="11"/>
  <c r="K4" i="11" s="1"/>
  <c r="J5" i="11"/>
  <c r="I5" i="11"/>
  <c r="H5" i="11"/>
  <c r="G5" i="11"/>
  <c r="G4" i="11" s="1"/>
  <c r="F5" i="11"/>
  <c r="F4" i="11" s="1"/>
  <c r="E5" i="11"/>
  <c r="D5" i="11"/>
  <c r="C5" i="11"/>
  <c r="C4" i="11" s="1"/>
  <c r="Z4" i="11"/>
  <c r="Y4" i="11"/>
  <c r="X4" i="11"/>
  <c r="W4" i="11"/>
  <c r="V4" i="11"/>
  <c r="U4" i="11"/>
  <c r="J4" i="11"/>
  <c r="B31" i="11" l="1"/>
  <c r="H4" i="11"/>
  <c r="L4" i="11"/>
  <c r="P4" i="11"/>
  <c r="B11" i="11"/>
  <c r="B13" i="11"/>
  <c r="C35" i="11"/>
  <c r="G35" i="11"/>
  <c r="K35" i="11"/>
  <c r="O35" i="11"/>
  <c r="S35" i="11"/>
  <c r="B14" i="11"/>
  <c r="B15" i="11"/>
  <c r="B6" i="11"/>
  <c r="B10" i="11"/>
  <c r="B19" i="11"/>
  <c r="B20" i="11"/>
  <c r="B9" i="11"/>
  <c r="B12" i="11"/>
  <c r="B17" i="11"/>
  <c r="D35" i="11"/>
  <c r="H35" i="11"/>
  <c r="L35" i="11"/>
  <c r="P35" i="11"/>
  <c r="B30" i="11"/>
  <c r="B32" i="11"/>
  <c r="B5" i="11"/>
  <c r="B7" i="11"/>
  <c r="D4" i="11"/>
  <c r="B16" i="11"/>
  <c r="E35" i="11"/>
  <c r="I35" i="11"/>
  <c r="M35" i="11"/>
  <c r="Q35" i="11"/>
  <c r="AA4" i="11"/>
  <c r="B8" i="11"/>
  <c r="B26" i="11"/>
  <c r="B29" i="11"/>
  <c r="F35" i="11"/>
  <c r="J35" i="11"/>
  <c r="N35" i="11"/>
  <c r="R35" i="11"/>
  <c r="B4" i="11" l="1"/>
  <c r="B35" i="11"/>
  <c r="H10" i="5"/>
  <c r="Q10" i="5"/>
  <c r="I72" i="22" l="1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71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8" i="22"/>
  <c r="I59" i="22"/>
  <c r="I60" i="22"/>
  <c r="I39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11" i="22"/>
  <c r="J24" i="13" l="1"/>
  <c r="I24" i="13"/>
  <c r="K24" i="13" s="1"/>
  <c r="G24" i="13"/>
  <c r="F24" i="13"/>
  <c r="D24" i="13"/>
  <c r="C24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9" i="13"/>
  <c r="H24" i="13" l="1"/>
  <c r="E24" i="13"/>
  <c r="H24" i="6" l="1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10" i="6"/>
  <c r="P25" i="5"/>
  <c r="AQ22" i="21" l="1"/>
  <c r="AQ23" i="21"/>
  <c r="AQ24" i="21"/>
  <c r="AQ25" i="21"/>
  <c r="AQ26" i="21"/>
  <c r="AQ27" i="21"/>
  <c r="AQ28" i="21"/>
  <c r="AQ29" i="21"/>
  <c r="AQ30" i="21"/>
  <c r="AQ31" i="21"/>
  <c r="AQ32" i="21"/>
  <c r="AQ33" i="21"/>
  <c r="AQ34" i="21"/>
  <c r="AQ35" i="21"/>
  <c r="AQ21" i="21"/>
  <c r="AR21" i="21" s="1"/>
  <c r="Q11" i="5" l="1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30" i="5"/>
  <c r="Q31" i="5"/>
  <c r="Q32" i="5"/>
  <c r="Q25" i="5" l="1"/>
  <c r="H24" i="5" l="1"/>
  <c r="H12" i="5"/>
  <c r="H13" i="5"/>
  <c r="H14" i="5"/>
  <c r="H15" i="5"/>
  <c r="H16" i="5"/>
  <c r="H17" i="5"/>
  <c r="H18" i="5"/>
  <c r="H19" i="5"/>
  <c r="H20" i="5"/>
  <c r="H21" i="5"/>
  <c r="H22" i="5"/>
  <c r="H23" i="5"/>
  <c r="H11" i="5"/>
  <c r="AQ36" i="21" l="1"/>
  <c r="J86" i="22" l="1"/>
  <c r="H86" i="22"/>
  <c r="G86" i="22"/>
  <c r="F86" i="22"/>
  <c r="E86" i="22"/>
  <c r="D86" i="22"/>
  <c r="C86" i="22"/>
  <c r="J54" i="22"/>
  <c r="H54" i="22"/>
  <c r="G54" i="22"/>
  <c r="F54" i="22"/>
  <c r="E54" i="22"/>
  <c r="D54" i="22"/>
  <c r="C54" i="22"/>
  <c r="J26" i="22"/>
  <c r="H26" i="22"/>
  <c r="G26" i="22"/>
  <c r="F26" i="22"/>
  <c r="E26" i="22"/>
  <c r="D26" i="22"/>
  <c r="I26" i="22" s="1"/>
  <c r="C26" i="22"/>
  <c r="I86" i="22" l="1"/>
  <c r="I54" i="22"/>
  <c r="D23" i="12"/>
  <c r="F23" i="12"/>
  <c r="G23" i="12"/>
  <c r="H23" i="12"/>
  <c r="C23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8" i="12"/>
  <c r="E23" i="12" l="1"/>
  <c r="AR22" i="21"/>
  <c r="AR23" i="21"/>
  <c r="AR24" i="21"/>
  <c r="AR25" i="21"/>
  <c r="AR26" i="21"/>
  <c r="AR27" i="21"/>
  <c r="AR28" i="21"/>
  <c r="AR29" i="21"/>
  <c r="AR30" i="21"/>
  <c r="AR31" i="21"/>
  <c r="AR32" i="21"/>
  <c r="AR33" i="21"/>
  <c r="AR34" i="21"/>
  <c r="AR35" i="21"/>
  <c r="P145" i="21"/>
  <c r="O145" i="21"/>
  <c r="N145" i="21"/>
  <c r="M145" i="21"/>
  <c r="L145" i="21"/>
  <c r="K145" i="21"/>
  <c r="J145" i="21"/>
  <c r="I145" i="21"/>
  <c r="H145" i="21"/>
  <c r="G145" i="21"/>
  <c r="F145" i="21"/>
  <c r="E145" i="21"/>
  <c r="D145" i="21"/>
  <c r="C145" i="21"/>
  <c r="P118" i="21"/>
  <c r="O118" i="21"/>
  <c r="N118" i="21"/>
  <c r="M118" i="21"/>
  <c r="L118" i="21"/>
  <c r="K118" i="21"/>
  <c r="J118" i="21"/>
  <c r="I118" i="21"/>
  <c r="H118" i="21"/>
  <c r="G118" i="21"/>
  <c r="F118" i="21"/>
  <c r="E118" i="21"/>
  <c r="D118" i="21"/>
  <c r="C118" i="21"/>
  <c r="P90" i="21"/>
  <c r="O90" i="21"/>
  <c r="N90" i="21"/>
  <c r="M90" i="21"/>
  <c r="L90" i="21"/>
  <c r="K90" i="21"/>
  <c r="J90" i="21"/>
  <c r="I90" i="21"/>
  <c r="H90" i="21"/>
  <c r="G90" i="21"/>
  <c r="F90" i="21"/>
  <c r="E90" i="21"/>
  <c r="D90" i="21"/>
  <c r="C90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P63" i="21"/>
  <c r="Q63" i="21"/>
  <c r="R63" i="21"/>
  <c r="C63" i="21"/>
  <c r="Z36" i="21"/>
  <c r="AA36" i="21"/>
  <c r="AB36" i="21"/>
  <c r="AC36" i="21"/>
  <c r="AD36" i="21"/>
  <c r="AE36" i="21"/>
  <c r="AF36" i="21"/>
  <c r="AG36" i="21"/>
  <c r="AH36" i="21"/>
  <c r="AI36" i="21"/>
  <c r="AJ36" i="21"/>
  <c r="AK36" i="21"/>
  <c r="AL36" i="21"/>
  <c r="AM36" i="21"/>
  <c r="AN36" i="21"/>
  <c r="AO36" i="21"/>
  <c r="Y36" i="21"/>
  <c r="P129" i="21"/>
  <c r="M129" i="21"/>
  <c r="L129" i="21"/>
  <c r="I129" i="21"/>
  <c r="F129" i="21"/>
  <c r="D129" i="21"/>
  <c r="C129" i="21"/>
  <c r="P102" i="21"/>
  <c r="M102" i="21"/>
  <c r="L102" i="21"/>
  <c r="I102" i="21"/>
  <c r="F102" i="21"/>
  <c r="D102" i="21"/>
  <c r="C102" i="21"/>
  <c r="P74" i="21"/>
  <c r="M74" i="21"/>
  <c r="L74" i="21"/>
  <c r="I74" i="21"/>
  <c r="F74" i="21"/>
  <c r="D74" i="21"/>
  <c r="C74" i="21"/>
  <c r="P47" i="21"/>
  <c r="M47" i="21"/>
  <c r="L47" i="21"/>
  <c r="I47" i="21"/>
  <c r="F47" i="21"/>
  <c r="C47" i="21"/>
  <c r="D47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D32" i="21"/>
  <c r="C32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P27" i="21"/>
  <c r="O27" i="21"/>
  <c r="N27" i="21"/>
  <c r="M27" i="21"/>
  <c r="L27" i="21"/>
  <c r="K27" i="21"/>
  <c r="J27" i="21"/>
  <c r="I27" i="21"/>
  <c r="H27" i="21"/>
  <c r="G27" i="21"/>
  <c r="F27" i="21"/>
  <c r="E27" i="21"/>
  <c r="D27" i="21"/>
  <c r="C27" i="21"/>
  <c r="P26" i="21"/>
  <c r="O26" i="21"/>
  <c r="N26" i="21"/>
  <c r="M26" i="21"/>
  <c r="L26" i="21"/>
  <c r="K26" i="21"/>
  <c r="J26" i="21"/>
  <c r="I26" i="21"/>
  <c r="H26" i="21"/>
  <c r="G26" i="21"/>
  <c r="F26" i="21"/>
  <c r="E26" i="21"/>
  <c r="D26" i="21"/>
  <c r="C26" i="21"/>
  <c r="P25" i="21"/>
  <c r="O25" i="21"/>
  <c r="N25" i="21"/>
  <c r="M25" i="21"/>
  <c r="L25" i="21"/>
  <c r="K25" i="21"/>
  <c r="J25" i="21"/>
  <c r="I25" i="21"/>
  <c r="H25" i="21"/>
  <c r="G25" i="21"/>
  <c r="F25" i="21"/>
  <c r="E25" i="21"/>
  <c r="D25" i="21"/>
  <c r="C25" i="21"/>
  <c r="P24" i="21"/>
  <c r="O24" i="21"/>
  <c r="N24" i="21"/>
  <c r="M24" i="21"/>
  <c r="L24" i="21"/>
  <c r="K24" i="21"/>
  <c r="J24" i="21"/>
  <c r="I24" i="21"/>
  <c r="H24" i="21"/>
  <c r="G24" i="21"/>
  <c r="F24" i="21"/>
  <c r="E24" i="21"/>
  <c r="D24" i="21"/>
  <c r="C24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P21" i="21"/>
  <c r="O21" i="21"/>
  <c r="O36" i="21" s="1"/>
  <c r="N21" i="21"/>
  <c r="N36" i="21" s="1"/>
  <c r="M21" i="21"/>
  <c r="L21" i="21"/>
  <c r="K21" i="21"/>
  <c r="K36" i="21" s="1"/>
  <c r="J21" i="21"/>
  <c r="J36" i="21" s="1"/>
  <c r="I21" i="21"/>
  <c r="H21" i="21"/>
  <c r="H36" i="21" s="1"/>
  <c r="G21" i="21"/>
  <c r="G36" i="21" s="1"/>
  <c r="F21" i="21"/>
  <c r="E21" i="21"/>
  <c r="E36" i="21" s="1"/>
  <c r="D21" i="21"/>
  <c r="C21" i="21"/>
  <c r="AR36" i="21" l="1"/>
  <c r="L36" i="21"/>
  <c r="P36" i="21"/>
  <c r="D36" i="21"/>
  <c r="F36" i="21"/>
  <c r="I36" i="21"/>
  <c r="M36" i="21"/>
  <c r="C36" i="21"/>
  <c r="C22" i="3"/>
  <c r="G7" i="3"/>
  <c r="E138" i="19" l="1"/>
  <c r="D138" i="19"/>
  <c r="F82" i="19"/>
  <c r="E27" i="19"/>
  <c r="G27" i="19"/>
  <c r="D27" i="19"/>
  <c r="C27" i="19"/>
  <c r="A8" i="19"/>
  <c r="A7" i="19"/>
  <c r="A6" i="19"/>
  <c r="A5" i="19"/>
  <c r="A4" i="19"/>
  <c r="G110" i="19" l="1"/>
  <c r="C110" i="19"/>
  <c r="C138" i="19"/>
  <c r="G138" i="19"/>
  <c r="D54" i="19"/>
  <c r="E110" i="19"/>
  <c r="F110" i="19"/>
  <c r="F27" i="19"/>
  <c r="C54" i="19"/>
  <c r="G54" i="19"/>
  <c r="E54" i="19"/>
  <c r="D82" i="19"/>
  <c r="F138" i="19"/>
  <c r="F54" i="19"/>
  <c r="C82" i="19"/>
  <c r="G82" i="19"/>
  <c r="E82" i="19"/>
  <c r="D110" i="19"/>
  <c r="E25" i="4" l="1"/>
  <c r="G25" i="4"/>
  <c r="H25" i="4"/>
  <c r="I25" i="4"/>
  <c r="D25" i="4"/>
  <c r="F24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10" i="4"/>
  <c r="E7" i="3"/>
  <c r="E8" i="3"/>
  <c r="G8" i="3"/>
  <c r="O25" i="4" l="1"/>
  <c r="F25" i="4"/>
  <c r="R25" i="5" l="1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G25" i="6" l="1"/>
  <c r="F25" i="6"/>
  <c r="D25" i="6"/>
  <c r="C25" i="6"/>
  <c r="H25" i="6" l="1"/>
  <c r="E25" i="6"/>
  <c r="O24" i="4" l="1"/>
  <c r="O23" i="4"/>
  <c r="O22" i="4"/>
  <c r="O20" i="4"/>
  <c r="O19" i="4"/>
  <c r="O18" i="4"/>
  <c r="O16" i="4"/>
  <c r="O15" i="4"/>
  <c r="O14" i="4"/>
  <c r="O12" i="4"/>
  <c r="O11" i="4"/>
  <c r="O10" i="4"/>
  <c r="M25" i="4" l="1"/>
  <c r="O13" i="4"/>
  <c r="O17" i="4"/>
  <c r="O21" i="4"/>
  <c r="N25" i="4"/>
  <c r="K25" i="4"/>
  <c r="L25" i="4" l="1"/>
  <c r="J25" i="4"/>
  <c r="I22" i="3"/>
  <c r="K22" i="3"/>
  <c r="D22" i="3"/>
  <c r="A3" i="6"/>
  <c r="O25" i="5"/>
  <c r="N25" i="5"/>
  <c r="M25" i="5"/>
  <c r="L25" i="5"/>
  <c r="G25" i="5"/>
  <c r="F25" i="5"/>
  <c r="E25" i="5"/>
  <c r="D25" i="5"/>
  <c r="C25" i="5"/>
  <c r="A4" i="5"/>
  <c r="A3" i="5"/>
  <c r="A5" i="4"/>
  <c r="H22" i="3"/>
  <c r="F22" i="3"/>
  <c r="G21" i="3"/>
  <c r="E21" i="3"/>
  <c r="G20" i="3"/>
  <c r="E20" i="3"/>
  <c r="G19" i="3"/>
  <c r="E19" i="3"/>
  <c r="G18" i="3"/>
  <c r="E18" i="3"/>
  <c r="G17" i="3"/>
  <c r="E17" i="3"/>
  <c r="G16" i="3"/>
  <c r="E16" i="3"/>
  <c r="G15" i="3"/>
  <c r="E15" i="3"/>
  <c r="G14" i="3"/>
  <c r="E14" i="3"/>
  <c r="G13" i="3"/>
  <c r="E13" i="3"/>
  <c r="G12" i="3"/>
  <c r="E12" i="3"/>
  <c r="G11" i="3"/>
  <c r="E11" i="3"/>
  <c r="G10" i="3"/>
  <c r="E10" i="3"/>
  <c r="G9" i="3"/>
  <c r="E9" i="3"/>
  <c r="A3" i="3"/>
  <c r="G22" i="3" l="1"/>
  <c r="H25" i="5"/>
  <c r="J22" i="3"/>
  <c r="E22" i="3"/>
</calcChain>
</file>

<file path=xl/comments1.xml><?xml version="1.0" encoding="utf-8"?>
<comments xmlns="http://schemas.openxmlformats.org/spreadsheetml/2006/main">
  <authors>
    <author>Svein Opøien</author>
    <author>sveinopo</author>
  </authors>
  <commentList>
    <comment ref="E7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" authorId="1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7" authorId="0" shape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A19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E8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<sst xmlns="http://schemas.openxmlformats.org/spreadsheetml/2006/main" count="909" uniqueCount="206">
  <si>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</si>
  <si>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</si>
  <si>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</si>
  <si>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</si>
  <si>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</si>
  <si>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</si>
  <si>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</si>
  <si>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</si>
  <si>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</si>
  <si>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</si>
  <si>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</si>
  <si>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</si>
  <si>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</si>
  <si>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</si>
  <si>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</si>
  <si>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</si>
  <si>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</si>
  <si>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</si>
  <si>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Antall meldinger mottatt i perioden</t>
  </si>
  <si>
    <t>SUM meldinger</t>
  </si>
  <si>
    <t>Antall henlagte meldinger i perioden</t>
  </si>
  <si>
    <t>Henlagte i % av sum meldinger i perioden</t>
  </si>
  <si>
    <t>Antall opprettede undersøkelses-saker i perioden</t>
  </si>
  <si>
    <t>Antall ubehandlede meldinger ved periodens utløp</t>
  </si>
  <si>
    <t>Kontroll-sum</t>
  </si>
  <si>
    <t>Antall barn omfattet av meldingene</t>
  </si>
  <si>
    <t>SUM 2. tertial 2010</t>
  </si>
  <si>
    <t>SUM 1. tertial 2010</t>
  </si>
  <si>
    <t>Andel avsluttede under.søk-saker innen 3 mnd.   2)</t>
  </si>
  <si>
    <t>Andel avsluttede under.søk-saker innen 6 mnd.   2)</t>
  </si>
  <si>
    <t>herav i alderen 0 - 17 år</t>
  </si>
  <si>
    <t>SUM barn og unge under tiltak</t>
  </si>
  <si>
    <t>Antall barn i hjelpetiltak totalt</t>
  </si>
  <si>
    <t>herav barn med gyldig tiltaksplan</t>
  </si>
  <si>
    <t>Andel barn med hjelpetiltak som har tiltaksplan</t>
  </si>
  <si>
    <t>Antall barn under omsorg totalt</t>
  </si>
  <si>
    <t>herav barn med gyldig omsorgsplan</t>
  </si>
  <si>
    <t>Andel barn under omsorg som har omsorgsplan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</si>
  <si>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</si>
  <si>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</si>
  <si>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</si>
  <si>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</si>
  <si>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</si>
  <si>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</si>
  <si>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</si>
  <si>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</si>
  <si>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</si>
  <si>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</si>
  <si>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</si>
  <si>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</si>
  <si>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</si>
  <si>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</si>
  <si>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</si>
  <si>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</si>
  <si>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</si>
  <si>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</si>
  <si>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</si>
  <si>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</si>
  <si>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</si>
  <si>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</si>
  <si>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</si>
  <si>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</si>
  <si>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</si>
  <si>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</si>
  <si>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</si>
  <si>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</si>
  <si>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</si>
  <si>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7. Sum underss. avsl. med vedtak</t>
  </si>
  <si>
    <t>13. Sum avsl. unders. uten tiltak:</t>
  </si>
  <si>
    <t>18. Barn omfattet av unders.:</t>
  </si>
  <si>
    <t>Andel undersøkelser avsluttet med vedtak om tiltak</t>
  </si>
  <si>
    <t>- hvor mange av de avsl. sakene mere enn 3 mnd:</t>
  </si>
  <si>
    <t>- hvor mange av de avsl. sakene mere enn 6 mnd:</t>
  </si>
  <si>
    <t>67-74 år</t>
  </si>
  <si>
    <t>75-79 år</t>
  </si>
  <si>
    <t>80-84 år</t>
  </si>
  <si>
    <t>85-89 år</t>
  </si>
  <si>
    <t xml:space="preserve"> </t>
  </si>
  <si>
    <t xml:space="preserve">3. Sum underss  </t>
  </si>
  <si>
    <t>SUM 2013</t>
  </si>
  <si>
    <t>Kun årsstatistikk</t>
  </si>
  <si>
    <t>Tabell 2-4-3 - Barn i fosterhjem som bydelen har plasseringsansvaret for i perioden 1.1 -31-12</t>
  </si>
  <si>
    <t>Antall fosterbarn &lt; 18 år</t>
  </si>
  <si>
    <t>Antall fosterbarn 18 år og over</t>
  </si>
  <si>
    <t>Sum plasserte fosterbarn</t>
  </si>
  <si>
    <t>Ant. barn &lt; 18 år m/oppfylt krav om 4 tilsynsbesøk pr. år</t>
  </si>
  <si>
    <t>Ant. barn &lt; 18 år - ikke oppfylt krav om 4 tilsyns-besøk pr. år</t>
  </si>
  <si>
    <t>Herav med ingen tilsyns-besøk</t>
  </si>
  <si>
    <t>Tabell 2 -5 - Tilsyns- og oppfølgingsbesøk for barn 0 - 17 år i fosterhjem i perioden 01.01 - 31.12.</t>
  </si>
  <si>
    <t>Gjennom-snittlig antall tilsyns-besøk pr. barn plassert av bydelens barnevern</t>
  </si>
  <si>
    <t>Gj.snittlig antall tilsyns-besøk pr. barn plassert av andre  barnevern</t>
  </si>
  <si>
    <t xml:space="preserve">Gj.snittlig antall oppfølgings-besøk pr. barn </t>
  </si>
  <si>
    <t>SUM</t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</si>
  <si>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</si>
  <si>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</si>
  <si>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</si>
  <si>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</si>
  <si>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</si>
  <si>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</si>
  <si>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</si>
  <si>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</si>
  <si>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</si>
  <si>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</si>
  <si>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</si>
  <si>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r>
      <t xml:space="preserve">Antall fosterbarn plassert av </t>
    </r>
    <r>
      <rPr>
        <u/>
        <sz val="11"/>
        <color rgb="FF000000"/>
        <rFont val="Arial"/>
        <family val="2"/>
      </rPr>
      <t>bydelens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</si>
  <si>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plasserings-ansvar)</t>
    </r>
    <r>
      <rPr>
        <sz val="11"/>
        <color rgb="FF000000"/>
        <rFont val="Arial"/>
        <family val="2"/>
      </rPr>
      <t xml:space="preserve">   </t>
    </r>
  </si>
  <si>
    <r>
      <t xml:space="preserve">Antall fosterbarn plassert i bydelen av </t>
    </r>
    <r>
      <rPr>
        <u/>
        <sz val="11"/>
        <color rgb="FF000000"/>
        <rFont val="Arial"/>
        <family val="2"/>
      </rPr>
      <t>andre bydelers/-kommuners</t>
    </r>
    <r>
      <rPr>
        <sz val="11"/>
        <color rgb="FF000000"/>
        <rFont val="Arial"/>
        <family val="2"/>
      </rPr>
      <t xml:space="preserve"> barnevern</t>
    </r>
  </si>
  <si>
    <r>
      <t xml:space="preserve">Sum tilsyns-besøk for disse (bydelens </t>
    </r>
    <r>
      <rPr>
        <u/>
        <sz val="11"/>
        <color rgb="FF000000"/>
        <rFont val="Arial"/>
        <family val="2"/>
      </rPr>
      <t>tilsyns-ansvar)</t>
    </r>
    <r>
      <rPr>
        <sz val="11"/>
        <color rgb="FF000000"/>
        <rFont val="Arial"/>
        <family val="2"/>
      </rPr>
      <t xml:space="preserve">    </t>
    </r>
  </si>
  <si>
    <r>
      <t xml:space="preserve">Sum </t>
    </r>
    <r>
      <rPr>
        <u/>
        <sz val="11"/>
        <color rgb="FF000000"/>
        <rFont val="Arial"/>
        <family val="2"/>
      </rPr>
      <t>oppfølgings-</t>
    </r>
    <r>
      <rPr>
        <sz val="11"/>
        <color rgb="FF000000"/>
        <rFont val="Arial"/>
        <family val="2"/>
      </rPr>
      <t xml:space="preserve">besøk for disse </t>
    </r>
  </si>
  <si>
    <t xml:space="preserve">Tabell 2-4-2 - A1 - Barn under tiltak i barnevernet etter alder og type tiltak  - sum alle aldre - pr. 31.12  </t>
  </si>
  <si>
    <t xml:space="preserve">Tabell 2-4-2 - B1 - Barn under tiltak i barnevernet etter alder og type tiltak  - sum alle aldre - i perioden 01.01 - 31.12  </t>
  </si>
  <si>
    <t>Barn med tiltak i barne-vernet i alt</t>
  </si>
  <si>
    <t>Herav inn-vandrer-barn</t>
  </si>
  <si>
    <t>Antall barn i foster-hjem</t>
  </si>
  <si>
    <t>Antall oppholds-døgn i foster-hjem totalt</t>
  </si>
  <si>
    <t>Antall oppholds-døgn i for-sterket foster-hjem totalt</t>
  </si>
  <si>
    <t>Antall barn i inst-itusjon</t>
  </si>
  <si>
    <t>Antall oppholds-døgn i institusjon totalt</t>
  </si>
  <si>
    <t>Antall barn i hybel o.a.</t>
  </si>
  <si>
    <t>Antall opp-holds-døgn i hybel o.a.  totalt</t>
  </si>
  <si>
    <t>Konsistensjekk- tab 2-4-1 vs- 2-4-2</t>
  </si>
  <si>
    <t>avvik</t>
  </si>
  <si>
    <t xml:space="preserve"> -</t>
  </si>
  <si>
    <t xml:space="preserve">Tabell 2-4-2 - A2 - Barn under tiltak i barnevernet etter alder og type tiltak  - 0 - 5 år - pr. 31.12  </t>
  </si>
  <si>
    <t xml:space="preserve">Tabell 2-4-2 - A3 - Barn under tiltak i barnevernet etter alder og type tiltak  - 6 - 12 år - pr. 31.12  </t>
  </si>
  <si>
    <t xml:space="preserve">Tabell 2-4-2 - A4 - Barn under tiltak i barnevernet etter alder og type tiltak  - 13 - 17 år - pr. 31.12  </t>
  </si>
  <si>
    <t xml:space="preserve">Tabell 2-4-2 - A5 - Barn under tiltak i barnevernet etter alder og type tiltak  - ≥ 18 år - pr. 31.12  </t>
  </si>
  <si>
    <t>Antall barn i familie-hjem</t>
  </si>
  <si>
    <t>Antall barn i beredskaps-hjem</t>
  </si>
  <si>
    <t>Antall oppholds-døgn i familiehjem totalt</t>
  </si>
  <si>
    <t>Antall oppholdsdøgn i bered-skaps-hjem totalt</t>
  </si>
  <si>
    <t>Kilde: Bydelsstatistikk</t>
  </si>
  <si>
    <t>xxxx</t>
  </si>
  <si>
    <t>16. Sum ikke-av-sluttede saker:</t>
  </si>
  <si>
    <t>SUM 2014</t>
  </si>
  <si>
    <t>2. Antall barn og unge med plasserings-tiltak</t>
  </si>
  <si>
    <t>SUM pr 31.12.2014</t>
  </si>
  <si>
    <t>Av disse med tiltak som ikke er plasserings-tiltak</t>
  </si>
  <si>
    <t>Kontroll:</t>
  </si>
  <si>
    <t>Tabell 2 - 6 - A - Saker behandlet av Fylkesnemnda i løpet av året</t>
  </si>
  <si>
    <t>Tabell 2 - 6 - B - Saker behandlet av Tingretten  i perioden 1.1 - 31.12</t>
  </si>
  <si>
    <t>Tabell 2 - 6 - C - Saker behandlet av Lagmannsretten i perioden 1.1 - 31.12</t>
  </si>
  <si>
    <t>Herav saker hvor vedtaket inkluderer bruk av tvang</t>
  </si>
  <si>
    <t>Totalt antall saker behandlet</t>
  </si>
  <si>
    <t>Pålegg om hjelpe-tiltak etter § 4.4</t>
  </si>
  <si>
    <t>Forbud mot flytting etter § 4.8</t>
  </si>
  <si>
    <t>Omsorgs-overtakelse etter §§ 4.8 og 4.12</t>
  </si>
  <si>
    <t>Fratakelse av foreldreansvar etter § 4.20</t>
  </si>
  <si>
    <t>Tiltak for barn med adferds-vansker etter § 4.24</t>
  </si>
  <si>
    <t>Sum antall saker med bruk av tvang</t>
  </si>
  <si>
    <t>Sum antall barn omfattet av sakene</t>
  </si>
  <si>
    <t>1. Antall barn og unge med tiltak som ikke er plasserings-tiltak</t>
  </si>
  <si>
    <t>SUM barn og unge med tiltak</t>
  </si>
  <si>
    <t xml:space="preserve">Antall akutt-plassert </t>
  </si>
  <si>
    <t xml:space="preserve"> Antall akutt-plassert </t>
  </si>
  <si>
    <t xml:space="preserve">Tabell 2-4-2 - A1 - Barn med tiltak i barnevernet etter alder og type tiltak  - sum alle aldre - pr. 31.12  </t>
  </si>
  <si>
    <t xml:space="preserve">Tabell 2-4-2 - B1 - Barn med tiltak i barnevernet etter alder og type tiltak  - sum alle aldre - i perioden 01.01 - 31.12  </t>
  </si>
  <si>
    <t xml:space="preserve">Tabell 2-4-2 - A2 - Barn med tiltak i barnevernet etter alder og type tiltak  - 0 - 5 år - pr. 31.12  </t>
  </si>
  <si>
    <t xml:space="preserve">Tabell 2-4-2 - A3 - Barn med tiltak i barnevernet etter alder og type tiltak  - 6 - 12 år - pr. 31.12  </t>
  </si>
  <si>
    <t xml:space="preserve">Tabell 2-4-2 - A4 - Barn med tiltak i barnevernet etter alder og type tiltak  - 13 - 17 år - pr. 31.12  </t>
  </si>
  <si>
    <t xml:space="preserve">Tabell 2-4-2 - A5 - Barn med tiltak i barnevernet etter alder og type tiltak  - ≥ 18 år - pr. 31.12  </t>
  </si>
  <si>
    <t>xxxx  1)</t>
  </si>
  <si>
    <t>2. Underss. overført fra tidligere periode:</t>
  </si>
  <si>
    <t>1. Underss. opprettet i periode</t>
  </si>
  <si>
    <t xml:space="preserve">Herav antall barn som har hatt både tiltak i hjemmet og plasserings-tiltak </t>
  </si>
  <si>
    <t>SUM 2015</t>
  </si>
  <si>
    <t>Netto justering - institusjon m/ utenbys og Omsorg +</t>
  </si>
  <si>
    <t>Utenbys beboere 67+ år med adresse "uoppgitt Oslo"</t>
  </si>
  <si>
    <t>SUM pr 31.12.2015</t>
  </si>
  <si>
    <t xml:space="preserve">      </t>
  </si>
  <si>
    <t>SUM 2016</t>
  </si>
  <si>
    <t>SUM pr 31.12.2016</t>
  </si>
  <si>
    <t>90-94 år</t>
  </si>
  <si>
    <t>95 år +</t>
  </si>
  <si>
    <t>SUM 2017</t>
  </si>
  <si>
    <t>Antall ubehandlede meldinger pr 31.12.</t>
  </si>
  <si>
    <t>SUM pr 31.12.2017</t>
  </si>
  <si>
    <t>Tab 2-4-2</t>
  </si>
  <si>
    <t>SUM pr 31.12.2013</t>
  </si>
  <si>
    <t>SUM 2018</t>
  </si>
  <si>
    <t>SUM pr 31.12.2018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</si>
  <si>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</si>
  <si>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</si>
  <si>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</si>
  <si>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</si>
  <si>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</si>
  <si>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</si>
  <si>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</si>
  <si>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</si>
  <si>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</si>
  <si>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</si>
  <si>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SUM pr 31.12. 2013</t>
  </si>
  <si>
    <t>SUM 2019</t>
  </si>
  <si>
    <t>Kriteriebefolkningen i bydelene etter alder per 1.1.2020*</t>
  </si>
  <si>
    <t>Justert befolkning i aldersgruppene 67 år og over</t>
  </si>
  <si>
    <t>* Etter korreksjon for befolkning 67 år og over i institusjon og Omsorg+. Det er 64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</si>
  <si>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</si>
  <si>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SUM pr 31.12.2019</t>
  </si>
  <si>
    <t>Mangler resultat fra bydel</t>
  </si>
  <si>
    <t>Tabell 2 - 2 - Meldinger i barnevernet i perioden 01.01. -31.12</t>
  </si>
  <si>
    <t>SUM 2020</t>
  </si>
  <si>
    <t>Tabell 2 - 3 - B - Undersøkelsessaker i barnevernet i perioden 01.01. - 31.12.</t>
  </si>
  <si>
    <r>
      <t>Tabell 2-4-1 - A1 - Barn og unge med tiltak i barnever</t>
    </r>
    <r>
      <rPr>
        <b/>
        <sz val="10"/>
        <rFont val="Arial"/>
        <family val="2"/>
      </rPr>
      <t>net pr. 31.12.</t>
    </r>
  </si>
  <si>
    <t>SUM pr 31.12.2020</t>
  </si>
  <si>
    <t>Tabell 2-4-1 - A2 - Barn og unge med tiltak i barnevernet i perioden 01.01 - 31.12.</t>
  </si>
  <si>
    <t>Tabell 2-4-1 - B1 - Barn med hjelpetiltak og omsorgstiltak, med gyldige planer ved periodeslutt pr.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</si>
</sst>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 * #,##0.00_ ;_ * \-#,##0.00_ ;_ * &quot;-&quot;??_ ;_ @_ "/>
    <numFmt numFmtId="165" formatCode="0.0&quot; &quot;%"/>
    <numFmt numFmtId="166" formatCode="0&quot; &quot;%"/>
    <numFmt numFmtId="167" formatCode="#,##0;&quot;-&quot;#,##0"/>
    <numFmt numFmtId="168" formatCode="&quot; &quot;#,##0.00&quot; &quot;;&quot; (&quot;#,##0.00&quot;)&quot;;&quot; -&quot;00&quot; &quot;;&quot; &quot;@&quot; &quot;"/>
    <numFmt numFmtId="169" formatCode="&quot; &quot;#,##0&quot; &quot;;&quot; (&quot;#,##0&quot;)&quot;;&quot; -&quot;00&quot; &quot;;&quot; &quot;@&quot; &quot;"/>
    <numFmt numFmtId="170" formatCode="&quot; &quot;#,##0.0&quot; &quot;;&quot; (&quot;#,##0.0&quot;)&quot;;&quot; -&quot;00&quot; &quot;;&quot; &quot;@&quot; &quot;"/>
    <numFmt numFmtId="171" formatCode="_(* #,##0.00_);_(* \(#,##0.00\);_(* &quot;-&quot;??_);_(@_)"/>
    <numFmt numFmtId="172" formatCode="0%"/>
    <numFmt numFmtId="173" formatCode="0.0"/>
  </numFmts>
  <fonts count="3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u/>
      <sz val="11"/>
      <color rgb="FF000000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rgb="FF000000"/>
      <name val="Arial"/>
      <family val="2"/>
    </font>
    <font>
      <sz val="10"/>
      <color indexed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228">
    <xf numFmtId="0" fontId="0" fillId="0" borderId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166" fontId="5" fillId="0" borderId="0" applyFont="0" applyFill="0" applyBorder="0" applyAlignment="0" applyProtection="0"/>
    <xf numFmtId="0" fontId="6" fillId="0" borderId="0" applyNumberFormat="0" applyBorder="0" applyProtection="0"/>
    <xf numFmtId="167" fontId="5" fillId="0" borderId="0" applyFont="0" applyFill="0" applyBorder="0" applyAlignment="0" applyProtection="0"/>
    <xf numFmtId="0" fontId="4" fillId="0" borderId="0"/>
    <xf numFmtId="0" fontId="12" fillId="0" borderId="0"/>
    <xf numFmtId="168" fontId="5" fillId="0" borderId="0" applyFont="0" applyFill="0" applyBorder="0" applyAlignment="0" applyProtection="0"/>
    <xf numFmtId="0" fontId="3" fillId="0" borderId="0"/>
    <xf numFmtId="0" fontId="14" fillId="0" borderId="0"/>
    <xf numFmtId="9" fontId="14" fillId="0" borderId="0" applyFont="0" applyFill="0" applyBorder="0" applyAlignment="0" applyProtection="0"/>
    <xf numFmtId="0" fontId="21" fillId="0" borderId="0"/>
    <xf numFmtId="17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72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4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5" fillId="0" borderId="0"/>
    <xf numFmtId="9" fontId="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0" borderId="0"/>
    <xf numFmtId="0" fontId="33" fillId="0" borderId="0"/>
    <xf numFmtId="172" fontId="12" fillId="0" borderId="0" applyFont="0" applyFill="0" applyBorder="0" applyAlignment="0" applyProtection="0"/>
  </cellStyleXfs>
  <cellXfs count="622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6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wrapText="1"/>
    </xf>
    <xf numFmtId="3" fontId="7" fillId="0" borderId="8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wrapText="1"/>
    </xf>
    <xf numFmtId="3" fontId="8" fillId="0" borderId="0" xfId="0" applyNumberFormat="1" applyFont="1"/>
    <xf numFmtId="3" fontId="11" fillId="0" borderId="0" xfId="0" applyNumberFormat="1" applyFont="1" applyFill="1" applyAlignment="1">
      <alignment horizontal="left" vertical="center"/>
    </xf>
    <xf numFmtId="3" fontId="8" fillId="0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left" vertical="center"/>
    </xf>
    <xf numFmtId="3" fontId="8" fillId="0" borderId="1" xfId="0" applyNumberFormat="1" applyFont="1" applyFill="1" applyBorder="1" applyAlignment="1">
      <alignment horizontal="center" wrapText="1"/>
    </xf>
    <xf numFmtId="3" fontId="8" fillId="0" borderId="2" xfId="0" applyNumberFormat="1" applyFont="1" applyFill="1" applyBorder="1" applyAlignment="1">
      <alignment horizontal="center" wrapText="1"/>
    </xf>
    <xf numFmtId="3" fontId="8" fillId="0" borderId="3" xfId="0" applyNumberFormat="1" applyFont="1" applyFill="1" applyBorder="1" applyAlignment="1">
      <alignment horizontal="center" wrapText="1"/>
    </xf>
    <xf numFmtId="3" fontId="8" fillId="0" borderId="4" xfId="0" applyNumberFormat="1" applyFont="1" applyFill="1" applyBorder="1" applyAlignment="1">
      <alignment horizontal="center" wrapText="1"/>
    </xf>
    <xf numFmtId="3" fontId="8" fillId="0" borderId="18" xfId="0" applyNumberFormat="1" applyFont="1" applyBorder="1" applyAlignment="1">
      <alignment horizontal="center" wrapText="1"/>
    </xf>
    <xf numFmtId="3" fontId="8" fillId="0" borderId="18" xfId="0" applyNumberFormat="1" applyFont="1" applyFill="1" applyBorder="1" applyAlignment="1">
      <alignment horizontal="center" wrapText="1"/>
    </xf>
    <xf numFmtId="0" fontId="14" fillId="0" borderId="0" xfId="0" applyFont="1"/>
    <xf numFmtId="3" fontId="7" fillId="4" borderId="0" xfId="0" applyNumberFormat="1" applyFont="1" applyFill="1" applyAlignment="1"/>
    <xf numFmtId="3" fontId="7" fillId="4" borderId="0" xfId="0" applyNumberFormat="1" applyFont="1" applyFill="1"/>
    <xf numFmtId="3" fontId="8" fillId="0" borderId="0" xfId="0" applyNumberFormat="1" applyFont="1" applyAlignment="1">
      <alignment horizontal="left" vertical="center"/>
    </xf>
    <xf numFmtId="3" fontId="7" fillId="0" borderId="33" xfId="0" applyNumberFormat="1" applyFont="1" applyBorder="1"/>
    <xf numFmtId="3" fontId="8" fillId="0" borderId="29" xfId="0" applyNumberFormat="1" applyFont="1" applyBorder="1" applyAlignment="1">
      <alignment horizontal="center"/>
    </xf>
    <xf numFmtId="3" fontId="8" fillId="0" borderId="30" xfId="0" applyNumberFormat="1" applyFont="1" applyFill="1" applyBorder="1" applyAlignment="1">
      <alignment wrapText="1"/>
    </xf>
    <xf numFmtId="3" fontId="7" fillId="0" borderId="32" xfId="0" applyNumberFormat="1" applyFont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wrapText="1"/>
    </xf>
    <xf numFmtId="0" fontId="17" fillId="0" borderId="8" xfId="0" applyFont="1" applyFill="1" applyBorder="1" applyAlignment="1">
      <alignment horizontal="center"/>
    </xf>
    <xf numFmtId="0" fontId="17" fillId="0" borderId="9" xfId="0" applyFont="1" applyFill="1" applyBorder="1" applyAlignment="1">
      <alignment wrapText="1"/>
    </xf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>
      <alignment wrapText="1"/>
    </xf>
    <xf numFmtId="0" fontId="16" fillId="0" borderId="0" xfId="0" applyFont="1"/>
    <xf numFmtId="0" fontId="16" fillId="0" borderId="29" xfId="0" applyFont="1" applyBorder="1" applyAlignment="1">
      <alignment horizontal="center"/>
    </xf>
    <xf numFmtId="0" fontId="16" fillId="0" borderId="13" xfId="0" applyFont="1" applyBorder="1"/>
    <xf numFmtId="0" fontId="16" fillId="0" borderId="1" xfId="0" applyFont="1" applyBorder="1" applyAlignment="1">
      <alignment horizontal="center"/>
    </xf>
    <xf numFmtId="0" fontId="16" fillId="0" borderId="2" xfId="0" applyFont="1" applyFill="1" applyBorder="1" applyAlignment="1">
      <alignment wrapText="1"/>
    </xf>
    <xf numFmtId="0" fontId="17" fillId="4" borderId="0" xfId="0" applyFont="1" applyFill="1" applyAlignment="1"/>
    <xf numFmtId="0" fontId="17" fillId="4" borderId="0" xfId="0" applyFont="1" applyFill="1"/>
    <xf numFmtId="0" fontId="17" fillId="5" borderId="0" xfId="0" applyFont="1" applyFill="1" applyAlignment="1"/>
    <xf numFmtId="0" fontId="17" fillId="5" borderId="0" xfId="0" applyFont="1" applyFill="1"/>
    <xf numFmtId="2" fontId="17" fillId="0" borderId="0" xfId="0" applyNumberFormat="1" applyFont="1"/>
    <xf numFmtId="0" fontId="16" fillId="0" borderId="12" xfId="0" applyFont="1" applyBorder="1"/>
    <xf numFmtId="2" fontId="16" fillId="0" borderId="0" xfId="0" applyNumberFormat="1" applyFont="1"/>
    <xf numFmtId="0" fontId="16" fillId="0" borderId="1" xfId="0" applyFont="1" applyBorder="1"/>
    <xf numFmtId="0" fontId="17" fillId="0" borderId="32" xfId="0" applyFont="1" applyBorder="1" applyAlignment="1">
      <alignment horizontal="center"/>
    </xf>
    <xf numFmtId="170" fontId="17" fillId="0" borderId="33" xfId="1" applyNumberFormat="1" applyFont="1" applyBorder="1"/>
    <xf numFmtId="0" fontId="17" fillId="0" borderId="34" xfId="0" applyFont="1" applyBorder="1" applyAlignment="1">
      <alignment horizontal="center"/>
    </xf>
    <xf numFmtId="170" fontId="17" fillId="0" borderId="36" xfId="1" applyNumberFormat="1" applyFont="1" applyBorder="1"/>
    <xf numFmtId="0" fontId="20" fillId="0" borderId="0" xfId="0" applyFont="1" applyAlignment="1">
      <alignment horizontal="left"/>
    </xf>
    <xf numFmtId="0" fontId="16" fillId="0" borderId="14" xfId="0" applyFont="1" applyBorder="1"/>
    <xf numFmtId="0" fontId="16" fillId="0" borderId="24" xfId="0" applyFont="1" applyBorder="1"/>
    <xf numFmtId="165" fontId="16" fillId="0" borderId="24" xfId="2" applyNumberFormat="1" applyFont="1" applyBorder="1"/>
    <xf numFmtId="0" fontId="16" fillId="0" borderId="16" xfId="0" applyFont="1" applyBorder="1"/>
    <xf numFmtId="0" fontId="16" fillId="0" borderId="15" xfId="0" applyFont="1" applyBorder="1"/>
    <xf numFmtId="0" fontId="16" fillId="0" borderId="17" xfId="0" applyFont="1" applyBorder="1"/>
    <xf numFmtId="165" fontId="16" fillId="0" borderId="17" xfId="2" applyNumberFormat="1" applyFont="1" applyBorder="1"/>
    <xf numFmtId="3" fontId="8" fillId="0" borderId="0" xfId="0" applyNumberFormat="1" applyFont="1"/>
    <xf numFmtId="0" fontId="17" fillId="0" borderId="0" xfId="0" applyFont="1"/>
    <xf numFmtId="0" fontId="16" fillId="0" borderId="0" xfId="0" applyFont="1"/>
    <xf numFmtId="0" fontId="16" fillId="0" borderId="60" xfId="0" applyFont="1" applyBorder="1" applyAlignment="1">
      <alignment horizontal="center" wrapText="1"/>
    </xf>
    <xf numFmtId="1" fontId="17" fillId="0" borderId="28" xfId="0" applyNumberFormat="1" applyFont="1" applyBorder="1"/>
    <xf numFmtId="0" fontId="16" fillId="0" borderId="63" xfId="0" applyFont="1" applyBorder="1" applyAlignment="1">
      <alignment horizontal="center" wrapText="1"/>
    </xf>
    <xf numFmtId="0" fontId="16" fillId="0" borderId="62" xfId="0" applyFont="1" applyBorder="1" applyAlignment="1">
      <alignment horizontal="center" wrapText="1"/>
    </xf>
    <xf numFmtId="0" fontId="7" fillId="0" borderId="53" xfId="0" applyFont="1" applyFill="1" applyBorder="1" applyAlignment="1">
      <alignment wrapText="1"/>
    </xf>
    <xf numFmtId="0" fontId="16" fillId="0" borderId="61" xfId="0" applyFont="1" applyBorder="1" applyAlignment="1">
      <alignment horizontal="center" wrapText="1"/>
    </xf>
    <xf numFmtId="3" fontId="7" fillId="0" borderId="0" xfId="0" applyNumberFormat="1" applyFont="1"/>
    <xf numFmtId="0" fontId="17" fillId="0" borderId="0" xfId="0" applyFont="1"/>
    <xf numFmtId="0" fontId="17" fillId="0" borderId="7" xfId="0" applyFont="1" applyFill="1" applyBorder="1" applyAlignment="1">
      <alignment wrapText="1"/>
    </xf>
    <xf numFmtId="0" fontId="17" fillId="0" borderId="9" xfId="0" applyFont="1" applyFill="1" applyBorder="1" applyAlignment="1">
      <alignment wrapText="1"/>
    </xf>
    <xf numFmtId="0" fontId="17" fillId="0" borderId="28" xfId="0" applyFont="1" applyBorder="1"/>
    <xf numFmtId="0" fontId="17" fillId="0" borderId="39" xfId="0" applyFont="1" applyBorder="1"/>
    <xf numFmtId="0" fontId="17" fillId="0" borderId="35" xfId="0" applyFont="1" applyBorder="1"/>
    <xf numFmtId="3" fontId="7" fillId="0" borderId="36" xfId="0" applyNumberFormat="1" applyFont="1" applyFill="1" applyBorder="1"/>
    <xf numFmtId="0" fontId="16" fillId="0" borderId="58" xfId="0" applyFont="1" applyBorder="1" applyAlignment="1">
      <alignment horizontal="center" wrapText="1"/>
    </xf>
    <xf numFmtId="0" fontId="16" fillId="0" borderId="57" xfId="0" applyFont="1" applyBorder="1" applyAlignment="1">
      <alignment horizontal="center" wrapText="1"/>
    </xf>
    <xf numFmtId="0" fontId="16" fillId="0" borderId="12" xfId="0" applyFont="1" applyBorder="1" applyAlignment="1">
      <alignment horizontal="center"/>
    </xf>
    <xf numFmtId="0" fontId="16" fillId="0" borderId="59" xfId="0" applyFont="1" applyBorder="1" applyAlignment="1">
      <alignment horizontal="center" wrapText="1"/>
    </xf>
    <xf numFmtId="0" fontId="17" fillId="0" borderId="64" xfId="0" applyFont="1" applyFill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7" fillId="0" borderId="65" xfId="0" applyFont="1" applyFill="1" applyBorder="1" applyAlignment="1">
      <alignment horizontal="center"/>
    </xf>
    <xf numFmtId="3" fontId="21" fillId="0" borderId="0" xfId="113" applyNumberFormat="1" applyFont="1" applyBorder="1" applyAlignment="1" applyProtection="1">
      <alignment horizontal="right"/>
    </xf>
    <xf numFmtId="3" fontId="21" fillId="0" borderId="0" xfId="45" applyNumberFormat="1" applyFont="1" applyBorder="1" applyAlignment="1" applyProtection="1">
      <alignment horizontal="right"/>
    </xf>
    <xf numFmtId="3" fontId="7" fillId="0" borderId="69" xfId="0" applyNumberFormat="1" applyFont="1" applyFill="1" applyBorder="1"/>
    <xf numFmtId="3" fontId="7" fillId="0" borderId="70" xfId="0" applyNumberFormat="1" applyFont="1" applyFill="1" applyBorder="1"/>
    <xf numFmtId="0" fontId="7" fillId="0" borderId="54" xfId="0" applyFont="1" applyFill="1" applyBorder="1" applyAlignment="1">
      <alignment wrapText="1"/>
    </xf>
    <xf numFmtId="3" fontId="7" fillId="0" borderId="34" xfId="0" applyNumberFormat="1" applyFont="1" applyFill="1" applyBorder="1" applyAlignment="1">
      <alignment horizontal="center"/>
    </xf>
    <xf numFmtId="1" fontId="21" fillId="0" borderId="0" xfId="113" applyNumberFormat="1" applyFont="1" applyBorder="1"/>
    <xf numFmtId="1" fontId="21" fillId="0" borderId="0" xfId="45" applyNumberFormat="1" applyFont="1" applyBorder="1"/>
    <xf numFmtId="1" fontId="21" fillId="0" borderId="0" xfId="113" applyNumberFormat="1" applyFont="1" applyBorder="1"/>
    <xf numFmtId="1" fontId="21" fillId="0" borderId="0" xfId="45" applyNumberFormat="1" applyFont="1" applyBorder="1"/>
    <xf numFmtId="3" fontId="21" fillId="0" borderId="0" xfId="45" applyNumberFormat="1" applyFont="1" applyBorder="1" applyAlignment="1" applyProtection="1">
      <alignment horizontal="right"/>
    </xf>
    <xf numFmtId="0" fontId="21" fillId="0" borderId="0" xfId="20" applyFont="1" applyBorder="1" applyProtection="1">
      <protection locked="0"/>
    </xf>
    <xf numFmtId="3" fontId="21" fillId="0" borderId="0" xfId="113" applyNumberFormat="1" applyFont="1" applyBorder="1" applyAlignment="1" applyProtection="1">
      <alignment horizontal="right"/>
    </xf>
    <xf numFmtId="3" fontId="21" fillId="0" borderId="0" xfId="54" applyNumberFormat="1" applyFont="1" applyBorder="1" applyAlignment="1" applyProtection="1">
      <alignment horizontal="right"/>
    </xf>
    <xf numFmtId="3" fontId="7" fillId="0" borderId="55" xfId="0" applyNumberFormat="1" applyFont="1" applyBorder="1" applyAlignment="1">
      <alignment horizontal="center"/>
    </xf>
    <xf numFmtId="3" fontId="7" fillId="0" borderId="39" xfId="0" applyNumberFormat="1" applyFont="1" applyFill="1" applyBorder="1" applyAlignment="1">
      <alignment wrapText="1"/>
    </xf>
    <xf numFmtId="3" fontId="7" fillId="0" borderId="39" xfId="0" applyNumberFormat="1" applyFont="1" applyBorder="1"/>
    <xf numFmtId="3" fontId="7" fillId="0" borderId="56" xfId="0" applyNumberFormat="1" applyFont="1" applyBorder="1"/>
    <xf numFmtId="3" fontId="16" fillId="0" borderId="1" xfId="0" applyNumberFormat="1" applyFont="1" applyBorder="1" applyAlignment="1">
      <alignment horizontal="center" wrapText="1"/>
    </xf>
    <xf numFmtId="3" fontId="16" fillId="0" borderId="2" xfId="0" applyNumberFormat="1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center" wrapText="1"/>
    </xf>
    <xf numFmtId="3" fontId="16" fillId="0" borderId="4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/>
    </xf>
    <xf numFmtId="3" fontId="17" fillId="0" borderId="7" xfId="0" applyNumberFormat="1" applyFont="1" applyFill="1" applyBorder="1" applyAlignment="1">
      <alignment wrapText="1"/>
    </xf>
    <xf numFmtId="3" fontId="17" fillId="0" borderId="30" xfId="0" applyNumberFormat="1" applyFont="1" applyBorder="1"/>
    <xf numFmtId="3" fontId="17" fillId="0" borderId="8" xfId="0" applyNumberFormat="1" applyFont="1" applyFill="1" applyBorder="1" applyAlignment="1">
      <alignment horizontal="center"/>
    </xf>
    <xf numFmtId="3" fontId="17" fillId="0" borderId="9" xfId="0" applyNumberFormat="1" applyFont="1" applyFill="1" applyBorder="1" applyAlignment="1">
      <alignment wrapText="1"/>
    </xf>
    <xf numFmtId="3" fontId="17" fillId="0" borderId="32" xfId="0" applyNumberFormat="1" applyFont="1" applyBorder="1"/>
    <xf numFmtId="3" fontId="17" fillId="0" borderId="28" xfId="0" applyNumberFormat="1" applyFont="1" applyBorder="1"/>
    <xf numFmtId="3" fontId="17" fillId="0" borderId="10" xfId="0" applyNumberFormat="1" applyFont="1" applyFill="1" applyBorder="1" applyAlignment="1">
      <alignment horizontal="center"/>
    </xf>
    <xf numFmtId="3" fontId="17" fillId="0" borderId="11" xfId="0" applyNumberFormat="1" applyFont="1" applyFill="1" applyBorder="1" applyAlignment="1">
      <alignment wrapText="1"/>
    </xf>
    <xf numFmtId="3" fontId="17" fillId="0" borderId="34" xfId="0" applyNumberFormat="1" applyFont="1" applyBorder="1"/>
    <xf numFmtId="3" fontId="17" fillId="0" borderId="35" xfId="0" applyNumberFormat="1" applyFont="1" applyBorder="1"/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/>
    <xf numFmtId="3" fontId="16" fillId="0" borderId="20" xfId="0" applyNumberFormat="1" applyFont="1" applyBorder="1"/>
    <xf numFmtId="3" fontId="17" fillId="0" borderId="32" xfId="0" applyNumberFormat="1" applyFont="1" applyBorder="1" applyAlignment="1">
      <alignment horizontal="center"/>
    </xf>
    <xf numFmtId="3" fontId="17" fillId="0" borderId="34" xfId="0" applyNumberFormat="1" applyFont="1" applyBorder="1" applyAlignment="1">
      <alignment horizontal="center"/>
    </xf>
    <xf numFmtId="0" fontId="26" fillId="0" borderId="0" xfId="0" applyFont="1" applyFill="1" applyAlignment="1"/>
    <xf numFmtId="0" fontId="26" fillId="0" borderId="0" xfId="0" applyFont="1" applyFill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37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wrapText="1"/>
    </xf>
    <xf numFmtId="0" fontId="26" fillId="0" borderId="8" xfId="0" applyFont="1" applyFill="1" applyBorder="1" applyAlignment="1">
      <alignment horizontal="center"/>
    </xf>
    <xf numFmtId="0" fontId="26" fillId="0" borderId="9" xfId="0" applyFont="1" applyFill="1" applyBorder="1" applyAlignment="1">
      <alignment wrapText="1"/>
    </xf>
    <xf numFmtId="0" fontId="28" fillId="0" borderId="0" xfId="20" applyFont="1" applyFill="1" applyBorder="1" applyProtection="1">
      <protection locked="0"/>
    </xf>
    <xf numFmtId="3" fontId="28" fillId="0" borderId="0" xfId="45" applyNumberFormat="1" applyFont="1" applyBorder="1" applyAlignment="1" applyProtection="1">
      <alignment horizontal="right"/>
    </xf>
    <xf numFmtId="3" fontId="28" fillId="0" borderId="0" xfId="113" applyNumberFormat="1" applyFont="1" applyBorder="1" applyAlignment="1" applyProtection="1">
      <alignment horizontal="right"/>
    </xf>
    <xf numFmtId="0" fontId="26" fillId="0" borderId="10" xfId="0" applyFont="1" applyFill="1" applyBorder="1" applyAlignment="1">
      <alignment horizontal="center"/>
    </xf>
    <xf numFmtId="0" fontId="26" fillId="0" borderId="11" xfId="0" applyFont="1" applyFill="1" applyBorder="1" applyAlignment="1">
      <alignment wrapText="1"/>
    </xf>
    <xf numFmtId="0" fontId="27" fillId="0" borderId="50" xfId="0" applyFont="1" applyBorder="1" applyAlignment="1">
      <alignment horizontal="center" wrapText="1"/>
    </xf>
    <xf numFmtId="3" fontId="17" fillId="4" borderId="0" xfId="0" applyNumberFormat="1" applyFont="1" applyFill="1" applyAlignment="1"/>
    <xf numFmtId="3" fontId="17" fillId="4" borderId="0" xfId="0" applyNumberFormat="1" applyFont="1" applyFill="1"/>
    <xf numFmtId="3" fontId="17" fillId="0" borderId="0" xfId="0" applyNumberFormat="1" applyFont="1"/>
    <xf numFmtId="3" fontId="17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left"/>
    </xf>
    <xf numFmtId="3" fontId="17" fillId="6" borderId="0" xfId="0" applyNumberFormat="1" applyFont="1" applyFill="1" applyAlignment="1">
      <alignment horizontal="left"/>
    </xf>
    <xf numFmtId="3" fontId="17" fillId="6" borderId="0" xfId="0" applyNumberFormat="1" applyFont="1" applyFill="1"/>
    <xf numFmtId="3" fontId="17" fillId="6" borderId="0" xfId="0" applyNumberFormat="1" applyFont="1" applyFill="1" applyAlignment="1">
      <alignment horizontal="center"/>
    </xf>
    <xf numFmtId="3" fontId="16" fillId="0" borderId="0" xfId="0" applyNumberFormat="1" applyFont="1" applyAlignment="1">
      <alignment horizontal="center" wrapText="1"/>
    </xf>
    <xf numFmtId="3" fontId="16" fillId="0" borderId="18" xfId="0" applyNumberFormat="1" applyFont="1" applyBorder="1" applyAlignment="1">
      <alignment horizontal="center" wrapText="1"/>
    </xf>
    <xf numFmtId="3" fontId="16" fillId="0" borderId="21" xfId="0" applyNumberFormat="1" applyFont="1" applyBorder="1" applyAlignment="1">
      <alignment horizontal="center" wrapText="1"/>
    </xf>
    <xf numFmtId="3" fontId="16" fillId="0" borderId="51" xfId="0" applyNumberFormat="1" applyFont="1" applyBorder="1" applyAlignment="1">
      <alignment horizontal="center" wrapText="1"/>
    </xf>
    <xf numFmtId="3" fontId="16" fillId="0" borderId="37" xfId="0" applyNumberFormat="1" applyFont="1" applyBorder="1" applyAlignment="1">
      <alignment horizontal="center" wrapText="1"/>
    </xf>
    <xf numFmtId="3" fontId="16" fillId="0" borderId="38" xfId="0" applyNumberFormat="1" applyFont="1" applyBorder="1" applyAlignment="1">
      <alignment horizontal="center" wrapText="1"/>
    </xf>
    <xf numFmtId="3" fontId="16" fillId="0" borderId="50" xfId="0" applyNumberFormat="1" applyFont="1" applyBorder="1" applyAlignment="1">
      <alignment horizontal="center" wrapText="1"/>
    </xf>
    <xf numFmtId="3" fontId="17" fillId="0" borderId="31" xfId="0" applyNumberFormat="1" applyFont="1" applyBorder="1"/>
    <xf numFmtId="3" fontId="17" fillId="0" borderId="45" xfId="0" applyNumberFormat="1" applyFont="1" applyBorder="1"/>
    <xf numFmtId="3" fontId="17" fillId="0" borderId="44" xfId="0" applyNumberFormat="1" applyFont="1" applyBorder="1" applyAlignment="1">
      <alignment horizontal="center"/>
    </xf>
    <xf numFmtId="3" fontId="17" fillId="0" borderId="33" xfId="0" applyNumberFormat="1" applyFont="1" applyBorder="1"/>
    <xf numFmtId="3" fontId="17" fillId="0" borderId="47" xfId="0" applyNumberFormat="1" applyFont="1" applyFill="1" applyBorder="1"/>
    <xf numFmtId="3" fontId="17" fillId="0" borderId="46" xfId="0" applyNumberFormat="1" applyFont="1" applyFill="1" applyBorder="1" applyAlignment="1">
      <alignment horizontal="center"/>
    </xf>
    <xf numFmtId="3" fontId="17" fillId="0" borderId="47" xfId="0" applyNumberFormat="1" applyFont="1" applyBorder="1"/>
    <xf numFmtId="3" fontId="17" fillId="0" borderId="46" xfId="0" applyNumberFormat="1" applyFont="1" applyBorder="1" applyAlignment="1">
      <alignment horizontal="center"/>
    </xf>
    <xf numFmtId="3" fontId="17" fillId="0" borderId="36" xfId="0" applyNumberFormat="1" applyFont="1" applyBorder="1"/>
    <xf numFmtId="3" fontId="17" fillId="0" borderId="49" xfId="0" applyNumberFormat="1" applyFont="1" applyBorder="1"/>
    <xf numFmtId="3" fontId="17" fillId="0" borderId="48" xfId="0" applyNumberFormat="1" applyFont="1" applyBorder="1" applyAlignment="1">
      <alignment horizontal="center"/>
    </xf>
    <xf numFmtId="3" fontId="16" fillId="0" borderId="19" xfId="0" applyNumberFormat="1" applyFont="1" applyBorder="1"/>
    <xf numFmtId="3" fontId="16" fillId="0" borderId="0" xfId="0" applyNumberFormat="1" applyFont="1" applyAlignment="1">
      <alignment horizontal="center"/>
    </xf>
    <xf numFmtId="3" fontId="17" fillId="0" borderId="19" xfId="0" applyNumberFormat="1" applyFont="1" applyBorder="1"/>
    <xf numFmtId="3" fontId="17" fillId="0" borderId="0" xfId="0" applyNumberFormat="1" applyFont="1" applyAlignment="1">
      <alignment horizontal="left" vertical="top"/>
    </xf>
    <xf numFmtId="3" fontId="17" fillId="0" borderId="45" xfId="0" applyNumberFormat="1" applyFont="1" applyFill="1" applyBorder="1"/>
    <xf numFmtId="3" fontId="17" fillId="0" borderId="44" xfId="0" applyNumberFormat="1" applyFont="1" applyFill="1" applyBorder="1" applyAlignment="1">
      <alignment horizontal="center"/>
    </xf>
    <xf numFmtId="3" fontId="17" fillId="0" borderId="49" xfId="0" applyNumberFormat="1" applyFont="1" applyFill="1" applyBorder="1"/>
    <xf numFmtId="3" fontId="17" fillId="0" borderId="48" xfId="0" applyNumberFormat="1" applyFont="1" applyFill="1" applyBorder="1" applyAlignment="1">
      <alignment horizontal="center"/>
    </xf>
    <xf numFmtId="3" fontId="17" fillId="0" borderId="15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0" fontId="16" fillId="0" borderId="41" xfId="0" applyFont="1" applyBorder="1" applyAlignment="1">
      <alignment horizontal="center" wrapText="1"/>
    </xf>
    <xf numFmtId="1" fontId="17" fillId="0" borderId="32" xfId="0" applyNumberFormat="1" applyFont="1" applyBorder="1"/>
    <xf numFmtId="1" fontId="17" fillId="0" borderId="33" xfId="0" applyNumberFormat="1" applyFont="1" applyBorder="1"/>
    <xf numFmtId="0" fontId="17" fillId="0" borderId="33" xfId="0" applyFont="1" applyBorder="1"/>
    <xf numFmtId="0" fontId="17" fillId="0" borderId="36" xfId="0" applyFont="1" applyBorder="1"/>
    <xf numFmtId="0" fontId="17" fillId="4" borderId="0" xfId="7" applyFont="1" applyFill="1" applyAlignment="1"/>
    <xf numFmtId="0" fontId="17" fillId="4" borderId="0" xfId="7" applyFont="1" applyFill="1"/>
    <xf numFmtId="0" fontId="17" fillId="0" borderId="0" xfId="7" applyFont="1"/>
    <xf numFmtId="0" fontId="17" fillId="0" borderId="0" xfId="7" applyFont="1" applyAlignment="1">
      <alignment horizontal="left"/>
    </xf>
    <xf numFmtId="0" fontId="17" fillId="0" borderId="0" xfId="7" applyFont="1" applyAlignment="1">
      <alignment horizontal="center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horizontal="center" wrapText="1"/>
    </xf>
    <xf numFmtId="0" fontId="16" fillId="0" borderId="40" xfId="7" applyFont="1" applyBorder="1" applyAlignment="1">
      <alignment horizontal="left" vertical="center"/>
    </xf>
    <xf numFmtId="0" fontId="16" fillId="0" borderId="42" xfId="7" applyFont="1" applyBorder="1" applyAlignment="1">
      <alignment horizontal="center" wrapText="1"/>
    </xf>
    <xf numFmtId="0" fontId="16" fillId="0" borderId="43" xfId="7" applyFont="1" applyBorder="1" applyAlignment="1">
      <alignment horizontal="left"/>
    </xf>
    <xf numFmtId="0" fontId="16" fillId="0" borderId="22" xfId="7" applyFont="1" applyBorder="1" applyAlignment="1">
      <alignment horizontal="center" wrapText="1"/>
    </xf>
    <xf numFmtId="0" fontId="16" fillId="0" borderId="1" xfId="7" applyFont="1" applyBorder="1" applyAlignment="1">
      <alignment horizontal="center" wrapText="1"/>
    </xf>
    <xf numFmtId="0" fontId="16" fillId="0" borderId="2" xfId="7" applyFont="1" applyBorder="1" applyAlignment="1">
      <alignment horizontal="center" wrapText="1"/>
    </xf>
    <xf numFmtId="0" fontId="16" fillId="0" borderId="37" xfId="7" applyFont="1" applyBorder="1" applyAlignment="1">
      <alignment horizontal="center" wrapText="1"/>
    </xf>
    <xf numFmtId="0" fontId="16" fillId="0" borderId="21" xfId="7" applyFont="1" applyBorder="1" applyAlignment="1">
      <alignment horizontal="center" wrapText="1"/>
    </xf>
    <xf numFmtId="0" fontId="16" fillId="0" borderId="50" xfId="7" applyFont="1" applyBorder="1" applyAlignment="1">
      <alignment horizontal="center" wrapText="1"/>
    </xf>
    <xf numFmtId="0" fontId="17" fillId="0" borderId="6" xfId="7" applyFont="1" applyFill="1" applyBorder="1" applyAlignment="1">
      <alignment horizontal="center"/>
    </xf>
    <xf numFmtId="0" fontId="17" fillId="0" borderId="7" xfId="7" applyFont="1" applyFill="1" applyBorder="1" applyAlignment="1">
      <alignment wrapText="1"/>
    </xf>
    <xf numFmtId="2" fontId="17" fillId="0" borderId="0" xfId="7" applyNumberFormat="1" applyFont="1"/>
    <xf numFmtId="0" fontId="17" fillId="0" borderId="8" xfId="7" applyFont="1" applyFill="1" applyBorder="1" applyAlignment="1">
      <alignment horizontal="center"/>
    </xf>
    <xf numFmtId="0" fontId="17" fillId="0" borderId="9" xfId="7" applyFont="1" applyFill="1" applyBorder="1" applyAlignment="1">
      <alignment wrapText="1"/>
    </xf>
    <xf numFmtId="0" fontId="17" fillId="0" borderId="74" xfId="7" applyFont="1" applyBorder="1"/>
    <xf numFmtId="0" fontId="17" fillId="0" borderId="28" xfId="7" applyFont="1" applyBorder="1"/>
    <xf numFmtId="0" fontId="17" fillId="0" borderId="33" xfId="7" applyFont="1" applyBorder="1"/>
    <xf numFmtId="0" fontId="17" fillId="0" borderId="10" xfId="7" applyFont="1" applyFill="1" applyBorder="1" applyAlignment="1">
      <alignment horizontal="center"/>
    </xf>
    <xf numFmtId="0" fontId="17" fillId="0" borderId="11" xfId="7" applyFont="1" applyFill="1" applyBorder="1" applyAlignment="1">
      <alignment wrapText="1"/>
    </xf>
    <xf numFmtId="0" fontId="17" fillId="0" borderId="75" xfId="7" applyFont="1" applyBorder="1"/>
    <xf numFmtId="0" fontId="17" fillId="0" borderId="35" xfId="7" applyFont="1" applyBorder="1"/>
    <xf numFmtId="0" fontId="17" fillId="0" borderId="36" xfId="7" applyFont="1" applyBorder="1"/>
    <xf numFmtId="0" fontId="16" fillId="0" borderId="0" xfId="7" applyFont="1"/>
    <xf numFmtId="2" fontId="16" fillId="0" borderId="0" xfId="7" applyNumberFormat="1" applyFont="1"/>
    <xf numFmtId="0" fontId="16" fillId="0" borderId="40" xfId="7" applyFont="1" applyBorder="1" applyAlignment="1">
      <alignment horizontal="left"/>
    </xf>
    <xf numFmtId="0" fontId="30" fillId="0" borderId="0" xfId="8" applyFont="1" applyAlignment="1"/>
    <xf numFmtId="1" fontId="31" fillId="2" borderId="26" xfId="8" applyNumberFormat="1" applyFont="1" applyFill="1" applyBorder="1" applyAlignment="1">
      <alignment horizontal="right" vertical="center"/>
    </xf>
    <xf numFmtId="1" fontId="31" fillId="0" borderId="26" xfId="8" applyNumberFormat="1" applyFont="1" applyBorder="1" applyAlignment="1">
      <alignment horizontal="right" vertical="center"/>
    </xf>
    <xf numFmtId="3" fontId="31" fillId="2" borderId="26" xfId="14" applyNumberFormat="1" applyFont="1" applyFill="1" applyBorder="1" applyAlignment="1">
      <alignment horizontal="right" vertical="center"/>
    </xf>
    <xf numFmtId="3" fontId="31" fillId="0" borderId="26" xfId="14" applyNumberFormat="1" applyFont="1" applyBorder="1" applyAlignment="1">
      <alignment horizontal="right" vertical="center"/>
    </xf>
    <xf numFmtId="3" fontId="31" fillId="2" borderId="0" xfId="14" applyNumberFormat="1" applyFont="1" applyFill="1" applyBorder="1" applyAlignment="1"/>
    <xf numFmtId="3" fontId="13" fillId="0" borderId="0" xfId="14" applyNumberFormat="1" applyFont="1" applyBorder="1" applyAlignment="1">
      <alignment horizontal="right"/>
    </xf>
    <xf numFmtId="3" fontId="31" fillId="2" borderId="27" xfId="14" applyNumberFormat="1" applyFont="1" applyFill="1" applyBorder="1" applyAlignment="1"/>
    <xf numFmtId="3" fontId="13" fillId="0" borderId="27" xfId="14" applyNumberFormat="1" applyFont="1" applyBorder="1" applyAlignment="1">
      <alignment horizontal="right"/>
    </xf>
    <xf numFmtId="0" fontId="32" fillId="0" borderId="0" xfId="0" applyFont="1" applyBorder="1"/>
    <xf numFmtId="3" fontId="14" fillId="0" borderId="0" xfId="0" applyNumberFormat="1" applyFont="1" applyFill="1"/>
    <xf numFmtId="3" fontId="14" fillId="0" borderId="0" xfId="0" applyNumberFormat="1" applyFont="1"/>
    <xf numFmtId="0" fontId="27" fillId="0" borderId="88" xfId="0" applyFont="1" applyBorder="1" applyAlignment="1">
      <alignment horizontal="center" wrapText="1"/>
    </xf>
    <xf numFmtId="165" fontId="29" fillId="0" borderId="69" xfId="2" applyNumberFormat="1" applyFont="1" applyFill="1" applyBorder="1"/>
    <xf numFmtId="0" fontId="8" fillId="0" borderId="52" xfId="0" applyFont="1" applyFill="1" applyBorder="1" applyAlignment="1">
      <alignment wrapText="1"/>
    </xf>
    <xf numFmtId="3" fontId="17" fillId="0" borderId="55" xfId="0" applyNumberFormat="1" applyFont="1" applyBorder="1" applyAlignment="1">
      <alignment horizontal="center"/>
    </xf>
    <xf numFmtId="1" fontId="29" fillId="0" borderId="26" xfId="0" applyNumberFormat="1" applyFont="1" applyBorder="1"/>
    <xf numFmtId="0" fontId="30" fillId="7" borderId="0" xfId="8" applyFont="1" applyFill="1" applyAlignment="1"/>
    <xf numFmtId="0" fontId="14" fillId="7" borderId="0" xfId="8" applyFont="1" applyFill="1" applyAlignment="1">
      <alignment horizontal="center"/>
    </xf>
    <xf numFmtId="0" fontId="13" fillId="0" borderId="0" xfId="225" applyNumberFormat="1" applyFont="1" applyBorder="1"/>
    <xf numFmtId="3" fontId="13" fillId="0" borderId="0" xfId="225" applyNumberFormat="1" applyFont="1" applyBorder="1"/>
    <xf numFmtId="0" fontId="30" fillId="0" borderId="0" xfId="0" applyFont="1"/>
    <xf numFmtId="1" fontId="31" fillId="0" borderId="25" xfId="225" applyNumberFormat="1" applyFont="1" applyBorder="1" applyAlignment="1">
      <alignment vertical="center"/>
    </xf>
    <xf numFmtId="1" fontId="14" fillId="0" borderId="0" xfId="0" applyNumberFormat="1" applyFont="1"/>
    <xf numFmtId="0" fontId="31" fillId="0" borderId="27" xfId="225" applyNumberFormat="1" applyFont="1" applyBorder="1" applyAlignment="1">
      <alignment vertical="center"/>
    </xf>
    <xf numFmtId="0" fontId="31" fillId="0" borderId="0" xfId="226" applyNumberFormat="1" applyFont="1" applyBorder="1"/>
    <xf numFmtId="3" fontId="13" fillId="7" borderId="0" xfId="14" applyNumberFormat="1" applyFont="1" applyFill="1" applyBorder="1" applyAlignment="1">
      <alignment horizontal="right"/>
    </xf>
    <xf numFmtId="0" fontId="13" fillId="0" borderId="0" xfId="0" applyFont="1"/>
    <xf numFmtId="0" fontId="31" fillId="0" borderId="0" xfId="0" applyFont="1"/>
    <xf numFmtId="0" fontId="31" fillId="0" borderId="27" xfId="0" applyFont="1" applyBorder="1"/>
    <xf numFmtId="1" fontId="31" fillId="0" borderId="0" xfId="8" applyNumberFormat="1" applyFont="1" applyBorder="1" applyAlignment="1">
      <alignment horizontal="right" vertical="center"/>
    </xf>
    <xf numFmtId="0" fontId="31" fillId="0" borderId="27" xfId="226" applyNumberFormat="1" applyFont="1" applyBorder="1"/>
    <xf numFmtId="3" fontId="15" fillId="0" borderId="27" xfId="14" applyNumberFormat="1" applyFont="1" applyBorder="1" applyAlignment="1">
      <alignment horizontal="right"/>
    </xf>
    <xf numFmtId="0" fontId="34" fillId="0" borderId="0" xfId="0" applyFont="1" applyBorder="1"/>
    <xf numFmtId="3" fontId="13" fillId="0" borderId="0" xfId="14" applyNumberFormat="1" applyFont="1" applyFill="1" applyBorder="1" applyAlignment="1">
      <alignment horizontal="right"/>
    </xf>
    <xf numFmtId="3" fontId="14" fillId="0" borderId="26" xfId="0" applyNumberFormat="1" applyFont="1" applyFill="1" applyBorder="1"/>
    <xf numFmtId="3" fontId="14" fillId="0" borderId="26" xfId="0" applyNumberFormat="1" applyFont="1" applyBorder="1"/>
    <xf numFmtId="3" fontId="13" fillId="0" borderId="26" xfId="14" applyNumberFormat="1" applyFont="1" applyFill="1" applyBorder="1" applyAlignment="1">
      <alignment horizontal="right"/>
    </xf>
    <xf numFmtId="3" fontId="7" fillId="0" borderId="55" xfId="0" applyNumberFormat="1" applyFont="1" applyBorder="1"/>
    <xf numFmtId="3" fontId="7" fillId="0" borderId="86" xfId="0" applyNumberFormat="1" applyFont="1" applyBorder="1"/>
    <xf numFmtId="3" fontId="7" fillId="0" borderId="89" xfId="0" applyNumberFormat="1" applyFont="1" applyBorder="1"/>
    <xf numFmtId="3" fontId="16" fillId="0" borderId="29" xfId="0" applyNumberFormat="1" applyFont="1" applyBorder="1" applyAlignment="1">
      <alignment horizontal="center"/>
    </xf>
    <xf numFmtId="3" fontId="16" fillId="0" borderId="30" xfId="0" applyNumberFormat="1" applyFont="1" applyBorder="1"/>
    <xf numFmtId="0" fontId="17" fillId="0" borderId="54" xfId="0" applyFont="1" applyFill="1" applyBorder="1" applyAlignment="1">
      <alignment wrapText="1"/>
    </xf>
    <xf numFmtId="0" fontId="17" fillId="0" borderId="71" xfId="0" applyFont="1" applyFill="1" applyBorder="1" applyAlignment="1">
      <alignment wrapText="1"/>
    </xf>
    <xf numFmtId="0" fontId="17" fillId="0" borderId="53" xfId="0" applyFont="1" applyFill="1" applyBorder="1" applyAlignment="1">
      <alignment wrapText="1"/>
    </xf>
    <xf numFmtId="3" fontId="17" fillId="0" borderId="91" xfId="0" applyNumberFormat="1" applyFont="1" applyBorder="1"/>
    <xf numFmtId="3" fontId="17" fillId="0" borderId="55" xfId="0" applyNumberFormat="1" applyFont="1" applyBorder="1"/>
    <xf numFmtId="3" fontId="17" fillId="0" borderId="71" xfId="0" applyNumberFormat="1" applyFont="1" applyBorder="1"/>
    <xf numFmtId="165" fontId="17" fillId="0" borderId="84" xfId="2" applyNumberFormat="1" applyFont="1" applyBorder="1"/>
    <xf numFmtId="3" fontId="17" fillId="0" borderId="20" xfId="0" applyNumberFormat="1" applyFont="1" applyBorder="1"/>
    <xf numFmtId="3" fontId="17" fillId="0" borderId="17" xfId="0" applyNumberFormat="1" applyFont="1" applyBorder="1"/>
    <xf numFmtId="3" fontId="16" fillId="0" borderId="31" xfId="0" applyNumberFormat="1" applyFont="1" applyBorder="1"/>
    <xf numFmtId="3" fontId="16" fillId="0" borderId="52" xfId="0" applyNumberFormat="1" applyFont="1" applyFill="1" applyBorder="1" applyAlignment="1">
      <alignment wrapText="1"/>
    </xf>
    <xf numFmtId="3" fontId="17" fillId="0" borderId="53" xfId="0" applyNumberFormat="1" applyFont="1" applyFill="1" applyBorder="1" applyAlignment="1">
      <alignment wrapText="1"/>
    </xf>
    <xf numFmtId="3" fontId="17" fillId="0" borderId="54" xfId="0" applyNumberFormat="1" applyFont="1" applyFill="1" applyBorder="1" applyAlignment="1">
      <alignment wrapText="1"/>
    </xf>
    <xf numFmtId="3" fontId="16" fillId="0" borderId="17" xfId="0" applyNumberFormat="1" applyFont="1" applyBorder="1"/>
    <xf numFmtId="3" fontId="17" fillId="0" borderId="87" xfId="0" applyNumberFormat="1" applyFont="1" applyBorder="1"/>
    <xf numFmtId="3" fontId="20" fillId="0" borderId="93" xfId="0" applyNumberFormat="1" applyFont="1" applyBorder="1"/>
    <xf numFmtId="3" fontId="20" fillId="0" borderId="0" xfId="0" applyNumberFormat="1" applyFont="1"/>
    <xf numFmtId="3" fontId="17" fillId="0" borderId="76" xfId="0" applyNumberFormat="1" applyFont="1" applyBorder="1"/>
    <xf numFmtId="3" fontId="17" fillId="0" borderId="26" xfId="0" applyNumberFormat="1" applyFont="1" applyBorder="1"/>
    <xf numFmtId="3" fontId="35" fillId="0" borderId="92" xfId="0" applyNumberFormat="1" applyFont="1" applyBorder="1"/>
    <xf numFmtId="1" fontId="29" fillId="0" borderId="32" xfId="0" applyNumberFormat="1" applyFont="1" applyBorder="1"/>
    <xf numFmtId="1" fontId="29" fillId="0" borderId="33" xfId="0" applyNumberFormat="1" applyFont="1" applyBorder="1"/>
    <xf numFmtId="3" fontId="17" fillId="0" borderId="85" xfId="0" applyNumberFormat="1" applyFont="1" applyBorder="1" applyAlignment="1">
      <alignment horizontal="center"/>
    </xf>
    <xf numFmtId="0" fontId="17" fillId="0" borderId="95" xfId="0" applyFont="1" applyFill="1" applyBorder="1" applyAlignment="1">
      <alignment wrapText="1"/>
    </xf>
    <xf numFmtId="3" fontId="17" fillId="0" borderId="85" xfId="0" applyNumberFormat="1" applyFont="1" applyBorder="1"/>
    <xf numFmtId="3" fontId="17" fillId="0" borderId="95" xfId="0" applyNumberFormat="1" applyFont="1" applyBorder="1"/>
    <xf numFmtId="165" fontId="17" fillId="0" borderId="87" xfId="2" applyNumberFormat="1" applyFont="1" applyBorder="1"/>
    <xf numFmtId="3" fontId="17" fillId="0" borderId="96" xfId="0" applyNumberFormat="1" applyFont="1" applyBorder="1"/>
    <xf numFmtId="3" fontId="17" fillId="0" borderId="28" xfId="0" applyNumberFormat="1" applyFont="1" applyFill="1" applyBorder="1" applyAlignment="1">
      <alignment wrapText="1"/>
    </xf>
    <xf numFmtId="3" fontId="16" fillId="0" borderId="30" xfId="0" applyNumberFormat="1" applyFont="1" applyFill="1" applyBorder="1" applyAlignment="1">
      <alignment wrapText="1"/>
    </xf>
    <xf numFmtId="3" fontId="17" fillId="0" borderId="35" xfId="0" applyNumberFormat="1" applyFont="1" applyFill="1" applyBorder="1" applyAlignment="1">
      <alignment wrapText="1"/>
    </xf>
    <xf numFmtId="3" fontId="17" fillId="0" borderId="77" xfId="0" applyNumberFormat="1" applyFont="1" applyBorder="1"/>
    <xf numFmtId="3" fontId="16" fillId="0" borderId="57" xfId="0" applyNumberFormat="1" applyFont="1" applyBorder="1" applyAlignment="1">
      <alignment horizontal="center" wrapText="1"/>
    </xf>
    <xf numFmtId="3" fontId="16" fillId="0" borderId="58" xfId="0" applyNumberFormat="1" applyFont="1" applyBorder="1" applyAlignment="1">
      <alignment horizontal="center" wrapText="1"/>
    </xf>
    <xf numFmtId="3" fontId="16" fillId="0" borderId="97" xfId="0" applyNumberFormat="1" applyFont="1" applyBorder="1" applyAlignment="1">
      <alignment horizontal="center" wrapText="1"/>
    </xf>
    <xf numFmtId="3" fontId="16" fillId="0" borderId="59" xfId="0" applyNumberFormat="1" applyFont="1" applyBorder="1" applyAlignment="1">
      <alignment horizontal="center" wrapText="1"/>
    </xf>
    <xf numFmtId="3" fontId="16" fillId="0" borderId="61" xfId="0" applyNumberFormat="1" applyFont="1" applyBorder="1" applyAlignment="1">
      <alignment horizontal="center" wrapText="1"/>
    </xf>
    <xf numFmtId="3" fontId="16" fillId="0" borderId="60" xfId="0" applyNumberFormat="1" applyFont="1" applyBorder="1" applyAlignment="1">
      <alignment horizontal="center" wrapText="1"/>
    </xf>
    <xf numFmtId="3" fontId="16" fillId="0" borderId="62" xfId="0" applyNumberFormat="1" applyFont="1" applyBorder="1" applyAlignment="1">
      <alignment horizontal="center" wrapText="1"/>
    </xf>
    <xf numFmtId="3" fontId="16" fillId="0" borderId="98" xfId="0" applyNumberFormat="1" applyFont="1" applyBorder="1" applyAlignment="1">
      <alignment horizontal="center" wrapText="1"/>
    </xf>
    <xf numFmtId="3" fontId="16" fillId="0" borderId="99" xfId="0" applyNumberFormat="1" applyFont="1" applyBorder="1" applyAlignment="1">
      <alignment horizontal="center" wrapText="1"/>
    </xf>
    <xf numFmtId="3" fontId="17" fillId="0" borderId="64" xfId="0" applyNumberFormat="1" applyFont="1" applyFill="1" applyBorder="1" applyAlignment="1">
      <alignment horizontal="center"/>
    </xf>
    <xf numFmtId="3" fontId="17" fillId="0" borderId="65" xfId="0" applyNumberFormat="1" applyFont="1" applyFill="1" applyBorder="1" applyAlignment="1">
      <alignment horizontal="center"/>
    </xf>
    <xf numFmtId="3" fontId="17" fillId="0" borderId="100" xfId="0" applyNumberFormat="1" applyFont="1" applyFill="1" applyBorder="1" applyAlignment="1">
      <alignment horizontal="center"/>
    </xf>
    <xf numFmtId="3" fontId="16" fillId="0" borderId="101" xfId="0" applyNumberFormat="1" applyFont="1" applyBorder="1" applyAlignment="1">
      <alignment horizontal="center" wrapText="1"/>
    </xf>
    <xf numFmtId="3" fontId="17" fillId="0" borderId="66" xfId="0" applyNumberFormat="1" applyFont="1" applyFill="1" applyBorder="1" applyAlignment="1">
      <alignment horizontal="center"/>
    </xf>
    <xf numFmtId="3" fontId="17" fillId="0" borderId="67" xfId="0" applyNumberFormat="1" applyFont="1" applyFill="1" applyBorder="1" applyAlignment="1">
      <alignment wrapText="1"/>
    </xf>
    <xf numFmtId="3" fontId="7" fillId="0" borderId="85" xfId="0" applyNumberFormat="1" applyFont="1" applyBorder="1" applyAlignment="1">
      <alignment horizontal="center"/>
    </xf>
    <xf numFmtId="3" fontId="7" fillId="0" borderId="86" xfId="0" applyNumberFormat="1" applyFont="1" applyFill="1" applyBorder="1" applyAlignment="1">
      <alignment wrapText="1"/>
    </xf>
    <xf numFmtId="3" fontId="7" fillId="0" borderId="72" xfId="0" applyNumberFormat="1" applyFont="1" applyBorder="1"/>
    <xf numFmtId="3" fontId="8" fillId="0" borderId="73" xfId="0" applyNumberFormat="1" applyFont="1" applyBorder="1"/>
    <xf numFmtId="3" fontId="7" fillId="0" borderId="84" xfId="0" applyNumberFormat="1" applyFont="1" applyBorder="1"/>
    <xf numFmtId="3" fontId="8" fillId="0" borderId="103" xfId="0" applyNumberFormat="1" applyFont="1" applyBorder="1" applyAlignment="1">
      <alignment horizontal="center" wrapText="1"/>
    </xf>
    <xf numFmtId="3" fontId="8" fillId="0" borderId="104" xfId="0" applyNumberFormat="1" applyFont="1" applyBorder="1" applyAlignment="1">
      <alignment horizontal="center" wrapText="1"/>
    </xf>
    <xf numFmtId="3" fontId="7" fillId="0" borderId="90" xfId="0" applyNumberFormat="1" applyFont="1" applyFill="1" applyBorder="1" applyAlignment="1">
      <alignment horizontal="center"/>
    </xf>
    <xf numFmtId="3" fontId="7" fillId="0" borderId="105" xfId="0" applyNumberFormat="1" applyFont="1" applyFill="1" applyBorder="1" applyAlignment="1">
      <alignment wrapText="1"/>
    </xf>
    <xf numFmtId="3" fontId="7" fillId="0" borderId="65" xfId="0" applyNumberFormat="1" applyFont="1" applyFill="1" applyBorder="1" applyAlignment="1">
      <alignment horizontal="center"/>
    </xf>
    <xf numFmtId="3" fontId="7" fillId="0" borderId="66" xfId="0" applyNumberFormat="1" applyFont="1" applyFill="1" applyBorder="1" applyAlignment="1">
      <alignment horizontal="center"/>
    </xf>
    <xf numFmtId="3" fontId="7" fillId="0" borderId="67" xfId="0" applyNumberFormat="1" applyFont="1" applyFill="1" applyBorder="1" applyAlignment="1">
      <alignment wrapText="1"/>
    </xf>
    <xf numFmtId="0" fontId="17" fillId="0" borderId="100" xfId="0" applyFont="1" applyFill="1" applyBorder="1" applyAlignment="1">
      <alignment horizontal="center"/>
    </xf>
    <xf numFmtId="0" fontId="16" fillId="0" borderId="23" xfId="0" applyFont="1" applyFill="1" applyBorder="1" applyAlignment="1">
      <alignment wrapText="1"/>
    </xf>
    <xf numFmtId="0" fontId="16" fillId="0" borderId="52" xfId="0" applyFont="1" applyFill="1" applyBorder="1" applyAlignment="1">
      <alignment wrapText="1"/>
    </xf>
    <xf numFmtId="0" fontId="17" fillId="0" borderId="32" xfId="0" applyFont="1" applyBorder="1"/>
    <xf numFmtId="0" fontId="17" fillId="0" borderId="34" xfId="0" applyFont="1" applyBorder="1"/>
    <xf numFmtId="0" fontId="17" fillId="0" borderId="53" xfId="0" applyFont="1" applyBorder="1"/>
    <xf numFmtId="0" fontId="17" fillId="0" borderId="54" xfId="0" applyFont="1" applyBorder="1"/>
    <xf numFmtId="0" fontId="17" fillId="0" borderId="69" xfId="0" applyFont="1" applyBorder="1"/>
    <xf numFmtId="0" fontId="17" fillId="0" borderId="70" xfId="0" applyFont="1" applyBorder="1"/>
    <xf numFmtId="0" fontId="16" fillId="0" borderId="73" xfId="0" applyFont="1" applyBorder="1"/>
    <xf numFmtId="0" fontId="17" fillId="0" borderId="74" xfId="0" applyFont="1" applyBorder="1"/>
    <xf numFmtId="0" fontId="17" fillId="0" borderId="75" xfId="0" applyFont="1" applyBorder="1"/>
    <xf numFmtId="0" fontId="16" fillId="0" borderId="78" xfId="0" applyFont="1" applyBorder="1"/>
    <xf numFmtId="0" fontId="17" fillId="0" borderId="79" xfId="0" applyFont="1" applyBorder="1"/>
    <xf numFmtId="0" fontId="17" fillId="0" borderId="80" xfId="0" applyFont="1" applyBorder="1"/>
    <xf numFmtId="0" fontId="26" fillId="0" borderId="65" xfId="0" applyFont="1" applyFill="1" applyBorder="1" applyAlignment="1">
      <alignment horizontal="center"/>
    </xf>
    <xf numFmtId="0" fontId="26" fillId="0" borderId="66" xfId="0" applyFont="1" applyFill="1" applyBorder="1" applyAlignment="1">
      <alignment horizontal="center"/>
    </xf>
    <xf numFmtId="0" fontId="26" fillId="0" borderId="67" xfId="0" applyFont="1" applyFill="1" applyBorder="1" applyAlignment="1">
      <alignment wrapText="1"/>
    </xf>
    <xf numFmtId="1" fontId="29" fillId="0" borderId="34" xfId="0" applyNumberFormat="1" applyFont="1" applyBorder="1"/>
    <xf numFmtId="1" fontId="29" fillId="0" borderId="36" xfId="0" applyNumberFormat="1" applyFont="1" applyBorder="1"/>
    <xf numFmtId="1" fontId="29" fillId="0" borderId="77" xfId="0" applyNumberFormat="1" applyFont="1" applyBorder="1"/>
    <xf numFmtId="165" fontId="29" fillId="0" borderId="70" xfId="2" applyNumberFormat="1" applyFont="1" applyFill="1" applyBorder="1"/>
    <xf numFmtId="169" fontId="17" fillId="0" borderId="32" xfId="0" applyNumberFormat="1" applyFont="1" applyBorder="1"/>
    <xf numFmtId="169" fontId="17" fillId="0" borderId="34" xfId="0" applyNumberFormat="1" applyFont="1" applyBorder="1"/>
    <xf numFmtId="0" fontId="16" fillId="0" borderId="29" xfId="7" applyFont="1" applyBorder="1" applyAlignment="1">
      <alignment horizontal="center"/>
    </xf>
    <xf numFmtId="0" fontId="17" fillId="0" borderId="34" xfId="7" applyFont="1" applyBorder="1" applyAlignment="1">
      <alignment horizontal="center"/>
    </xf>
    <xf numFmtId="0" fontId="16" fillId="0" borderId="52" xfId="7" applyFont="1" applyFill="1" applyBorder="1" applyAlignment="1">
      <alignment wrapText="1"/>
    </xf>
    <xf numFmtId="0" fontId="17" fillId="0" borderId="54" xfId="7" applyFont="1" applyFill="1" applyBorder="1" applyAlignment="1">
      <alignment wrapText="1"/>
    </xf>
    <xf numFmtId="0" fontId="17" fillId="0" borderId="34" xfId="7" applyFont="1" applyBorder="1"/>
    <xf numFmtId="3" fontId="17" fillId="0" borderId="56" xfId="0" applyNumberFormat="1" applyFont="1" applyBorder="1"/>
    <xf numFmtId="3" fontId="17" fillId="0" borderId="89" xfId="0" applyNumberFormat="1" applyFont="1" applyBorder="1"/>
    <xf numFmtId="3" fontId="17" fillId="0" borderId="90" xfId="0" applyNumberFormat="1" applyFont="1" applyFill="1" applyBorder="1" applyAlignment="1">
      <alignment horizontal="center"/>
    </xf>
    <xf numFmtId="3" fontId="17" fillId="0" borderId="105" xfId="0" applyNumberFormat="1" applyFont="1" applyFill="1" applyBorder="1" applyAlignment="1">
      <alignment wrapText="1"/>
    </xf>
    <xf numFmtId="165" fontId="16" fillId="0" borderId="73" xfId="2" applyNumberFormat="1" applyFont="1" applyBorder="1"/>
    <xf numFmtId="0" fontId="37" fillId="0" borderId="0" xfId="0" applyFont="1" applyAlignment="1">
      <alignment horizontal="left" vertical="center"/>
    </xf>
    <xf numFmtId="3" fontId="8" fillId="0" borderId="34" xfId="0" applyNumberFormat="1" applyFont="1" applyFill="1" applyBorder="1"/>
    <xf numFmtId="3" fontId="17" fillId="0" borderId="39" xfId="0" applyNumberFormat="1" applyFont="1" applyFill="1" applyBorder="1" applyAlignment="1">
      <alignment wrapText="1"/>
    </xf>
    <xf numFmtId="3" fontId="17" fillId="0" borderId="39" xfId="0" applyNumberFormat="1" applyFont="1" applyBorder="1"/>
    <xf numFmtId="3" fontId="17" fillId="0" borderId="71" xfId="0" applyNumberFormat="1" applyFont="1" applyFill="1" applyBorder="1" applyAlignment="1">
      <alignment wrapText="1"/>
    </xf>
    <xf numFmtId="3" fontId="17" fillId="0" borderId="27" xfId="0" applyNumberFormat="1" applyFont="1" applyBorder="1"/>
    <xf numFmtId="3" fontId="18" fillId="0" borderId="93" xfId="0" applyNumberFormat="1" applyFont="1" applyBorder="1"/>
    <xf numFmtId="1" fontId="17" fillId="0" borderId="34" xfId="0" applyNumberFormat="1" applyFont="1" applyBorder="1"/>
    <xf numFmtId="1" fontId="17" fillId="0" borderId="36" xfId="0" applyNumberFormat="1" applyFont="1" applyBorder="1"/>
    <xf numFmtId="1" fontId="17" fillId="0" borderId="26" xfId="0" applyNumberFormat="1" applyFont="1" applyBorder="1"/>
    <xf numFmtId="1" fontId="17" fillId="0" borderId="35" xfId="0" applyNumberFormat="1" applyFont="1" applyBorder="1"/>
    <xf numFmtId="169" fontId="17" fillId="0" borderId="55" xfId="0" applyNumberFormat="1" applyFont="1" applyBorder="1"/>
    <xf numFmtId="170" fontId="17" fillId="0" borderId="56" xfId="1" applyNumberFormat="1" applyFont="1" applyBorder="1"/>
    <xf numFmtId="0" fontId="17" fillId="0" borderId="94" xfId="7" applyFont="1" applyBorder="1" applyAlignment="1">
      <alignment horizontal="center"/>
    </xf>
    <xf numFmtId="0" fontId="16" fillId="0" borderId="51" xfId="7" applyFont="1" applyBorder="1" applyAlignment="1">
      <alignment horizontal="center" wrapText="1"/>
    </xf>
    <xf numFmtId="0" fontId="16" fillId="0" borderId="55" xfId="7" applyFont="1" applyBorder="1"/>
    <xf numFmtId="0" fontId="16" fillId="0" borderId="39" xfId="7" applyFont="1" applyBorder="1"/>
    <xf numFmtId="0" fontId="16" fillId="0" borderId="56" xfId="7" applyFont="1" applyBorder="1"/>
    <xf numFmtId="0" fontId="17" fillId="0" borderId="32" xfId="7" applyFont="1" applyBorder="1"/>
    <xf numFmtId="0" fontId="16" fillId="0" borderId="84" xfId="7" applyFont="1" applyBorder="1"/>
    <xf numFmtId="0" fontId="16" fillId="0" borderId="41" xfId="7" applyFont="1" applyBorder="1" applyAlignment="1">
      <alignment horizontal="center" wrapText="1"/>
    </xf>
    <xf numFmtId="0" fontId="16" fillId="0" borderId="106" xfId="7" applyFont="1" applyBorder="1" applyAlignment="1">
      <alignment horizontal="center" wrapText="1"/>
    </xf>
    <xf numFmtId="0" fontId="16" fillId="0" borderId="99" xfId="7" applyFont="1" applyBorder="1" applyAlignment="1">
      <alignment horizontal="center" wrapText="1"/>
    </xf>
    <xf numFmtId="0" fontId="14" fillId="0" borderId="27" xfId="0" applyFont="1" applyBorder="1"/>
    <xf numFmtId="0" fontId="7" fillId="0" borderId="71" xfId="0" applyFont="1" applyFill="1" applyBorder="1" applyAlignment="1">
      <alignment wrapText="1"/>
    </xf>
    <xf numFmtId="3" fontId="8" fillId="0" borderId="55" xfId="0" applyNumberFormat="1" applyFont="1" applyBorder="1"/>
    <xf numFmtId="3" fontId="8" fillId="0" borderId="32" xfId="0" applyNumberFormat="1" applyFont="1" applyBorder="1"/>
    <xf numFmtId="165" fontId="16" fillId="0" borderId="31" xfId="2" applyNumberFormat="1" applyFont="1" applyBorder="1"/>
    <xf numFmtId="165" fontId="17" fillId="0" borderId="33" xfId="2" applyNumberFormat="1" applyFont="1" applyBorder="1"/>
    <xf numFmtId="165" fontId="17" fillId="0" borderId="36" xfId="2" applyNumberFormat="1" applyFont="1" applyBorder="1"/>
    <xf numFmtId="0" fontId="27" fillId="0" borderId="0" xfId="0" applyFont="1"/>
    <xf numFmtId="0" fontId="27" fillId="0" borderId="90" xfId="0" applyFont="1" applyFill="1" applyBorder="1" applyAlignment="1">
      <alignment horizontal="center"/>
    </xf>
    <xf numFmtId="0" fontId="27" fillId="0" borderId="105" xfId="0" applyFont="1" applyFill="1" applyBorder="1" applyAlignment="1">
      <alignment wrapText="1"/>
    </xf>
    <xf numFmtId="3" fontId="8" fillId="0" borderId="72" xfId="0" applyNumberFormat="1" applyFont="1" applyBorder="1"/>
    <xf numFmtId="3" fontId="16" fillId="0" borderId="56" xfId="0" applyNumberFormat="1" applyFont="1" applyBorder="1"/>
    <xf numFmtId="3" fontId="16" fillId="0" borderId="39" xfId="0" applyNumberFormat="1" applyFont="1" applyBorder="1"/>
    <xf numFmtId="3" fontId="17" fillId="0" borderId="78" xfId="0" applyNumberFormat="1" applyFont="1" applyBorder="1"/>
    <xf numFmtId="3" fontId="17" fillId="0" borderId="86" xfId="0" applyNumberFormat="1" applyFont="1" applyBorder="1"/>
    <xf numFmtId="3" fontId="17" fillId="0" borderId="108" xfId="0" applyNumberFormat="1" applyFont="1" applyBorder="1"/>
    <xf numFmtId="0" fontId="17" fillId="0" borderId="91" xfId="0" applyFont="1" applyBorder="1"/>
    <xf numFmtId="0" fontId="17" fillId="0" borderId="55" xfId="0" applyFont="1" applyBorder="1"/>
    <xf numFmtId="173" fontId="17" fillId="0" borderId="56" xfId="0" applyNumberFormat="1" applyFont="1" applyBorder="1"/>
    <xf numFmtId="173" fontId="17" fillId="0" borderId="71" xfId="0" applyNumberFormat="1" applyFont="1" applyBorder="1"/>
    <xf numFmtId="173" fontId="16" fillId="0" borderId="52" xfId="0" applyNumberFormat="1" applyFont="1" applyBorder="1"/>
    <xf numFmtId="170" fontId="17" fillId="0" borderId="71" xfId="1" applyNumberFormat="1" applyFont="1" applyBorder="1"/>
    <xf numFmtId="170" fontId="17" fillId="0" borderId="53" xfId="1" applyNumberFormat="1" applyFont="1" applyBorder="1"/>
    <xf numFmtId="170" fontId="17" fillId="0" borderId="54" xfId="1" applyNumberFormat="1" applyFont="1" applyBorder="1"/>
    <xf numFmtId="173" fontId="16" fillId="0" borderId="31" xfId="0" applyNumberFormat="1" applyFont="1" applyBorder="1"/>
    <xf numFmtId="0" fontId="17" fillId="0" borderId="107" xfId="7" applyFont="1" applyBorder="1"/>
    <xf numFmtId="0" fontId="17" fillId="0" borderId="26" xfId="7" applyFont="1" applyBorder="1"/>
    <xf numFmtId="0" fontId="17" fillId="0" borderId="77" xfId="7" applyFont="1" applyBorder="1"/>
    <xf numFmtId="0" fontId="17" fillId="0" borderId="28" xfId="7" applyFont="1" applyFill="1" applyBorder="1" applyAlignment="1">
      <alignment wrapText="1"/>
    </xf>
    <xf numFmtId="0" fontId="16" fillId="0" borderId="109" xfId="7" applyFont="1" applyBorder="1"/>
    <xf numFmtId="0" fontId="16" fillId="0" borderId="27" xfId="7" applyFont="1" applyBorder="1"/>
    <xf numFmtId="0" fontId="17" fillId="0" borderId="28" xfId="7" applyFont="1" applyBorder="1" applyAlignment="1">
      <alignment horizontal="center"/>
    </xf>
    <xf numFmtId="0" fontId="26" fillId="0" borderId="64" xfId="0" applyFont="1" applyFill="1" applyBorder="1" applyAlignment="1">
      <alignment horizontal="center"/>
    </xf>
    <xf numFmtId="1" fontId="29" fillId="0" borderId="55" xfId="0" applyNumberFormat="1" applyFont="1" applyBorder="1"/>
    <xf numFmtId="1" fontId="29" fillId="0" borderId="56" xfId="0" applyNumberFormat="1" applyFont="1" applyBorder="1"/>
    <xf numFmtId="1" fontId="29" fillId="0" borderId="27" xfId="0" applyNumberFormat="1" applyFont="1" applyBorder="1"/>
    <xf numFmtId="1" fontId="27" fillId="0" borderId="55" xfId="0" applyNumberFormat="1" applyFont="1" applyBorder="1"/>
    <xf numFmtId="165" fontId="29" fillId="0" borderId="72" xfId="2" applyNumberFormat="1" applyFont="1" applyFill="1" applyBorder="1"/>
    <xf numFmtId="0" fontId="16" fillId="0" borderId="90" xfId="0" applyFont="1" applyFill="1" applyBorder="1" applyAlignment="1">
      <alignment horizontal="center"/>
    </xf>
    <xf numFmtId="0" fontId="16" fillId="0" borderId="105" xfId="0" applyFont="1" applyFill="1" applyBorder="1" applyAlignment="1">
      <alignment wrapText="1"/>
    </xf>
    <xf numFmtId="0" fontId="17" fillId="0" borderId="66" xfId="0" applyFont="1" applyFill="1" applyBorder="1" applyAlignment="1">
      <alignment horizontal="center"/>
    </xf>
    <xf numFmtId="0" fontId="17" fillId="0" borderId="67" xfId="0" applyFont="1" applyFill="1" applyBorder="1" applyAlignment="1">
      <alignment wrapText="1"/>
    </xf>
    <xf numFmtId="1" fontId="17" fillId="0" borderId="77" xfId="0" applyNumberFormat="1" applyFont="1" applyBorder="1"/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wrapText="1"/>
    </xf>
    <xf numFmtId="0" fontId="16" fillId="0" borderId="103" xfId="0" applyFont="1" applyBorder="1" applyAlignment="1">
      <alignment horizontal="center" wrapText="1"/>
    </xf>
    <xf numFmtId="0" fontId="16" fillId="0" borderId="104" xfId="0" applyFont="1" applyBorder="1" applyAlignment="1">
      <alignment horizontal="center" wrapText="1"/>
    </xf>
    <xf numFmtId="0" fontId="17" fillId="0" borderId="110" xfId="0" applyFont="1" applyBorder="1" applyAlignment="1">
      <alignment horizontal="center" wrapText="1"/>
    </xf>
    <xf numFmtId="0" fontId="17" fillId="0" borderId="111" xfId="0" applyFont="1" applyBorder="1" applyAlignment="1">
      <alignment horizontal="center" wrapText="1"/>
    </xf>
    <xf numFmtId="0" fontId="14" fillId="0" borderId="26" xfId="0" applyFont="1" applyBorder="1" applyAlignment="1">
      <alignment wrapText="1"/>
    </xf>
    <xf numFmtId="0" fontId="26" fillId="0" borderId="112" xfId="0" applyFont="1" applyFill="1" applyBorder="1" applyAlignment="1">
      <alignment horizontal="center"/>
    </xf>
    <xf numFmtId="0" fontId="26" fillId="0" borderId="113" xfId="0" applyFont="1" applyFill="1" applyBorder="1" applyAlignment="1">
      <alignment wrapText="1"/>
    </xf>
    <xf numFmtId="1" fontId="29" fillId="0" borderId="94" xfId="0" applyNumberFormat="1" applyFont="1" applyBorder="1"/>
    <xf numFmtId="1" fontId="29" fillId="0" borderId="114" xfId="0" applyNumberFormat="1" applyFont="1" applyBorder="1"/>
    <xf numFmtId="1" fontId="29" fillId="0" borderId="0" xfId="0" applyNumberFormat="1" applyFont="1" applyBorder="1"/>
    <xf numFmtId="1" fontId="26" fillId="0" borderId="94" xfId="0" applyNumberFormat="1" applyFont="1" applyBorder="1"/>
    <xf numFmtId="165" fontId="29" fillId="0" borderId="115" xfId="2" applyNumberFormat="1" applyFont="1" applyFill="1" applyBorder="1"/>
    <xf numFmtId="1" fontId="36" fillId="0" borderId="55" xfId="0" applyNumberFormat="1" applyFont="1" applyBorder="1"/>
    <xf numFmtId="1" fontId="36" fillId="0" borderId="56" xfId="0" applyNumberFormat="1" applyFont="1" applyBorder="1"/>
    <xf numFmtId="1" fontId="36" fillId="0" borderId="27" xfId="0" applyNumberFormat="1" applyFont="1" applyBorder="1"/>
    <xf numFmtId="1" fontId="26" fillId="0" borderId="74" xfId="0" applyNumberFormat="1" applyFont="1" applyBorder="1"/>
    <xf numFmtId="1" fontId="26" fillId="0" borderId="75" xfId="0" applyNumberFormat="1" applyFont="1" applyBorder="1"/>
    <xf numFmtId="1" fontId="26" fillId="0" borderId="34" xfId="0" applyNumberFormat="1" applyFont="1" applyBorder="1"/>
    <xf numFmtId="1" fontId="26" fillId="0" borderId="55" xfId="0" applyNumberFormat="1" applyFont="1" applyBorder="1"/>
    <xf numFmtId="1" fontId="26" fillId="0" borderId="32" xfId="0" applyNumberFormat="1" applyFont="1" applyBorder="1"/>
    <xf numFmtId="0" fontId="17" fillId="0" borderId="71" xfId="0" applyFont="1" applyBorder="1"/>
    <xf numFmtId="0" fontId="17" fillId="0" borderId="84" xfId="0" applyFont="1" applyBorder="1"/>
    <xf numFmtId="0" fontId="17" fillId="0" borderId="72" xfId="0" applyFont="1" applyBorder="1"/>
    <xf numFmtId="165" fontId="17" fillId="0" borderId="56" xfId="2" applyNumberFormat="1" applyFont="1" applyBorder="1"/>
    <xf numFmtId="0" fontId="17" fillId="0" borderId="56" xfId="0" applyFont="1" applyBorder="1"/>
    <xf numFmtId="0" fontId="17" fillId="0" borderId="76" xfId="0" applyFont="1" applyBorder="1"/>
    <xf numFmtId="0" fontId="17" fillId="0" borderId="26" xfId="0" applyFont="1" applyBorder="1"/>
    <xf numFmtId="0" fontId="17" fillId="0" borderId="77" xfId="0" applyFont="1" applyBorder="1"/>
    <xf numFmtId="3" fontId="17" fillId="8" borderId="29" xfId="0" applyNumberFormat="1" applyFont="1" applyFill="1" applyBorder="1"/>
    <xf numFmtId="3" fontId="17" fillId="8" borderId="30" xfId="0" applyNumberFormat="1" applyFont="1" applyFill="1" applyBorder="1"/>
    <xf numFmtId="3" fontId="17" fillId="8" borderId="31" xfId="0" applyNumberFormat="1" applyFont="1" applyFill="1" applyBorder="1"/>
    <xf numFmtId="3" fontId="17" fillId="8" borderId="32" xfId="0" applyNumberFormat="1" applyFont="1" applyFill="1" applyBorder="1"/>
    <xf numFmtId="3" fontId="17" fillId="8" borderId="28" xfId="0" applyNumberFormat="1" applyFont="1" applyFill="1" applyBorder="1"/>
    <xf numFmtId="3" fontId="17" fillId="8" borderId="33" xfId="0" applyNumberFormat="1" applyFont="1" applyFill="1" applyBorder="1"/>
    <xf numFmtId="3" fontId="17" fillId="8" borderId="81" xfId="0" applyNumberFormat="1" applyFont="1" applyFill="1" applyBorder="1"/>
    <xf numFmtId="3" fontId="17" fillId="8" borderId="82" xfId="0" applyNumberFormat="1" applyFont="1" applyFill="1" applyBorder="1"/>
    <xf numFmtId="3" fontId="17" fillId="8" borderId="83" xfId="0" applyNumberFormat="1" applyFont="1" applyFill="1" applyBorder="1"/>
    <xf numFmtId="1" fontId="17" fillId="0" borderId="55" xfId="0" applyNumberFormat="1" applyFont="1" applyBorder="1"/>
    <xf numFmtId="1" fontId="17" fillId="0" borderId="56" xfId="0" applyNumberFormat="1" applyFont="1" applyBorder="1"/>
    <xf numFmtId="1" fontId="17" fillId="0" borderId="27" xfId="0" applyNumberFormat="1" applyFont="1" applyBorder="1"/>
    <xf numFmtId="1" fontId="17" fillId="0" borderId="39" xfId="0" applyNumberFormat="1" applyFont="1" applyBorder="1"/>
    <xf numFmtId="0" fontId="17" fillId="0" borderId="71" xfId="7" applyFont="1" applyFill="1" applyBorder="1" applyAlignment="1">
      <alignment wrapText="1"/>
    </xf>
    <xf numFmtId="0" fontId="17" fillId="0" borderId="27" xfId="7" applyFont="1" applyBorder="1"/>
    <xf numFmtId="0" fontId="17" fillId="0" borderId="55" xfId="7" applyFont="1" applyBorder="1"/>
    <xf numFmtId="0" fontId="17" fillId="0" borderId="39" xfId="7" applyFont="1" applyBorder="1"/>
    <xf numFmtId="0" fontId="17" fillId="0" borderId="56" xfId="7" applyFont="1" applyBorder="1"/>
    <xf numFmtId="0" fontId="17" fillId="0" borderId="84" xfId="7" applyFont="1" applyBorder="1"/>
    <xf numFmtId="0" fontId="17" fillId="0" borderId="91" xfId="7" applyFont="1" applyBorder="1" applyAlignment="1">
      <alignment horizontal="center"/>
    </xf>
    <xf numFmtId="3" fontId="14" fillId="0" borderId="28" xfId="0" applyNumberFormat="1" applyFont="1" applyFill="1" applyBorder="1"/>
    <xf numFmtId="1" fontId="31" fillId="0" borderId="28" xfId="8" applyNumberFormat="1" applyFont="1" applyBorder="1" applyAlignment="1">
      <alignment horizontal="right" vertical="center"/>
    </xf>
    <xf numFmtId="3" fontId="30" fillId="0" borderId="28" xfId="0" applyNumberFormat="1" applyFont="1" applyFill="1" applyBorder="1"/>
    <xf numFmtId="3" fontId="14" fillId="0" borderId="28" xfId="0" applyNumberFormat="1" applyFont="1" applyBorder="1" applyAlignment="1"/>
    <xf numFmtId="0" fontId="31" fillId="0" borderId="0" xfId="226" applyNumberFormat="1" applyFont="1" applyFill="1" applyBorder="1"/>
    <xf numFmtId="3" fontId="30" fillId="7" borderId="28" xfId="0" applyNumberFormat="1" applyFont="1" applyFill="1" applyBorder="1"/>
    <xf numFmtId="3" fontId="30" fillId="7" borderId="28" xfId="0" applyNumberFormat="1" applyFont="1" applyFill="1" applyBorder="1" applyAlignment="1"/>
    <xf numFmtId="3" fontId="7" fillId="0" borderId="27" xfId="0" applyNumberFormat="1" applyFont="1" applyBorder="1"/>
    <xf numFmtId="3" fontId="7" fillId="0" borderId="26" xfId="0" applyNumberFormat="1" applyFont="1" applyBorder="1"/>
    <xf numFmtId="3" fontId="7" fillId="0" borderId="77" xfId="0" applyNumberFormat="1" applyFont="1" applyFill="1" applyBorder="1"/>
    <xf numFmtId="3" fontId="7" fillId="0" borderId="74" xfId="0" applyNumberFormat="1" applyFont="1" applyBorder="1"/>
    <xf numFmtId="3" fontId="7" fillId="0" borderId="75" xfId="0" applyNumberFormat="1" applyFont="1" applyFill="1" applyBorder="1"/>
    <xf numFmtId="0" fontId="27" fillId="0" borderId="116" xfId="0" applyFont="1" applyBorder="1" applyAlignment="1">
      <alignment horizontal="center" wrapText="1"/>
    </xf>
    <xf numFmtId="165" fontId="36" fillId="0" borderId="72" xfId="2" applyNumberFormat="1" applyFont="1" applyFill="1" applyBorder="1"/>
    <xf numFmtId="1" fontId="29" fillId="0" borderId="73" xfId="0" applyNumberFormat="1" applyFont="1" applyBorder="1"/>
    <xf numFmtId="1" fontId="29" fillId="0" borderId="74" xfId="0" applyNumberFormat="1" applyFont="1" applyBorder="1"/>
    <xf numFmtId="1" fontId="29" fillId="0" borderId="75" xfId="0" applyNumberFormat="1" applyFont="1" applyBorder="1"/>
    <xf numFmtId="1" fontId="36" fillId="0" borderId="72" xfId="0" applyNumberFormat="1" applyFont="1" applyBorder="1"/>
    <xf numFmtId="1" fontId="29" fillId="0" borderId="69" xfId="0" applyNumberFormat="1" applyFont="1" applyBorder="1"/>
    <xf numFmtId="1" fontId="29" fillId="0" borderId="115" xfId="0" applyNumberFormat="1" applyFont="1" applyBorder="1"/>
    <xf numFmtId="1" fontId="29" fillId="0" borderId="70" xfId="0" applyNumberFormat="1" applyFont="1" applyBorder="1"/>
    <xf numFmtId="1" fontId="29" fillId="0" borderId="72" xfId="0" applyNumberFormat="1" applyFont="1" applyBorder="1"/>
    <xf numFmtId="1" fontId="27" fillId="0" borderId="84" xfId="0" applyNumberFormat="1" applyFont="1" applyBorder="1"/>
    <xf numFmtId="1" fontId="26" fillId="0" borderId="117" xfId="0" applyNumberFormat="1" applyFont="1" applyBorder="1"/>
    <xf numFmtId="1" fontId="26" fillId="0" borderId="84" xfId="0" applyNumberFormat="1" applyFont="1" applyBorder="1"/>
    <xf numFmtId="166" fontId="26" fillId="0" borderId="73" xfId="2" applyFont="1" applyBorder="1"/>
    <xf numFmtId="166" fontId="26" fillId="0" borderId="74" xfId="2" applyFont="1" applyBorder="1"/>
    <xf numFmtId="166" fontId="26" fillId="0" borderId="75" xfId="2" applyFont="1" applyBorder="1"/>
    <xf numFmtId="166" fontId="29" fillId="0" borderId="73" xfId="2" applyNumberFormat="1" applyFont="1" applyFill="1" applyBorder="1"/>
    <xf numFmtId="166" fontId="29" fillId="0" borderId="74" xfId="2" applyNumberFormat="1" applyFont="1" applyFill="1" applyBorder="1"/>
    <xf numFmtId="166" fontId="29" fillId="0" borderId="75" xfId="2" applyNumberFormat="1" applyFont="1" applyFill="1" applyBorder="1"/>
    <xf numFmtId="166" fontId="36" fillId="0" borderId="56" xfId="2" applyNumberFormat="1" applyFont="1" applyFill="1" applyBorder="1"/>
    <xf numFmtId="166" fontId="29" fillId="0" borderId="33" xfId="2" applyNumberFormat="1" applyFont="1" applyFill="1" applyBorder="1"/>
    <xf numFmtId="166" fontId="29" fillId="0" borderId="114" xfId="2" applyNumberFormat="1" applyFont="1" applyFill="1" applyBorder="1"/>
    <xf numFmtId="166" fontId="29" fillId="0" borderId="36" xfId="2" applyNumberFormat="1" applyFont="1" applyFill="1" applyBorder="1"/>
    <xf numFmtId="166" fontId="29" fillId="0" borderId="56" xfId="2" applyNumberFormat="1" applyFont="1" applyFill="1" applyBorder="1"/>
    <xf numFmtId="169" fontId="29" fillId="0" borderId="76" xfId="1" applyNumberFormat="1" applyFont="1" applyFill="1" applyBorder="1"/>
    <xf numFmtId="169" fontId="29" fillId="0" borderId="26" xfId="1" applyNumberFormat="1" applyFont="1" applyFill="1" applyBorder="1"/>
    <xf numFmtId="169" fontId="29" fillId="0" borderId="77" xfId="1" applyNumberFormat="1" applyFont="1" applyFill="1" applyBorder="1"/>
    <xf numFmtId="166" fontId="29" fillId="0" borderId="73" xfId="2" applyFont="1" applyBorder="1"/>
    <xf numFmtId="166" fontId="29" fillId="0" borderId="74" xfId="2" applyFont="1" applyBorder="1"/>
    <xf numFmtId="166" fontId="29" fillId="0" borderId="75" xfId="2" applyFont="1" applyBorder="1"/>
    <xf numFmtId="3" fontId="8" fillId="0" borderId="39" xfId="0" applyNumberFormat="1" applyFont="1" applyBorder="1"/>
    <xf numFmtId="3" fontId="8" fillId="0" borderId="56" xfId="0" applyNumberFormat="1" applyFont="1" applyBorder="1"/>
    <xf numFmtId="3" fontId="8" fillId="0" borderId="59" xfId="0" applyNumberFormat="1" applyFont="1" applyBorder="1" applyAlignment="1">
      <alignment horizontal="center" wrapText="1"/>
    </xf>
    <xf numFmtId="3" fontId="8" fillId="0" borderId="63" xfId="0" applyNumberFormat="1" applyFont="1" applyBorder="1" applyAlignment="1">
      <alignment horizontal="center" wrapText="1"/>
    </xf>
    <xf numFmtId="3" fontId="13" fillId="0" borderId="29" xfId="0" applyNumberFormat="1" applyFont="1" applyBorder="1" applyAlignment="1" applyProtection="1">
      <alignment horizontal="right"/>
    </xf>
    <xf numFmtId="3" fontId="13" fillId="0" borderId="30" xfId="0" applyNumberFormat="1" applyFont="1" applyBorder="1" applyAlignment="1" applyProtection="1">
      <alignment horizontal="right"/>
    </xf>
    <xf numFmtId="3" fontId="13" fillId="0" borderId="31" xfId="0" applyNumberFormat="1" applyFont="1" applyBorder="1" applyAlignment="1" applyProtection="1">
      <alignment horizontal="right"/>
    </xf>
    <xf numFmtId="3" fontId="13" fillId="0" borderId="32" xfId="0" applyNumberFormat="1" applyFont="1" applyBorder="1" applyAlignment="1" applyProtection="1">
      <alignment horizontal="right"/>
    </xf>
    <xf numFmtId="3" fontId="13" fillId="0" borderId="28" xfId="0" applyNumberFormat="1" applyFont="1" applyBorder="1" applyAlignment="1" applyProtection="1">
      <alignment horizontal="right"/>
    </xf>
    <xf numFmtId="3" fontId="13" fillId="0" borderId="33" xfId="0" applyNumberFormat="1" applyFont="1" applyBorder="1" applyAlignment="1" applyProtection="1">
      <alignment horizontal="right"/>
    </xf>
    <xf numFmtId="3" fontId="13" fillId="0" borderId="34" xfId="0" applyNumberFormat="1" applyFont="1" applyBorder="1" applyAlignment="1" applyProtection="1">
      <alignment horizontal="right"/>
    </xf>
    <xf numFmtId="3" fontId="13" fillId="0" borderId="35" xfId="0" applyNumberFormat="1" applyFont="1" applyBorder="1" applyAlignment="1" applyProtection="1">
      <alignment horizontal="right"/>
    </xf>
    <xf numFmtId="3" fontId="13" fillId="0" borderId="36" xfId="0" applyNumberFormat="1" applyFont="1" applyBorder="1" applyAlignment="1" applyProtection="1">
      <alignment horizontal="right"/>
    </xf>
    <xf numFmtId="0" fontId="38" fillId="0" borderId="0" xfId="0" applyFont="1"/>
    <xf numFmtId="0" fontId="16" fillId="0" borderId="55" xfId="0" applyFont="1" applyBorder="1"/>
    <xf numFmtId="0" fontId="16" fillId="0" borderId="71" xfId="0" applyFont="1" applyBorder="1"/>
    <xf numFmtId="3" fontId="18" fillId="0" borderId="29" xfId="0" applyNumberFormat="1" applyFont="1" applyBorder="1" applyAlignment="1" applyProtection="1">
      <alignment horizontal="right"/>
    </xf>
    <xf numFmtId="3" fontId="18" fillId="0" borderId="31" xfId="0" applyNumberFormat="1" applyFont="1" applyBorder="1" applyAlignment="1" applyProtection="1">
      <alignment horizontal="right"/>
    </xf>
    <xf numFmtId="3" fontId="18" fillId="0" borderId="32" xfId="0" applyNumberFormat="1" applyFont="1" applyBorder="1" applyAlignment="1" applyProtection="1">
      <alignment horizontal="right"/>
    </xf>
    <xf numFmtId="3" fontId="18" fillId="0" borderId="33" xfId="0" applyNumberFormat="1" applyFont="1" applyBorder="1" applyAlignment="1" applyProtection="1">
      <alignment horizontal="right"/>
    </xf>
    <xf numFmtId="3" fontId="18" fillId="0" borderId="34" xfId="0" applyNumberFormat="1" applyFont="1" applyBorder="1" applyAlignment="1" applyProtection="1">
      <alignment horizontal="right"/>
    </xf>
    <xf numFmtId="3" fontId="18" fillId="0" borderId="36" xfId="0" applyNumberFormat="1" applyFont="1" applyBorder="1" applyAlignment="1" applyProtection="1">
      <alignment horizontal="right"/>
    </xf>
    <xf numFmtId="0" fontId="16" fillId="0" borderId="72" xfId="0" applyFont="1" applyBorder="1"/>
    <xf numFmtId="3" fontId="18" fillId="0" borderId="28" xfId="0" applyNumberFormat="1" applyFont="1" applyBorder="1" applyAlignment="1" applyProtection="1">
      <alignment horizontal="right"/>
    </xf>
    <xf numFmtId="3" fontId="18" fillId="0" borderId="73" xfId="0" applyNumberFormat="1" applyFont="1" applyBorder="1" applyAlignment="1" applyProtection="1">
      <alignment horizontal="right"/>
    </xf>
    <xf numFmtId="3" fontId="18" fillId="0" borderId="74" xfId="0" applyNumberFormat="1" applyFont="1" applyBorder="1" applyAlignment="1" applyProtection="1">
      <alignment horizontal="right"/>
    </xf>
    <xf numFmtId="3" fontId="18" fillId="0" borderId="75" xfId="0" applyNumberFormat="1" applyFont="1" applyBorder="1" applyAlignment="1" applyProtection="1">
      <alignment horizontal="right"/>
    </xf>
    <xf numFmtId="0" fontId="16" fillId="0" borderId="56" xfId="0" applyFont="1" applyBorder="1"/>
    <xf numFmtId="0" fontId="16" fillId="0" borderId="84" xfId="0" applyFont="1" applyBorder="1"/>
    <xf numFmtId="165" fontId="17" fillId="0" borderId="76" xfId="2" applyNumberFormat="1" applyFont="1" applyBorder="1"/>
    <xf numFmtId="165" fontId="17" fillId="0" borderId="26" xfId="2" applyNumberFormat="1" applyFont="1" applyBorder="1"/>
    <xf numFmtId="165" fontId="17" fillId="0" borderId="77" xfId="2" applyNumberFormat="1" applyFont="1" applyBorder="1"/>
    <xf numFmtId="3" fontId="8" fillId="0" borderId="27" xfId="0" applyNumberFormat="1" applyFont="1" applyBorder="1"/>
    <xf numFmtId="3" fontId="13" fillId="3" borderId="68" xfId="0" applyNumberFormat="1" applyFont="1" applyFill="1" applyBorder="1" applyAlignment="1">
      <alignment horizontal="right"/>
    </xf>
    <xf numFmtId="3" fontId="13" fillId="3" borderId="69" xfId="0" applyNumberFormat="1" applyFont="1" applyFill="1" applyBorder="1" applyAlignment="1">
      <alignment horizontal="right"/>
    </xf>
    <xf numFmtId="3" fontId="13" fillId="3" borderId="118" xfId="0" applyNumberFormat="1" applyFont="1" applyFill="1" applyBorder="1" applyAlignment="1">
      <alignment horizontal="right"/>
    </xf>
    <xf numFmtId="1" fontId="31" fillId="0" borderId="29" xfId="0" applyNumberFormat="1" applyFont="1" applyBorder="1"/>
    <xf numFmtId="1" fontId="13" fillId="0" borderId="31" xfId="0" applyNumberFormat="1" applyFont="1" applyBorder="1"/>
    <xf numFmtId="1" fontId="31" fillId="0" borderId="32" xfId="0" applyNumberFormat="1" applyFont="1" applyBorder="1"/>
    <xf numFmtId="1" fontId="13" fillId="0" borderId="33" xfId="0" applyNumberFormat="1" applyFont="1" applyBorder="1"/>
    <xf numFmtId="1" fontId="31" fillId="0" borderId="34" xfId="0" applyNumberFormat="1" applyFont="1" applyBorder="1"/>
    <xf numFmtId="1" fontId="13" fillId="0" borderId="36" xfId="0" applyNumberFormat="1" applyFont="1" applyBorder="1"/>
    <xf numFmtId="165" fontId="17" fillId="0" borderId="68" xfId="2" applyNumberFormat="1" applyFont="1" applyBorder="1"/>
    <xf numFmtId="165" fontId="17" fillId="0" borderId="72" xfId="2" applyNumberFormat="1" applyFont="1" applyBorder="1"/>
    <xf numFmtId="165" fontId="17" fillId="0" borderId="102" xfId="2" applyNumberFormat="1" applyFont="1" applyBorder="1"/>
    <xf numFmtId="3" fontId="16" fillId="0" borderId="55" xfId="0" applyNumberFormat="1" applyFont="1" applyBorder="1"/>
    <xf numFmtId="165" fontId="17" fillId="0" borderId="27" xfId="2" applyNumberFormat="1" applyFont="1" applyBorder="1"/>
    <xf numFmtId="165" fontId="17" fillId="0" borderId="108" xfId="2" applyNumberFormat="1" applyFont="1" applyBorder="1"/>
    <xf numFmtId="3" fontId="16" fillId="0" borderId="91" xfId="0" applyNumberFormat="1" applyFont="1" applyBorder="1"/>
    <xf numFmtId="3" fontId="16" fillId="0" borderId="71" xfId="0" applyNumberFormat="1" applyFont="1" applyBorder="1"/>
    <xf numFmtId="3" fontId="16" fillId="0" borderId="27" xfId="0" applyNumberFormat="1" applyFont="1" applyBorder="1"/>
    <xf numFmtId="3" fontId="18" fillId="0" borderId="30" xfId="0" applyNumberFormat="1" applyFont="1" applyBorder="1" applyAlignment="1" applyProtection="1">
      <alignment horizontal="right"/>
    </xf>
    <xf numFmtId="3" fontId="18" fillId="0" borderId="35" xfId="0" applyNumberFormat="1" applyFont="1" applyBorder="1" applyAlignment="1" applyProtection="1">
      <alignment horizontal="right"/>
    </xf>
    <xf numFmtId="3" fontId="17" fillId="9" borderId="0" xfId="0" applyNumberFormat="1" applyFont="1" applyFill="1"/>
    <xf numFmtId="1" fontId="16" fillId="0" borderId="55" xfId="0" applyNumberFormat="1" applyFont="1" applyBorder="1"/>
    <xf numFmtId="1" fontId="16" fillId="0" borderId="56" xfId="0" applyNumberFormat="1" applyFont="1" applyBorder="1"/>
    <xf numFmtId="1" fontId="16" fillId="0" borderId="39" xfId="0" applyNumberFormat="1" applyFont="1" applyBorder="1"/>
    <xf numFmtId="0" fontId="18" fillId="0" borderId="29" xfId="0" applyFont="1" applyBorder="1" applyAlignment="1">
      <alignment horizontal="right"/>
    </xf>
    <xf numFmtId="0" fontId="18" fillId="0" borderId="32" xfId="0" applyFont="1" applyBorder="1" applyAlignment="1">
      <alignment horizontal="right"/>
    </xf>
    <xf numFmtId="0" fontId="18" fillId="0" borderId="34" xfId="0" applyFont="1" applyBorder="1" applyAlignment="1">
      <alignment horizontal="right"/>
    </xf>
    <xf numFmtId="169" fontId="16" fillId="0" borderId="55" xfId="0" applyNumberFormat="1" applyFont="1" applyBorder="1"/>
    <xf numFmtId="0" fontId="16" fillId="0" borderId="39" xfId="0" applyFont="1" applyBorder="1"/>
    <xf numFmtId="0" fontId="16" fillId="0" borderId="91" xfId="0" applyFont="1" applyBorder="1"/>
    <xf numFmtId="0" fontId="17" fillId="0" borderId="119" xfId="0" applyFont="1" applyBorder="1" applyAlignment="1">
      <alignment horizontal="center" wrapText="1"/>
    </xf>
    <xf numFmtId="173" fontId="17" fillId="0" borderId="68" xfId="0" applyNumberFormat="1" applyFont="1" applyBorder="1"/>
    <xf numFmtId="173" fontId="17" fillId="0" borderId="72" xfId="0" applyNumberFormat="1" applyFont="1" applyBorder="1"/>
    <xf numFmtId="173" fontId="17" fillId="0" borderId="102" xfId="0" applyNumberFormat="1" applyFont="1" applyBorder="1"/>
    <xf numFmtId="0" fontId="17" fillId="0" borderId="76" xfId="7" applyFont="1" applyBorder="1"/>
    <xf numFmtId="0" fontId="16" fillId="0" borderId="3" xfId="7" applyFont="1" applyBorder="1" applyAlignment="1">
      <alignment horizontal="center" wrapText="1"/>
    </xf>
    <xf numFmtId="0" fontId="16" fillId="0" borderId="18" xfId="7" applyFont="1" applyBorder="1" applyAlignment="1">
      <alignment horizontal="center" wrapText="1"/>
    </xf>
    <xf numFmtId="3" fontId="13" fillId="3" borderId="73" xfId="0" applyNumberFormat="1" applyFont="1" applyFill="1" applyBorder="1" applyAlignment="1">
      <alignment horizontal="right"/>
    </xf>
    <xf numFmtId="3" fontId="13" fillId="3" borderId="74" xfId="0" applyNumberFormat="1" applyFont="1" applyFill="1" applyBorder="1" applyAlignment="1">
      <alignment horizontal="right"/>
    </xf>
    <xf numFmtId="3" fontId="13" fillId="3" borderId="75" xfId="0" applyNumberFormat="1" applyFont="1" applyFill="1" applyBorder="1" applyAlignment="1">
      <alignment horizontal="right"/>
    </xf>
    <xf numFmtId="3" fontId="18" fillId="0" borderId="68" xfId="0" applyNumberFormat="1" applyFont="1" applyBorder="1" applyAlignment="1" applyProtection="1">
      <alignment horizontal="right"/>
    </xf>
    <xf numFmtId="3" fontId="18" fillId="0" borderId="69" xfId="0" applyNumberFormat="1" applyFont="1" applyBorder="1" applyAlignment="1" applyProtection="1">
      <alignment horizontal="right"/>
    </xf>
    <xf numFmtId="3" fontId="18" fillId="0" borderId="70" xfId="0" applyNumberFormat="1" applyFont="1" applyBorder="1" applyAlignment="1" applyProtection="1">
      <alignment horizontal="right"/>
    </xf>
    <xf numFmtId="3" fontId="29" fillId="0" borderId="76" xfId="1" applyNumberFormat="1" applyFont="1" applyFill="1" applyBorder="1"/>
    <xf numFmtId="3" fontId="29" fillId="0" borderId="26" xfId="1" applyNumberFormat="1" applyFont="1" applyFill="1" applyBorder="1"/>
    <xf numFmtId="3" fontId="29" fillId="0" borderId="77" xfId="1" applyNumberFormat="1" applyFont="1" applyFill="1" applyBorder="1"/>
    <xf numFmtId="1" fontId="16" fillId="0" borderId="27" xfId="0" applyNumberFormat="1" applyFont="1" applyBorder="1"/>
    <xf numFmtId="0" fontId="18" fillId="0" borderId="28" xfId="0" applyFont="1" applyBorder="1" applyAlignment="1">
      <alignment horizontal="right"/>
    </xf>
    <xf numFmtId="0" fontId="18" fillId="0" borderId="30" xfId="0" applyFont="1" applyBorder="1" applyAlignment="1">
      <alignment horizontal="right"/>
    </xf>
    <xf numFmtId="1" fontId="17" fillId="0" borderId="31" xfId="0" applyNumberFormat="1" applyFont="1" applyBorder="1"/>
    <xf numFmtId="0" fontId="18" fillId="0" borderId="35" xfId="0" applyFont="1" applyBorder="1" applyAlignment="1">
      <alignment horizontal="right"/>
    </xf>
    <xf numFmtId="0" fontId="17" fillId="0" borderId="27" xfId="7" applyFont="1" applyFill="1" applyBorder="1" applyAlignment="1">
      <alignment wrapText="1"/>
    </xf>
    <xf numFmtId="0" fontId="17" fillId="0" borderId="109" xfId="7" applyFont="1" applyBorder="1"/>
    <xf numFmtId="0" fontId="17" fillId="0" borderId="91" xfId="7" applyFont="1" applyBorder="1"/>
    <xf numFmtId="0" fontId="17" fillId="0" borderId="71" xfId="7" applyFont="1" applyBorder="1"/>
    <xf numFmtId="0" fontId="17" fillId="0" borderId="29" xfId="7" applyFont="1" applyBorder="1"/>
    <xf numFmtId="0" fontId="17" fillId="0" borderId="30" xfId="7" applyFont="1" applyBorder="1"/>
    <xf numFmtId="0" fontId="17" fillId="0" borderId="31" xfId="7" applyFont="1" applyBorder="1"/>
    <xf numFmtId="3" fontId="16" fillId="0" borderId="0" xfId="0" applyNumberFormat="1" applyFont="1" applyFill="1" applyBorder="1" applyAlignment="1">
      <alignment vertical="center" wrapText="1"/>
    </xf>
    <xf numFmtId="3" fontId="16" fillId="0" borderId="0" xfId="0" applyNumberFormat="1" applyFont="1" applyFill="1" applyBorder="1" applyAlignment="1">
      <alignment horizontal="left" vertical="center" wrapText="1"/>
    </xf>
    <xf numFmtId="0" fontId="16" fillId="0" borderId="5" xfId="7" applyFont="1" applyFill="1" applyBorder="1" applyAlignment="1">
      <alignment horizontal="center" wrapText="1"/>
    </xf>
    <xf numFmtId="0" fontId="16" fillId="0" borderId="18" xfId="7" applyFont="1" applyFill="1" applyBorder="1" applyAlignment="1">
      <alignment horizontal="center" wrapText="1"/>
    </xf>
  </cellXfs>
  <cellStyles count="228">
    <cellStyle name="Hyperkobling 2" xfId="38"/>
    <cellStyle name="Komma" xfId="1" builtinId="3" customBuiltin="1"/>
    <cellStyle name="Komma 2" xfId="14"/>
    <cellStyle name="Komma 3" xfId="19"/>
    <cellStyle name="Normal" xfId="0" builtinId="0" customBuiltin="1"/>
    <cellStyle name="Normal 10" xfId="45"/>
    <cellStyle name="Normal 10 2" xfId="113"/>
    <cellStyle name="Normal 10 3" xfId="121"/>
    <cellStyle name="Normal 10 3 2" xfId="54"/>
    <cellStyle name="Normal 10 3 2 2" xfId="224"/>
    <cellStyle name="Normal 10 4" xfId="89"/>
    <cellStyle name="Normal 10 4 2" xfId="189"/>
    <cellStyle name="Normal 10 5" xfId="55"/>
    <cellStyle name="Normal 11" xfId="10"/>
    <cellStyle name="Normal 11 2" xfId="83"/>
    <cellStyle name="Normal 11 3" xfId="71"/>
    <cellStyle name="Normal 12" xfId="53"/>
    <cellStyle name="Normal 13" xfId="161"/>
    <cellStyle name="Normal 2" xfId="3"/>
    <cellStyle name="Normal 2 2" xfId="39"/>
    <cellStyle name="Normal 2 2 2" xfId="96"/>
    <cellStyle name="Normal 2 2 3" xfId="73"/>
    <cellStyle name="Normal 2 2 4" xfId="176"/>
    <cellStyle name="Normal 2 3" xfId="16"/>
    <cellStyle name="Normal 2 3 2" xfId="95"/>
    <cellStyle name="Normal 2 4" xfId="103"/>
    <cellStyle name="Normal 3" xfId="7"/>
    <cellStyle name="Normal 3 2" xfId="20"/>
    <cellStyle name="Normal 3 2 2" xfId="105"/>
    <cellStyle name="Normal 3 2 3" xfId="85"/>
    <cellStyle name="Normal 3 2 3 2" xfId="186"/>
    <cellStyle name="Normal 3 3" xfId="11"/>
    <cellStyle name="Normal 3 3 2" xfId="93"/>
    <cellStyle name="Normal 3 4" xfId="52"/>
    <cellStyle name="Normal 3 4 2" xfId="102"/>
    <cellStyle name="Normal 3 4 3" xfId="153"/>
    <cellStyle name="Normal 3 5" xfId="114"/>
    <cellStyle name="Normal 3 5 2" xfId="154"/>
    <cellStyle name="Normal 3 5 2 2" xfId="217"/>
    <cellStyle name="Normal 3 6" xfId="82"/>
    <cellStyle name="Normal 3 6 2" xfId="184"/>
    <cellStyle name="Normal 3 7" xfId="158"/>
    <cellStyle name="Normal 4" xfId="21"/>
    <cellStyle name="Normal 4 10" xfId="56"/>
    <cellStyle name="Normal 4 11" xfId="162"/>
    <cellStyle name="Normal 4 2" xfId="23"/>
    <cellStyle name="Normal 4 2 2" xfId="31"/>
    <cellStyle name="Normal 4 2 2 2" xfId="140"/>
    <cellStyle name="Normal 4 2 2 2 2" xfId="211"/>
    <cellStyle name="Normal 4 2 2 3" xfId="65"/>
    <cellStyle name="Normal 4 2 2 4" xfId="170"/>
    <cellStyle name="Normal 4 2 3" xfId="35"/>
    <cellStyle name="Normal 4 2 3 2" xfId="69"/>
    <cellStyle name="Normal 4 2 3 3" xfId="174"/>
    <cellStyle name="Normal 4 2 4" xfId="125"/>
    <cellStyle name="Normal 4 2 4 2" xfId="196"/>
    <cellStyle name="Normal 4 2 5" xfId="136"/>
    <cellStyle name="Normal 4 2 5 2" xfId="207"/>
    <cellStyle name="Normal 4 2 6" xfId="144"/>
    <cellStyle name="Normal 4 2 6 2" xfId="215"/>
    <cellStyle name="Normal 4 2 7" xfId="130"/>
    <cellStyle name="Normal 4 2 7 2" xfId="201"/>
    <cellStyle name="Normal 4 2 8" xfId="58"/>
    <cellStyle name="Normal 4 2 9" xfId="164"/>
    <cellStyle name="Normal 4 2_MAL2T-2014A.XLS" xfId="146"/>
    <cellStyle name="Normal 4 3" xfId="26"/>
    <cellStyle name="Normal 4 3 2" xfId="48"/>
    <cellStyle name="Normal 4 3 2 2" xfId="138"/>
    <cellStyle name="Normal 4 3 2 2 2" xfId="209"/>
    <cellStyle name="Normal 4 3 2 3" xfId="77"/>
    <cellStyle name="Normal 4 3 2 4" xfId="179"/>
    <cellStyle name="Normal 4 3 3" xfId="122"/>
    <cellStyle name="Normal 4 3 3 2" xfId="193"/>
    <cellStyle name="Normal 4 3 4" xfId="127"/>
    <cellStyle name="Normal 4 3 4 2" xfId="198"/>
    <cellStyle name="Normal 4 3 5" xfId="133"/>
    <cellStyle name="Normal 4 3 5 2" xfId="204"/>
    <cellStyle name="Normal 4 3 6" xfId="61"/>
    <cellStyle name="Normal 4 3 7" xfId="167"/>
    <cellStyle name="Normal 4 3_MAL2T-2014A.XLS" xfId="147"/>
    <cellStyle name="Normal 4 4" xfId="27"/>
    <cellStyle name="Normal 4 4 2" xfId="50"/>
    <cellStyle name="Normal 4 4 2 2" xfId="79"/>
    <cellStyle name="Normal 4 4 2 3" xfId="181"/>
    <cellStyle name="Normal 4 4 3" xfId="62"/>
    <cellStyle name="Normal 4 4 4" xfId="168"/>
    <cellStyle name="Normal 4 5" xfId="33"/>
    <cellStyle name="Normal 4 5 2" xfId="67"/>
    <cellStyle name="Normal 4 5 3" xfId="172"/>
    <cellStyle name="Normal 4 6" xfId="123"/>
    <cellStyle name="Normal 4 6 2" xfId="194"/>
    <cellStyle name="Normal 4 7" xfId="134"/>
    <cellStyle name="Normal 4 7 2" xfId="205"/>
    <cellStyle name="Normal 4 8" xfId="142"/>
    <cellStyle name="Normal 4 8 2" xfId="213"/>
    <cellStyle name="Normal 4 9" xfId="128"/>
    <cellStyle name="Normal 4 9 2" xfId="199"/>
    <cellStyle name="Normal 4_MAL1K-2014A.XLS" xfId="40"/>
    <cellStyle name="Normal 5" xfId="17"/>
    <cellStyle name="Normal 5 2" xfId="30"/>
    <cellStyle name="Normal 5 2 2" xfId="108"/>
    <cellStyle name="Normal 5 2 3" xfId="116"/>
    <cellStyle name="Normal 5 2 3 2" xfId="160"/>
    <cellStyle name="Normal 5 2 3 2 2" xfId="219"/>
    <cellStyle name="Normal 5 2 4" xfId="84"/>
    <cellStyle name="Normal 5 2 4 2" xfId="185"/>
    <cellStyle name="Normal 5 2 5" xfId="64"/>
    <cellStyle name="Normal 5 3" xfId="37"/>
    <cellStyle name="Normal 5 4" xfId="46"/>
    <cellStyle name="Normal 5 4 2" xfId="75"/>
    <cellStyle name="Normal 5 4 3" xfId="177"/>
    <cellStyle name="Normal 5 5" xfId="104"/>
    <cellStyle name="Normal 5 6" xfId="115"/>
    <cellStyle name="Normal 5 6 2" xfId="148"/>
    <cellStyle name="Normal 5 6 2 2" xfId="218"/>
    <cellStyle name="Normal 5 7" xfId="159"/>
    <cellStyle name="Normal 6" xfId="41"/>
    <cellStyle name="Normal 6 2" xfId="88"/>
    <cellStyle name="Normal 6 2 2" xfId="188"/>
    <cellStyle name="Normal 6 3" xfId="109"/>
    <cellStyle name="Normal 6 4" xfId="117"/>
    <cellStyle name="Normal 6 4 2" xfId="150"/>
    <cellStyle name="Normal 6 4 2 2" xfId="220"/>
    <cellStyle name="Normal 6 5" xfId="81"/>
    <cellStyle name="Normal 6 5 2" xfId="183"/>
    <cellStyle name="Normal 6 6" xfId="152"/>
    <cellStyle name="Normal 7" xfId="43"/>
    <cellStyle name="Normal 7 2" xfId="111"/>
    <cellStyle name="Normal 7 3" xfId="119"/>
    <cellStyle name="Normal 7 3 2" xfId="157"/>
    <cellStyle name="Normal 7 3 2 2" xfId="222"/>
    <cellStyle name="Normal 7 4" xfId="86"/>
    <cellStyle name="Normal 7 4 2" xfId="187"/>
    <cellStyle name="Normal 7 5" xfId="155"/>
    <cellStyle name="Normal 8" xfId="44"/>
    <cellStyle name="Normal 8 2" xfId="101"/>
    <cellStyle name="Normal 8 3" xfId="99"/>
    <cellStyle name="Normal 8 4" xfId="112"/>
    <cellStyle name="Normal 8 5" xfId="120"/>
    <cellStyle name="Normal 8 5 2" xfId="151"/>
    <cellStyle name="Normal 8 5 2 2" xfId="223"/>
    <cellStyle name="Normal 8 6" xfId="91"/>
    <cellStyle name="Normal 8 7" xfId="156"/>
    <cellStyle name="Normal 9" xfId="42"/>
    <cellStyle name="Normal 9 2" xfId="110"/>
    <cellStyle name="Normal 9 3" xfId="118"/>
    <cellStyle name="Normal 9 3 2" xfId="72"/>
    <cellStyle name="Normal 9 3 2 2" xfId="221"/>
    <cellStyle name="Normal 9 4" xfId="90"/>
    <cellStyle name="Normal 9 4 2" xfId="190"/>
    <cellStyle name="Normal 9 5" xfId="74"/>
    <cellStyle name="Normal_IN9813 2" xfId="226"/>
    <cellStyle name="Normal_IN9828" xfId="8"/>
    <cellStyle name="Normal_SO02ny 2" xfId="225"/>
    <cellStyle name="Prosent" xfId="2" builtinId="5" customBuiltin="1"/>
    <cellStyle name="Prosent 13" xfId="227"/>
    <cellStyle name="Prosent 2" xfId="4"/>
    <cellStyle name="Prosent 2 2" xfId="24"/>
    <cellStyle name="Prosent 2 2 2" xfId="32"/>
    <cellStyle name="Prosent 2 2 2 2" xfId="141"/>
    <cellStyle name="Prosent 2 2 2 2 2" xfId="212"/>
    <cellStyle name="Prosent 2 2 2 3" xfId="66"/>
    <cellStyle name="Prosent 2 2 2 4" xfId="171"/>
    <cellStyle name="Prosent 2 2 3" xfId="36"/>
    <cellStyle name="Prosent 2 2 3 2" xfId="70"/>
    <cellStyle name="Prosent 2 2 3 3" xfId="175"/>
    <cellStyle name="Prosent 2 2 4" xfId="106"/>
    <cellStyle name="Prosent 2 2 4 2" xfId="191"/>
    <cellStyle name="Prosent 2 2 5" xfId="92"/>
    <cellStyle name="Prosent 2 2 5 2" xfId="137"/>
    <cellStyle name="Prosent 2 2 5 2 2" xfId="208"/>
    <cellStyle name="Prosent 2 2 6" xfId="145"/>
    <cellStyle name="Prosent 2 2 6 2" xfId="216"/>
    <cellStyle name="Prosent 2 2 7" xfId="131"/>
    <cellStyle name="Prosent 2 2 7 2" xfId="202"/>
    <cellStyle name="Prosent 2 2 8" xfId="59"/>
    <cellStyle name="Prosent 2 2 9" xfId="165"/>
    <cellStyle name="Prosent 2 3" xfId="25"/>
    <cellStyle name="Prosent 2 3 2" xfId="49"/>
    <cellStyle name="Prosent 2 3 2 2" xfId="139"/>
    <cellStyle name="Prosent 2 3 2 2 2" xfId="210"/>
    <cellStyle name="Prosent 2 3 2 3" xfId="78"/>
    <cellStyle name="Prosent 2 3 2 4" xfId="180"/>
    <cellStyle name="Prosent 2 3 3" xfId="107"/>
    <cellStyle name="Prosent 2 3 3 2" xfId="192"/>
    <cellStyle name="Prosent 2 3 4" xfId="94"/>
    <cellStyle name="Prosent 2 3 4 2" xfId="126"/>
    <cellStyle name="Prosent 2 3 4 2 2" xfId="197"/>
    <cellStyle name="Prosent 2 3 5" xfId="132"/>
    <cellStyle name="Prosent 2 3 5 2" xfId="203"/>
    <cellStyle name="Prosent 2 3 6" xfId="60"/>
    <cellStyle name="Prosent 2 3 7" xfId="166"/>
    <cellStyle name="Prosent 2 4" xfId="22"/>
    <cellStyle name="Prosent 2 4 2" xfId="51"/>
    <cellStyle name="Prosent 2 4 2 2" xfId="80"/>
    <cellStyle name="Prosent 2 4 2 3" xfId="182"/>
    <cellStyle name="Prosent 2 4 3" xfId="57"/>
    <cellStyle name="Prosent 2 4 4" xfId="163"/>
    <cellStyle name="Prosent 2 5" xfId="29"/>
    <cellStyle name="Prosent 2 5 2" xfId="34"/>
    <cellStyle name="Prosent 2 5 2 2" xfId="68"/>
    <cellStyle name="Prosent 2 5 2 3" xfId="173"/>
    <cellStyle name="Prosent 2 6" xfId="15"/>
    <cellStyle name="Prosent 2 6 2" xfId="124"/>
    <cellStyle name="Prosent 2 6 3" xfId="195"/>
    <cellStyle name="Prosent 2 7" xfId="135"/>
    <cellStyle name="Prosent 2 7 2" xfId="206"/>
    <cellStyle name="Prosent 2 8" xfId="143"/>
    <cellStyle name="Prosent 2 8 2" xfId="214"/>
    <cellStyle name="Prosent 2 9" xfId="129"/>
    <cellStyle name="Prosent 2 9 2" xfId="200"/>
    <cellStyle name="Prosent 3" xfId="12"/>
    <cellStyle name="Prosent 3 2" xfId="47"/>
    <cellStyle name="Prosent 3 2 2" xfId="76"/>
    <cellStyle name="Prosent 3 2 3" xfId="178"/>
    <cellStyle name="Prosent 4" xfId="18"/>
    <cellStyle name="Prosent 5" xfId="28"/>
    <cellStyle name="Prosent 5 2" xfId="149"/>
    <cellStyle name="Prosent 6" xfId="63"/>
    <cellStyle name="Prosent 7" xfId="169"/>
    <cellStyle name="Svein" xfId="5"/>
    <cellStyle name="Svein 2" xfId="13"/>
    <cellStyle name="Svein 3" xfId="97"/>
    <cellStyle name="Tusen[0]" xfId="6"/>
    <cellStyle name="Tusenskille 2" xfId="87"/>
    <cellStyle name="Tusenskille 2 2" xfId="100"/>
    <cellStyle name="Tusenskille 2 3" xfId="98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/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/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95253</xdr:rowOff>
    </xdr:from>
    <xdr:ext cx="2965454" cy="257175"/>
    <xdr:sp macro="" textlink="">
      <xdr:nvSpPr>
        <xdr:cNvPr id="2" name="AutoShape 5"/>
        <xdr:cNvSpPr/>
      </xdr:nvSpPr>
      <xdr:spPr>
        <a:xfrm>
          <a:off x="0" y="2381253"/>
          <a:ext cx="2965454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 - Sum for alle aldersgrupper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2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3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6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50" name="Text Box 4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77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0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arbeid/Seksjon%20for%20eldretjenester/Elisabeth%20Boe/Befolkningsfremskrivning/2020/AGL-%20Kriteriebef2020-Med%20tilleggsinfo%20(uten%20koplinger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HEI/Rapportering/2020/&#197;rsberetning/&#197;rsstatistikk/Innlevert%20fra%20bydelene/001%20Bydel%20Gamle%20Oslo%20-T3-2020-MAL-01-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C5">
            <v>962</v>
          </cell>
          <cell r="D5">
            <v>3618</v>
          </cell>
          <cell r="E5">
            <v>3365</v>
          </cell>
          <cell r="F5">
            <v>1056</v>
          </cell>
          <cell r="G5">
            <v>639</v>
          </cell>
          <cell r="H5">
            <v>717</v>
          </cell>
          <cell r="I5">
            <v>3705</v>
          </cell>
          <cell r="J5">
            <v>8350</v>
          </cell>
          <cell r="K5">
            <v>15878</v>
          </cell>
          <cell r="L5">
            <v>8580</v>
          </cell>
          <cell r="M5">
            <v>8299</v>
          </cell>
          <cell r="N5">
            <v>2150</v>
          </cell>
          <cell r="O5">
            <v>665</v>
          </cell>
          <cell r="P5">
            <v>325</v>
          </cell>
          <cell r="Q5">
            <v>200</v>
          </cell>
          <cell r="R5">
            <v>111</v>
          </cell>
          <cell r="S5">
            <v>51</v>
          </cell>
        </row>
        <row r="6">
          <cell r="C6">
            <v>1034</v>
          </cell>
          <cell r="D6">
            <v>3319</v>
          </cell>
          <cell r="E6">
            <v>2864</v>
          </cell>
          <cell r="F6">
            <v>932</v>
          </cell>
          <cell r="G6">
            <v>573</v>
          </cell>
          <cell r="H6">
            <v>691</v>
          </cell>
          <cell r="I6">
            <v>5351</v>
          </cell>
          <cell r="J6">
            <v>11669</v>
          </cell>
          <cell r="K6">
            <v>17430</v>
          </cell>
          <cell r="L6">
            <v>8042</v>
          </cell>
          <cell r="M6">
            <v>7315</v>
          </cell>
          <cell r="N6">
            <v>1864</v>
          </cell>
          <cell r="O6">
            <v>666</v>
          </cell>
          <cell r="P6">
            <v>299</v>
          </cell>
          <cell r="Q6">
            <v>185</v>
          </cell>
          <cell r="R6">
            <v>123</v>
          </cell>
          <cell r="S6">
            <v>66</v>
          </cell>
        </row>
        <row r="7">
          <cell r="C7">
            <v>798</v>
          </cell>
          <cell r="D7">
            <v>2554</v>
          </cell>
          <cell r="E7">
            <v>1921</v>
          </cell>
          <cell r="F7">
            <v>570</v>
          </cell>
          <cell r="G7">
            <v>379</v>
          </cell>
          <cell r="H7">
            <v>420</v>
          </cell>
          <cell r="I7">
            <v>3634</v>
          </cell>
          <cell r="J7">
            <v>8176</v>
          </cell>
          <cell r="K7">
            <v>12551</v>
          </cell>
          <cell r="L7">
            <v>5470</v>
          </cell>
          <cell r="M7">
            <v>5577</v>
          </cell>
          <cell r="N7">
            <v>1722</v>
          </cell>
          <cell r="O7">
            <v>640</v>
          </cell>
          <cell r="P7">
            <v>319</v>
          </cell>
          <cell r="Q7">
            <v>186</v>
          </cell>
          <cell r="R7">
            <v>105</v>
          </cell>
          <cell r="S7">
            <v>67</v>
          </cell>
        </row>
        <row r="8">
          <cell r="C8">
            <v>542</v>
          </cell>
          <cell r="D8">
            <v>1634</v>
          </cell>
          <cell r="E8">
            <v>1641</v>
          </cell>
          <cell r="F8">
            <v>517</v>
          </cell>
          <cell r="G8">
            <v>378</v>
          </cell>
          <cell r="H8">
            <v>455</v>
          </cell>
          <cell r="I8">
            <v>4291</v>
          </cell>
          <cell r="J8">
            <v>7891</v>
          </cell>
          <cell r="K8">
            <v>10040</v>
          </cell>
          <cell r="L8">
            <v>4863</v>
          </cell>
          <cell r="M8">
            <v>5193</v>
          </cell>
          <cell r="N8">
            <v>1579</v>
          </cell>
          <cell r="O8">
            <v>591</v>
          </cell>
          <cell r="P8">
            <v>369</v>
          </cell>
          <cell r="Q8">
            <v>219</v>
          </cell>
          <cell r="R8">
            <v>119</v>
          </cell>
          <cell r="S8">
            <v>94</v>
          </cell>
        </row>
        <row r="9">
          <cell r="C9">
            <v>615</v>
          </cell>
          <cell r="D9">
            <v>2233</v>
          </cell>
          <cell r="E9">
            <v>2345</v>
          </cell>
          <cell r="F9">
            <v>933</v>
          </cell>
          <cell r="G9">
            <v>617</v>
          </cell>
          <cell r="H9">
            <v>767</v>
          </cell>
          <cell r="I9">
            <v>5197</v>
          </cell>
          <cell r="J9">
            <v>9427</v>
          </cell>
          <cell r="K9">
            <v>12034</v>
          </cell>
          <cell r="L9">
            <v>6905</v>
          </cell>
          <cell r="M9">
            <v>10493</v>
          </cell>
          <cell r="N9">
            <v>3911</v>
          </cell>
          <cell r="O9">
            <v>1723</v>
          </cell>
          <cell r="P9">
            <v>1050</v>
          </cell>
          <cell r="Q9">
            <v>578</v>
          </cell>
          <cell r="R9">
            <v>309</v>
          </cell>
          <cell r="S9">
            <v>132</v>
          </cell>
        </row>
        <row r="10">
          <cell r="C10">
            <v>404</v>
          </cell>
          <cell r="D10">
            <v>2084</v>
          </cell>
          <cell r="E10">
            <v>2880</v>
          </cell>
          <cell r="F10">
            <v>1170</v>
          </cell>
          <cell r="G10">
            <v>721</v>
          </cell>
          <cell r="H10">
            <v>681</v>
          </cell>
          <cell r="I10">
            <v>1573</v>
          </cell>
          <cell r="J10">
            <v>2097</v>
          </cell>
          <cell r="K10">
            <v>5093</v>
          </cell>
          <cell r="L10">
            <v>4777</v>
          </cell>
          <cell r="M10">
            <v>6933</v>
          </cell>
          <cell r="N10">
            <v>3048</v>
          </cell>
          <cell r="O10">
            <v>1360</v>
          </cell>
          <cell r="P10">
            <v>810</v>
          </cell>
          <cell r="Q10">
            <v>509</v>
          </cell>
          <cell r="R10">
            <v>312</v>
          </cell>
          <cell r="S10">
            <v>117</v>
          </cell>
        </row>
        <row r="11">
          <cell r="C11">
            <v>669</v>
          </cell>
          <cell r="D11">
            <v>3481</v>
          </cell>
          <cell r="E11">
            <v>4913</v>
          </cell>
          <cell r="F11">
            <v>1929</v>
          </cell>
          <cell r="G11">
            <v>1123</v>
          </cell>
          <cell r="H11">
            <v>1157</v>
          </cell>
          <cell r="I11">
            <v>2588</v>
          </cell>
          <cell r="J11">
            <v>2902</v>
          </cell>
          <cell r="K11">
            <v>7147</v>
          </cell>
          <cell r="L11">
            <v>7380</v>
          </cell>
          <cell r="M11">
            <v>9779</v>
          </cell>
          <cell r="N11">
            <v>4012</v>
          </cell>
          <cell r="O11">
            <v>1630</v>
          </cell>
          <cell r="P11">
            <v>1023</v>
          </cell>
          <cell r="Q11">
            <v>634</v>
          </cell>
          <cell r="R11">
            <v>365</v>
          </cell>
          <cell r="S11">
            <v>126</v>
          </cell>
        </row>
        <row r="12">
          <cell r="C12">
            <v>563</v>
          </cell>
          <cell r="D12">
            <v>3153</v>
          </cell>
          <cell r="E12">
            <v>4874</v>
          </cell>
          <cell r="F12">
            <v>1946</v>
          </cell>
          <cell r="G12">
            <v>1177</v>
          </cell>
          <cell r="H12">
            <v>1214</v>
          </cell>
          <cell r="I12">
            <v>4419</v>
          </cell>
          <cell r="J12">
            <v>4307</v>
          </cell>
          <cell r="K12">
            <v>7553</v>
          </cell>
          <cell r="L12">
            <v>7679</v>
          </cell>
          <cell r="M12">
            <v>9821</v>
          </cell>
          <cell r="N12">
            <v>3203</v>
          </cell>
          <cell r="O12">
            <v>1293</v>
          </cell>
          <cell r="P12">
            <v>866</v>
          </cell>
          <cell r="Q12">
            <v>640</v>
          </cell>
          <cell r="R12">
            <v>334</v>
          </cell>
          <cell r="S12">
            <v>111</v>
          </cell>
        </row>
        <row r="13">
          <cell r="C13">
            <v>481</v>
          </cell>
          <cell r="D13">
            <v>2400</v>
          </cell>
          <cell r="E13">
            <v>3109</v>
          </cell>
          <cell r="F13">
            <v>1170</v>
          </cell>
          <cell r="G13">
            <v>731</v>
          </cell>
          <cell r="H13">
            <v>662</v>
          </cell>
          <cell r="I13">
            <v>1756</v>
          </cell>
          <cell r="J13">
            <v>2801</v>
          </cell>
          <cell r="K13">
            <v>6395</v>
          </cell>
          <cell r="L13">
            <v>5177</v>
          </cell>
          <cell r="M13">
            <v>5498</v>
          </cell>
          <cell r="N13">
            <v>1608</v>
          </cell>
          <cell r="O13">
            <v>645</v>
          </cell>
          <cell r="P13">
            <v>436</v>
          </cell>
          <cell r="Q13">
            <v>307</v>
          </cell>
          <cell r="R13">
            <v>184</v>
          </cell>
          <cell r="S13">
            <v>62</v>
          </cell>
        </row>
        <row r="14">
          <cell r="C14">
            <v>295</v>
          </cell>
          <cell r="D14">
            <v>1675</v>
          </cell>
          <cell r="E14">
            <v>2231</v>
          </cell>
          <cell r="F14">
            <v>959</v>
          </cell>
          <cell r="G14">
            <v>639</v>
          </cell>
          <cell r="H14">
            <v>616</v>
          </cell>
          <cell r="I14">
            <v>1669</v>
          </cell>
          <cell r="J14">
            <v>2088</v>
          </cell>
          <cell r="K14">
            <v>4380</v>
          </cell>
          <cell r="L14">
            <v>4002</v>
          </cell>
          <cell r="M14">
            <v>5771</v>
          </cell>
          <cell r="N14">
            <v>1613</v>
          </cell>
          <cell r="O14">
            <v>714</v>
          </cell>
          <cell r="P14">
            <v>481</v>
          </cell>
          <cell r="Q14">
            <v>341</v>
          </cell>
          <cell r="R14">
            <v>173</v>
          </cell>
          <cell r="S14">
            <v>65</v>
          </cell>
        </row>
        <row r="15">
          <cell r="C15">
            <v>411</v>
          </cell>
          <cell r="D15">
            <v>1997</v>
          </cell>
          <cell r="E15">
            <v>2988</v>
          </cell>
          <cell r="F15">
            <v>1391</v>
          </cell>
          <cell r="G15">
            <v>958</v>
          </cell>
          <cell r="H15">
            <v>977</v>
          </cell>
          <cell r="I15">
            <v>2208</v>
          </cell>
          <cell r="J15">
            <v>2119</v>
          </cell>
          <cell r="K15">
            <v>4581</v>
          </cell>
          <cell r="L15">
            <v>4627</v>
          </cell>
          <cell r="M15">
            <v>6533</v>
          </cell>
          <cell r="N15">
            <v>2233</v>
          </cell>
          <cell r="O15">
            <v>1090</v>
          </cell>
          <cell r="P15">
            <v>629</v>
          </cell>
          <cell r="Q15">
            <v>354</v>
          </cell>
          <cell r="R15">
            <v>165</v>
          </cell>
          <cell r="S15">
            <v>55</v>
          </cell>
        </row>
        <row r="16">
          <cell r="C16">
            <v>627</v>
          </cell>
          <cell r="D16">
            <v>3246</v>
          </cell>
          <cell r="E16">
            <v>4292</v>
          </cell>
          <cell r="F16">
            <v>1659</v>
          </cell>
          <cell r="G16">
            <v>1125</v>
          </cell>
          <cell r="H16">
            <v>1095</v>
          </cell>
          <cell r="I16">
            <v>2797</v>
          </cell>
          <cell r="J16">
            <v>3886</v>
          </cell>
          <cell r="K16">
            <v>8451</v>
          </cell>
          <cell r="L16">
            <v>6981</v>
          </cell>
          <cell r="M16">
            <v>9381</v>
          </cell>
          <cell r="N16">
            <v>3350</v>
          </cell>
          <cell r="O16">
            <v>1309</v>
          </cell>
          <cell r="P16">
            <v>760</v>
          </cell>
          <cell r="Q16">
            <v>527</v>
          </cell>
          <cell r="R16">
            <v>236</v>
          </cell>
          <cell r="S16">
            <v>84</v>
          </cell>
        </row>
        <row r="17">
          <cell r="C17">
            <v>596</v>
          </cell>
          <cell r="D17">
            <v>3275</v>
          </cell>
          <cell r="E17">
            <v>4701</v>
          </cell>
          <cell r="F17">
            <v>1817</v>
          </cell>
          <cell r="G17">
            <v>1063</v>
          </cell>
          <cell r="H17">
            <v>1039</v>
          </cell>
          <cell r="I17">
            <v>2350</v>
          </cell>
          <cell r="J17">
            <v>3287</v>
          </cell>
          <cell r="K17">
            <v>7942</v>
          </cell>
          <cell r="L17">
            <v>7851</v>
          </cell>
          <cell r="M17">
            <v>10169</v>
          </cell>
          <cell r="N17">
            <v>2872</v>
          </cell>
          <cell r="O17">
            <v>1259</v>
          </cell>
          <cell r="P17">
            <v>1125</v>
          </cell>
          <cell r="Q17">
            <v>926</v>
          </cell>
          <cell r="R17">
            <v>433</v>
          </cell>
          <cell r="S17">
            <v>129</v>
          </cell>
        </row>
        <row r="18">
          <cell r="C18">
            <v>592</v>
          </cell>
          <cell r="D18">
            <v>3222</v>
          </cell>
          <cell r="E18">
            <v>4899</v>
          </cell>
          <cell r="F18">
            <v>1938</v>
          </cell>
          <cell r="G18">
            <v>1204</v>
          </cell>
          <cell r="H18">
            <v>1195</v>
          </cell>
          <cell r="I18">
            <v>2663</v>
          </cell>
          <cell r="J18">
            <v>3084</v>
          </cell>
          <cell r="K18">
            <v>7292</v>
          </cell>
          <cell r="L18">
            <v>8056</v>
          </cell>
          <cell r="M18">
            <v>10671</v>
          </cell>
          <cell r="N18">
            <v>3707</v>
          </cell>
          <cell r="O18">
            <v>1557</v>
          </cell>
          <cell r="P18">
            <v>1052</v>
          </cell>
          <cell r="Q18">
            <v>734</v>
          </cell>
          <cell r="R18">
            <v>421</v>
          </cell>
          <cell r="S18">
            <v>172</v>
          </cell>
        </row>
        <row r="19">
          <cell r="C19">
            <v>506</v>
          </cell>
          <cell r="D19">
            <v>2556</v>
          </cell>
          <cell r="E19">
            <v>4025</v>
          </cell>
          <cell r="F19">
            <v>1713</v>
          </cell>
          <cell r="G19">
            <v>1146</v>
          </cell>
          <cell r="H19">
            <v>1085</v>
          </cell>
          <cell r="I19">
            <v>2494</v>
          </cell>
          <cell r="J19">
            <v>2437</v>
          </cell>
          <cell r="K19">
            <v>5815</v>
          </cell>
          <cell r="L19">
            <v>5568</v>
          </cell>
          <cell r="M19">
            <v>8100</v>
          </cell>
          <cell r="N19">
            <v>2211</v>
          </cell>
          <cell r="O19">
            <v>765</v>
          </cell>
          <cell r="P19">
            <v>352</v>
          </cell>
          <cell r="Q19">
            <v>208</v>
          </cell>
          <cell r="R19">
            <v>88</v>
          </cell>
          <cell r="S19">
            <v>42</v>
          </cell>
        </row>
        <row r="20">
          <cell r="C20">
            <v>6</v>
          </cell>
          <cell r="D20">
            <v>86</v>
          </cell>
          <cell r="E20">
            <v>193</v>
          </cell>
          <cell r="F20">
            <v>55</v>
          </cell>
          <cell r="G20">
            <v>25</v>
          </cell>
          <cell r="H20">
            <v>22</v>
          </cell>
          <cell r="I20">
            <v>104</v>
          </cell>
          <cell r="J20">
            <v>195</v>
          </cell>
          <cell r="K20">
            <v>594</v>
          </cell>
          <cell r="L20">
            <v>518</v>
          </cell>
          <cell r="M20">
            <v>459</v>
          </cell>
          <cell r="N20">
            <v>59</v>
          </cell>
          <cell r="O20">
            <v>28</v>
          </cell>
          <cell r="P20">
            <v>18</v>
          </cell>
          <cell r="Q20">
            <v>13</v>
          </cell>
          <cell r="R20">
            <v>7</v>
          </cell>
          <cell r="S20">
            <v>4</v>
          </cell>
        </row>
        <row r="26">
          <cell r="C26">
            <v>4</v>
          </cell>
          <cell r="D26">
            <v>13</v>
          </cell>
          <cell r="E26">
            <v>16</v>
          </cell>
          <cell r="F26">
            <v>6</v>
          </cell>
          <cell r="G26">
            <v>4</v>
          </cell>
          <cell r="H26">
            <v>16</v>
          </cell>
          <cell r="I26">
            <v>316</v>
          </cell>
          <cell r="J26">
            <v>381</v>
          </cell>
          <cell r="K26">
            <v>392</v>
          </cell>
          <cell r="L26">
            <v>139</v>
          </cell>
          <cell r="M26">
            <v>143</v>
          </cell>
          <cell r="N26">
            <v>26</v>
          </cell>
          <cell r="O26">
            <v>6</v>
          </cell>
          <cell r="P26">
            <v>3</v>
          </cell>
          <cell r="Q26">
            <v>2</v>
          </cell>
          <cell r="R26">
            <v>4</v>
          </cell>
          <cell r="S26">
            <v>0</v>
          </cell>
        </row>
        <row r="29">
          <cell r="C29">
            <v>5</v>
          </cell>
          <cell r="D29">
            <v>23</v>
          </cell>
          <cell r="E29">
            <v>61</v>
          </cell>
          <cell r="F29">
            <v>21</v>
          </cell>
          <cell r="G29">
            <v>27</v>
          </cell>
          <cell r="H29">
            <v>15</v>
          </cell>
          <cell r="I29">
            <v>25</v>
          </cell>
          <cell r="J29">
            <v>32</v>
          </cell>
          <cell r="K29">
            <v>77</v>
          </cell>
          <cell r="L29">
            <v>116</v>
          </cell>
          <cell r="M29">
            <v>195</v>
          </cell>
          <cell r="N29">
            <v>55</v>
          </cell>
          <cell r="O29">
            <v>24</v>
          </cell>
          <cell r="P29">
            <v>14</v>
          </cell>
          <cell r="Q29">
            <v>9</v>
          </cell>
          <cell r="R29">
            <v>2</v>
          </cell>
          <cell r="S29">
            <v>0</v>
          </cell>
        </row>
        <row r="30">
          <cell r="C30">
            <v>6</v>
          </cell>
          <cell r="D30">
            <v>49</v>
          </cell>
          <cell r="E30">
            <v>70</v>
          </cell>
          <cell r="F30">
            <v>26</v>
          </cell>
          <cell r="G30">
            <v>15</v>
          </cell>
          <cell r="H30">
            <v>19</v>
          </cell>
          <cell r="I30">
            <v>49</v>
          </cell>
          <cell r="J30">
            <v>39</v>
          </cell>
          <cell r="K30">
            <v>103</v>
          </cell>
          <cell r="L30">
            <v>122</v>
          </cell>
          <cell r="M30">
            <v>240</v>
          </cell>
          <cell r="N30">
            <v>55</v>
          </cell>
          <cell r="O30">
            <v>12</v>
          </cell>
          <cell r="P30">
            <v>12</v>
          </cell>
          <cell r="Q30">
            <v>4</v>
          </cell>
          <cell r="R30">
            <v>5</v>
          </cell>
          <cell r="S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2</v>
          </cell>
          <cell r="G33">
            <v>3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3</v>
          </cell>
          <cell r="M33">
            <v>8</v>
          </cell>
          <cell r="N33">
            <v>3</v>
          </cell>
          <cell r="O33">
            <v>4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2</v>
          </cell>
          <cell r="D34">
            <v>0</v>
          </cell>
          <cell r="E34">
            <v>3</v>
          </cell>
          <cell r="F34">
            <v>0</v>
          </cell>
          <cell r="G34">
            <v>0</v>
          </cell>
          <cell r="H34">
            <v>2</v>
          </cell>
          <cell r="I34">
            <v>1</v>
          </cell>
          <cell r="J34">
            <v>3</v>
          </cell>
          <cell r="K34">
            <v>5</v>
          </cell>
          <cell r="L34">
            <v>13</v>
          </cell>
          <cell r="M34">
            <v>10</v>
          </cell>
          <cell r="N34">
            <v>5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-1</v>
          </cell>
          <cell r="W5">
            <v>13</v>
          </cell>
          <cell r="X5">
            <v>7</v>
          </cell>
          <cell r="Y5">
            <v>11</v>
          </cell>
          <cell r="Z5">
            <v>5</v>
          </cell>
        </row>
        <row r="6">
          <cell r="U6">
            <v>3</v>
          </cell>
          <cell r="V6">
            <v>2</v>
          </cell>
          <cell r="W6">
            <v>4</v>
          </cell>
          <cell r="X6">
            <v>-6</v>
          </cell>
          <cell r="Y6">
            <v>-11</v>
          </cell>
          <cell r="Z6">
            <v>-6</v>
          </cell>
        </row>
        <row r="7">
          <cell r="U7">
            <v>-12</v>
          </cell>
          <cell r="V7">
            <v>-6</v>
          </cell>
          <cell r="W7">
            <v>-2</v>
          </cell>
          <cell r="X7">
            <v>-5</v>
          </cell>
          <cell r="Y7">
            <v>-10</v>
          </cell>
          <cell r="Z7">
            <v>-1</v>
          </cell>
        </row>
        <row r="8">
          <cell r="U8">
            <v>-7</v>
          </cell>
          <cell r="V8">
            <v>-8</v>
          </cell>
          <cell r="W8">
            <v>-15</v>
          </cell>
          <cell r="X8">
            <v>-25</v>
          </cell>
          <cell r="Y8">
            <v>-20</v>
          </cell>
          <cell r="Z8">
            <v>-20</v>
          </cell>
        </row>
        <row r="9">
          <cell r="U9">
            <v>6</v>
          </cell>
          <cell r="V9">
            <v>6</v>
          </cell>
          <cell r="W9">
            <v>3</v>
          </cell>
          <cell r="X9">
            <v>5</v>
          </cell>
          <cell r="Y9">
            <v>-7</v>
          </cell>
          <cell r="Z9">
            <v>10</v>
          </cell>
        </row>
        <row r="10">
          <cell r="U10">
            <v>-7</v>
          </cell>
          <cell r="V10">
            <v>-3</v>
          </cell>
          <cell r="W10">
            <v>-7</v>
          </cell>
          <cell r="X10">
            <v>-18</v>
          </cell>
          <cell r="Y10">
            <v>-14</v>
          </cell>
          <cell r="Z10">
            <v>-20</v>
          </cell>
        </row>
        <row r="11">
          <cell r="U11">
            <v>-3</v>
          </cell>
          <cell r="V11">
            <v>7</v>
          </cell>
          <cell r="W11">
            <v>0</v>
          </cell>
          <cell r="X11">
            <v>9</v>
          </cell>
          <cell r="Y11">
            <v>-11</v>
          </cell>
          <cell r="Z11">
            <v>16</v>
          </cell>
        </row>
        <row r="12">
          <cell r="U12">
            <v>8</v>
          </cell>
          <cell r="V12">
            <v>11</v>
          </cell>
          <cell r="W12">
            <v>12</v>
          </cell>
          <cell r="X12">
            <v>5</v>
          </cell>
          <cell r="Y12">
            <v>11</v>
          </cell>
          <cell r="Z12">
            <v>6</v>
          </cell>
        </row>
        <row r="13">
          <cell r="U13">
            <v>4</v>
          </cell>
          <cell r="V13">
            <v>1</v>
          </cell>
          <cell r="W13">
            <v>5</v>
          </cell>
          <cell r="X13">
            <v>25</v>
          </cell>
          <cell r="Y13">
            <v>21</v>
          </cell>
          <cell r="Z13">
            <v>13</v>
          </cell>
        </row>
        <row r="14">
          <cell r="U14">
            <v>-6</v>
          </cell>
          <cell r="V14">
            <v>-4</v>
          </cell>
          <cell r="W14">
            <v>-22</v>
          </cell>
          <cell r="X14">
            <v>-18</v>
          </cell>
          <cell r="Y14">
            <v>-18</v>
          </cell>
          <cell r="Z14">
            <v>-14</v>
          </cell>
        </row>
        <row r="15">
          <cell r="U15">
            <v>-2</v>
          </cell>
          <cell r="V15">
            <v>-9</v>
          </cell>
          <cell r="W15">
            <v>7</v>
          </cell>
          <cell r="X15">
            <v>-17</v>
          </cell>
          <cell r="Y15">
            <v>-21</v>
          </cell>
          <cell r="Z15">
            <v>-15</v>
          </cell>
        </row>
        <row r="16">
          <cell r="U16">
            <v>15</v>
          </cell>
          <cell r="V16">
            <v>8</v>
          </cell>
          <cell r="W16">
            <v>-1</v>
          </cell>
          <cell r="X16">
            <v>-1</v>
          </cell>
          <cell r="Y16">
            <v>3</v>
          </cell>
          <cell r="Z16">
            <v>4</v>
          </cell>
        </row>
        <row r="17">
          <cell r="U17">
            <v>3</v>
          </cell>
          <cell r="V17">
            <v>-4</v>
          </cell>
          <cell r="W17">
            <v>4</v>
          </cell>
          <cell r="X17">
            <v>16</v>
          </cell>
          <cell r="Y17">
            <v>37</v>
          </cell>
          <cell r="Z17">
            <v>15</v>
          </cell>
        </row>
        <row r="18">
          <cell r="U18">
            <v>17</v>
          </cell>
          <cell r="V18">
            <v>16</v>
          </cell>
          <cell r="W18">
            <v>6</v>
          </cell>
          <cell r="X18">
            <v>28</v>
          </cell>
          <cell r="Y18">
            <v>34</v>
          </cell>
          <cell r="Z18">
            <v>14</v>
          </cell>
        </row>
        <row r="19">
          <cell r="U19">
            <v>2</v>
          </cell>
          <cell r="V19">
            <v>0</v>
          </cell>
          <cell r="W19">
            <v>3</v>
          </cell>
          <cell r="X19">
            <v>0</v>
          </cell>
          <cell r="Y19">
            <v>-4</v>
          </cell>
          <cell r="Z19">
            <v>-3</v>
          </cell>
        </row>
        <row r="23">
          <cell r="N23">
            <v>6</v>
          </cell>
          <cell r="O23">
            <v>4</v>
          </cell>
          <cell r="P23">
            <v>4</v>
          </cell>
          <cell r="Q23">
            <v>0</v>
          </cell>
          <cell r="R23">
            <v>0</v>
          </cell>
          <cell r="S23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 T3-2020A.XLS"/>
      <sheetName val="MAL2019B.XLS"/>
      <sheetName val="Befolkning pr. 01.01.2020"/>
      <sheetName val="Ark1"/>
    </sheetNames>
    <sheetDataSet>
      <sheetData sheetId="0">
        <row r="105">
          <cell r="F105">
            <v>959</v>
          </cell>
        </row>
        <row r="122">
          <cell r="D122">
            <v>3</v>
          </cell>
          <cell r="E122">
            <v>1</v>
          </cell>
          <cell r="F122">
            <v>5</v>
          </cell>
          <cell r="G122">
            <v>27.333333333333332</v>
          </cell>
          <cell r="H122">
            <v>265</v>
          </cell>
        </row>
        <row r="129">
          <cell r="D129">
            <v>4</v>
          </cell>
          <cell r="E129">
            <v>1</v>
          </cell>
          <cell r="F129">
            <v>5.25</v>
          </cell>
          <cell r="G129">
            <v>48</v>
          </cell>
          <cell r="H129">
            <v>385</v>
          </cell>
        </row>
        <row r="136">
          <cell r="D136">
            <v>2</v>
          </cell>
          <cell r="E136">
            <v>0</v>
          </cell>
          <cell r="F136">
            <v>6</v>
          </cell>
          <cell r="G136">
            <v>80</v>
          </cell>
          <cell r="H136">
            <v>279</v>
          </cell>
        </row>
        <row r="145">
          <cell r="D145">
            <v>1</v>
          </cell>
          <cell r="E145">
            <v>1</v>
          </cell>
          <cell r="F145">
            <v>5</v>
          </cell>
          <cell r="G145">
            <v>80</v>
          </cell>
          <cell r="H145">
            <v>10821</v>
          </cell>
        </row>
        <row r="152"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5"/>
  <sheetViews>
    <sheetView showGridLines="0" tabSelected="1" zoomScaleNormal="100" zoomScalePageLayoutView="120" workbookViewId="0">
      <selection activeCell="I11" sqref="I11"/>
    </sheetView>
  </sheetViews>
  <sheetFormatPr baseColWidth="10" defaultColWidth="11.4609375" defaultRowHeight="11.6" x14ac:dyDescent="0.3"/>
  <cols>
    <col min="1" max="1" width="4.84375" style="3" customWidth="1"/>
    <col min="2" max="2" width="22" style="1" bestFit="1" customWidth="1"/>
    <col min="3" max="3" width="10.4609375" style="1" customWidth="1"/>
    <col min="4" max="4" width="8.69140625" style="1" customWidth="1"/>
    <col min="5" max="5" width="10.3046875" style="1" customWidth="1"/>
    <col min="6" max="6" width="13.84375" style="1" customWidth="1"/>
    <col min="7" max="7" width="10.4609375" style="1" customWidth="1"/>
    <col min="8" max="16384" width="11.4609375" style="1"/>
  </cols>
  <sheetData>
    <row r="1" spans="1:8" x14ac:dyDescent="0.3">
      <c r="A1" s="27" t="s">
        <v>80</v>
      </c>
      <c r="B1" s="28"/>
      <c r="H1" s="1" t="s">
        <v>169</v>
      </c>
    </row>
    <row r="2" spans="1:8" x14ac:dyDescent="0.3">
      <c r="A2" s="2" t="s">
        <v>0</v>
      </c>
    </row>
    <row r="4" spans="1:8" x14ac:dyDescent="0.3">
      <c r="A4" s="4" t="str">
        <f>A10</f>
        <v>Tabell 2-B-1-C- Kommunale fritidsklubber og lignende for barn og ungdom under 14 år</v>
      </c>
    </row>
    <row r="5" spans="1:8" x14ac:dyDescent="0.3">
      <c r="A5" s="4" t="str">
        <f>A37</f>
        <v>Tabell 2-B-1-C2 - Kommunale fritidsklubber og lignende for barn og ungdom 14 - 18 år</v>
      </c>
    </row>
    <row r="6" spans="1:8" x14ac:dyDescent="0.3">
      <c r="A6" s="4" t="str">
        <f>A65</f>
        <v>Tabell 2-B-1-C3 - Ungdomssentre med høyere aldersgrense enn 18 år</v>
      </c>
    </row>
    <row r="7" spans="1:8" x14ac:dyDescent="0.3">
      <c r="A7" s="4" t="str">
        <f>A93</f>
        <v>Tabell 2-B-1-C4 - Ungdomstiltak rettet mot særskilte aktiviteter    *)</v>
      </c>
    </row>
    <row r="8" spans="1:8" x14ac:dyDescent="0.3">
      <c r="A8" s="4" t="str">
        <f>A121</f>
        <v>Tabell 2-B-1-C5 - Kommunalt støttede fritidstiltak for barn og ungdom opp til 18 år</v>
      </c>
    </row>
    <row r="9" spans="1:8" x14ac:dyDescent="0.3">
      <c r="A9" s="4"/>
    </row>
    <row r="10" spans="1:8" s="5" customFormat="1" ht="12" thickBot="1" x14ac:dyDescent="0.35">
      <c r="A10" s="29" t="s">
        <v>93</v>
      </c>
    </row>
    <row r="11" spans="1:8" s="5" customFormat="1" ht="35.15" thickBot="1" x14ac:dyDescent="0.35">
      <c r="A11" s="328" t="s">
        <v>1</v>
      </c>
      <c r="B11" s="329" t="s">
        <v>2</v>
      </c>
      <c r="C11" s="529" t="s">
        <v>94</v>
      </c>
      <c r="D11" s="529" t="s">
        <v>95</v>
      </c>
      <c r="E11" s="529" t="s">
        <v>96</v>
      </c>
      <c r="F11" s="529" t="s">
        <v>97</v>
      </c>
      <c r="G11" s="530" t="s">
        <v>98</v>
      </c>
    </row>
    <row r="12" spans="1:8" x14ac:dyDescent="0.3">
      <c r="A12" s="330">
        <v>1</v>
      </c>
      <c r="B12" s="331" t="s">
        <v>3</v>
      </c>
      <c r="C12" s="531">
        <f>'[3]MAL T3-2020A.XLS'!$D$122</f>
        <v>3</v>
      </c>
      <c r="D12" s="532">
        <f>'[3]MAL T3-2020A.XLS'!$E$122</f>
        <v>1</v>
      </c>
      <c r="E12" s="532">
        <f>'[3]MAL T3-2020A.XLS'!$F$122</f>
        <v>5</v>
      </c>
      <c r="F12" s="532">
        <f>'[3]MAL T3-2020A.XLS'!$G$122</f>
        <v>27.333333333333332</v>
      </c>
      <c r="G12" s="533">
        <f>'[3]MAL T3-2020A.XLS'!$H$122</f>
        <v>265</v>
      </c>
    </row>
    <row r="13" spans="1:8" x14ac:dyDescent="0.3">
      <c r="A13" s="332">
        <v>2</v>
      </c>
      <c r="B13" s="13" t="s">
        <v>4</v>
      </c>
      <c r="C13" s="534">
        <v>3</v>
      </c>
      <c r="D13" s="535">
        <v>3</v>
      </c>
      <c r="E13" s="535">
        <v>3.6666666666666665</v>
      </c>
      <c r="F13" s="535">
        <v>0</v>
      </c>
      <c r="G13" s="536">
        <v>535</v>
      </c>
    </row>
    <row r="14" spans="1:8" x14ac:dyDescent="0.3">
      <c r="A14" s="332">
        <v>3</v>
      </c>
      <c r="B14" s="13" t="s">
        <v>5</v>
      </c>
      <c r="C14" s="534">
        <v>3</v>
      </c>
      <c r="D14" s="535">
        <v>0</v>
      </c>
      <c r="E14" s="535">
        <v>2</v>
      </c>
      <c r="F14" s="535">
        <v>0</v>
      </c>
      <c r="G14" s="536">
        <v>360</v>
      </c>
    </row>
    <row r="15" spans="1:8" x14ac:dyDescent="0.3">
      <c r="A15" s="332">
        <v>4</v>
      </c>
      <c r="B15" s="13" t="s">
        <v>6</v>
      </c>
      <c r="C15" s="534">
        <v>3</v>
      </c>
      <c r="D15" s="535">
        <v>0</v>
      </c>
      <c r="E15" s="535">
        <v>5</v>
      </c>
      <c r="F15" s="535">
        <v>0.66666666666666663</v>
      </c>
      <c r="G15" s="536">
        <v>377</v>
      </c>
    </row>
    <row r="16" spans="1:8" x14ac:dyDescent="0.3">
      <c r="A16" s="332">
        <v>5</v>
      </c>
      <c r="B16" s="13" t="s">
        <v>7</v>
      </c>
      <c r="C16" s="534">
        <v>3</v>
      </c>
      <c r="D16" s="535">
        <v>2</v>
      </c>
      <c r="E16" s="535">
        <v>2.3333333333333335</v>
      </c>
      <c r="F16" s="535">
        <v>0</v>
      </c>
      <c r="G16" s="536">
        <v>88</v>
      </c>
    </row>
    <row r="17" spans="1:9" x14ac:dyDescent="0.3">
      <c r="A17" s="332">
        <v>6</v>
      </c>
      <c r="B17" s="13" t="s">
        <v>8</v>
      </c>
      <c r="C17" s="534">
        <v>1</v>
      </c>
      <c r="D17" s="535">
        <v>0</v>
      </c>
      <c r="E17" s="535">
        <v>1</v>
      </c>
      <c r="F17" s="535">
        <v>0</v>
      </c>
      <c r="G17" s="536">
        <v>23</v>
      </c>
    </row>
    <row r="18" spans="1:9" x14ac:dyDescent="0.3">
      <c r="A18" s="332">
        <v>7</v>
      </c>
      <c r="B18" s="13" t="s">
        <v>9</v>
      </c>
      <c r="C18" s="534">
        <v>1</v>
      </c>
      <c r="D18" s="535">
        <v>1</v>
      </c>
      <c r="E18" s="535">
        <v>1</v>
      </c>
      <c r="F18" s="535">
        <v>0</v>
      </c>
      <c r="G18" s="536">
        <v>30</v>
      </c>
    </row>
    <row r="19" spans="1:9" x14ac:dyDescent="0.3">
      <c r="A19" s="332">
        <v>8</v>
      </c>
      <c r="B19" s="13" t="s">
        <v>10</v>
      </c>
      <c r="C19" s="534">
        <v>3</v>
      </c>
      <c r="D19" s="535">
        <v>0</v>
      </c>
      <c r="E19" s="535">
        <v>4.333333333333333</v>
      </c>
      <c r="F19" s="535">
        <v>6</v>
      </c>
      <c r="G19" s="536">
        <v>650</v>
      </c>
    </row>
    <row r="20" spans="1:9" x14ac:dyDescent="0.3">
      <c r="A20" s="332">
        <v>9</v>
      </c>
      <c r="B20" s="13" t="s">
        <v>11</v>
      </c>
      <c r="C20" s="534">
        <v>3</v>
      </c>
      <c r="D20" s="535">
        <v>1</v>
      </c>
      <c r="E20" s="535">
        <v>5.666666666666667</v>
      </c>
      <c r="F20" s="535">
        <v>0</v>
      </c>
      <c r="G20" s="536">
        <v>1000</v>
      </c>
    </row>
    <row r="21" spans="1:9" x14ac:dyDescent="0.3">
      <c r="A21" s="332">
        <v>10</v>
      </c>
      <c r="B21" s="13" t="s">
        <v>12</v>
      </c>
      <c r="C21" s="534">
        <v>4</v>
      </c>
      <c r="D21" s="535">
        <v>4</v>
      </c>
      <c r="E21" s="535">
        <v>1</v>
      </c>
      <c r="F21" s="535">
        <v>0</v>
      </c>
      <c r="G21" s="536">
        <v>204</v>
      </c>
    </row>
    <row r="22" spans="1:9" x14ac:dyDescent="0.3">
      <c r="A22" s="332">
        <v>11</v>
      </c>
      <c r="B22" s="13" t="s">
        <v>13</v>
      </c>
      <c r="C22" s="534">
        <v>3</v>
      </c>
      <c r="D22" s="535">
        <v>2</v>
      </c>
      <c r="E22" s="535">
        <v>2</v>
      </c>
      <c r="F22" s="535">
        <v>2.6666666666666665</v>
      </c>
      <c r="G22" s="536">
        <v>218</v>
      </c>
    </row>
    <row r="23" spans="1:9" x14ac:dyDescent="0.3">
      <c r="A23" s="332">
        <v>12</v>
      </c>
      <c r="B23" s="13" t="s">
        <v>14</v>
      </c>
      <c r="C23" s="534">
        <v>8</v>
      </c>
      <c r="D23" s="535">
        <v>8</v>
      </c>
      <c r="E23" s="535">
        <v>5.8875000000000002</v>
      </c>
      <c r="F23" s="535">
        <v>11.25</v>
      </c>
      <c r="G23" s="536">
        <v>1952</v>
      </c>
    </row>
    <row r="24" spans="1:9" x14ac:dyDescent="0.3">
      <c r="A24" s="332">
        <v>13</v>
      </c>
      <c r="B24" s="13" t="s">
        <v>15</v>
      </c>
      <c r="C24" s="534">
        <v>4</v>
      </c>
      <c r="D24" s="535">
        <v>4</v>
      </c>
      <c r="E24" s="535">
        <v>1.5</v>
      </c>
      <c r="F24" s="535">
        <v>0.5</v>
      </c>
      <c r="G24" s="536">
        <v>149</v>
      </c>
    </row>
    <row r="25" spans="1:9" x14ac:dyDescent="0.3">
      <c r="A25" s="332">
        <v>14</v>
      </c>
      <c r="B25" s="13" t="s">
        <v>16</v>
      </c>
      <c r="C25" s="534">
        <v>2</v>
      </c>
      <c r="D25" s="535">
        <v>2</v>
      </c>
      <c r="E25" s="535">
        <v>1</v>
      </c>
      <c r="F25" s="535">
        <v>0</v>
      </c>
      <c r="G25" s="536">
        <v>55</v>
      </c>
    </row>
    <row r="26" spans="1:9" ht="12" thickBot="1" x14ac:dyDescent="0.35">
      <c r="A26" s="333">
        <v>15</v>
      </c>
      <c r="B26" s="334" t="s">
        <v>17</v>
      </c>
      <c r="C26" s="537">
        <v>4</v>
      </c>
      <c r="D26" s="538">
        <v>3</v>
      </c>
      <c r="E26" s="538">
        <v>3.5</v>
      </c>
      <c r="F26" s="538">
        <v>2.5</v>
      </c>
      <c r="G26" s="539">
        <v>395</v>
      </c>
    </row>
    <row r="27" spans="1:9" s="16" customFormat="1" ht="12.9" x14ac:dyDescent="0.35">
      <c r="A27" s="31"/>
      <c r="B27" s="32" t="s">
        <v>200</v>
      </c>
      <c r="C27" s="527">
        <f>SUM(C12:C26)</f>
        <v>48</v>
      </c>
      <c r="D27" s="527">
        <f>SUM(D12:D26)</f>
        <v>31</v>
      </c>
      <c r="E27" s="527">
        <f>SUM(E12:E26)</f>
        <v>44.887500000000003</v>
      </c>
      <c r="F27" s="527">
        <f>SUM(F12:F26)</f>
        <v>50.916666666666664</v>
      </c>
      <c r="G27" s="528">
        <f>SUM(G12:G26)</f>
        <v>6301</v>
      </c>
      <c r="I27" s="540"/>
    </row>
    <row r="28" spans="1:9" s="84" customFormat="1" ht="12.9" x14ac:dyDescent="0.35">
      <c r="A28" s="113"/>
      <c r="B28" s="114" t="s">
        <v>192</v>
      </c>
      <c r="C28" s="115">
        <v>68</v>
      </c>
      <c r="D28" s="115">
        <v>31</v>
      </c>
      <c r="E28" s="115">
        <v>35.918181818181822</v>
      </c>
      <c r="F28" s="115">
        <v>40.159090909090907</v>
      </c>
      <c r="G28" s="116">
        <v>8466</v>
      </c>
      <c r="I28" s="540"/>
    </row>
    <row r="29" spans="1:9" s="84" customFormat="1" ht="12.9" x14ac:dyDescent="0.35">
      <c r="A29" s="113"/>
      <c r="B29" s="114" t="s">
        <v>179</v>
      </c>
      <c r="C29" s="115">
        <v>54</v>
      </c>
      <c r="D29" s="115">
        <v>35</v>
      </c>
      <c r="E29" s="115">
        <v>42.716666666666661</v>
      </c>
      <c r="F29" s="115">
        <v>99.233333333333334</v>
      </c>
      <c r="G29" s="116">
        <v>8232</v>
      </c>
      <c r="I29" s="540"/>
    </row>
    <row r="30" spans="1:9" s="84" customFormat="1" x14ac:dyDescent="0.3">
      <c r="A30" s="113"/>
      <c r="B30" s="114" t="s">
        <v>174</v>
      </c>
      <c r="C30" s="115">
        <v>43</v>
      </c>
      <c r="D30" s="115">
        <v>26</v>
      </c>
      <c r="E30" s="115">
        <v>40.233333333333334</v>
      </c>
      <c r="F30" s="115">
        <v>82.666666666666671</v>
      </c>
      <c r="G30" s="116">
        <v>7412</v>
      </c>
    </row>
    <row r="31" spans="1:9" s="84" customFormat="1" x14ac:dyDescent="0.3">
      <c r="A31" s="113"/>
      <c r="B31" s="114" t="s">
        <v>170</v>
      </c>
      <c r="C31" s="115">
        <v>49</v>
      </c>
      <c r="D31" s="115">
        <v>23</v>
      </c>
      <c r="E31" s="115">
        <v>38.110714285714288</v>
      </c>
      <c r="F31" s="115">
        <v>65.33214285714287</v>
      </c>
      <c r="G31" s="116">
        <v>6195</v>
      </c>
    </row>
    <row r="32" spans="1:9" s="84" customFormat="1" x14ac:dyDescent="0.3">
      <c r="A32" s="113"/>
      <c r="B32" s="114" t="s">
        <v>165</v>
      </c>
      <c r="C32" s="115">
        <v>42</v>
      </c>
      <c r="D32" s="115">
        <v>24</v>
      </c>
      <c r="E32" s="115">
        <v>40.741666666666674</v>
      </c>
      <c r="F32" s="115">
        <v>38.633333333333333</v>
      </c>
      <c r="G32" s="116">
        <v>6525</v>
      </c>
    </row>
    <row r="33" spans="1:7" s="84" customFormat="1" x14ac:dyDescent="0.3">
      <c r="A33" s="113"/>
      <c r="B33" s="114" t="s">
        <v>134</v>
      </c>
      <c r="C33" s="115">
        <v>51</v>
      </c>
      <c r="D33" s="115">
        <v>21</v>
      </c>
      <c r="E33" s="115">
        <v>36.238095238095241</v>
      </c>
      <c r="F33" s="115">
        <v>25.411904761904758</v>
      </c>
      <c r="G33" s="116">
        <v>13978</v>
      </c>
    </row>
    <row r="34" spans="1:7" s="84" customFormat="1" ht="12" thickBot="1" x14ac:dyDescent="0.35">
      <c r="A34" s="323"/>
      <c r="B34" s="324" t="s">
        <v>79</v>
      </c>
      <c r="C34" s="272">
        <v>49</v>
      </c>
      <c r="D34" s="272">
        <v>19</v>
      </c>
      <c r="E34" s="272">
        <v>39.450000000000003</v>
      </c>
      <c r="F34" s="272">
        <v>23.4</v>
      </c>
      <c r="G34" s="273">
        <v>4829</v>
      </c>
    </row>
    <row r="37" spans="1:7" s="5" customFormat="1" ht="12" thickBot="1" x14ac:dyDescent="0.35">
      <c r="A37" s="29" t="s">
        <v>99</v>
      </c>
    </row>
    <row r="38" spans="1:7" s="5" customFormat="1" ht="35.15" thickBot="1" x14ac:dyDescent="0.35">
      <c r="A38" s="328" t="s">
        <v>1</v>
      </c>
      <c r="B38" s="329" t="s">
        <v>2</v>
      </c>
      <c r="C38" s="529" t="s">
        <v>94</v>
      </c>
      <c r="D38" s="529" t="s">
        <v>95</v>
      </c>
      <c r="E38" s="529" t="s">
        <v>96</v>
      </c>
      <c r="F38" s="529" t="s">
        <v>97</v>
      </c>
      <c r="G38" s="530" t="s">
        <v>98</v>
      </c>
    </row>
    <row r="39" spans="1:7" x14ac:dyDescent="0.3">
      <c r="A39" s="330">
        <v>1</v>
      </c>
      <c r="B39" s="331" t="s">
        <v>3</v>
      </c>
      <c r="C39" s="531">
        <f>'[3]MAL T3-2020A.XLS'!$D$129</f>
        <v>4</v>
      </c>
      <c r="D39" s="532">
        <f>'[3]MAL T3-2020A.XLS'!$E$129</f>
        <v>1</v>
      </c>
      <c r="E39" s="532">
        <f>'[3]MAL T3-2020A.XLS'!$F$129</f>
        <v>5.25</v>
      </c>
      <c r="F39" s="532">
        <f>'[3]MAL T3-2020A.XLS'!$G$129</f>
        <v>48</v>
      </c>
      <c r="G39" s="533">
        <f>'[3]MAL T3-2020A.XLS'!$H$129</f>
        <v>385</v>
      </c>
    </row>
    <row r="40" spans="1:7" x14ac:dyDescent="0.3">
      <c r="A40" s="332">
        <v>2</v>
      </c>
      <c r="B40" s="13" t="s">
        <v>4</v>
      </c>
      <c r="C40" s="534">
        <v>2</v>
      </c>
      <c r="D40" s="535">
        <v>0</v>
      </c>
      <c r="E40" s="535">
        <v>0</v>
      </c>
      <c r="F40" s="535">
        <v>0</v>
      </c>
      <c r="G40" s="536">
        <v>300</v>
      </c>
    </row>
    <row r="41" spans="1:7" x14ac:dyDescent="0.3">
      <c r="A41" s="332">
        <v>3</v>
      </c>
      <c r="B41" s="13" t="s">
        <v>5</v>
      </c>
      <c r="C41" s="534">
        <v>3</v>
      </c>
      <c r="D41" s="535">
        <v>0</v>
      </c>
      <c r="E41" s="535">
        <v>2</v>
      </c>
      <c r="F41" s="535">
        <v>0</v>
      </c>
      <c r="G41" s="536">
        <v>100</v>
      </c>
    </row>
    <row r="42" spans="1:7" x14ac:dyDescent="0.3">
      <c r="A42" s="332">
        <v>4</v>
      </c>
      <c r="B42" s="13" t="s">
        <v>6</v>
      </c>
      <c r="C42" s="534">
        <v>1</v>
      </c>
      <c r="D42" s="535">
        <v>0</v>
      </c>
      <c r="E42" s="535">
        <v>4</v>
      </c>
      <c r="F42" s="535">
        <v>0</v>
      </c>
      <c r="G42" s="536">
        <v>450</v>
      </c>
    </row>
    <row r="43" spans="1:7" x14ac:dyDescent="0.3">
      <c r="A43" s="332">
        <v>5</v>
      </c>
      <c r="B43" s="13" t="s">
        <v>7</v>
      </c>
      <c r="C43" s="534">
        <v>2</v>
      </c>
      <c r="D43" s="535">
        <v>2</v>
      </c>
      <c r="E43" s="535">
        <v>2.5</v>
      </c>
      <c r="F43" s="535">
        <v>0</v>
      </c>
      <c r="G43" s="536">
        <v>109</v>
      </c>
    </row>
    <row r="44" spans="1:7" x14ac:dyDescent="0.3">
      <c r="A44" s="332">
        <v>6</v>
      </c>
      <c r="B44" s="13" t="s">
        <v>8</v>
      </c>
      <c r="C44" s="534">
        <v>2</v>
      </c>
      <c r="D44" s="535">
        <v>0</v>
      </c>
      <c r="E44" s="535">
        <v>3</v>
      </c>
      <c r="F44" s="535">
        <v>5</v>
      </c>
      <c r="G44" s="536">
        <v>102</v>
      </c>
    </row>
    <row r="45" spans="1:7" x14ac:dyDescent="0.3">
      <c r="A45" s="332">
        <v>7</v>
      </c>
      <c r="B45" s="13" t="s">
        <v>9</v>
      </c>
      <c r="C45" s="534">
        <v>1</v>
      </c>
      <c r="D45" s="535">
        <v>1</v>
      </c>
      <c r="E45" s="535">
        <v>3</v>
      </c>
      <c r="F45" s="535">
        <v>10</v>
      </c>
      <c r="G45" s="536">
        <v>40</v>
      </c>
    </row>
    <row r="46" spans="1:7" x14ac:dyDescent="0.3">
      <c r="A46" s="332">
        <v>8</v>
      </c>
      <c r="B46" s="13" t="s">
        <v>10</v>
      </c>
      <c r="C46" s="534">
        <v>3</v>
      </c>
      <c r="D46" s="535">
        <v>0</v>
      </c>
      <c r="E46" s="535">
        <v>4.333333333333333</v>
      </c>
      <c r="F46" s="535">
        <v>6</v>
      </c>
      <c r="G46" s="536">
        <v>550</v>
      </c>
    </row>
    <row r="47" spans="1:7" x14ac:dyDescent="0.3">
      <c r="A47" s="332">
        <v>9</v>
      </c>
      <c r="B47" s="13" t="s">
        <v>11</v>
      </c>
      <c r="C47" s="534">
        <v>4</v>
      </c>
      <c r="D47" s="535">
        <v>1</v>
      </c>
      <c r="E47" s="535">
        <v>4.75</v>
      </c>
      <c r="F47" s="535">
        <v>0</v>
      </c>
      <c r="G47" s="536">
        <v>1382</v>
      </c>
    </row>
    <row r="48" spans="1:7" x14ac:dyDescent="0.3">
      <c r="A48" s="332">
        <v>10</v>
      </c>
      <c r="B48" s="13" t="s">
        <v>12</v>
      </c>
      <c r="C48" s="534">
        <v>3</v>
      </c>
      <c r="D48" s="535">
        <v>3</v>
      </c>
      <c r="E48" s="535">
        <v>1.6666666666666667</v>
      </c>
      <c r="F48" s="535">
        <v>6</v>
      </c>
      <c r="G48" s="536">
        <v>144</v>
      </c>
    </row>
    <row r="49" spans="1:7" x14ac:dyDescent="0.3">
      <c r="A49" s="332">
        <v>11</v>
      </c>
      <c r="B49" s="13" t="s">
        <v>13</v>
      </c>
      <c r="C49" s="534">
        <v>2</v>
      </c>
      <c r="D49" s="535">
        <v>2</v>
      </c>
      <c r="E49" s="535">
        <v>4.5</v>
      </c>
      <c r="F49" s="535">
        <v>41</v>
      </c>
      <c r="G49" s="536">
        <v>405</v>
      </c>
    </row>
    <row r="50" spans="1:7" x14ac:dyDescent="0.3">
      <c r="A50" s="332">
        <v>12</v>
      </c>
      <c r="B50" s="13" t="s">
        <v>14</v>
      </c>
      <c r="C50" s="534">
        <v>7</v>
      </c>
      <c r="D50" s="535">
        <v>5</v>
      </c>
      <c r="E50" s="535">
        <v>6.3928571428571432</v>
      </c>
      <c r="F50" s="535">
        <v>28</v>
      </c>
      <c r="G50" s="536">
        <v>2512</v>
      </c>
    </row>
    <row r="51" spans="1:7" x14ac:dyDescent="0.3">
      <c r="A51" s="332">
        <v>13</v>
      </c>
      <c r="B51" s="13" t="s">
        <v>15</v>
      </c>
      <c r="C51" s="534">
        <v>4</v>
      </c>
      <c r="D51" s="535">
        <v>3</v>
      </c>
      <c r="E51" s="535">
        <v>2</v>
      </c>
      <c r="F51" s="535">
        <v>10.5</v>
      </c>
      <c r="G51" s="536">
        <v>128</v>
      </c>
    </row>
    <row r="52" spans="1:7" x14ac:dyDescent="0.3">
      <c r="A52" s="332">
        <v>14</v>
      </c>
      <c r="B52" s="13" t="s">
        <v>16</v>
      </c>
      <c r="C52" s="534">
        <v>2</v>
      </c>
      <c r="D52" s="535">
        <v>2</v>
      </c>
      <c r="E52" s="535">
        <v>1.5</v>
      </c>
      <c r="F52" s="535">
        <v>0.25</v>
      </c>
      <c r="G52" s="536">
        <v>42</v>
      </c>
    </row>
    <row r="53" spans="1:7" ht="12" thickBot="1" x14ac:dyDescent="0.35">
      <c r="A53" s="333">
        <v>15</v>
      </c>
      <c r="B53" s="334" t="s">
        <v>17</v>
      </c>
      <c r="C53" s="537">
        <v>4</v>
      </c>
      <c r="D53" s="538">
        <v>3</v>
      </c>
      <c r="E53" s="538">
        <v>4</v>
      </c>
      <c r="F53" s="538">
        <v>3.25</v>
      </c>
      <c r="G53" s="539">
        <v>480</v>
      </c>
    </row>
    <row r="54" spans="1:7" s="16" customFormat="1" x14ac:dyDescent="0.3">
      <c r="A54" s="31"/>
      <c r="B54" s="32" t="s">
        <v>200</v>
      </c>
      <c r="C54" s="527">
        <f>SUM(C39:C53)</f>
        <v>44</v>
      </c>
      <c r="D54" s="527">
        <f>SUM(D39:D53)</f>
        <v>23</v>
      </c>
      <c r="E54" s="527">
        <f>SUM(E39:E53)</f>
        <v>48.892857142857146</v>
      </c>
      <c r="F54" s="527">
        <f>SUM(F39:F53)</f>
        <v>158</v>
      </c>
      <c r="G54" s="528">
        <f>SUM(G39:G53)</f>
        <v>7129</v>
      </c>
    </row>
    <row r="55" spans="1:7" s="84" customFormat="1" x14ac:dyDescent="0.3">
      <c r="A55" s="113"/>
      <c r="B55" s="114" t="s">
        <v>192</v>
      </c>
      <c r="C55" s="115">
        <v>58</v>
      </c>
      <c r="D55" s="115">
        <v>22</v>
      </c>
      <c r="E55" s="115">
        <v>44.491666666666667</v>
      </c>
      <c r="F55" s="115">
        <v>127.73333333333335</v>
      </c>
      <c r="G55" s="116">
        <v>7672</v>
      </c>
    </row>
    <row r="56" spans="1:7" s="84" customFormat="1" x14ac:dyDescent="0.3">
      <c r="A56" s="113"/>
      <c r="B56" s="114" t="s">
        <v>179</v>
      </c>
      <c r="C56" s="115">
        <v>50</v>
      </c>
      <c r="D56" s="115">
        <v>33</v>
      </c>
      <c r="E56" s="115">
        <v>47.361111111111107</v>
      </c>
      <c r="F56" s="115">
        <v>183.39444444444442</v>
      </c>
      <c r="G56" s="116">
        <v>9423</v>
      </c>
    </row>
    <row r="57" spans="1:7" s="84" customFormat="1" x14ac:dyDescent="0.3">
      <c r="A57" s="113"/>
      <c r="B57" s="114" t="s">
        <v>174</v>
      </c>
      <c r="C57" s="115">
        <v>46</v>
      </c>
      <c r="D57" s="115">
        <v>26</v>
      </c>
      <c r="E57" s="115">
        <v>44.216666666666669</v>
      </c>
      <c r="F57" s="115">
        <v>86.3</v>
      </c>
      <c r="G57" s="116">
        <v>8301</v>
      </c>
    </row>
    <row r="58" spans="1:7" s="84" customFormat="1" x14ac:dyDescent="0.3">
      <c r="A58" s="113"/>
      <c r="B58" s="114" t="s">
        <v>170</v>
      </c>
      <c r="C58" s="115">
        <v>55</v>
      </c>
      <c r="D58" s="115">
        <v>22</v>
      </c>
      <c r="E58" s="115">
        <v>33.924999999999997</v>
      </c>
      <c r="F58" s="115">
        <v>56.766666666666666</v>
      </c>
      <c r="G58" s="116">
        <v>7302</v>
      </c>
    </row>
    <row r="59" spans="1:7" s="84" customFormat="1" x14ac:dyDescent="0.3">
      <c r="A59" s="113"/>
      <c r="B59" s="114" t="s">
        <v>165</v>
      </c>
      <c r="C59" s="115">
        <v>48</v>
      </c>
      <c r="D59" s="115">
        <v>30</v>
      </c>
      <c r="E59" s="115">
        <v>49.3</v>
      </c>
      <c r="F59" s="115">
        <v>91.833333333333329</v>
      </c>
      <c r="G59" s="116">
        <v>8033</v>
      </c>
    </row>
    <row r="60" spans="1:7" s="84" customFormat="1" x14ac:dyDescent="0.3">
      <c r="A60" s="113"/>
      <c r="B60" s="114" t="s">
        <v>134</v>
      </c>
      <c r="C60" s="115">
        <v>43</v>
      </c>
      <c r="D60" s="115">
        <v>28</v>
      </c>
      <c r="E60" s="115">
        <v>56.973809523809528</v>
      </c>
      <c r="F60" s="115">
        <v>120.01904761904763</v>
      </c>
      <c r="G60" s="116">
        <v>14825</v>
      </c>
    </row>
    <row r="61" spans="1:7" s="84" customFormat="1" ht="12" thickBot="1" x14ac:dyDescent="0.35">
      <c r="A61" s="323"/>
      <c r="B61" s="324" t="s">
        <v>79</v>
      </c>
      <c r="C61" s="272">
        <v>45</v>
      </c>
      <c r="D61" s="272">
        <v>30</v>
      </c>
      <c r="E61" s="272">
        <v>63.416666666666671</v>
      </c>
      <c r="F61" s="272">
        <v>153.48333333333335</v>
      </c>
      <c r="G61" s="273">
        <v>5290</v>
      </c>
    </row>
    <row r="65" spans="1:7" s="5" customFormat="1" ht="12" thickBot="1" x14ac:dyDescent="0.35">
      <c r="A65" s="29" t="s">
        <v>100</v>
      </c>
    </row>
    <row r="66" spans="1:7" s="5" customFormat="1" ht="35.15" thickBot="1" x14ac:dyDescent="0.35">
      <c r="A66" s="328" t="s">
        <v>1</v>
      </c>
      <c r="B66" s="329" t="s">
        <v>2</v>
      </c>
      <c r="C66" s="529" t="s">
        <v>94</v>
      </c>
      <c r="D66" s="529" t="s">
        <v>95</v>
      </c>
      <c r="E66" s="529" t="s">
        <v>96</v>
      </c>
      <c r="F66" s="529" t="s">
        <v>97</v>
      </c>
      <c r="G66" s="530" t="s">
        <v>98</v>
      </c>
    </row>
    <row r="67" spans="1:7" x14ac:dyDescent="0.3">
      <c r="A67" s="330">
        <v>1</v>
      </c>
      <c r="B67" s="331" t="s">
        <v>3</v>
      </c>
      <c r="C67" s="531">
        <f>'[3]MAL T3-2020A.XLS'!$D$136</f>
        <v>2</v>
      </c>
      <c r="D67" s="532">
        <f>'[3]MAL T3-2020A.XLS'!$E$136</f>
        <v>0</v>
      </c>
      <c r="E67" s="532">
        <f>'[3]MAL T3-2020A.XLS'!$F$136</f>
        <v>6</v>
      </c>
      <c r="F67" s="532">
        <f>'[3]MAL T3-2020A.XLS'!$G$136</f>
        <v>80</v>
      </c>
      <c r="G67" s="533">
        <f>'[3]MAL T3-2020A.XLS'!$H$136</f>
        <v>279</v>
      </c>
    </row>
    <row r="68" spans="1:7" x14ac:dyDescent="0.3">
      <c r="A68" s="332">
        <v>2</v>
      </c>
      <c r="B68" s="13" t="s">
        <v>4</v>
      </c>
      <c r="C68" s="534">
        <v>1</v>
      </c>
      <c r="D68" s="535">
        <v>1</v>
      </c>
      <c r="E68" s="535">
        <v>7</v>
      </c>
      <c r="F68" s="535">
        <v>1</v>
      </c>
      <c r="G68" s="536">
        <v>205</v>
      </c>
    </row>
    <row r="69" spans="1:7" x14ac:dyDescent="0.3">
      <c r="A69" s="332">
        <v>3</v>
      </c>
      <c r="B69" s="13" t="s">
        <v>5</v>
      </c>
      <c r="C69" s="534">
        <v>0</v>
      </c>
      <c r="D69" s="535">
        <v>0</v>
      </c>
      <c r="E69" s="535">
        <v>0</v>
      </c>
      <c r="F69" s="535">
        <v>0</v>
      </c>
      <c r="G69" s="536">
        <v>0</v>
      </c>
    </row>
    <row r="70" spans="1:7" x14ac:dyDescent="0.3">
      <c r="A70" s="332">
        <v>4</v>
      </c>
      <c r="B70" s="13" t="s">
        <v>6</v>
      </c>
      <c r="C70" s="534">
        <v>0</v>
      </c>
      <c r="D70" s="535">
        <v>0</v>
      </c>
      <c r="E70" s="535">
        <v>0</v>
      </c>
      <c r="F70" s="535">
        <v>0</v>
      </c>
      <c r="G70" s="536">
        <v>0</v>
      </c>
    </row>
    <row r="71" spans="1:7" x14ac:dyDescent="0.3">
      <c r="A71" s="332">
        <v>5</v>
      </c>
      <c r="B71" s="13" t="s">
        <v>7</v>
      </c>
      <c r="C71" s="534">
        <v>0</v>
      </c>
      <c r="D71" s="535">
        <v>0</v>
      </c>
      <c r="E71" s="535">
        <v>0</v>
      </c>
      <c r="F71" s="535">
        <v>0</v>
      </c>
      <c r="G71" s="536">
        <v>0</v>
      </c>
    </row>
    <row r="72" spans="1:7" x14ac:dyDescent="0.3">
      <c r="A72" s="332">
        <v>6</v>
      </c>
      <c r="B72" s="13" t="s">
        <v>8</v>
      </c>
      <c r="C72" s="534">
        <v>0</v>
      </c>
      <c r="D72" s="535">
        <v>0</v>
      </c>
      <c r="E72" s="535">
        <v>0</v>
      </c>
      <c r="F72" s="535">
        <v>0</v>
      </c>
      <c r="G72" s="536">
        <v>0</v>
      </c>
    </row>
    <row r="73" spans="1:7" x14ac:dyDescent="0.3">
      <c r="A73" s="332">
        <v>7</v>
      </c>
      <c r="B73" s="13" t="s">
        <v>9</v>
      </c>
      <c r="C73" s="534">
        <v>1</v>
      </c>
      <c r="D73" s="535">
        <v>0</v>
      </c>
      <c r="E73" s="535">
        <v>3</v>
      </c>
      <c r="F73" s="535">
        <v>10</v>
      </c>
      <c r="G73" s="536">
        <v>7</v>
      </c>
    </row>
    <row r="74" spans="1:7" x14ac:dyDescent="0.3">
      <c r="A74" s="332">
        <v>8</v>
      </c>
      <c r="B74" s="13" t="s">
        <v>10</v>
      </c>
      <c r="C74" s="534">
        <v>0</v>
      </c>
      <c r="D74" s="535">
        <v>0</v>
      </c>
      <c r="E74" s="535">
        <v>0</v>
      </c>
      <c r="F74" s="535">
        <v>0</v>
      </c>
      <c r="G74" s="536">
        <v>0</v>
      </c>
    </row>
    <row r="75" spans="1:7" x14ac:dyDescent="0.3">
      <c r="A75" s="332">
        <v>9</v>
      </c>
      <c r="B75" s="13" t="s">
        <v>11</v>
      </c>
      <c r="C75" s="534">
        <v>1</v>
      </c>
      <c r="D75" s="535">
        <v>0</v>
      </c>
      <c r="E75" s="535">
        <v>1</v>
      </c>
      <c r="F75" s="535">
        <v>0</v>
      </c>
      <c r="G75" s="536">
        <v>35</v>
      </c>
    </row>
    <row r="76" spans="1:7" x14ac:dyDescent="0.3">
      <c r="A76" s="332">
        <v>10</v>
      </c>
      <c r="B76" s="13" t="s">
        <v>12</v>
      </c>
      <c r="C76" s="534">
        <v>1</v>
      </c>
      <c r="D76" s="535">
        <v>1</v>
      </c>
      <c r="E76" s="535">
        <v>1</v>
      </c>
      <c r="F76" s="535">
        <v>10</v>
      </c>
      <c r="G76" s="536">
        <v>16</v>
      </c>
    </row>
    <row r="77" spans="1:7" x14ac:dyDescent="0.3">
      <c r="A77" s="332">
        <v>11</v>
      </c>
      <c r="B77" s="13" t="s">
        <v>13</v>
      </c>
      <c r="C77" s="534">
        <v>0</v>
      </c>
      <c r="D77" s="535">
        <v>0</v>
      </c>
      <c r="E77" s="535">
        <v>0</v>
      </c>
      <c r="F77" s="535">
        <v>0</v>
      </c>
      <c r="G77" s="536">
        <v>0</v>
      </c>
    </row>
    <row r="78" spans="1:7" x14ac:dyDescent="0.3">
      <c r="A78" s="332">
        <v>12</v>
      </c>
      <c r="B78" s="13" t="s">
        <v>14</v>
      </c>
      <c r="C78" s="534">
        <v>1</v>
      </c>
      <c r="D78" s="535">
        <v>0</v>
      </c>
      <c r="E78" s="535">
        <v>1</v>
      </c>
      <c r="F78" s="535">
        <v>0</v>
      </c>
      <c r="G78" s="536">
        <v>25</v>
      </c>
    </row>
    <row r="79" spans="1:7" x14ac:dyDescent="0.3">
      <c r="A79" s="332">
        <v>13</v>
      </c>
      <c r="B79" s="13" t="s">
        <v>15</v>
      </c>
      <c r="C79" s="534">
        <v>2</v>
      </c>
      <c r="D79" s="535">
        <v>0</v>
      </c>
      <c r="E79" s="535">
        <v>1.5</v>
      </c>
      <c r="F79" s="535">
        <v>25</v>
      </c>
      <c r="G79" s="536">
        <v>35</v>
      </c>
    </row>
    <row r="80" spans="1:7" x14ac:dyDescent="0.3">
      <c r="A80" s="332">
        <v>14</v>
      </c>
      <c r="B80" s="13" t="s">
        <v>16</v>
      </c>
      <c r="C80" s="534">
        <v>1</v>
      </c>
      <c r="D80" s="535">
        <v>1</v>
      </c>
      <c r="E80" s="535">
        <v>2</v>
      </c>
      <c r="F80" s="535">
        <v>0</v>
      </c>
      <c r="G80" s="536">
        <v>20</v>
      </c>
    </row>
    <row r="81" spans="1:7" ht="12" thickBot="1" x14ac:dyDescent="0.35">
      <c r="A81" s="333">
        <v>15</v>
      </c>
      <c r="B81" s="334" t="s">
        <v>17</v>
      </c>
      <c r="C81" s="537">
        <v>1</v>
      </c>
      <c r="D81" s="538">
        <v>0</v>
      </c>
      <c r="E81" s="538">
        <v>7</v>
      </c>
      <c r="F81" s="538">
        <v>7</v>
      </c>
      <c r="G81" s="539">
        <v>15</v>
      </c>
    </row>
    <row r="82" spans="1:7" s="16" customFormat="1" x14ac:dyDescent="0.3">
      <c r="A82" s="31"/>
      <c r="B82" s="32" t="s">
        <v>200</v>
      </c>
      <c r="C82" s="527">
        <f>SUM(C67:C81)</f>
        <v>11</v>
      </c>
      <c r="D82" s="527">
        <f>SUM(D67:D81)</f>
        <v>3</v>
      </c>
      <c r="E82" s="527">
        <f>SUM(E67:E81)</f>
        <v>29.5</v>
      </c>
      <c r="F82" s="527">
        <f>SUM(F67:F81)</f>
        <v>133</v>
      </c>
      <c r="G82" s="528">
        <f>SUM(G67:G81)</f>
        <v>637</v>
      </c>
    </row>
    <row r="83" spans="1:7" s="84" customFormat="1" x14ac:dyDescent="0.3">
      <c r="A83" s="113"/>
      <c r="B83" s="114" t="s">
        <v>192</v>
      </c>
      <c r="C83" s="115">
        <v>8</v>
      </c>
      <c r="D83" s="115">
        <v>3</v>
      </c>
      <c r="E83" s="115">
        <v>27.5</v>
      </c>
      <c r="F83" s="115">
        <v>127.5</v>
      </c>
      <c r="G83" s="116">
        <v>863</v>
      </c>
    </row>
    <row r="84" spans="1:7" s="84" customFormat="1" x14ac:dyDescent="0.3">
      <c r="A84" s="113"/>
      <c r="B84" s="114" t="s">
        <v>179</v>
      </c>
      <c r="C84" s="115">
        <v>12</v>
      </c>
      <c r="D84" s="115">
        <v>4</v>
      </c>
      <c r="E84" s="115">
        <v>11.208333333333332</v>
      </c>
      <c r="F84" s="115">
        <v>137.41666666666669</v>
      </c>
      <c r="G84" s="116">
        <v>3051</v>
      </c>
    </row>
    <row r="85" spans="1:7" s="84" customFormat="1" x14ac:dyDescent="0.3">
      <c r="A85" s="113"/>
      <c r="B85" s="114" t="s">
        <v>174</v>
      </c>
      <c r="C85" s="115">
        <v>10</v>
      </c>
      <c r="D85" s="115">
        <v>4</v>
      </c>
      <c r="E85" s="115">
        <v>15.25</v>
      </c>
      <c r="F85" s="115">
        <v>160.5</v>
      </c>
      <c r="G85" s="116">
        <v>2646</v>
      </c>
    </row>
    <row r="86" spans="1:7" s="84" customFormat="1" x14ac:dyDescent="0.3">
      <c r="A86" s="113"/>
      <c r="B86" s="114" t="s">
        <v>170</v>
      </c>
      <c r="C86" s="115">
        <v>8</v>
      </c>
      <c r="D86" s="115">
        <v>4</v>
      </c>
      <c r="E86" s="115">
        <v>17.5</v>
      </c>
      <c r="F86" s="115">
        <v>159</v>
      </c>
      <c r="G86" s="116">
        <v>2229</v>
      </c>
    </row>
    <row r="87" spans="1:7" s="84" customFormat="1" x14ac:dyDescent="0.3">
      <c r="A87" s="113"/>
      <c r="B87" s="114" t="s">
        <v>165</v>
      </c>
      <c r="C87" s="115">
        <v>12</v>
      </c>
      <c r="D87" s="115">
        <v>8</v>
      </c>
      <c r="E87" s="115">
        <v>24.333333333333332</v>
      </c>
      <c r="F87" s="115">
        <v>264</v>
      </c>
      <c r="G87" s="116">
        <v>2511</v>
      </c>
    </row>
    <row r="88" spans="1:7" s="84" customFormat="1" x14ac:dyDescent="0.3">
      <c r="A88" s="113"/>
      <c r="B88" s="114" t="s">
        <v>134</v>
      </c>
      <c r="C88" s="115">
        <v>11</v>
      </c>
      <c r="D88" s="115">
        <v>4</v>
      </c>
      <c r="E88" s="115">
        <v>14.15</v>
      </c>
      <c r="F88" s="115">
        <v>378.7</v>
      </c>
      <c r="G88" s="116">
        <v>6380</v>
      </c>
    </row>
    <row r="89" spans="1:7" s="84" customFormat="1" ht="12" thickBot="1" x14ac:dyDescent="0.35">
      <c r="A89" s="323"/>
      <c r="B89" s="324" t="s">
        <v>79</v>
      </c>
      <c r="C89" s="272">
        <v>8</v>
      </c>
      <c r="D89" s="272">
        <v>4</v>
      </c>
      <c r="E89" s="272">
        <v>19.5</v>
      </c>
      <c r="F89" s="272">
        <v>133.5</v>
      </c>
      <c r="G89" s="273">
        <v>827</v>
      </c>
    </row>
    <row r="91" spans="1:7" s="84" customFormat="1" x14ac:dyDescent="0.3">
      <c r="A91" s="3"/>
    </row>
    <row r="92" spans="1:7" s="84" customFormat="1" x14ac:dyDescent="0.3">
      <c r="A92" s="3"/>
    </row>
    <row r="93" spans="1:7" s="5" customFormat="1" ht="12" thickBot="1" x14ac:dyDescent="0.35">
      <c r="A93" s="29" t="s">
        <v>101</v>
      </c>
    </row>
    <row r="94" spans="1:7" s="5" customFormat="1" ht="35.15" thickBot="1" x14ac:dyDescent="0.35">
      <c r="A94" s="328" t="s">
        <v>1</v>
      </c>
      <c r="B94" s="329" t="s">
        <v>2</v>
      </c>
      <c r="C94" s="529" t="s">
        <v>94</v>
      </c>
      <c r="D94" s="529" t="s">
        <v>95</v>
      </c>
      <c r="E94" s="529" t="s">
        <v>96</v>
      </c>
      <c r="F94" s="529" t="s">
        <v>97</v>
      </c>
      <c r="G94" s="530" t="s">
        <v>98</v>
      </c>
    </row>
    <row r="95" spans="1:7" x14ac:dyDescent="0.3">
      <c r="A95" s="330">
        <v>1</v>
      </c>
      <c r="B95" s="331" t="s">
        <v>3</v>
      </c>
      <c r="C95" s="531">
        <f>'[3]MAL T3-2020A.XLS'!$D$145</f>
        <v>1</v>
      </c>
      <c r="D95" s="532">
        <f>'[3]MAL T3-2020A.XLS'!$E$145</f>
        <v>1</v>
      </c>
      <c r="E95" s="532">
        <f>'[3]MAL T3-2020A.XLS'!$F$145</f>
        <v>5</v>
      </c>
      <c r="F95" s="532">
        <f>'[3]MAL T3-2020A.XLS'!$G$145</f>
        <v>80</v>
      </c>
      <c r="G95" s="533">
        <f>'[3]MAL T3-2020A.XLS'!$H$145</f>
        <v>10821</v>
      </c>
    </row>
    <row r="96" spans="1:7" x14ac:dyDescent="0.3">
      <c r="A96" s="332">
        <v>2</v>
      </c>
      <c r="B96" s="13" t="s">
        <v>4</v>
      </c>
      <c r="C96" s="534">
        <v>2</v>
      </c>
      <c r="D96" s="535">
        <v>2</v>
      </c>
      <c r="E96" s="535">
        <v>5</v>
      </c>
      <c r="F96" s="535">
        <v>0.5</v>
      </c>
      <c r="G96" s="536">
        <v>205</v>
      </c>
    </row>
    <row r="97" spans="1:7" x14ac:dyDescent="0.3">
      <c r="A97" s="332">
        <v>3</v>
      </c>
      <c r="B97" s="13" t="s">
        <v>5</v>
      </c>
      <c r="C97" s="534">
        <v>3</v>
      </c>
      <c r="D97" s="535">
        <v>0</v>
      </c>
      <c r="E97" s="535">
        <v>2.3333333333333335</v>
      </c>
      <c r="F97" s="535">
        <v>0</v>
      </c>
      <c r="G97" s="536">
        <v>250</v>
      </c>
    </row>
    <row r="98" spans="1:7" x14ac:dyDescent="0.3">
      <c r="A98" s="332">
        <v>4</v>
      </c>
      <c r="B98" s="13" t="s">
        <v>6</v>
      </c>
      <c r="C98" s="534">
        <v>0</v>
      </c>
      <c r="D98" s="535">
        <v>0</v>
      </c>
      <c r="E98" s="535">
        <v>0</v>
      </c>
      <c r="F98" s="535">
        <v>0</v>
      </c>
      <c r="G98" s="536">
        <v>0</v>
      </c>
    </row>
    <row r="99" spans="1:7" x14ac:dyDescent="0.3">
      <c r="A99" s="332">
        <v>5</v>
      </c>
      <c r="B99" s="13" t="s">
        <v>7</v>
      </c>
      <c r="C99" s="534">
        <v>0</v>
      </c>
      <c r="D99" s="535">
        <v>0</v>
      </c>
      <c r="E99" s="535">
        <v>0</v>
      </c>
      <c r="F99" s="535">
        <v>0</v>
      </c>
      <c r="G99" s="536">
        <v>8</v>
      </c>
    </row>
    <row r="100" spans="1:7" x14ac:dyDescent="0.3">
      <c r="A100" s="332">
        <v>6</v>
      </c>
      <c r="B100" s="13" t="s">
        <v>8</v>
      </c>
      <c r="C100" s="534">
        <v>0</v>
      </c>
      <c r="D100" s="535">
        <v>0</v>
      </c>
      <c r="E100" s="535">
        <v>2</v>
      </c>
      <c r="F100" s="535">
        <v>0</v>
      </c>
      <c r="G100" s="536">
        <v>10</v>
      </c>
    </row>
    <row r="101" spans="1:7" x14ac:dyDescent="0.3">
      <c r="A101" s="332">
        <v>7</v>
      </c>
      <c r="B101" s="13" t="s">
        <v>9</v>
      </c>
      <c r="C101" s="534">
        <v>1</v>
      </c>
      <c r="D101" s="535">
        <v>0</v>
      </c>
      <c r="E101" s="535">
        <v>3</v>
      </c>
      <c r="F101" s="535">
        <v>0</v>
      </c>
      <c r="G101" s="536">
        <v>20</v>
      </c>
    </row>
    <row r="102" spans="1:7" x14ac:dyDescent="0.3">
      <c r="A102" s="332">
        <v>8</v>
      </c>
      <c r="B102" s="13" t="s">
        <v>10</v>
      </c>
      <c r="C102" s="534">
        <v>4</v>
      </c>
      <c r="D102" s="535">
        <v>1</v>
      </c>
      <c r="E102" s="535">
        <v>2.5</v>
      </c>
      <c r="F102" s="535">
        <v>10.5</v>
      </c>
      <c r="G102" s="536">
        <v>250</v>
      </c>
    </row>
    <row r="103" spans="1:7" x14ac:dyDescent="0.3">
      <c r="A103" s="332">
        <v>9</v>
      </c>
      <c r="B103" s="13" t="s">
        <v>11</v>
      </c>
      <c r="C103" s="534">
        <v>0</v>
      </c>
      <c r="D103" s="535">
        <v>0</v>
      </c>
      <c r="E103" s="535">
        <v>0</v>
      </c>
      <c r="F103" s="535">
        <v>0</v>
      </c>
      <c r="G103" s="536">
        <v>0</v>
      </c>
    </row>
    <row r="104" spans="1:7" x14ac:dyDescent="0.3">
      <c r="A104" s="332">
        <v>10</v>
      </c>
      <c r="B104" s="13" t="s">
        <v>12</v>
      </c>
      <c r="C104" s="534">
        <v>1</v>
      </c>
      <c r="D104" s="535">
        <v>1</v>
      </c>
      <c r="E104" s="535">
        <v>5</v>
      </c>
      <c r="F104" s="535">
        <v>0</v>
      </c>
      <c r="G104" s="536">
        <v>105</v>
      </c>
    </row>
    <row r="105" spans="1:7" x14ac:dyDescent="0.3">
      <c r="A105" s="332">
        <v>11</v>
      </c>
      <c r="B105" s="13" t="s">
        <v>13</v>
      </c>
      <c r="C105" s="534">
        <v>3</v>
      </c>
      <c r="D105" s="535">
        <v>2</v>
      </c>
      <c r="E105" s="535">
        <v>5.666666666666667</v>
      </c>
      <c r="F105" s="535">
        <v>33.333333333333336</v>
      </c>
      <c r="G105" s="536">
        <v>604</v>
      </c>
    </row>
    <row r="106" spans="1:7" x14ac:dyDescent="0.3">
      <c r="A106" s="332">
        <v>12</v>
      </c>
      <c r="B106" s="13" t="s">
        <v>14</v>
      </c>
      <c r="C106" s="534">
        <v>2</v>
      </c>
      <c r="D106" s="535">
        <v>3</v>
      </c>
      <c r="E106" s="535">
        <v>11.850000000000001</v>
      </c>
      <c r="F106" s="535">
        <v>12.5</v>
      </c>
      <c r="G106" s="536">
        <v>236</v>
      </c>
    </row>
    <row r="107" spans="1:7" x14ac:dyDescent="0.3">
      <c r="A107" s="332">
        <v>13</v>
      </c>
      <c r="B107" s="13" t="s">
        <v>15</v>
      </c>
      <c r="C107" s="534">
        <v>4</v>
      </c>
      <c r="D107" s="535">
        <v>0</v>
      </c>
      <c r="E107" s="535">
        <v>3</v>
      </c>
      <c r="F107" s="535">
        <v>10.75</v>
      </c>
      <c r="G107" s="536">
        <v>56</v>
      </c>
    </row>
    <row r="108" spans="1:7" ht="12.9" customHeight="1" x14ac:dyDescent="0.3">
      <c r="A108" s="332">
        <v>14</v>
      </c>
      <c r="B108" s="13" t="s">
        <v>16</v>
      </c>
      <c r="C108" s="534">
        <v>0</v>
      </c>
      <c r="D108" s="535">
        <v>0</v>
      </c>
      <c r="E108" s="535">
        <v>0</v>
      </c>
      <c r="F108" s="535">
        <v>0</v>
      </c>
      <c r="G108" s="536">
        <v>30</v>
      </c>
    </row>
    <row r="109" spans="1:7" ht="12.9" customHeight="1" thickBot="1" x14ac:dyDescent="0.35">
      <c r="A109" s="333">
        <v>15</v>
      </c>
      <c r="B109" s="334" t="s">
        <v>17</v>
      </c>
      <c r="C109" s="537">
        <v>2</v>
      </c>
      <c r="D109" s="538">
        <v>0</v>
      </c>
      <c r="E109" s="538">
        <v>6</v>
      </c>
      <c r="F109" s="538">
        <v>13.5</v>
      </c>
      <c r="G109" s="539">
        <v>885</v>
      </c>
    </row>
    <row r="110" spans="1:7" s="16" customFormat="1" ht="13.5" customHeight="1" x14ac:dyDescent="0.3">
      <c r="A110" s="31"/>
      <c r="B110" s="32" t="s">
        <v>200</v>
      </c>
      <c r="C110" s="527">
        <f>SUM(C95:C109)</f>
        <v>23</v>
      </c>
      <c r="D110" s="527">
        <f>SUM(D95:D109)</f>
        <v>10</v>
      </c>
      <c r="E110" s="527">
        <f>SUM(E95:E109)</f>
        <v>51.350000000000009</v>
      </c>
      <c r="F110" s="527">
        <f>SUM(F95:F109)</f>
        <v>161.08333333333334</v>
      </c>
      <c r="G110" s="528">
        <f>SUM(G95:G109)</f>
        <v>13480</v>
      </c>
    </row>
    <row r="111" spans="1:7" s="84" customFormat="1" ht="13.5" customHeight="1" x14ac:dyDescent="0.3">
      <c r="A111" s="113"/>
      <c r="B111" s="114" t="s">
        <v>192</v>
      </c>
      <c r="C111" s="115">
        <v>26</v>
      </c>
      <c r="D111" s="115">
        <v>13</v>
      </c>
      <c r="E111" s="115">
        <v>36.083333333333329</v>
      </c>
      <c r="F111" s="115">
        <v>43</v>
      </c>
      <c r="G111" s="116">
        <v>14793</v>
      </c>
    </row>
    <row r="112" spans="1:7" s="84" customFormat="1" ht="13.5" customHeight="1" x14ac:dyDescent="0.3">
      <c r="A112" s="113"/>
      <c r="B112" s="114" t="s">
        <v>179</v>
      </c>
      <c r="C112" s="115">
        <v>23</v>
      </c>
      <c r="D112" s="115">
        <v>7</v>
      </c>
      <c r="E112" s="115">
        <v>74.375</v>
      </c>
      <c r="F112" s="115">
        <v>194</v>
      </c>
      <c r="G112" s="116">
        <v>21046</v>
      </c>
    </row>
    <row r="113" spans="1:7" s="84" customFormat="1" ht="13.5" customHeight="1" x14ac:dyDescent="0.3">
      <c r="A113" s="113"/>
      <c r="B113" s="114" t="s">
        <v>174</v>
      </c>
      <c r="C113" s="115">
        <v>65</v>
      </c>
      <c r="D113" s="115">
        <v>13</v>
      </c>
      <c r="E113" s="115">
        <v>73.444444444444443</v>
      </c>
      <c r="F113" s="115">
        <v>235.91666666666666</v>
      </c>
      <c r="G113" s="116">
        <v>17729</v>
      </c>
    </row>
    <row r="114" spans="1:7" s="84" customFormat="1" ht="13.5" customHeight="1" x14ac:dyDescent="0.3">
      <c r="A114" s="113"/>
      <c r="B114" s="114" t="s">
        <v>170</v>
      </c>
      <c r="C114" s="115">
        <v>29</v>
      </c>
      <c r="D114" s="115">
        <v>11</v>
      </c>
      <c r="E114" s="115">
        <v>59.166666666666664</v>
      </c>
      <c r="F114" s="115">
        <v>298</v>
      </c>
      <c r="G114" s="116">
        <v>12411</v>
      </c>
    </row>
    <row r="115" spans="1:7" s="84" customFormat="1" ht="13.5" customHeight="1" x14ac:dyDescent="0.3">
      <c r="A115" s="113"/>
      <c r="B115" s="114" t="s">
        <v>165</v>
      </c>
      <c r="C115" s="115">
        <v>32</v>
      </c>
      <c r="D115" s="115">
        <v>6</v>
      </c>
      <c r="E115" s="115">
        <v>112.01666666666667</v>
      </c>
      <c r="F115" s="115">
        <v>166.37222222222223</v>
      </c>
      <c r="G115" s="116">
        <v>4808</v>
      </c>
    </row>
    <row r="116" spans="1:7" s="84" customFormat="1" ht="12" customHeight="1" x14ac:dyDescent="0.3">
      <c r="A116" s="113"/>
      <c r="B116" s="114" t="s">
        <v>134</v>
      </c>
      <c r="C116" s="115">
        <v>48</v>
      </c>
      <c r="D116" s="115">
        <v>11</v>
      </c>
      <c r="E116" s="115">
        <v>66.219607843137254</v>
      </c>
      <c r="F116" s="115">
        <v>228.43333333333331</v>
      </c>
      <c r="G116" s="116">
        <v>5827</v>
      </c>
    </row>
    <row r="117" spans="1:7" s="84" customFormat="1" ht="14.25" customHeight="1" thickBot="1" x14ac:dyDescent="0.35">
      <c r="A117" s="323"/>
      <c r="B117" s="324" t="s">
        <v>79</v>
      </c>
      <c r="C117" s="272">
        <v>41</v>
      </c>
      <c r="D117" s="272">
        <v>11</v>
      </c>
      <c r="E117" s="272">
        <v>77.450000000000017</v>
      </c>
      <c r="F117" s="272">
        <v>451.3</v>
      </c>
      <c r="G117" s="273">
        <v>4679</v>
      </c>
    </row>
    <row r="118" spans="1:7" s="16" customFormat="1" x14ac:dyDescent="0.3">
      <c r="A118" s="1" t="s">
        <v>102</v>
      </c>
    </row>
    <row r="121" spans="1:7" s="5" customFormat="1" ht="26.25" customHeight="1" thickBot="1" x14ac:dyDescent="0.35">
      <c r="A121" s="29" t="s">
        <v>103</v>
      </c>
    </row>
    <row r="122" spans="1:7" s="5" customFormat="1" ht="52.5" customHeight="1" thickBot="1" x14ac:dyDescent="0.35">
      <c r="A122" s="328" t="s">
        <v>1</v>
      </c>
      <c r="B122" s="329" t="s">
        <v>2</v>
      </c>
      <c r="C122" s="529" t="s">
        <v>94</v>
      </c>
      <c r="D122" s="529" t="s">
        <v>95</v>
      </c>
      <c r="E122" s="529" t="s">
        <v>96</v>
      </c>
      <c r="F122" s="529" t="s">
        <v>97</v>
      </c>
      <c r="G122" s="530" t="s">
        <v>98</v>
      </c>
    </row>
    <row r="123" spans="1:7" ht="12.9" customHeight="1" x14ac:dyDescent="0.3">
      <c r="A123" s="330">
        <v>1</v>
      </c>
      <c r="B123" s="331" t="s">
        <v>3</v>
      </c>
      <c r="C123" s="531">
        <f>'[3]MAL T3-2020A.XLS'!$D$152</f>
        <v>0</v>
      </c>
      <c r="D123" s="532">
        <f>'[3]MAL T3-2020A.XLS'!$E$152</f>
        <v>0</v>
      </c>
      <c r="E123" s="532">
        <f>'[3]MAL T3-2020A.XLS'!$F$152</f>
        <v>0</v>
      </c>
      <c r="F123" s="532">
        <f>'[3]MAL T3-2020A.XLS'!$G$152</f>
        <v>0</v>
      </c>
      <c r="G123" s="533">
        <f>'[3]MAL T3-2020A.XLS'!$H$152</f>
        <v>0</v>
      </c>
    </row>
    <row r="124" spans="1:7" ht="12.9" customHeight="1" x14ac:dyDescent="0.3">
      <c r="A124" s="332">
        <v>2</v>
      </c>
      <c r="B124" s="13" t="s">
        <v>4</v>
      </c>
      <c r="C124" s="534">
        <v>0</v>
      </c>
      <c r="D124" s="535">
        <v>0</v>
      </c>
      <c r="E124" s="535">
        <v>0</v>
      </c>
      <c r="F124" s="535">
        <v>0</v>
      </c>
      <c r="G124" s="536">
        <v>0</v>
      </c>
    </row>
    <row r="125" spans="1:7" x14ac:dyDescent="0.3">
      <c r="A125" s="332">
        <v>3</v>
      </c>
      <c r="B125" s="13" t="s">
        <v>5</v>
      </c>
      <c r="C125" s="534">
        <v>0</v>
      </c>
      <c r="D125" s="535">
        <v>0</v>
      </c>
      <c r="E125" s="535">
        <v>0</v>
      </c>
      <c r="F125" s="535">
        <v>0</v>
      </c>
      <c r="G125" s="536">
        <v>0</v>
      </c>
    </row>
    <row r="126" spans="1:7" x14ac:dyDescent="0.3">
      <c r="A126" s="332">
        <v>4</v>
      </c>
      <c r="B126" s="13" t="s">
        <v>6</v>
      </c>
      <c r="C126" s="534">
        <v>0</v>
      </c>
      <c r="D126" s="535">
        <v>0</v>
      </c>
      <c r="E126" s="535">
        <v>0</v>
      </c>
      <c r="F126" s="535">
        <v>0</v>
      </c>
      <c r="G126" s="536">
        <v>0</v>
      </c>
    </row>
    <row r="127" spans="1:7" x14ac:dyDescent="0.3">
      <c r="A127" s="332">
        <v>5</v>
      </c>
      <c r="B127" s="13" t="s">
        <v>7</v>
      </c>
      <c r="C127" s="534">
        <v>0</v>
      </c>
      <c r="D127" s="535">
        <v>0</v>
      </c>
      <c r="E127" s="535">
        <v>0</v>
      </c>
      <c r="F127" s="535">
        <v>0</v>
      </c>
      <c r="G127" s="536">
        <v>192</v>
      </c>
    </row>
    <row r="128" spans="1:7" x14ac:dyDescent="0.3">
      <c r="A128" s="332">
        <v>6</v>
      </c>
      <c r="B128" s="13" t="s">
        <v>8</v>
      </c>
      <c r="C128" s="534">
        <v>0</v>
      </c>
      <c r="D128" s="535">
        <v>0</v>
      </c>
      <c r="E128" s="535">
        <v>0</v>
      </c>
      <c r="F128" s="535">
        <v>0</v>
      </c>
      <c r="G128" s="536">
        <v>0</v>
      </c>
    </row>
    <row r="129" spans="1:7" x14ac:dyDescent="0.3">
      <c r="A129" s="332">
        <v>7</v>
      </c>
      <c r="B129" s="13" t="s">
        <v>9</v>
      </c>
      <c r="C129" s="534">
        <v>0</v>
      </c>
      <c r="D129" s="535">
        <v>0</v>
      </c>
      <c r="E129" s="535">
        <v>0</v>
      </c>
      <c r="F129" s="535">
        <v>0</v>
      </c>
      <c r="G129" s="536">
        <v>0</v>
      </c>
    </row>
    <row r="130" spans="1:7" x14ac:dyDescent="0.3">
      <c r="A130" s="332">
        <v>8</v>
      </c>
      <c r="B130" s="13" t="s">
        <v>10</v>
      </c>
      <c r="C130" s="534">
        <v>1</v>
      </c>
      <c r="D130" s="535">
        <v>0</v>
      </c>
      <c r="E130" s="535">
        <v>6</v>
      </c>
      <c r="F130" s="535">
        <v>35</v>
      </c>
      <c r="G130" s="536">
        <v>270</v>
      </c>
    </row>
    <row r="131" spans="1:7" x14ac:dyDescent="0.3">
      <c r="A131" s="332">
        <v>9</v>
      </c>
      <c r="B131" s="13" t="s">
        <v>11</v>
      </c>
      <c r="C131" s="534">
        <v>18</v>
      </c>
      <c r="D131" s="535">
        <v>0</v>
      </c>
      <c r="E131" s="535">
        <v>0.3888888888888889</v>
      </c>
      <c r="F131" s="535">
        <v>0</v>
      </c>
      <c r="G131" s="536">
        <v>390</v>
      </c>
    </row>
    <row r="132" spans="1:7" x14ac:dyDescent="0.3">
      <c r="A132" s="332">
        <v>10</v>
      </c>
      <c r="B132" s="13" t="s">
        <v>12</v>
      </c>
      <c r="C132" s="534">
        <v>4</v>
      </c>
      <c r="D132" s="535">
        <v>3</v>
      </c>
      <c r="E132" s="535">
        <v>1.75</v>
      </c>
      <c r="F132" s="535">
        <v>0.5</v>
      </c>
      <c r="G132" s="536">
        <v>151</v>
      </c>
    </row>
    <row r="133" spans="1:7" x14ac:dyDescent="0.3">
      <c r="A133" s="332">
        <v>11</v>
      </c>
      <c r="B133" s="13" t="s">
        <v>13</v>
      </c>
      <c r="C133" s="534">
        <v>4</v>
      </c>
      <c r="D133" s="535">
        <v>0</v>
      </c>
      <c r="E133" s="535">
        <v>2.75</v>
      </c>
      <c r="F133" s="535">
        <v>2.5</v>
      </c>
      <c r="G133" s="536">
        <v>523</v>
      </c>
    </row>
    <row r="134" spans="1:7" x14ac:dyDescent="0.3">
      <c r="A134" s="332">
        <v>12</v>
      </c>
      <c r="B134" s="13" t="s">
        <v>14</v>
      </c>
      <c r="C134" s="534">
        <v>6</v>
      </c>
      <c r="D134" s="535">
        <v>3</v>
      </c>
      <c r="E134" s="535">
        <v>2.1666666666666665</v>
      </c>
      <c r="F134" s="535">
        <v>52</v>
      </c>
      <c r="G134" s="536">
        <v>724</v>
      </c>
    </row>
    <row r="135" spans="1:7" x14ac:dyDescent="0.3">
      <c r="A135" s="332">
        <v>13</v>
      </c>
      <c r="B135" s="13" t="s">
        <v>15</v>
      </c>
      <c r="C135" s="534">
        <v>0</v>
      </c>
      <c r="D135" s="535">
        <v>0</v>
      </c>
      <c r="E135" s="535">
        <v>0</v>
      </c>
      <c r="F135" s="535">
        <v>0</v>
      </c>
      <c r="G135" s="536">
        <v>0</v>
      </c>
    </row>
    <row r="136" spans="1:7" x14ac:dyDescent="0.3">
      <c r="A136" s="332">
        <v>14</v>
      </c>
      <c r="B136" s="13" t="s">
        <v>16</v>
      </c>
      <c r="C136" s="534">
        <v>0</v>
      </c>
      <c r="D136" s="535">
        <v>0</v>
      </c>
      <c r="E136" s="535">
        <v>0</v>
      </c>
      <c r="F136" s="535">
        <v>0</v>
      </c>
      <c r="G136" s="536">
        <v>0</v>
      </c>
    </row>
    <row r="137" spans="1:7" ht="12" thickBot="1" x14ac:dyDescent="0.35">
      <c r="A137" s="333">
        <v>15</v>
      </c>
      <c r="B137" s="334" t="s">
        <v>17</v>
      </c>
      <c r="C137" s="537">
        <v>2</v>
      </c>
      <c r="D137" s="538">
        <v>1</v>
      </c>
      <c r="E137" s="538">
        <v>4</v>
      </c>
      <c r="F137" s="538">
        <v>25</v>
      </c>
      <c r="G137" s="539">
        <v>308</v>
      </c>
    </row>
    <row r="138" spans="1:7" s="16" customFormat="1" x14ac:dyDescent="0.3">
      <c r="A138" s="31"/>
      <c r="B138" s="32" t="s">
        <v>200</v>
      </c>
      <c r="C138" s="527">
        <f>SUM(C123:C137)</f>
        <v>35</v>
      </c>
      <c r="D138" s="527">
        <f>SUM(D123:D137)</f>
        <v>7</v>
      </c>
      <c r="E138" s="527">
        <f>SUM(E123:E137)</f>
        <v>17.055555555555557</v>
      </c>
      <c r="F138" s="527">
        <f>SUM(F123:F137)</f>
        <v>115</v>
      </c>
      <c r="G138" s="528">
        <f>SUM(G123:G137)</f>
        <v>2558</v>
      </c>
    </row>
    <row r="139" spans="1:7" s="84" customFormat="1" x14ac:dyDescent="0.3">
      <c r="A139" s="113"/>
      <c r="B139" s="114" t="s">
        <v>192</v>
      </c>
      <c r="C139" s="115">
        <v>33</v>
      </c>
      <c r="D139" s="115">
        <v>7</v>
      </c>
      <c r="E139" s="115">
        <v>16.916666666666664</v>
      </c>
      <c r="F139" s="115">
        <v>146.5</v>
      </c>
      <c r="G139" s="116">
        <v>7660</v>
      </c>
    </row>
    <row r="140" spans="1:7" s="84" customFormat="1" x14ac:dyDescent="0.3">
      <c r="A140" s="113"/>
      <c r="B140" s="114" t="s">
        <v>179</v>
      </c>
      <c r="C140" s="115">
        <v>33</v>
      </c>
      <c r="D140" s="115">
        <v>6</v>
      </c>
      <c r="E140" s="115">
        <v>21.263157894736842</v>
      </c>
      <c r="F140" s="115">
        <v>108.4</v>
      </c>
      <c r="G140" s="116">
        <v>7238</v>
      </c>
    </row>
    <row r="141" spans="1:7" s="84" customFormat="1" x14ac:dyDescent="0.3">
      <c r="A141" s="113"/>
      <c r="B141" s="114" t="s">
        <v>174</v>
      </c>
      <c r="C141" s="115">
        <v>93</v>
      </c>
      <c r="D141" s="115">
        <v>15</v>
      </c>
      <c r="E141" s="115">
        <v>7.6083333333333343</v>
      </c>
      <c r="F141" s="115">
        <v>40.533333333333331</v>
      </c>
      <c r="G141" s="116">
        <v>28629</v>
      </c>
    </row>
    <row r="142" spans="1:7" s="84" customFormat="1" x14ac:dyDescent="0.3">
      <c r="A142" s="113"/>
      <c r="B142" s="114" t="s">
        <v>170</v>
      </c>
      <c r="C142" s="115">
        <v>87</v>
      </c>
      <c r="D142" s="115">
        <v>14</v>
      </c>
      <c r="E142" s="115">
        <v>9.8811111111111103</v>
      </c>
      <c r="F142" s="115">
        <v>61.004444444444445</v>
      </c>
      <c r="G142" s="116">
        <v>25159</v>
      </c>
    </row>
    <row r="143" spans="1:7" s="84" customFormat="1" x14ac:dyDescent="0.3">
      <c r="A143" s="113"/>
      <c r="B143" s="114" t="s">
        <v>165</v>
      </c>
      <c r="C143" s="115">
        <v>77</v>
      </c>
      <c r="D143" s="115">
        <v>9</v>
      </c>
      <c r="E143" s="115">
        <v>14.55952380952381</v>
      </c>
      <c r="F143" s="115">
        <v>107.33333333333334</v>
      </c>
      <c r="G143" s="116">
        <v>6048</v>
      </c>
    </row>
    <row r="144" spans="1:7" s="84" customFormat="1" x14ac:dyDescent="0.3">
      <c r="A144" s="113"/>
      <c r="B144" s="114" t="s">
        <v>134</v>
      </c>
      <c r="C144" s="115">
        <v>59</v>
      </c>
      <c r="D144" s="115">
        <v>7</v>
      </c>
      <c r="E144" s="115">
        <v>20.359839816933636</v>
      </c>
      <c r="F144" s="115">
        <v>67.923913043478265</v>
      </c>
      <c r="G144" s="116">
        <v>4423</v>
      </c>
    </row>
    <row r="145" spans="1:7" s="84" customFormat="1" ht="12" thickBot="1" x14ac:dyDescent="0.35">
      <c r="A145" s="323"/>
      <c r="B145" s="324" t="s">
        <v>79</v>
      </c>
      <c r="C145" s="272">
        <v>35</v>
      </c>
      <c r="D145" s="272">
        <v>7</v>
      </c>
      <c r="E145" s="272">
        <v>5.25</v>
      </c>
      <c r="F145" s="272">
        <v>13.583333333333332</v>
      </c>
      <c r="G145" s="273">
        <v>4039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rowBreaks count="4" manualBreakCount="4">
    <brk id="36" max="16383" man="1"/>
    <brk id="64" max="16383" man="1"/>
    <brk id="92" max="16383" man="1"/>
    <brk id="12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AH35"/>
  <sheetViews>
    <sheetView zoomScaleNormal="100" workbookViewId="0">
      <selection activeCell="K1" sqref="K1"/>
    </sheetView>
  </sheetViews>
  <sheetFormatPr baseColWidth="10" defaultColWidth="11.3828125" defaultRowHeight="12.45" x14ac:dyDescent="0.3"/>
  <cols>
    <col min="1" max="1" width="25.3828125" style="26" customWidth="1"/>
    <col min="2" max="2" width="10.69140625" style="243" customWidth="1"/>
    <col min="3" max="19" width="8.69140625" style="244" customWidth="1"/>
    <col min="20" max="20" width="5.53515625" style="26" customWidth="1"/>
    <col min="21" max="27" width="8.3046875" style="26" customWidth="1"/>
    <col min="28" max="28" width="4.69140625" style="26" customWidth="1"/>
    <col min="29" max="34" width="7.69140625" style="26" customWidth="1"/>
    <col min="35" max="16384" width="11.3828125" style="26"/>
  </cols>
  <sheetData>
    <row r="1" spans="1:27" x14ac:dyDescent="0.3">
      <c r="A1" s="233" t="s">
        <v>193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50"/>
      <c r="O1" s="250"/>
      <c r="P1" s="251" t="s">
        <v>194</v>
      </c>
      <c r="Q1" s="250"/>
      <c r="R1" s="250"/>
      <c r="S1" s="250"/>
    </row>
    <row r="2" spans="1:27" x14ac:dyDescent="0.3">
      <c r="A2" s="252" t="s">
        <v>77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U2" s="254" t="s">
        <v>166</v>
      </c>
    </row>
    <row r="3" spans="1:27" s="256" customFormat="1" ht="18" customHeight="1" x14ac:dyDescent="0.3">
      <c r="A3" s="255"/>
      <c r="B3" s="234" t="s">
        <v>38</v>
      </c>
      <c r="C3" s="235" t="s">
        <v>39</v>
      </c>
      <c r="D3" s="235" t="s">
        <v>40</v>
      </c>
      <c r="E3" s="235" t="s">
        <v>41</v>
      </c>
      <c r="F3" s="235" t="s">
        <v>42</v>
      </c>
      <c r="G3" s="235" t="s">
        <v>43</v>
      </c>
      <c r="H3" s="235" t="s">
        <v>44</v>
      </c>
      <c r="I3" s="235" t="s">
        <v>45</v>
      </c>
      <c r="J3" s="235" t="s">
        <v>46</v>
      </c>
      <c r="K3" s="235" t="s">
        <v>47</v>
      </c>
      <c r="L3" s="235" t="s">
        <v>48</v>
      </c>
      <c r="M3" s="235" t="s">
        <v>49</v>
      </c>
      <c r="N3" s="235" t="s">
        <v>73</v>
      </c>
      <c r="O3" s="235" t="s">
        <v>74</v>
      </c>
      <c r="P3" s="235" t="s">
        <v>75</v>
      </c>
      <c r="Q3" s="235" t="s">
        <v>76</v>
      </c>
      <c r="R3" s="235" t="s">
        <v>172</v>
      </c>
      <c r="S3" s="235" t="s">
        <v>173</v>
      </c>
      <c r="U3" s="235" t="s">
        <v>73</v>
      </c>
      <c r="V3" s="235" t="s">
        <v>74</v>
      </c>
      <c r="W3" s="235" t="s">
        <v>75</v>
      </c>
      <c r="X3" s="235" t="s">
        <v>76</v>
      </c>
      <c r="Y3" s="235" t="s">
        <v>172</v>
      </c>
      <c r="Z3" s="235" t="s">
        <v>173</v>
      </c>
      <c r="AA3" s="235" t="s">
        <v>92</v>
      </c>
    </row>
    <row r="4" spans="1:27" ht="18" customHeight="1" x14ac:dyDescent="0.3">
      <c r="A4" s="257" t="s">
        <v>50</v>
      </c>
      <c r="B4" s="236">
        <f>SUM(B5:B20)</f>
        <v>693542</v>
      </c>
      <c r="C4" s="237">
        <f>SUM(C5:C20)</f>
        <v>9101</v>
      </c>
      <c r="D4" s="237">
        <f>SUM(D5:D20)</f>
        <v>40533</v>
      </c>
      <c r="E4" s="237">
        <f t="shared" ref="E4:S4" si="0">SUM(E5:E20)</f>
        <v>51241</v>
      </c>
      <c r="F4" s="237">
        <f t="shared" si="0"/>
        <v>19755</v>
      </c>
      <c r="G4" s="237">
        <f t="shared" si="0"/>
        <v>12498</v>
      </c>
      <c r="H4" s="237">
        <f t="shared" si="0"/>
        <v>12793</v>
      </c>
      <c r="I4" s="237">
        <f t="shared" si="0"/>
        <v>46799</v>
      </c>
      <c r="J4" s="237">
        <f t="shared" si="0"/>
        <v>74716</v>
      </c>
      <c r="K4" s="237">
        <f t="shared" si="0"/>
        <v>133176</v>
      </c>
      <c r="L4" s="237">
        <f t="shared" si="0"/>
        <v>96476</v>
      </c>
      <c r="M4" s="237">
        <f t="shared" si="0"/>
        <v>119992</v>
      </c>
      <c r="N4" s="237">
        <f t="shared" si="0"/>
        <v>39164</v>
      </c>
      <c r="O4" s="237">
        <f t="shared" si="0"/>
        <v>15947</v>
      </c>
      <c r="P4" s="237">
        <f t="shared" si="0"/>
        <v>9920</v>
      </c>
      <c r="Q4" s="237">
        <f t="shared" si="0"/>
        <v>6566</v>
      </c>
      <c r="R4" s="237">
        <f t="shared" si="0"/>
        <v>3486</v>
      </c>
      <c r="S4" s="237">
        <f t="shared" si="0"/>
        <v>1379</v>
      </c>
      <c r="U4" s="237">
        <f>SUM(U5:U19)</f>
        <v>28</v>
      </c>
      <c r="V4" s="237">
        <f t="shared" ref="V4:Z4" si="1">SUM(V5:V19)</f>
        <v>16</v>
      </c>
      <c r="W4" s="237">
        <f t="shared" si="1"/>
        <v>10</v>
      </c>
      <c r="X4" s="237">
        <f t="shared" si="1"/>
        <v>5</v>
      </c>
      <c r="Y4" s="237">
        <f t="shared" si="1"/>
        <v>1</v>
      </c>
      <c r="Z4" s="237">
        <f t="shared" si="1"/>
        <v>4</v>
      </c>
      <c r="AA4" s="237">
        <f>SUM(U4:Z4)</f>
        <v>64</v>
      </c>
    </row>
    <row r="5" spans="1:27" s="260" customFormat="1" ht="18" customHeight="1" x14ac:dyDescent="0.3">
      <c r="A5" s="258" t="s">
        <v>51</v>
      </c>
      <c r="B5" s="238">
        <f>SUM(C5:S5)</f>
        <v>58713</v>
      </c>
      <c r="C5" s="239">
        <f>'[2]FØR korreksjon befolkning 67+'!C5</f>
        <v>962</v>
      </c>
      <c r="D5" s="239">
        <f>'[2]FØR korreksjon befolkning 67+'!D5</f>
        <v>3618</v>
      </c>
      <c r="E5" s="239">
        <f>'[2]FØR korreksjon befolkning 67+'!E5</f>
        <v>3365</v>
      </c>
      <c r="F5" s="239">
        <f>'[2]FØR korreksjon befolkning 67+'!F5</f>
        <v>1056</v>
      </c>
      <c r="G5" s="239">
        <f>'[2]FØR korreksjon befolkning 67+'!G5</f>
        <v>639</v>
      </c>
      <c r="H5" s="239">
        <f>'[2]FØR korreksjon befolkning 67+'!H5</f>
        <v>717</v>
      </c>
      <c r="I5" s="239">
        <f>'[2]FØR korreksjon befolkning 67+'!I5</f>
        <v>3705</v>
      </c>
      <c r="J5" s="239">
        <f>'[2]FØR korreksjon befolkning 67+'!J5</f>
        <v>8350</v>
      </c>
      <c r="K5" s="239">
        <f>'[2]FØR korreksjon befolkning 67+'!K5</f>
        <v>15878</v>
      </c>
      <c r="L5" s="239">
        <f>'[2]FØR korreksjon befolkning 67+'!L5</f>
        <v>8580</v>
      </c>
      <c r="M5" s="239">
        <f>'[2]FØR korreksjon befolkning 67+'!M5</f>
        <v>8299</v>
      </c>
      <c r="N5" s="259">
        <f>'[2]FØR korreksjon befolkning 67+'!N5+'[2] ETTER korreksjon befolkn 67+'!U5</f>
        <v>2157</v>
      </c>
      <c r="O5" s="259">
        <f>'[2]FØR korreksjon befolkning 67+'!O5+'[2] ETTER korreksjon befolkn 67+'!V5</f>
        <v>664</v>
      </c>
      <c r="P5" s="259">
        <f>'[2]FØR korreksjon befolkning 67+'!P5+'[2] ETTER korreksjon befolkn 67+'!W5</f>
        <v>338</v>
      </c>
      <c r="Q5" s="259">
        <f>'[2]FØR korreksjon befolkning 67+'!Q5+'[2] ETTER korreksjon befolkn 67+'!X5</f>
        <v>207</v>
      </c>
      <c r="R5" s="259">
        <f>'[2]FØR korreksjon befolkning 67+'!R5+'[2] ETTER korreksjon befolkn 67+'!Y5</f>
        <v>122</v>
      </c>
      <c r="S5" s="259">
        <f>'[2]FØR korreksjon befolkning 67+'!S5+'[2] ETTER korreksjon befolkn 67+'!Z5</f>
        <v>56</v>
      </c>
      <c r="U5" s="26">
        <v>7</v>
      </c>
      <c r="V5" s="26">
        <v>-1</v>
      </c>
      <c r="W5" s="26">
        <v>13</v>
      </c>
      <c r="X5" s="26">
        <v>7</v>
      </c>
      <c r="Y5" s="26">
        <v>11</v>
      </c>
      <c r="Z5" s="26">
        <v>5</v>
      </c>
      <c r="AA5" s="261">
        <f>SUM(U5:Z5)</f>
        <v>42</v>
      </c>
    </row>
    <row r="6" spans="1:27" s="260" customFormat="1" x14ac:dyDescent="0.3">
      <c r="A6" s="258" t="s">
        <v>52</v>
      </c>
      <c r="B6" s="238">
        <f t="shared" ref="B6:B20" si="2">SUM(C6:S6)</f>
        <v>62409</v>
      </c>
      <c r="C6" s="239">
        <f>'[2]FØR korreksjon befolkning 67+'!C6</f>
        <v>1034</v>
      </c>
      <c r="D6" s="239">
        <f>'[2]FØR korreksjon befolkning 67+'!D6</f>
        <v>3319</v>
      </c>
      <c r="E6" s="239">
        <f>'[2]FØR korreksjon befolkning 67+'!E6</f>
        <v>2864</v>
      </c>
      <c r="F6" s="239">
        <f>'[2]FØR korreksjon befolkning 67+'!F6</f>
        <v>932</v>
      </c>
      <c r="G6" s="239">
        <f>'[2]FØR korreksjon befolkning 67+'!G6</f>
        <v>573</v>
      </c>
      <c r="H6" s="239">
        <f>'[2]FØR korreksjon befolkning 67+'!H6</f>
        <v>691</v>
      </c>
      <c r="I6" s="239">
        <f>'[2]FØR korreksjon befolkning 67+'!I6</f>
        <v>5351</v>
      </c>
      <c r="J6" s="239">
        <f>'[2]FØR korreksjon befolkning 67+'!J6</f>
        <v>11669</v>
      </c>
      <c r="K6" s="239">
        <f>'[2]FØR korreksjon befolkning 67+'!K6</f>
        <v>17430</v>
      </c>
      <c r="L6" s="239">
        <f>'[2]FØR korreksjon befolkning 67+'!L6</f>
        <v>8042</v>
      </c>
      <c r="M6" s="239">
        <f>'[2]FØR korreksjon befolkning 67+'!M6</f>
        <v>7315</v>
      </c>
      <c r="N6" s="259">
        <f>'[2]FØR korreksjon befolkning 67+'!N6+'[2] ETTER korreksjon befolkn 67+'!U6</f>
        <v>1867</v>
      </c>
      <c r="O6" s="259">
        <f>'[2]FØR korreksjon befolkning 67+'!O6+'[2] ETTER korreksjon befolkn 67+'!V6</f>
        <v>668</v>
      </c>
      <c r="P6" s="259">
        <f>'[2]FØR korreksjon befolkning 67+'!P6+'[2] ETTER korreksjon befolkn 67+'!W6</f>
        <v>303</v>
      </c>
      <c r="Q6" s="259">
        <f>'[2]FØR korreksjon befolkning 67+'!Q6+'[2] ETTER korreksjon befolkn 67+'!X6</f>
        <v>179</v>
      </c>
      <c r="R6" s="259">
        <f>'[2]FØR korreksjon befolkning 67+'!R6+'[2] ETTER korreksjon befolkn 67+'!Y6</f>
        <v>112</v>
      </c>
      <c r="S6" s="259">
        <f>'[2]FØR korreksjon befolkning 67+'!S6+'[2] ETTER korreksjon befolkn 67+'!Z6</f>
        <v>60</v>
      </c>
      <c r="U6" s="26">
        <v>3</v>
      </c>
      <c r="V6" s="26">
        <v>2</v>
      </c>
      <c r="W6" s="26">
        <v>4</v>
      </c>
      <c r="X6" s="26">
        <v>-6</v>
      </c>
      <c r="Y6" s="26">
        <v>-11</v>
      </c>
      <c r="Z6" s="26">
        <v>-6</v>
      </c>
      <c r="AA6" s="261">
        <f t="shared" ref="AA6:AA19" si="3">SUM(U6:Z6)</f>
        <v>-14</v>
      </c>
    </row>
    <row r="7" spans="1:27" s="260" customFormat="1" x14ac:dyDescent="0.3">
      <c r="A7" s="258" t="s">
        <v>53</v>
      </c>
      <c r="B7" s="238">
        <f t="shared" si="2"/>
        <v>45053</v>
      </c>
      <c r="C7" s="239">
        <f>'[2]FØR korreksjon befolkning 67+'!C7</f>
        <v>798</v>
      </c>
      <c r="D7" s="239">
        <f>'[2]FØR korreksjon befolkning 67+'!D7</f>
        <v>2554</v>
      </c>
      <c r="E7" s="239">
        <f>'[2]FØR korreksjon befolkning 67+'!E7</f>
        <v>1921</v>
      </c>
      <c r="F7" s="239">
        <f>'[2]FØR korreksjon befolkning 67+'!F7</f>
        <v>570</v>
      </c>
      <c r="G7" s="239">
        <f>'[2]FØR korreksjon befolkning 67+'!G7</f>
        <v>379</v>
      </c>
      <c r="H7" s="239">
        <f>'[2]FØR korreksjon befolkning 67+'!H7</f>
        <v>420</v>
      </c>
      <c r="I7" s="239">
        <f>'[2]FØR korreksjon befolkning 67+'!I7</f>
        <v>3634</v>
      </c>
      <c r="J7" s="239">
        <f>'[2]FØR korreksjon befolkning 67+'!J7</f>
        <v>8176</v>
      </c>
      <c r="K7" s="239">
        <f>'[2]FØR korreksjon befolkning 67+'!K7</f>
        <v>12551</v>
      </c>
      <c r="L7" s="239">
        <f>'[2]FØR korreksjon befolkning 67+'!L7</f>
        <v>5470</v>
      </c>
      <c r="M7" s="239">
        <f>'[2]FØR korreksjon befolkning 67+'!M7</f>
        <v>5577</v>
      </c>
      <c r="N7" s="259">
        <f>'[2]FØR korreksjon befolkning 67+'!N7+'[2] ETTER korreksjon befolkn 67+'!U7</f>
        <v>1710</v>
      </c>
      <c r="O7" s="259">
        <f>'[2]FØR korreksjon befolkning 67+'!O7+'[2] ETTER korreksjon befolkn 67+'!V7</f>
        <v>634</v>
      </c>
      <c r="P7" s="259">
        <f>'[2]FØR korreksjon befolkning 67+'!P7+'[2] ETTER korreksjon befolkn 67+'!W7</f>
        <v>317</v>
      </c>
      <c r="Q7" s="259">
        <f>'[2]FØR korreksjon befolkning 67+'!Q7+'[2] ETTER korreksjon befolkn 67+'!X7</f>
        <v>181</v>
      </c>
      <c r="R7" s="259">
        <f>'[2]FØR korreksjon befolkning 67+'!R7+'[2] ETTER korreksjon befolkn 67+'!Y7</f>
        <v>95</v>
      </c>
      <c r="S7" s="259">
        <f>'[2]FØR korreksjon befolkning 67+'!S7+'[2] ETTER korreksjon befolkn 67+'!Z7</f>
        <v>66</v>
      </c>
      <c r="U7" s="26">
        <v>-12</v>
      </c>
      <c r="V7" s="26">
        <v>-6</v>
      </c>
      <c r="W7" s="26">
        <v>-2</v>
      </c>
      <c r="X7" s="26">
        <v>-5</v>
      </c>
      <c r="Y7" s="26">
        <v>-10</v>
      </c>
      <c r="Z7" s="26">
        <v>-1</v>
      </c>
      <c r="AA7" s="261">
        <f t="shared" si="3"/>
        <v>-36</v>
      </c>
    </row>
    <row r="8" spans="1:27" s="260" customFormat="1" x14ac:dyDescent="0.3">
      <c r="A8" s="258" t="s">
        <v>54</v>
      </c>
      <c r="B8" s="238">
        <f t="shared" si="2"/>
        <v>40321</v>
      </c>
      <c r="C8" s="239">
        <f>'[2]FØR korreksjon befolkning 67+'!C8</f>
        <v>542</v>
      </c>
      <c r="D8" s="239">
        <f>'[2]FØR korreksjon befolkning 67+'!D8</f>
        <v>1634</v>
      </c>
      <c r="E8" s="239">
        <f>'[2]FØR korreksjon befolkning 67+'!E8</f>
        <v>1641</v>
      </c>
      <c r="F8" s="239">
        <f>'[2]FØR korreksjon befolkning 67+'!F8</f>
        <v>517</v>
      </c>
      <c r="G8" s="239">
        <f>'[2]FØR korreksjon befolkning 67+'!G8</f>
        <v>378</v>
      </c>
      <c r="H8" s="239">
        <f>'[2]FØR korreksjon befolkning 67+'!H8</f>
        <v>455</v>
      </c>
      <c r="I8" s="239">
        <f>'[2]FØR korreksjon befolkning 67+'!I8</f>
        <v>4291</v>
      </c>
      <c r="J8" s="239">
        <f>'[2]FØR korreksjon befolkning 67+'!J8</f>
        <v>7891</v>
      </c>
      <c r="K8" s="239">
        <f>'[2]FØR korreksjon befolkning 67+'!K8</f>
        <v>10040</v>
      </c>
      <c r="L8" s="239">
        <f>'[2]FØR korreksjon befolkning 67+'!L8</f>
        <v>4863</v>
      </c>
      <c r="M8" s="239">
        <f>'[2]FØR korreksjon befolkning 67+'!M8</f>
        <v>5193</v>
      </c>
      <c r="N8" s="259">
        <f>'[2]FØR korreksjon befolkning 67+'!N8+'[2] ETTER korreksjon befolkn 67+'!U8</f>
        <v>1572</v>
      </c>
      <c r="O8" s="259">
        <f>'[2]FØR korreksjon befolkning 67+'!O8+'[2] ETTER korreksjon befolkn 67+'!V8</f>
        <v>583</v>
      </c>
      <c r="P8" s="259">
        <f>'[2]FØR korreksjon befolkning 67+'!P8+'[2] ETTER korreksjon befolkn 67+'!W8</f>
        <v>354</v>
      </c>
      <c r="Q8" s="259">
        <f>'[2]FØR korreksjon befolkning 67+'!Q8+'[2] ETTER korreksjon befolkn 67+'!X8</f>
        <v>194</v>
      </c>
      <c r="R8" s="259">
        <f>'[2]FØR korreksjon befolkning 67+'!R8+'[2] ETTER korreksjon befolkn 67+'!Y8</f>
        <v>99</v>
      </c>
      <c r="S8" s="259">
        <f>'[2]FØR korreksjon befolkning 67+'!S8+'[2] ETTER korreksjon befolkn 67+'!Z8</f>
        <v>74</v>
      </c>
      <c r="U8" s="26">
        <v>-7</v>
      </c>
      <c r="V8" s="26">
        <v>-8</v>
      </c>
      <c r="W8" s="26">
        <v>-15</v>
      </c>
      <c r="X8" s="26">
        <v>-25</v>
      </c>
      <c r="Y8" s="26">
        <v>-20</v>
      </c>
      <c r="Z8" s="26">
        <v>-20</v>
      </c>
      <c r="AA8" s="261">
        <f t="shared" si="3"/>
        <v>-95</v>
      </c>
    </row>
    <row r="9" spans="1:27" s="260" customFormat="1" x14ac:dyDescent="0.3">
      <c r="A9" s="258" t="s">
        <v>55</v>
      </c>
      <c r="B9" s="238">
        <f t="shared" si="2"/>
        <v>59292</v>
      </c>
      <c r="C9" s="239">
        <f>'[2]FØR korreksjon befolkning 67+'!C9</f>
        <v>615</v>
      </c>
      <c r="D9" s="239">
        <f>'[2]FØR korreksjon befolkning 67+'!D9</f>
        <v>2233</v>
      </c>
      <c r="E9" s="239">
        <f>'[2]FØR korreksjon befolkning 67+'!E9</f>
        <v>2345</v>
      </c>
      <c r="F9" s="239">
        <f>'[2]FØR korreksjon befolkning 67+'!F9</f>
        <v>933</v>
      </c>
      <c r="G9" s="239">
        <f>'[2]FØR korreksjon befolkning 67+'!G9</f>
        <v>617</v>
      </c>
      <c r="H9" s="239">
        <f>'[2]FØR korreksjon befolkning 67+'!H9</f>
        <v>767</v>
      </c>
      <c r="I9" s="239">
        <f>'[2]FØR korreksjon befolkning 67+'!I9</f>
        <v>5197</v>
      </c>
      <c r="J9" s="239">
        <f>'[2]FØR korreksjon befolkning 67+'!J9</f>
        <v>9427</v>
      </c>
      <c r="K9" s="239">
        <f>'[2]FØR korreksjon befolkning 67+'!K9</f>
        <v>12034</v>
      </c>
      <c r="L9" s="239">
        <f>'[2]FØR korreksjon befolkning 67+'!L9</f>
        <v>6905</v>
      </c>
      <c r="M9" s="239">
        <f>'[2]FØR korreksjon befolkning 67+'!M9</f>
        <v>10493</v>
      </c>
      <c r="N9" s="259">
        <f>'[2]FØR korreksjon befolkning 67+'!N9+'[2] ETTER korreksjon befolkn 67+'!U9</f>
        <v>3917</v>
      </c>
      <c r="O9" s="259">
        <f>'[2]FØR korreksjon befolkning 67+'!O9+'[2] ETTER korreksjon befolkn 67+'!V9</f>
        <v>1729</v>
      </c>
      <c r="P9" s="259">
        <f>'[2]FØR korreksjon befolkning 67+'!P9+'[2] ETTER korreksjon befolkn 67+'!W9</f>
        <v>1053</v>
      </c>
      <c r="Q9" s="259">
        <f>'[2]FØR korreksjon befolkning 67+'!Q9+'[2] ETTER korreksjon befolkn 67+'!X9</f>
        <v>583</v>
      </c>
      <c r="R9" s="259">
        <f>'[2]FØR korreksjon befolkning 67+'!R9+'[2] ETTER korreksjon befolkn 67+'!Y9</f>
        <v>302</v>
      </c>
      <c r="S9" s="259">
        <f>'[2]FØR korreksjon befolkning 67+'!S9+'[2] ETTER korreksjon befolkn 67+'!Z9</f>
        <v>142</v>
      </c>
      <c r="U9" s="26">
        <v>6</v>
      </c>
      <c r="V9" s="26">
        <v>6</v>
      </c>
      <c r="W9" s="26">
        <v>3</v>
      </c>
      <c r="X9" s="26">
        <v>5</v>
      </c>
      <c r="Y9" s="26">
        <v>-7</v>
      </c>
      <c r="Z9" s="26">
        <v>10</v>
      </c>
      <c r="AA9" s="261">
        <f t="shared" si="3"/>
        <v>23</v>
      </c>
    </row>
    <row r="10" spans="1:27" s="260" customFormat="1" ht="18" customHeight="1" x14ac:dyDescent="0.3">
      <c r="A10" s="258" t="s">
        <v>56</v>
      </c>
      <c r="B10" s="238">
        <f t="shared" si="2"/>
        <v>34500</v>
      </c>
      <c r="C10" s="239">
        <f>'[2]FØR korreksjon befolkning 67+'!C10</f>
        <v>404</v>
      </c>
      <c r="D10" s="239">
        <f>'[2]FØR korreksjon befolkning 67+'!D10</f>
        <v>2084</v>
      </c>
      <c r="E10" s="239">
        <f>'[2]FØR korreksjon befolkning 67+'!E10</f>
        <v>2880</v>
      </c>
      <c r="F10" s="239">
        <f>'[2]FØR korreksjon befolkning 67+'!F10</f>
        <v>1170</v>
      </c>
      <c r="G10" s="239">
        <f>'[2]FØR korreksjon befolkning 67+'!G10</f>
        <v>721</v>
      </c>
      <c r="H10" s="239">
        <f>'[2]FØR korreksjon befolkning 67+'!H10</f>
        <v>681</v>
      </c>
      <c r="I10" s="239">
        <f>'[2]FØR korreksjon befolkning 67+'!I10</f>
        <v>1573</v>
      </c>
      <c r="J10" s="239">
        <f>'[2]FØR korreksjon befolkning 67+'!J10</f>
        <v>2097</v>
      </c>
      <c r="K10" s="239">
        <f>'[2]FØR korreksjon befolkning 67+'!K10</f>
        <v>5093</v>
      </c>
      <c r="L10" s="239">
        <f>'[2]FØR korreksjon befolkning 67+'!L10</f>
        <v>4777</v>
      </c>
      <c r="M10" s="239">
        <f>'[2]FØR korreksjon befolkning 67+'!M10</f>
        <v>6933</v>
      </c>
      <c r="N10" s="259">
        <f>'[2]FØR korreksjon befolkning 67+'!N10+'[2] ETTER korreksjon befolkn 67+'!U10</f>
        <v>3041</v>
      </c>
      <c r="O10" s="259">
        <f>'[2]FØR korreksjon befolkning 67+'!O10+'[2] ETTER korreksjon befolkn 67+'!V10</f>
        <v>1357</v>
      </c>
      <c r="P10" s="259">
        <f>'[2]FØR korreksjon befolkning 67+'!P10+'[2] ETTER korreksjon befolkn 67+'!W10</f>
        <v>803</v>
      </c>
      <c r="Q10" s="259">
        <f>'[2]FØR korreksjon befolkning 67+'!Q10+'[2] ETTER korreksjon befolkn 67+'!X10</f>
        <v>491</v>
      </c>
      <c r="R10" s="259">
        <f>'[2]FØR korreksjon befolkning 67+'!R10+'[2] ETTER korreksjon befolkn 67+'!Y10</f>
        <v>298</v>
      </c>
      <c r="S10" s="259">
        <f>'[2]FØR korreksjon befolkning 67+'!S10+'[2] ETTER korreksjon befolkn 67+'!Z10</f>
        <v>97</v>
      </c>
      <c r="U10" s="26">
        <v>-7</v>
      </c>
      <c r="V10" s="26">
        <v>-3</v>
      </c>
      <c r="W10" s="26">
        <v>-7</v>
      </c>
      <c r="X10" s="26">
        <v>-18</v>
      </c>
      <c r="Y10" s="26">
        <v>-14</v>
      </c>
      <c r="Z10" s="26">
        <v>-20</v>
      </c>
      <c r="AA10" s="261">
        <f t="shared" si="3"/>
        <v>-69</v>
      </c>
    </row>
    <row r="11" spans="1:27" s="260" customFormat="1" x14ac:dyDescent="0.3">
      <c r="A11" s="258" t="s">
        <v>57</v>
      </c>
      <c r="B11" s="238">
        <f t="shared" si="2"/>
        <v>50876</v>
      </c>
      <c r="C11" s="239">
        <f>'[2]FØR korreksjon befolkning 67+'!C11</f>
        <v>669</v>
      </c>
      <c r="D11" s="239">
        <f>'[2]FØR korreksjon befolkning 67+'!D11</f>
        <v>3481</v>
      </c>
      <c r="E11" s="239">
        <f>'[2]FØR korreksjon befolkning 67+'!E11</f>
        <v>4913</v>
      </c>
      <c r="F11" s="239">
        <f>'[2]FØR korreksjon befolkning 67+'!F11</f>
        <v>1929</v>
      </c>
      <c r="G11" s="239">
        <f>'[2]FØR korreksjon befolkning 67+'!G11</f>
        <v>1123</v>
      </c>
      <c r="H11" s="239">
        <f>'[2]FØR korreksjon befolkning 67+'!H11</f>
        <v>1157</v>
      </c>
      <c r="I11" s="239">
        <f>'[2]FØR korreksjon befolkning 67+'!I11</f>
        <v>2588</v>
      </c>
      <c r="J11" s="239">
        <f>'[2]FØR korreksjon befolkning 67+'!J11</f>
        <v>2902</v>
      </c>
      <c r="K11" s="239">
        <f>'[2]FØR korreksjon befolkning 67+'!K11</f>
        <v>7147</v>
      </c>
      <c r="L11" s="239">
        <f>'[2]FØR korreksjon befolkning 67+'!L11</f>
        <v>7380</v>
      </c>
      <c r="M11" s="239">
        <f>'[2]FØR korreksjon befolkning 67+'!M11</f>
        <v>9779</v>
      </c>
      <c r="N11" s="259">
        <f>'[2]FØR korreksjon befolkning 67+'!N11+'[2] ETTER korreksjon befolkn 67+'!U11</f>
        <v>4009</v>
      </c>
      <c r="O11" s="259">
        <f>'[2]FØR korreksjon befolkning 67+'!O11+'[2] ETTER korreksjon befolkn 67+'!V11</f>
        <v>1637</v>
      </c>
      <c r="P11" s="259">
        <f>'[2]FØR korreksjon befolkning 67+'!P11+'[2] ETTER korreksjon befolkn 67+'!W11</f>
        <v>1023</v>
      </c>
      <c r="Q11" s="259">
        <f>'[2]FØR korreksjon befolkning 67+'!Q11+'[2] ETTER korreksjon befolkn 67+'!X11</f>
        <v>643</v>
      </c>
      <c r="R11" s="259">
        <f>'[2]FØR korreksjon befolkning 67+'!R11+'[2] ETTER korreksjon befolkn 67+'!Y11</f>
        <v>354</v>
      </c>
      <c r="S11" s="259">
        <f>'[2]FØR korreksjon befolkning 67+'!S11+'[2] ETTER korreksjon befolkn 67+'!Z11</f>
        <v>142</v>
      </c>
      <c r="U11" s="26">
        <v>-3</v>
      </c>
      <c r="V11" s="26">
        <v>7</v>
      </c>
      <c r="W11" s="26">
        <v>0</v>
      </c>
      <c r="X11" s="26">
        <v>9</v>
      </c>
      <c r="Y11" s="26">
        <v>-11</v>
      </c>
      <c r="Z11" s="26">
        <v>16</v>
      </c>
      <c r="AA11" s="261">
        <f t="shared" si="3"/>
        <v>18</v>
      </c>
    </row>
    <row r="12" spans="1:27" s="260" customFormat="1" x14ac:dyDescent="0.3">
      <c r="A12" s="258" t="s">
        <v>58</v>
      </c>
      <c r="B12" s="238">
        <f t="shared" si="2"/>
        <v>53206</v>
      </c>
      <c r="C12" s="239">
        <f>'[2]FØR korreksjon befolkning 67+'!C12</f>
        <v>563</v>
      </c>
      <c r="D12" s="239">
        <f>'[2]FØR korreksjon befolkning 67+'!D12</f>
        <v>3153</v>
      </c>
      <c r="E12" s="239">
        <f>'[2]FØR korreksjon befolkning 67+'!E12</f>
        <v>4874</v>
      </c>
      <c r="F12" s="239">
        <f>'[2]FØR korreksjon befolkning 67+'!F12</f>
        <v>1946</v>
      </c>
      <c r="G12" s="239">
        <f>'[2]FØR korreksjon befolkning 67+'!G12</f>
        <v>1177</v>
      </c>
      <c r="H12" s="239">
        <f>'[2]FØR korreksjon befolkning 67+'!H12</f>
        <v>1214</v>
      </c>
      <c r="I12" s="239">
        <f>'[2]FØR korreksjon befolkning 67+'!I12</f>
        <v>4419</v>
      </c>
      <c r="J12" s="239">
        <f>'[2]FØR korreksjon befolkning 67+'!J12</f>
        <v>4307</v>
      </c>
      <c r="K12" s="239">
        <f>'[2]FØR korreksjon befolkning 67+'!K12</f>
        <v>7553</v>
      </c>
      <c r="L12" s="239">
        <f>'[2]FØR korreksjon befolkning 67+'!L12</f>
        <v>7679</v>
      </c>
      <c r="M12" s="239">
        <f>'[2]FØR korreksjon befolkning 67+'!M12</f>
        <v>9821</v>
      </c>
      <c r="N12" s="259">
        <f>'[2]FØR korreksjon befolkning 67+'!N12+'[2] ETTER korreksjon befolkn 67+'!U12</f>
        <v>3211</v>
      </c>
      <c r="O12" s="259">
        <f>'[2]FØR korreksjon befolkning 67+'!O12+'[2] ETTER korreksjon befolkn 67+'!V12</f>
        <v>1304</v>
      </c>
      <c r="P12" s="259">
        <f>'[2]FØR korreksjon befolkning 67+'!P12+'[2] ETTER korreksjon befolkn 67+'!W12</f>
        <v>878</v>
      </c>
      <c r="Q12" s="259">
        <f>'[2]FØR korreksjon befolkning 67+'!Q12+'[2] ETTER korreksjon befolkn 67+'!X12</f>
        <v>645</v>
      </c>
      <c r="R12" s="259">
        <f>'[2]FØR korreksjon befolkning 67+'!R12+'[2] ETTER korreksjon befolkn 67+'!Y12</f>
        <v>345</v>
      </c>
      <c r="S12" s="259">
        <f>'[2]FØR korreksjon befolkning 67+'!S12+'[2] ETTER korreksjon befolkn 67+'!Z12</f>
        <v>117</v>
      </c>
      <c r="U12" s="26">
        <v>8</v>
      </c>
      <c r="V12" s="26">
        <v>11</v>
      </c>
      <c r="W12" s="26">
        <v>12</v>
      </c>
      <c r="X12" s="26">
        <v>5</v>
      </c>
      <c r="Y12" s="26">
        <v>11</v>
      </c>
      <c r="Z12" s="26">
        <v>6</v>
      </c>
      <c r="AA12" s="261">
        <f t="shared" si="3"/>
        <v>53</v>
      </c>
    </row>
    <row r="13" spans="1:27" s="260" customFormat="1" x14ac:dyDescent="0.3">
      <c r="A13" s="258" t="s">
        <v>59</v>
      </c>
      <c r="B13" s="238">
        <f t="shared" si="2"/>
        <v>33491</v>
      </c>
      <c r="C13" s="239">
        <f>'[2]FØR korreksjon befolkning 67+'!C13</f>
        <v>481</v>
      </c>
      <c r="D13" s="239">
        <f>'[2]FØR korreksjon befolkning 67+'!D13</f>
        <v>2400</v>
      </c>
      <c r="E13" s="239">
        <f>'[2]FØR korreksjon befolkning 67+'!E13</f>
        <v>3109</v>
      </c>
      <c r="F13" s="239">
        <f>'[2]FØR korreksjon befolkning 67+'!F13</f>
        <v>1170</v>
      </c>
      <c r="G13" s="239">
        <f>'[2]FØR korreksjon befolkning 67+'!G13</f>
        <v>731</v>
      </c>
      <c r="H13" s="239">
        <f>'[2]FØR korreksjon befolkning 67+'!H13</f>
        <v>662</v>
      </c>
      <c r="I13" s="239">
        <f>'[2]FØR korreksjon befolkning 67+'!I13</f>
        <v>1756</v>
      </c>
      <c r="J13" s="239">
        <f>'[2]FØR korreksjon befolkning 67+'!J13</f>
        <v>2801</v>
      </c>
      <c r="K13" s="239">
        <f>'[2]FØR korreksjon befolkning 67+'!K13</f>
        <v>6395</v>
      </c>
      <c r="L13" s="239">
        <f>'[2]FØR korreksjon befolkning 67+'!L13</f>
        <v>5177</v>
      </c>
      <c r="M13" s="239">
        <f>'[2]FØR korreksjon befolkning 67+'!M13</f>
        <v>5498</v>
      </c>
      <c r="N13" s="259">
        <f>'[2]FØR korreksjon befolkning 67+'!N13+'[2] ETTER korreksjon befolkn 67+'!U13</f>
        <v>1612</v>
      </c>
      <c r="O13" s="259">
        <f>'[2]FØR korreksjon befolkning 67+'!O13+'[2] ETTER korreksjon befolkn 67+'!V13</f>
        <v>646</v>
      </c>
      <c r="P13" s="259">
        <f>'[2]FØR korreksjon befolkning 67+'!P13+'[2] ETTER korreksjon befolkn 67+'!W13</f>
        <v>441</v>
      </c>
      <c r="Q13" s="259">
        <f>'[2]FØR korreksjon befolkning 67+'!Q13+'[2] ETTER korreksjon befolkn 67+'!X13</f>
        <v>332</v>
      </c>
      <c r="R13" s="259">
        <f>'[2]FØR korreksjon befolkning 67+'!R13+'[2] ETTER korreksjon befolkn 67+'!Y13</f>
        <v>205</v>
      </c>
      <c r="S13" s="259">
        <f>'[2]FØR korreksjon befolkning 67+'!S13+'[2] ETTER korreksjon befolkn 67+'!Z13</f>
        <v>75</v>
      </c>
      <c r="U13" s="26">
        <v>4</v>
      </c>
      <c r="V13" s="26">
        <v>1</v>
      </c>
      <c r="W13" s="26">
        <v>5</v>
      </c>
      <c r="X13" s="26">
        <v>25</v>
      </c>
      <c r="Y13" s="26">
        <v>21</v>
      </c>
      <c r="Z13" s="26">
        <v>13</v>
      </c>
      <c r="AA13" s="261">
        <f t="shared" si="3"/>
        <v>69</v>
      </c>
    </row>
    <row r="14" spans="1:27" s="260" customFormat="1" x14ac:dyDescent="0.3">
      <c r="A14" s="258" t="s">
        <v>60</v>
      </c>
      <c r="B14" s="238">
        <f t="shared" si="2"/>
        <v>27630</v>
      </c>
      <c r="C14" s="239">
        <f>'[2]FØR korreksjon befolkning 67+'!C14</f>
        <v>295</v>
      </c>
      <c r="D14" s="239">
        <f>'[2]FØR korreksjon befolkning 67+'!D14</f>
        <v>1675</v>
      </c>
      <c r="E14" s="239">
        <f>'[2]FØR korreksjon befolkning 67+'!E14</f>
        <v>2231</v>
      </c>
      <c r="F14" s="239">
        <f>'[2]FØR korreksjon befolkning 67+'!F14</f>
        <v>959</v>
      </c>
      <c r="G14" s="239">
        <f>'[2]FØR korreksjon befolkning 67+'!G14</f>
        <v>639</v>
      </c>
      <c r="H14" s="239">
        <f>'[2]FØR korreksjon befolkning 67+'!H14</f>
        <v>616</v>
      </c>
      <c r="I14" s="239">
        <f>'[2]FØR korreksjon befolkning 67+'!I14</f>
        <v>1669</v>
      </c>
      <c r="J14" s="239">
        <f>'[2]FØR korreksjon befolkning 67+'!J14</f>
        <v>2088</v>
      </c>
      <c r="K14" s="239">
        <f>'[2]FØR korreksjon befolkning 67+'!K14</f>
        <v>4380</v>
      </c>
      <c r="L14" s="239">
        <f>'[2]FØR korreksjon befolkning 67+'!L14</f>
        <v>4002</v>
      </c>
      <c r="M14" s="239">
        <f>'[2]FØR korreksjon befolkning 67+'!M14</f>
        <v>5771</v>
      </c>
      <c r="N14" s="259">
        <f>'[2]FØR korreksjon befolkning 67+'!N14+'[2] ETTER korreksjon befolkn 67+'!U14</f>
        <v>1607</v>
      </c>
      <c r="O14" s="259">
        <f>'[2]FØR korreksjon befolkning 67+'!O14+'[2] ETTER korreksjon befolkn 67+'!V14</f>
        <v>710</v>
      </c>
      <c r="P14" s="259">
        <f>'[2]FØR korreksjon befolkning 67+'!P14+'[2] ETTER korreksjon befolkn 67+'!W14</f>
        <v>459</v>
      </c>
      <c r="Q14" s="259">
        <f>'[2]FØR korreksjon befolkning 67+'!Q14+'[2] ETTER korreksjon befolkn 67+'!X14</f>
        <v>323</v>
      </c>
      <c r="R14" s="259">
        <f>'[2]FØR korreksjon befolkning 67+'!R14+'[2] ETTER korreksjon befolkn 67+'!Y14</f>
        <v>155</v>
      </c>
      <c r="S14" s="259">
        <f>'[2]FØR korreksjon befolkning 67+'!S14+'[2] ETTER korreksjon befolkn 67+'!Z14</f>
        <v>51</v>
      </c>
      <c r="U14" s="26">
        <v>-6</v>
      </c>
      <c r="V14" s="26">
        <v>-4</v>
      </c>
      <c r="W14" s="26">
        <v>-22</v>
      </c>
      <c r="X14" s="26">
        <v>-18</v>
      </c>
      <c r="Y14" s="26">
        <v>-18</v>
      </c>
      <c r="Z14" s="26">
        <v>-14</v>
      </c>
      <c r="AA14" s="261">
        <f t="shared" si="3"/>
        <v>-82</v>
      </c>
    </row>
    <row r="15" spans="1:27" s="260" customFormat="1" ht="18" customHeight="1" x14ac:dyDescent="0.3">
      <c r="A15" s="258" t="s">
        <v>61</v>
      </c>
      <c r="B15" s="238">
        <f t="shared" si="2"/>
        <v>33259</v>
      </c>
      <c r="C15" s="239">
        <f>'[2]FØR korreksjon befolkning 67+'!C15</f>
        <v>411</v>
      </c>
      <c r="D15" s="239">
        <f>'[2]FØR korreksjon befolkning 67+'!D15</f>
        <v>1997</v>
      </c>
      <c r="E15" s="239">
        <f>'[2]FØR korreksjon befolkning 67+'!E15</f>
        <v>2988</v>
      </c>
      <c r="F15" s="239">
        <f>'[2]FØR korreksjon befolkning 67+'!F15</f>
        <v>1391</v>
      </c>
      <c r="G15" s="239">
        <f>'[2]FØR korreksjon befolkning 67+'!G15</f>
        <v>958</v>
      </c>
      <c r="H15" s="239">
        <f>'[2]FØR korreksjon befolkning 67+'!H15</f>
        <v>977</v>
      </c>
      <c r="I15" s="239">
        <f>'[2]FØR korreksjon befolkning 67+'!I15</f>
        <v>2208</v>
      </c>
      <c r="J15" s="239">
        <f>'[2]FØR korreksjon befolkning 67+'!J15</f>
        <v>2119</v>
      </c>
      <c r="K15" s="239">
        <f>'[2]FØR korreksjon befolkning 67+'!K15</f>
        <v>4581</v>
      </c>
      <c r="L15" s="239">
        <f>'[2]FØR korreksjon befolkning 67+'!L15</f>
        <v>4627</v>
      </c>
      <c r="M15" s="239">
        <f>'[2]FØR korreksjon befolkning 67+'!M15</f>
        <v>6533</v>
      </c>
      <c r="N15" s="259">
        <f>'[2]FØR korreksjon befolkning 67+'!N15+'[2] ETTER korreksjon befolkn 67+'!U15</f>
        <v>2231</v>
      </c>
      <c r="O15" s="259">
        <f>'[2]FØR korreksjon befolkning 67+'!O15+'[2] ETTER korreksjon befolkn 67+'!V15</f>
        <v>1081</v>
      </c>
      <c r="P15" s="259">
        <f>'[2]FØR korreksjon befolkning 67+'!P15+'[2] ETTER korreksjon befolkn 67+'!W15</f>
        <v>636</v>
      </c>
      <c r="Q15" s="259">
        <f>'[2]FØR korreksjon befolkning 67+'!Q15+'[2] ETTER korreksjon befolkn 67+'!X15</f>
        <v>337</v>
      </c>
      <c r="R15" s="259">
        <f>'[2]FØR korreksjon befolkning 67+'!R15+'[2] ETTER korreksjon befolkn 67+'!Y15</f>
        <v>144</v>
      </c>
      <c r="S15" s="259">
        <f>'[2]FØR korreksjon befolkning 67+'!S15+'[2] ETTER korreksjon befolkn 67+'!Z15</f>
        <v>40</v>
      </c>
      <c r="U15" s="26">
        <v>-2</v>
      </c>
      <c r="V15" s="26">
        <v>-9</v>
      </c>
      <c r="W15" s="26">
        <v>7</v>
      </c>
      <c r="X15" s="26">
        <v>-17</v>
      </c>
      <c r="Y15" s="26">
        <v>-21</v>
      </c>
      <c r="Z15" s="26">
        <v>-15</v>
      </c>
      <c r="AA15" s="261">
        <f t="shared" si="3"/>
        <v>-57</v>
      </c>
    </row>
    <row r="16" spans="1:27" s="260" customFormat="1" x14ac:dyDescent="0.3">
      <c r="A16" s="258" t="s">
        <v>62</v>
      </c>
      <c r="B16" s="238">
        <f t="shared" si="2"/>
        <v>49834</v>
      </c>
      <c r="C16" s="239">
        <f>'[2]FØR korreksjon befolkning 67+'!C16</f>
        <v>627</v>
      </c>
      <c r="D16" s="239">
        <f>'[2]FØR korreksjon befolkning 67+'!D16</f>
        <v>3246</v>
      </c>
      <c r="E16" s="239">
        <f>'[2]FØR korreksjon befolkning 67+'!E16</f>
        <v>4292</v>
      </c>
      <c r="F16" s="239">
        <f>'[2]FØR korreksjon befolkning 67+'!F16</f>
        <v>1659</v>
      </c>
      <c r="G16" s="239">
        <f>'[2]FØR korreksjon befolkning 67+'!G16</f>
        <v>1125</v>
      </c>
      <c r="H16" s="239">
        <f>'[2]FØR korreksjon befolkning 67+'!H16</f>
        <v>1095</v>
      </c>
      <c r="I16" s="239">
        <f>'[2]FØR korreksjon befolkning 67+'!I16</f>
        <v>2797</v>
      </c>
      <c r="J16" s="239">
        <f>'[2]FØR korreksjon befolkning 67+'!J16</f>
        <v>3886</v>
      </c>
      <c r="K16" s="239">
        <f>'[2]FØR korreksjon befolkning 67+'!K16</f>
        <v>8451</v>
      </c>
      <c r="L16" s="239">
        <f>'[2]FØR korreksjon befolkning 67+'!L16</f>
        <v>6981</v>
      </c>
      <c r="M16" s="239">
        <f>'[2]FØR korreksjon befolkning 67+'!M16</f>
        <v>9381</v>
      </c>
      <c r="N16" s="259">
        <f>'[2]FØR korreksjon befolkning 67+'!N16+'[2] ETTER korreksjon befolkn 67+'!U16</f>
        <v>3365</v>
      </c>
      <c r="O16" s="259">
        <f>'[2]FØR korreksjon befolkning 67+'!O16+'[2] ETTER korreksjon befolkn 67+'!V16</f>
        <v>1317</v>
      </c>
      <c r="P16" s="259">
        <f>'[2]FØR korreksjon befolkning 67+'!P16+'[2] ETTER korreksjon befolkn 67+'!W16</f>
        <v>759</v>
      </c>
      <c r="Q16" s="259">
        <f>'[2]FØR korreksjon befolkning 67+'!Q16+'[2] ETTER korreksjon befolkn 67+'!X16</f>
        <v>526</v>
      </c>
      <c r="R16" s="259">
        <f>'[2]FØR korreksjon befolkning 67+'!R16+'[2] ETTER korreksjon befolkn 67+'!Y16</f>
        <v>239</v>
      </c>
      <c r="S16" s="259">
        <f>'[2]FØR korreksjon befolkning 67+'!S16+'[2] ETTER korreksjon befolkn 67+'!Z16</f>
        <v>88</v>
      </c>
      <c r="U16" s="26">
        <v>15</v>
      </c>
      <c r="V16" s="26">
        <v>8</v>
      </c>
      <c r="W16" s="26">
        <v>-1</v>
      </c>
      <c r="X16" s="26">
        <v>-1</v>
      </c>
      <c r="Y16" s="26">
        <v>3</v>
      </c>
      <c r="Z16" s="26">
        <v>4</v>
      </c>
      <c r="AA16" s="261">
        <f t="shared" si="3"/>
        <v>28</v>
      </c>
    </row>
    <row r="17" spans="1:34" s="260" customFormat="1" x14ac:dyDescent="0.3">
      <c r="A17" s="258" t="s">
        <v>63</v>
      </c>
      <c r="B17" s="238">
        <f t="shared" si="2"/>
        <v>50905</v>
      </c>
      <c r="C17" s="239">
        <f>'[2]FØR korreksjon befolkning 67+'!C17</f>
        <v>596</v>
      </c>
      <c r="D17" s="239">
        <f>'[2]FØR korreksjon befolkning 67+'!D17</f>
        <v>3275</v>
      </c>
      <c r="E17" s="239">
        <f>'[2]FØR korreksjon befolkning 67+'!E17</f>
        <v>4701</v>
      </c>
      <c r="F17" s="239">
        <f>'[2]FØR korreksjon befolkning 67+'!F17</f>
        <v>1817</v>
      </c>
      <c r="G17" s="239">
        <f>'[2]FØR korreksjon befolkning 67+'!G17</f>
        <v>1063</v>
      </c>
      <c r="H17" s="239">
        <f>'[2]FØR korreksjon befolkning 67+'!H17</f>
        <v>1039</v>
      </c>
      <c r="I17" s="239">
        <f>'[2]FØR korreksjon befolkning 67+'!I17</f>
        <v>2350</v>
      </c>
      <c r="J17" s="239">
        <f>'[2]FØR korreksjon befolkning 67+'!J17</f>
        <v>3287</v>
      </c>
      <c r="K17" s="239">
        <f>'[2]FØR korreksjon befolkning 67+'!K17</f>
        <v>7942</v>
      </c>
      <c r="L17" s="239">
        <f>'[2]FØR korreksjon befolkning 67+'!L17</f>
        <v>7851</v>
      </c>
      <c r="M17" s="239">
        <f>'[2]FØR korreksjon befolkning 67+'!M17</f>
        <v>10169</v>
      </c>
      <c r="N17" s="259">
        <f>'[2]FØR korreksjon befolkning 67+'!N17+'[2] ETTER korreksjon befolkn 67+'!U17</f>
        <v>2875</v>
      </c>
      <c r="O17" s="259">
        <f>'[2]FØR korreksjon befolkning 67+'!O17+'[2] ETTER korreksjon befolkn 67+'!V17</f>
        <v>1255</v>
      </c>
      <c r="P17" s="259">
        <f>'[2]FØR korreksjon befolkning 67+'!P17+'[2] ETTER korreksjon befolkn 67+'!W17</f>
        <v>1129</v>
      </c>
      <c r="Q17" s="259">
        <f>'[2]FØR korreksjon befolkning 67+'!Q17+'[2] ETTER korreksjon befolkn 67+'!X17</f>
        <v>942</v>
      </c>
      <c r="R17" s="259">
        <f>'[2]FØR korreksjon befolkning 67+'!R17+'[2] ETTER korreksjon befolkn 67+'!Y17</f>
        <v>470</v>
      </c>
      <c r="S17" s="259">
        <f>'[2]FØR korreksjon befolkning 67+'!S17+'[2] ETTER korreksjon befolkn 67+'!Z17</f>
        <v>144</v>
      </c>
      <c r="U17" s="26">
        <v>3</v>
      </c>
      <c r="V17" s="26">
        <v>-4</v>
      </c>
      <c r="W17" s="26">
        <v>4</v>
      </c>
      <c r="X17" s="26">
        <v>16</v>
      </c>
      <c r="Y17" s="26">
        <v>37</v>
      </c>
      <c r="Z17" s="26">
        <v>15</v>
      </c>
      <c r="AA17" s="261">
        <f t="shared" si="3"/>
        <v>71</v>
      </c>
    </row>
    <row r="18" spans="1:34" s="260" customFormat="1" x14ac:dyDescent="0.3">
      <c r="A18" s="258" t="s">
        <v>64</v>
      </c>
      <c r="B18" s="238">
        <f t="shared" si="2"/>
        <v>52574</v>
      </c>
      <c r="C18" s="239">
        <f>'[2]FØR korreksjon befolkning 67+'!C18</f>
        <v>592</v>
      </c>
      <c r="D18" s="239">
        <f>'[2]FØR korreksjon befolkning 67+'!D18</f>
        <v>3222</v>
      </c>
      <c r="E18" s="239">
        <f>'[2]FØR korreksjon befolkning 67+'!E18</f>
        <v>4899</v>
      </c>
      <c r="F18" s="239">
        <f>'[2]FØR korreksjon befolkning 67+'!F18</f>
        <v>1938</v>
      </c>
      <c r="G18" s="239">
        <f>'[2]FØR korreksjon befolkning 67+'!G18</f>
        <v>1204</v>
      </c>
      <c r="H18" s="239">
        <f>'[2]FØR korreksjon befolkning 67+'!H18</f>
        <v>1195</v>
      </c>
      <c r="I18" s="239">
        <f>'[2]FØR korreksjon befolkning 67+'!I18</f>
        <v>2663</v>
      </c>
      <c r="J18" s="239">
        <f>'[2]FØR korreksjon befolkning 67+'!J18</f>
        <v>3084</v>
      </c>
      <c r="K18" s="239">
        <f>'[2]FØR korreksjon befolkning 67+'!K18</f>
        <v>7292</v>
      </c>
      <c r="L18" s="239">
        <f>'[2]FØR korreksjon befolkning 67+'!L18</f>
        <v>8056</v>
      </c>
      <c r="M18" s="239">
        <f>'[2]FØR korreksjon befolkning 67+'!M18</f>
        <v>10671</v>
      </c>
      <c r="N18" s="259">
        <f>'[2]FØR korreksjon befolkning 67+'!N18+'[2] ETTER korreksjon befolkn 67+'!U18</f>
        <v>3724</v>
      </c>
      <c r="O18" s="259">
        <f>'[2]FØR korreksjon befolkning 67+'!O18+'[2] ETTER korreksjon befolkn 67+'!V18</f>
        <v>1573</v>
      </c>
      <c r="P18" s="259">
        <f>'[2]FØR korreksjon befolkning 67+'!P18+'[2] ETTER korreksjon befolkn 67+'!W18</f>
        <v>1058</v>
      </c>
      <c r="Q18" s="259">
        <f>'[2]FØR korreksjon befolkning 67+'!Q18+'[2] ETTER korreksjon befolkn 67+'!X18</f>
        <v>762</v>
      </c>
      <c r="R18" s="259">
        <f>'[2]FØR korreksjon befolkning 67+'!R18+'[2] ETTER korreksjon befolkn 67+'!Y18</f>
        <v>455</v>
      </c>
      <c r="S18" s="259">
        <f>'[2]FØR korreksjon befolkning 67+'!S18+'[2] ETTER korreksjon befolkn 67+'!Z18</f>
        <v>186</v>
      </c>
      <c r="U18" s="26">
        <v>17</v>
      </c>
      <c r="V18" s="26">
        <v>16</v>
      </c>
      <c r="W18" s="26">
        <v>6</v>
      </c>
      <c r="X18" s="26">
        <v>28</v>
      </c>
      <c r="Y18" s="26">
        <v>34</v>
      </c>
      <c r="Z18" s="26">
        <v>14</v>
      </c>
      <c r="AA18" s="261">
        <f t="shared" si="3"/>
        <v>115</v>
      </c>
    </row>
    <row r="19" spans="1:34" s="260" customFormat="1" x14ac:dyDescent="0.3">
      <c r="A19" s="258" t="s">
        <v>65</v>
      </c>
      <c r="B19" s="238">
        <f t="shared" si="2"/>
        <v>39109</v>
      </c>
      <c r="C19" s="239">
        <f>'[2]FØR korreksjon befolkning 67+'!C19</f>
        <v>506</v>
      </c>
      <c r="D19" s="239">
        <f>'[2]FØR korreksjon befolkning 67+'!D19</f>
        <v>2556</v>
      </c>
      <c r="E19" s="239">
        <f>'[2]FØR korreksjon befolkning 67+'!E19</f>
        <v>4025</v>
      </c>
      <c r="F19" s="239">
        <f>'[2]FØR korreksjon befolkning 67+'!F19</f>
        <v>1713</v>
      </c>
      <c r="G19" s="239">
        <f>'[2]FØR korreksjon befolkning 67+'!G19</f>
        <v>1146</v>
      </c>
      <c r="H19" s="239">
        <f>'[2]FØR korreksjon befolkning 67+'!H19</f>
        <v>1085</v>
      </c>
      <c r="I19" s="239">
        <f>'[2]FØR korreksjon befolkning 67+'!I19</f>
        <v>2494</v>
      </c>
      <c r="J19" s="239">
        <f>'[2]FØR korreksjon befolkning 67+'!J19</f>
        <v>2437</v>
      </c>
      <c r="K19" s="239">
        <f>'[2]FØR korreksjon befolkning 67+'!K19</f>
        <v>5815</v>
      </c>
      <c r="L19" s="239">
        <f>'[2]FØR korreksjon befolkning 67+'!L19</f>
        <v>5568</v>
      </c>
      <c r="M19" s="239">
        <f>'[2]FØR korreksjon befolkning 67+'!M19</f>
        <v>8100</v>
      </c>
      <c r="N19" s="259">
        <f>'[2]FØR korreksjon befolkning 67+'!N19+'[2] ETTER korreksjon befolkn 67+'!U19</f>
        <v>2213</v>
      </c>
      <c r="O19" s="259">
        <f>'[2]FØR korreksjon befolkning 67+'!O19+'[2] ETTER korreksjon befolkn 67+'!V19</f>
        <v>765</v>
      </c>
      <c r="P19" s="259">
        <f>'[2]FØR korreksjon befolkning 67+'!P19+'[2] ETTER korreksjon befolkn 67+'!W19</f>
        <v>355</v>
      </c>
      <c r="Q19" s="259">
        <f>'[2]FØR korreksjon befolkning 67+'!Q19+'[2] ETTER korreksjon befolkn 67+'!X19</f>
        <v>208</v>
      </c>
      <c r="R19" s="259">
        <f>'[2]FØR korreksjon befolkning 67+'!R19+'[2] ETTER korreksjon befolkn 67+'!Y19</f>
        <v>84</v>
      </c>
      <c r="S19" s="259">
        <f>'[2]FØR korreksjon befolkning 67+'!S19+'[2] ETTER korreksjon befolkn 67+'!Z19</f>
        <v>39</v>
      </c>
      <c r="U19" s="392">
        <v>2</v>
      </c>
      <c r="V19" s="392">
        <v>0</v>
      </c>
      <c r="W19" s="392">
        <v>3</v>
      </c>
      <c r="X19" s="392">
        <v>0</v>
      </c>
      <c r="Y19" s="392">
        <v>-4</v>
      </c>
      <c r="Z19" s="392">
        <v>-3</v>
      </c>
      <c r="AA19" s="262">
        <f t="shared" si="3"/>
        <v>-2</v>
      </c>
      <c r="AC19" s="263"/>
      <c r="AD19" s="263"/>
      <c r="AE19" s="263"/>
      <c r="AF19" s="263"/>
      <c r="AG19" s="263"/>
      <c r="AH19" s="263"/>
    </row>
    <row r="20" spans="1:34" s="260" customFormat="1" ht="18" customHeight="1" x14ac:dyDescent="0.3">
      <c r="A20" s="264" t="s">
        <v>66</v>
      </c>
      <c r="B20" s="240">
        <f t="shared" si="2"/>
        <v>2370</v>
      </c>
      <c r="C20" s="241">
        <f>'[2]FØR korreksjon befolkning 67+'!C20</f>
        <v>6</v>
      </c>
      <c r="D20" s="241">
        <f>'[2]FØR korreksjon befolkning 67+'!D20</f>
        <v>86</v>
      </c>
      <c r="E20" s="241">
        <f>'[2]FØR korreksjon befolkning 67+'!E20</f>
        <v>193</v>
      </c>
      <c r="F20" s="241">
        <f>'[2]FØR korreksjon befolkning 67+'!F20</f>
        <v>55</v>
      </c>
      <c r="G20" s="241">
        <f>'[2]FØR korreksjon befolkning 67+'!G20</f>
        <v>25</v>
      </c>
      <c r="H20" s="241">
        <f>'[2]FØR korreksjon befolkning 67+'!H20</f>
        <v>22</v>
      </c>
      <c r="I20" s="241">
        <f>'[2]FØR korreksjon befolkning 67+'!I20</f>
        <v>104</v>
      </c>
      <c r="J20" s="241">
        <f>'[2]FØR korreksjon befolkning 67+'!J20</f>
        <v>195</v>
      </c>
      <c r="K20" s="241">
        <f>'[2]FØR korreksjon befolkning 67+'!K20</f>
        <v>594</v>
      </c>
      <c r="L20" s="241">
        <f>'[2]FØR korreksjon befolkning 67+'!L20</f>
        <v>518</v>
      </c>
      <c r="M20" s="241">
        <f>'[2]FØR korreksjon befolkning 67+'!M20</f>
        <v>459</v>
      </c>
      <c r="N20" s="265">
        <f>'[2]FØR korreksjon befolkning 67+'!N20-'[2] ETTER korreksjon befolkn 67+'!N23</f>
        <v>53</v>
      </c>
      <c r="O20" s="265">
        <f>'[2]FØR korreksjon befolkning 67+'!O20-'[2] ETTER korreksjon befolkn 67+'!O23</f>
        <v>24</v>
      </c>
      <c r="P20" s="265">
        <f>'[2]FØR korreksjon befolkning 67+'!P20-'[2] ETTER korreksjon befolkn 67+'!P23</f>
        <v>14</v>
      </c>
      <c r="Q20" s="265">
        <f>'[2]FØR korreksjon befolkning 67+'!Q20-'[2] ETTER korreksjon befolkn 67+'!Q23</f>
        <v>13</v>
      </c>
      <c r="R20" s="265">
        <f>'[2]FØR korreksjon befolkning 67+'!R20-'[2] ETTER korreksjon befolkn 67+'!R23</f>
        <v>7</v>
      </c>
      <c r="S20" s="265">
        <f>'[2]FØR korreksjon befolkning 67+'!S20-'[2] ETTER korreksjon befolkn 67+'!S23</f>
        <v>2</v>
      </c>
    </row>
    <row r="21" spans="1:34" s="260" customFormat="1" x14ac:dyDescent="0.3">
      <c r="A21" s="242" t="s">
        <v>195</v>
      </c>
      <c r="B21" s="243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</row>
    <row r="22" spans="1:34" s="260" customFormat="1" x14ac:dyDescent="0.3">
      <c r="A22" s="266" t="s">
        <v>196</v>
      </c>
      <c r="B22"/>
      <c r="C22"/>
      <c r="D22"/>
      <c r="E22"/>
      <c r="F22"/>
      <c r="G22"/>
      <c r="H22"/>
      <c r="I22"/>
      <c r="J22"/>
      <c r="K22"/>
      <c r="L22"/>
      <c r="M22"/>
      <c r="N22" s="267"/>
      <c r="O22" s="267"/>
      <c r="P22" s="267"/>
      <c r="Q22" s="267"/>
      <c r="R22" s="267"/>
      <c r="S22" s="267"/>
    </row>
    <row r="23" spans="1:34" ht="24.9" x14ac:dyDescent="0.3">
      <c r="A23" s="441" t="s">
        <v>167</v>
      </c>
      <c r="B23" s="268">
        <f>SUM(N23:S23)</f>
        <v>16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70">
        <v>6</v>
      </c>
      <c r="O23" s="270">
        <v>4</v>
      </c>
      <c r="P23" s="270">
        <v>4</v>
      </c>
      <c r="Q23" s="270">
        <v>0</v>
      </c>
      <c r="R23" s="270">
        <v>0</v>
      </c>
      <c r="S23" s="270">
        <v>2</v>
      </c>
      <c r="U23" s="260"/>
      <c r="V23" s="260"/>
      <c r="W23" s="260"/>
      <c r="X23" s="260"/>
      <c r="Y23" s="260"/>
      <c r="Z23" s="260"/>
    </row>
    <row r="25" spans="1:34" x14ac:dyDescent="0.3">
      <c r="A25" s="254" t="s">
        <v>181</v>
      </c>
      <c r="B25" s="485" t="s">
        <v>38</v>
      </c>
      <c r="C25" s="486" t="s">
        <v>39</v>
      </c>
      <c r="D25" s="486" t="s">
        <v>40</v>
      </c>
      <c r="E25" s="486" t="s">
        <v>41</v>
      </c>
      <c r="F25" s="486" t="s">
        <v>42</v>
      </c>
      <c r="G25" s="486" t="s">
        <v>43</v>
      </c>
      <c r="H25" s="486" t="s">
        <v>44</v>
      </c>
      <c r="I25" s="486" t="s">
        <v>45</v>
      </c>
      <c r="J25" s="486" t="s">
        <v>46</v>
      </c>
      <c r="K25" s="486" t="s">
        <v>47</v>
      </c>
      <c r="L25" s="486" t="s">
        <v>48</v>
      </c>
      <c r="M25" s="486" t="s">
        <v>49</v>
      </c>
      <c r="N25" s="486" t="s">
        <v>73</v>
      </c>
      <c r="O25" s="486" t="s">
        <v>74</v>
      </c>
      <c r="P25" s="486" t="s">
        <v>75</v>
      </c>
      <c r="Q25" s="486" t="s">
        <v>76</v>
      </c>
      <c r="R25" s="235" t="s">
        <v>172</v>
      </c>
      <c r="S25" s="486" t="s">
        <v>173</v>
      </c>
    </row>
    <row r="26" spans="1:34" x14ac:dyDescent="0.3">
      <c r="A26" s="258" t="s">
        <v>182</v>
      </c>
      <c r="B26" s="487">
        <f>SUM(C26:S26)</f>
        <v>1471</v>
      </c>
      <c r="C26" s="488">
        <f>'[2]FØR korreksjon befolkning 67+'!C26</f>
        <v>4</v>
      </c>
      <c r="D26" s="488">
        <f>'[2]FØR korreksjon befolkning 67+'!D26</f>
        <v>13</v>
      </c>
      <c r="E26" s="488">
        <f>'[2]FØR korreksjon befolkning 67+'!E26</f>
        <v>16</v>
      </c>
      <c r="F26" s="488">
        <f>'[2]FØR korreksjon befolkning 67+'!F26</f>
        <v>6</v>
      </c>
      <c r="G26" s="488">
        <f>'[2]FØR korreksjon befolkning 67+'!G26</f>
        <v>4</v>
      </c>
      <c r="H26" s="488">
        <f>'[2]FØR korreksjon befolkning 67+'!H26</f>
        <v>16</v>
      </c>
      <c r="I26" s="488">
        <f>'[2]FØR korreksjon befolkning 67+'!I26</f>
        <v>316</v>
      </c>
      <c r="J26" s="488">
        <f>'[2]FØR korreksjon befolkning 67+'!J26</f>
        <v>381</v>
      </c>
      <c r="K26" s="488">
        <f>'[2]FØR korreksjon befolkning 67+'!K26</f>
        <v>392</v>
      </c>
      <c r="L26" s="488">
        <f>'[2]FØR korreksjon befolkning 67+'!L26</f>
        <v>139</v>
      </c>
      <c r="M26" s="488">
        <f>'[2]FØR korreksjon befolkning 67+'!M26</f>
        <v>143</v>
      </c>
      <c r="N26" s="488">
        <f>'[2]FØR korreksjon befolkning 67+'!N26</f>
        <v>26</v>
      </c>
      <c r="O26" s="488">
        <f>'[2]FØR korreksjon befolkning 67+'!O26</f>
        <v>6</v>
      </c>
      <c r="P26" s="488">
        <f>'[2]FØR korreksjon befolkning 67+'!P26</f>
        <v>3</v>
      </c>
      <c r="Q26" s="488">
        <f>'[2]FØR korreksjon befolkning 67+'!Q26</f>
        <v>2</v>
      </c>
      <c r="R26" s="488">
        <f>'[2]FØR korreksjon befolkning 67+'!R26</f>
        <v>4</v>
      </c>
      <c r="S26" s="488">
        <f>'[2]FØR korreksjon befolkning 67+'!S26</f>
        <v>0</v>
      </c>
    </row>
    <row r="28" spans="1:34" x14ac:dyDescent="0.3">
      <c r="A28" s="254" t="s">
        <v>183</v>
      </c>
      <c r="B28" s="485" t="s">
        <v>38</v>
      </c>
      <c r="C28" s="486" t="s">
        <v>39</v>
      </c>
      <c r="D28" s="486" t="s">
        <v>40</v>
      </c>
      <c r="E28" s="486" t="s">
        <v>41</v>
      </c>
      <c r="F28" s="486" t="s">
        <v>42</v>
      </c>
      <c r="G28" s="486" t="s">
        <v>43</v>
      </c>
      <c r="H28" s="486" t="s">
        <v>44</v>
      </c>
      <c r="I28" s="486" t="s">
        <v>45</v>
      </c>
      <c r="J28" s="486" t="s">
        <v>46</v>
      </c>
      <c r="K28" s="486" t="s">
        <v>47</v>
      </c>
      <c r="L28" s="486" t="s">
        <v>48</v>
      </c>
      <c r="M28" s="486" t="s">
        <v>49</v>
      </c>
      <c r="N28" s="486" t="s">
        <v>73</v>
      </c>
      <c r="O28" s="486" t="s">
        <v>74</v>
      </c>
      <c r="P28" s="486" t="s">
        <v>75</v>
      </c>
      <c r="Q28" s="486" t="s">
        <v>76</v>
      </c>
      <c r="R28" s="235" t="s">
        <v>172</v>
      </c>
      <c r="S28" s="486" t="s">
        <v>173</v>
      </c>
    </row>
    <row r="29" spans="1:34" x14ac:dyDescent="0.3">
      <c r="A29" s="258" t="s">
        <v>184</v>
      </c>
      <c r="B29" s="487">
        <f>SUM(C29:S29)</f>
        <v>701</v>
      </c>
      <c r="C29" s="488">
        <f>'[2]FØR korreksjon befolkning 67+'!C29</f>
        <v>5</v>
      </c>
      <c r="D29" s="488">
        <f>'[2]FØR korreksjon befolkning 67+'!D29</f>
        <v>23</v>
      </c>
      <c r="E29" s="488">
        <f>'[2]FØR korreksjon befolkning 67+'!E29</f>
        <v>61</v>
      </c>
      <c r="F29" s="488">
        <f>'[2]FØR korreksjon befolkning 67+'!F29</f>
        <v>21</v>
      </c>
      <c r="G29" s="488">
        <f>'[2]FØR korreksjon befolkning 67+'!G29</f>
        <v>27</v>
      </c>
      <c r="H29" s="488">
        <f>'[2]FØR korreksjon befolkning 67+'!H29</f>
        <v>15</v>
      </c>
      <c r="I29" s="488">
        <f>'[2]FØR korreksjon befolkning 67+'!I29</f>
        <v>25</v>
      </c>
      <c r="J29" s="488">
        <f>'[2]FØR korreksjon befolkning 67+'!J29</f>
        <v>32</v>
      </c>
      <c r="K29" s="488">
        <f>'[2]FØR korreksjon befolkning 67+'!K29</f>
        <v>77</v>
      </c>
      <c r="L29" s="488">
        <f>'[2]FØR korreksjon befolkning 67+'!L29</f>
        <v>116</v>
      </c>
      <c r="M29" s="488">
        <f>'[2]FØR korreksjon befolkning 67+'!M29</f>
        <v>195</v>
      </c>
      <c r="N29" s="488">
        <f>'[2]FØR korreksjon befolkning 67+'!N29</f>
        <v>55</v>
      </c>
      <c r="O29" s="488">
        <f>'[2]FØR korreksjon befolkning 67+'!O29</f>
        <v>24</v>
      </c>
      <c r="P29" s="488">
        <f>'[2]FØR korreksjon befolkning 67+'!P29</f>
        <v>14</v>
      </c>
      <c r="Q29" s="488">
        <f>'[2]FØR korreksjon befolkning 67+'!Q29</f>
        <v>9</v>
      </c>
      <c r="R29" s="488">
        <f>'[2]FØR korreksjon befolkning 67+'!R29</f>
        <v>2</v>
      </c>
      <c r="S29" s="488">
        <f>'[2]FØR korreksjon befolkning 67+'!S29</f>
        <v>0</v>
      </c>
    </row>
    <row r="30" spans="1:34" x14ac:dyDescent="0.3">
      <c r="A30" s="258" t="s">
        <v>185</v>
      </c>
      <c r="B30" s="487">
        <f t="shared" ref="B30:B35" si="4">SUM(C30:S30)</f>
        <v>826</v>
      </c>
      <c r="C30" s="488">
        <f>'[2]FØR korreksjon befolkning 67+'!C30</f>
        <v>6</v>
      </c>
      <c r="D30" s="488">
        <f>'[2]FØR korreksjon befolkning 67+'!D30</f>
        <v>49</v>
      </c>
      <c r="E30" s="488">
        <f>'[2]FØR korreksjon befolkning 67+'!E30</f>
        <v>70</v>
      </c>
      <c r="F30" s="488">
        <f>'[2]FØR korreksjon befolkning 67+'!F30</f>
        <v>26</v>
      </c>
      <c r="G30" s="488">
        <f>'[2]FØR korreksjon befolkning 67+'!G30</f>
        <v>15</v>
      </c>
      <c r="H30" s="488">
        <f>'[2]FØR korreksjon befolkning 67+'!H30</f>
        <v>19</v>
      </c>
      <c r="I30" s="488">
        <f>'[2]FØR korreksjon befolkning 67+'!I30</f>
        <v>49</v>
      </c>
      <c r="J30" s="488">
        <f>'[2]FØR korreksjon befolkning 67+'!J30</f>
        <v>39</v>
      </c>
      <c r="K30" s="488">
        <f>'[2]FØR korreksjon befolkning 67+'!K30</f>
        <v>103</v>
      </c>
      <c r="L30" s="488">
        <f>'[2]FØR korreksjon befolkning 67+'!L30</f>
        <v>122</v>
      </c>
      <c r="M30" s="488">
        <f>'[2]FØR korreksjon befolkning 67+'!M30</f>
        <v>240</v>
      </c>
      <c r="N30" s="488">
        <f>'[2]FØR korreksjon befolkning 67+'!N30</f>
        <v>55</v>
      </c>
      <c r="O30" s="488">
        <f>'[2]FØR korreksjon befolkning 67+'!O30</f>
        <v>12</v>
      </c>
      <c r="P30" s="488">
        <f>'[2]FØR korreksjon befolkning 67+'!P30</f>
        <v>12</v>
      </c>
      <c r="Q30" s="488">
        <f>'[2]FØR korreksjon befolkning 67+'!Q30</f>
        <v>4</v>
      </c>
      <c r="R30" s="488">
        <f>'[2]FØR korreksjon befolkning 67+'!R30</f>
        <v>5</v>
      </c>
      <c r="S30" s="488">
        <f>'[2]FØR korreksjon befolkning 67+'!S30</f>
        <v>0</v>
      </c>
    </row>
    <row r="31" spans="1:34" x14ac:dyDescent="0.3">
      <c r="A31" s="258" t="s">
        <v>186</v>
      </c>
      <c r="B31" s="487">
        <f t="shared" si="4"/>
        <v>5</v>
      </c>
      <c r="C31" s="488">
        <f>'[2]FØR korreksjon befolkning 67+'!C31</f>
        <v>0</v>
      </c>
      <c r="D31" s="488">
        <f>'[2]FØR korreksjon befolkning 67+'!D31</f>
        <v>0</v>
      </c>
      <c r="E31" s="488">
        <f>'[2]FØR korreksjon befolkning 67+'!E31</f>
        <v>0</v>
      </c>
      <c r="F31" s="488">
        <f>'[2]FØR korreksjon befolkning 67+'!F31</f>
        <v>0</v>
      </c>
      <c r="G31" s="488">
        <f>'[2]FØR korreksjon befolkning 67+'!G31</f>
        <v>0</v>
      </c>
      <c r="H31" s="488">
        <f>'[2]FØR korreksjon befolkning 67+'!H31</f>
        <v>0</v>
      </c>
      <c r="I31" s="488">
        <f>'[2]FØR korreksjon befolkning 67+'!I31</f>
        <v>0</v>
      </c>
      <c r="J31" s="488">
        <f>'[2]FØR korreksjon befolkning 67+'!J31</f>
        <v>1</v>
      </c>
      <c r="K31" s="488">
        <f>'[2]FØR korreksjon befolkning 67+'!K31</f>
        <v>1</v>
      </c>
      <c r="L31" s="488">
        <f>'[2]FØR korreksjon befolkning 67+'!L31</f>
        <v>0</v>
      </c>
      <c r="M31" s="488">
        <f>'[2]FØR korreksjon befolkning 67+'!M31</f>
        <v>3</v>
      </c>
      <c r="N31" s="488">
        <f>'[2]FØR korreksjon befolkning 67+'!N31</f>
        <v>0</v>
      </c>
      <c r="O31" s="488">
        <f>'[2]FØR korreksjon befolkning 67+'!O31</f>
        <v>0</v>
      </c>
      <c r="P31" s="488">
        <f>'[2]FØR korreksjon befolkning 67+'!P31</f>
        <v>0</v>
      </c>
      <c r="Q31" s="488">
        <f>'[2]FØR korreksjon befolkning 67+'!Q31</f>
        <v>0</v>
      </c>
      <c r="R31" s="488">
        <f>'[2]FØR korreksjon befolkning 67+'!R31</f>
        <v>0</v>
      </c>
      <c r="S31" s="488">
        <f>'[2]FØR korreksjon befolkning 67+'!S31</f>
        <v>0</v>
      </c>
    </row>
    <row r="32" spans="1:34" x14ac:dyDescent="0.3">
      <c r="A32" s="258" t="s">
        <v>187</v>
      </c>
      <c r="B32" s="487">
        <f t="shared" si="4"/>
        <v>5</v>
      </c>
      <c r="C32" s="488">
        <f>'[2]FØR korreksjon befolkning 67+'!C32</f>
        <v>0</v>
      </c>
      <c r="D32" s="488">
        <f>'[2]FØR korreksjon befolkning 67+'!D32</f>
        <v>0</v>
      </c>
      <c r="E32" s="488">
        <f>'[2]FØR korreksjon befolkning 67+'!E32</f>
        <v>0</v>
      </c>
      <c r="F32" s="488">
        <f>'[2]FØR korreksjon befolkning 67+'!F32</f>
        <v>0</v>
      </c>
      <c r="G32" s="488">
        <f>'[2]FØR korreksjon befolkning 67+'!G32</f>
        <v>0</v>
      </c>
      <c r="H32" s="488">
        <f>'[2]FØR korreksjon befolkning 67+'!H32</f>
        <v>0</v>
      </c>
      <c r="I32" s="488">
        <f>'[2]FØR korreksjon befolkning 67+'!I32</f>
        <v>0</v>
      </c>
      <c r="J32" s="488">
        <f>'[2]FØR korreksjon befolkning 67+'!J32</f>
        <v>0</v>
      </c>
      <c r="K32" s="488">
        <f>'[2]FØR korreksjon befolkning 67+'!K32</f>
        <v>0</v>
      </c>
      <c r="L32" s="488">
        <f>'[2]FØR korreksjon befolkning 67+'!L32</f>
        <v>0</v>
      </c>
      <c r="M32" s="488">
        <f>'[2]FØR korreksjon befolkning 67+'!M32</f>
        <v>5</v>
      </c>
      <c r="N32" s="488">
        <f>'[2]FØR korreksjon befolkning 67+'!N32</f>
        <v>0</v>
      </c>
      <c r="O32" s="488">
        <f>'[2]FØR korreksjon befolkning 67+'!O32</f>
        <v>0</v>
      </c>
      <c r="P32" s="488">
        <f>'[2]FØR korreksjon befolkning 67+'!P32</f>
        <v>0</v>
      </c>
      <c r="Q32" s="488">
        <f>'[2]FØR korreksjon befolkning 67+'!Q32</f>
        <v>0</v>
      </c>
      <c r="R32" s="488">
        <f>'[2]FØR korreksjon befolkning 67+'!R32</f>
        <v>0</v>
      </c>
      <c r="S32" s="488">
        <f>'[2]FØR korreksjon befolkning 67+'!S32</f>
        <v>0</v>
      </c>
    </row>
    <row r="33" spans="1:19" x14ac:dyDescent="0.3">
      <c r="A33" s="258" t="s">
        <v>188</v>
      </c>
      <c r="B33" s="487">
        <f t="shared" si="4"/>
        <v>28</v>
      </c>
      <c r="C33" s="488">
        <f>'[2]FØR korreksjon befolkning 67+'!C33</f>
        <v>0</v>
      </c>
      <c r="D33" s="488">
        <f>'[2]FØR korreksjon befolkning 67+'!D33</f>
        <v>0</v>
      </c>
      <c r="E33" s="488">
        <f>'[2]FØR korreksjon befolkning 67+'!E33</f>
        <v>0</v>
      </c>
      <c r="F33" s="488">
        <f>'[2]FØR korreksjon befolkning 67+'!F33</f>
        <v>2</v>
      </c>
      <c r="G33" s="488">
        <f>'[2]FØR korreksjon befolkning 67+'!G33</f>
        <v>3</v>
      </c>
      <c r="H33" s="488">
        <f>'[2]FØR korreksjon befolkning 67+'!H33</f>
        <v>1</v>
      </c>
      <c r="I33" s="488">
        <f>'[2]FØR korreksjon befolkning 67+'!I33</f>
        <v>1</v>
      </c>
      <c r="J33" s="488">
        <f>'[2]FØR korreksjon befolkning 67+'!J33</f>
        <v>1</v>
      </c>
      <c r="K33" s="488">
        <f>'[2]FØR korreksjon befolkning 67+'!K33</f>
        <v>1</v>
      </c>
      <c r="L33" s="488">
        <f>'[2]FØR korreksjon befolkning 67+'!L33</f>
        <v>3</v>
      </c>
      <c r="M33" s="488">
        <f>'[2]FØR korreksjon befolkning 67+'!M33</f>
        <v>8</v>
      </c>
      <c r="N33" s="488">
        <f>'[2]FØR korreksjon befolkning 67+'!N33</f>
        <v>3</v>
      </c>
      <c r="O33" s="488">
        <f>'[2]FØR korreksjon befolkning 67+'!O33</f>
        <v>4</v>
      </c>
      <c r="P33" s="488">
        <f>'[2]FØR korreksjon befolkning 67+'!P33</f>
        <v>1</v>
      </c>
      <c r="Q33" s="488">
        <f>'[2]FØR korreksjon befolkning 67+'!Q33</f>
        <v>0</v>
      </c>
      <c r="R33" s="488">
        <f>'[2]FØR korreksjon befolkning 67+'!R33</f>
        <v>0</v>
      </c>
      <c r="S33" s="488">
        <f>'[2]FØR korreksjon befolkning 67+'!S33</f>
        <v>0</v>
      </c>
    </row>
    <row r="34" spans="1:19" x14ac:dyDescent="0.3">
      <c r="A34" s="258" t="s">
        <v>189</v>
      </c>
      <c r="B34" s="487">
        <f t="shared" si="4"/>
        <v>45</v>
      </c>
      <c r="C34" s="488">
        <f>'[2]FØR korreksjon befolkning 67+'!C34</f>
        <v>2</v>
      </c>
      <c r="D34" s="488">
        <f>'[2]FØR korreksjon befolkning 67+'!D34</f>
        <v>0</v>
      </c>
      <c r="E34" s="488">
        <f>'[2]FØR korreksjon befolkning 67+'!E34</f>
        <v>3</v>
      </c>
      <c r="F34" s="488">
        <f>'[2]FØR korreksjon befolkning 67+'!F34</f>
        <v>0</v>
      </c>
      <c r="G34" s="488">
        <f>'[2]FØR korreksjon befolkning 67+'!G34</f>
        <v>0</v>
      </c>
      <c r="H34" s="488">
        <f>'[2]FØR korreksjon befolkning 67+'!H34</f>
        <v>2</v>
      </c>
      <c r="I34" s="488">
        <f>'[2]FØR korreksjon befolkning 67+'!I34</f>
        <v>1</v>
      </c>
      <c r="J34" s="488">
        <f>'[2]FØR korreksjon befolkning 67+'!J34</f>
        <v>3</v>
      </c>
      <c r="K34" s="488">
        <f>'[2]FØR korreksjon befolkning 67+'!K34</f>
        <v>5</v>
      </c>
      <c r="L34" s="488">
        <f>'[2]FØR korreksjon befolkning 67+'!L34</f>
        <v>13</v>
      </c>
      <c r="M34" s="488">
        <f>'[2]FØR korreksjon befolkning 67+'!M34</f>
        <v>10</v>
      </c>
      <c r="N34" s="488">
        <f>'[2]FØR korreksjon befolkning 67+'!N34</f>
        <v>5</v>
      </c>
      <c r="O34" s="488">
        <f>'[2]FØR korreksjon befolkning 67+'!O34</f>
        <v>1</v>
      </c>
      <c r="P34" s="488">
        <f>'[2]FØR korreksjon befolkning 67+'!P34</f>
        <v>0</v>
      </c>
      <c r="Q34" s="488">
        <f>'[2]FØR korreksjon befolkning 67+'!Q34</f>
        <v>0</v>
      </c>
      <c r="R34" s="488">
        <f>'[2]FØR korreksjon befolkning 67+'!R34</f>
        <v>0</v>
      </c>
      <c r="S34" s="488">
        <f>'[2]FØR korreksjon befolkning 67+'!S34</f>
        <v>0</v>
      </c>
    </row>
    <row r="35" spans="1:19" x14ac:dyDescent="0.3">
      <c r="A35" s="489" t="s">
        <v>190</v>
      </c>
      <c r="B35" s="490">
        <f t="shared" si="4"/>
        <v>1610</v>
      </c>
      <c r="C35" s="491">
        <f>SUM(C29:C34)</f>
        <v>13</v>
      </c>
      <c r="D35" s="491">
        <f t="shared" ref="D35:S35" si="5">SUM(D29:D34)</f>
        <v>72</v>
      </c>
      <c r="E35" s="491">
        <f t="shared" si="5"/>
        <v>134</v>
      </c>
      <c r="F35" s="491">
        <f t="shared" si="5"/>
        <v>49</v>
      </c>
      <c r="G35" s="491">
        <f t="shared" si="5"/>
        <v>45</v>
      </c>
      <c r="H35" s="491">
        <f t="shared" si="5"/>
        <v>37</v>
      </c>
      <c r="I35" s="491">
        <f t="shared" si="5"/>
        <v>76</v>
      </c>
      <c r="J35" s="491">
        <f t="shared" si="5"/>
        <v>76</v>
      </c>
      <c r="K35" s="491">
        <f t="shared" si="5"/>
        <v>187</v>
      </c>
      <c r="L35" s="491">
        <f t="shared" si="5"/>
        <v>254</v>
      </c>
      <c r="M35" s="491">
        <f t="shared" si="5"/>
        <v>461</v>
      </c>
      <c r="N35" s="491">
        <f t="shared" si="5"/>
        <v>118</v>
      </c>
      <c r="O35" s="491">
        <f t="shared" si="5"/>
        <v>41</v>
      </c>
      <c r="P35" s="491">
        <f t="shared" si="5"/>
        <v>27</v>
      </c>
      <c r="Q35" s="491">
        <f t="shared" si="5"/>
        <v>13</v>
      </c>
      <c r="R35" s="491">
        <f t="shared" si="5"/>
        <v>7</v>
      </c>
      <c r="S35" s="491">
        <f t="shared" si="5"/>
        <v>0</v>
      </c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AB31"/>
  <sheetViews>
    <sheetView showGridLines="0" topLeftCell="A7" zoomScale="60" zoomScaleNormal="60" workbookViewId="0">
      <selection activeCell="O18" sqref="O18"/>
    </sheetView>
  </sheetViews>
  <sheetFormatPr baseColWidth="10" defaultColWidth="11.4609375" defaultRowHeight="14.15" x14ac:dyDescent="0.35"/>
  <cols>
    <col min="1" max="1" width="4.84375" style="35" customWidth="1"/>
    <col min="2" max="2" width="24.07421875" style="34" customWidth="1"/>
    <col min="3" max="3" width="12.69140625" style="34" customWidth="1"/>
    <col min="4" max="4" width="14" style="34" customWidth="1"/>
    <col min="5" max="5" width="11" style="34" customWidth="1"/>
    <col min="6" max="6" width="11.07421875" style="34" customWidth="1"/>
    <col min="7" max="7" width="11" style="34" customWidth="1"/>
    <col min="8" max="8" width="16.4609375" style="34" customWidth="1"/>
    <col min="9" max="9" width="14.07421875" style="34" customWidth="1"/>
    <col min="10" max="10" width="8.69140625" style="34" hidden="1" customWidth="1"/>
    <col min="11" max="11" width="12.69140625" style="34" customWidth="1"/>
    <col min="12" max="12" width="11.4609375" style="34" customWidth="1"/>
    <col min="13" max="13" width="15.07421875" style="34" customWidth="1"/>
    <col min="14" max="16384" width="11.4609375" style="34"/>
  </cols>
  <sheetData>
    <row r="1" spans="1:28" x14ac:dyDescent="0.35">
      <c r="A1" s="36" t="s">
        <v>0</v>
      </c>
    </row>
    <row r="2" spans="1:28" x14ac:dyDescent="0.35">
      <c r="A2" s="67"/>
    </row>
    <row r="3" spans="1:28" x14ac:dyDescent="0.35">
      <c r="A3" s="36" t="str">
        <f>A5</f>
        <v>Tabell 2 - 2 - Meldinger i barnevernet i perioden 01.01. -31.12</v>
      </c>
    </row>
    <row r="5" spans="1:28" s="37" customFormat="1" ht="26.25" customHeight="1" thickBot="1" x14ac:dyDescent="0.4">
      <c r="A5" s="38" t="s">
        <v>199</v>
      </c>
    </row>
    <row r="6" spans="1:28" s="37" customFormat="1" ht="111.45" customHeight="1" thickBot="1" x14ac:dyDescent="0.4">
      <c r="A6" s="93" t="s">
        <v>1</v>
      </c>
      <c r="B6" s="92" t="s">
        <v>2</v>
      </c>
      <c r="C6" s="95" t="s">
        <v>18</v>
      </c>
      <c r="D6" s="78" t="s">
        <v>175</v>
      </c>
      <c r="E6" s="83" t="s">
        <v>19</v>
      </c>
      <c r="F6" s="81" t="s">
        <v>20</v>
      </c>
      <c r="G6" s="81" t="s">
        <v>21</v>
      </c>
      <c r="H6" s="78" t="s">
        <v>22</v>
      </c>
      <c r="I6" s="78" t="s">
        <v>23</v>
      </c>
      <c r="J6" s="78" t="s">
        <v>24</v>
      </c>
      <c r="K6" s="80" t="s">
        <v>25</v>
      </c>
    </row>
    <row r="7" spans="1:28" ht="15" customHeight="1" x14ac:dyDescent="0.35">
      <c r="A7" s="96">
        <v>1</v>
      </c>
      <c r="B7" s="86" t="s">
        <v>3</v>
      </c>
      <c r="C7" s="543">
        <v>994</v>
      </c>
      <c r="D7" s="544">
        <v>4</v>
      </c>
      <c r="E7" s="551">
        <f t="shared" ref="E7:E21" si="0">SUM(C7:D7)</f>
        <v>998</v>
      </c>
      <c r="F7" s="600">
        <v>74</v>
      </c>
      <c r="G7" s="556">
        <f t="shared" ref="G7:G22" si="1">F7/(F7+H7)</f>
        <v>0.12563667232597622</v>
      </c>
      <c r="H7" s="543">
        <v>515</v>
      </c>
      <c r="I7" s="544">
        <v>2</v>
      </c>
      <c r="J7" s="462"/>
      <c r="K7" s="544">
        <v>627</v>
      </c>
      <c r="M7" s="100"/>
      <c r="N7" s="99"/>
      <c r="O7" s="100"/>
      <c r="P7" s="100"/>
      <c r="Q7" s="100"/>
      <c r="R7" s="99"/>
      <c r="S7" s="100"/>
      <c r="T7" s="99"/>
      <c r="U7" s="100"/>
      <c r="V7" s="100"/>
      <c r="W7" s="100"/>
      <c r="X7" s="100"/>
      <c r="Y7" s="100"/>
      <c r="Z7" s="99"/>
      <c r="AA7" s="100"/>
    </row>
    <row r="8" spans="1:28" ht="12.75" customHeight="1" x14ac:dyDescent="0.35">
      <c r="A8" s="98">
        <v>2</v>
      </c>
      <c r="B8" s="87" t="s">
        <v>4</v>
      </c>
      <c r="C8" s="545">
        <v>723</v>
      </c>
      <c r="D8" s="546">
        <v>2</v>
      </c>
      <c r="E8" s="552">
        <f t="shared" si="0"/>
        <v>725</v>
      </c>
      <c r="F8" s="601">
        <v>101</v>
      </c>
      <c r="G8" s="557">
        <f t="shared" si="1"/>
        <v>0.25569620253164554</v>
      </c>
      <c r="H8" s="545">
        <v>294</v>
      </c>
      <c r="I8" s="546">
        <v>1</v>
      </c>
      <c r="J8" s="463"/>
      <c r="K8" s="546">
        <v>429</v>
      </c>
      <c r="M8" s="112"/>
      <c r="N8" s="111"/>
      <c r="O8" s="112"/>
      <c r="P8" s="112"/>
      <c r="Q8" s="112"/>
      <c r="R8" s="111"/>
      <c r="S8" s="112"/>
      <c r="T8" s="111"/>
      <c r="U8" s="112"/>
      <c r="V8" s="112"/>
      <c r="W8" s="112"/>
      <c r="X8" s="112"/>
      <c r="Y8" s="112"/>
      <c r="Z8" s="111"/>
      <c r="AA8" s="112"/>
      <c r="AB8" s="110"/>
    </row>
    <row r="9" spans="1:28" x14ac:dyDescent="0.35">
      <c r="A9" s="98">
        <v>3</v>
      </c>
      <c r="B9" s="87" t="s">
        <v>5</v>
      </c>
      <c r="C9" s="545">
        <v>539</v>
      </c>
      <c r="D9" s="546">
        <v>1</v>
      </c>
      <c r="E9" s="552">
        <f t="shared" si="0"/>
        <v>540</v>
      </c>
      <c r="F9" s="601">
        <v>52</v>
      </c>
      <c r="G9" s="557">
        <f t="shared" si="1"/>
        <v>0.1580547112462006</v>
      </c>
      <c r="H9" s="545">
        <v>277</v>
      </c>
      <c r="I9" s="546">
        <v>1</v>
      </c>
      <c r="J9" s="463"/>
      <c r="K9" s="546">
        <v>339</v>
      </c>
      <c r="M9" s="112"/>
      <c r="N9" s="111"/>
      <c r="O9" s="112"/>
      <c r="P9" s="112"/>
      <c r="Q9" s="112"/>
      <c r="R9" s="111"/>
      <c r="S9" s="112"/>
      <c r="T9" s="111"/>
      <c r="U9" s="112"/>
      <c r="V9" s="112"/>
      <c r="W9" s="112"/>
      <c r="X9" s="112"/>
      <c r="Y9" s="112"/>
      <c r="Z9" s="111"/>
      <c r="AA9" s="112"/>
    </row>
    <row r="10" spans="1:28" x14ac:dyDescent="0.35">
      <c r="A10" s="98">
        <v>4</v>
      </c>
      <c r="B10" s="87" t="s">
        <v>6</v>
      </c>
      <c r="C10" s="545">
        <v>331</v>
      </c>
      <c r="D10" s="546">
        <v>8</v>
      </c>
      <c r="E10" s="552">
        <f t="shared" si="0"/>
        <v>339</v>
      </c>
      <c r="F10" s="601">
        <v>40</v>
      </c>
      <c r="G10" s="557">
        <f t="shared" si="1"/>
        <v>0.17241379310344829</v>
      </c>
      <c r="H10" s="545">
        <v>192</v>
      </c>
      <c r="I10" s="546">
        <v>4</v>
      </c>
      <c r="J10" s="463"/>
      <c r="K10" s="546">
        <v>234</v>
      </c>
      <c r="M10" s="112"/>
      <c r="N10" s="111"/>
      <c r="O10" s="112"/>
      <c r="P10" s="112"/>
      <c r="Q10" s="112"/>
      <c r="R10" s="111"/>
      <c r="S10" s="112"/>
      <c r="T10" s="111"/>
      <c r="U10" s="112"/>
      <c r="V10" s="112"/>
      <c r="W10" s="112"/>
      <c r="X10" s="112"/>
      <c r="Y10" s="112"/>
      <c r="Z10" s="111"/>
      <c r="AA10" s="112"/>
    </row>
    <row r="11" spans="1:28" x14ac:dyDescent="0.35">
      <c r="A11" s="98">
        <v>5</v>
      </c>
      <c r="B11" s="87" t="s">
        <v>7</v>
      </c>
      <c r="C11" s="545">
        <v>705</v>
      </c>
      <c r="D11" s="546">
        <v>1</v>
      </c>
      <c r="E11" s="552">
        <f t="shared" si="0"/>
        <v>706</v>
      </c>
      <c r="F11" s="601">
        <v>46</v>
      </c>
      <c r="G11" s="557">
        <f t="shared" si="1"/>
        <v>0.12234042553191489</v>
      </c>
      <c r="H11" s="545">
        <v>330</v>
      </c>
      <c r="I11" s="546">
        <v>2</v>
      </c>
      <c r="J11" s="463"/>
      <c r="K11" s="546">
        <v>401</v>
      </c>
    </row>
    <row r="12" spans="1:28" s="76" customFormat="1" x14ac:dyDescent="0.35">
      <c r="A12" s="98">
        <v>6</v>
      </c>
      <c r="B12" s="87" t="s">
        <v>8</v>
      </c>
      <c r="C12" s="545">
        <v>285</v>
      </c>
      <c r="D12" s="546">
        <v>3</v>
      </c>
      <c r="E12" s="552">
        <f t="shared" si="0"/>
        <v>288</v>
      </c>
      <c r="F12" s="601">
        <v>9</v>
      </c>
      <c r="G12" s="557">
        <f t="shared" si="1"/>
        <v>4.4999999999999998E-2</v>
      </c>
      <c r="H12" s="545">
        <v>191</v>
      </c>
      <c r="I12" s="546">
        <v>0</v>
      </c>
      <c r="J12" s="463"/>
      <c r="K12" s="546">
        <v>209</v>
      </c>
    </row>
    <row r="13" spans="1:28" s="76" customFormat="1" x14ac:dyDescent="0.35">
      <c r="A13" s="98">
        <v>7</v>
      </c>
      <c r="B13" s="87" t="s">
        <v>9</v>
      </c>
      <c r="C13" s="545">
        <v>296</v>
      </c>
      <c r="D13" s="546">
        <v>2</v>
      </c>
      <c r="E13" s="552">
        <f t="shared" si="0"/>
        <v>298</v>
      </c>
      <c r="F13" s="601">
        <v>41</v>
      </c>
      <c r="G13" s="557">
        <f t="shared" si="1"/>
        <v>0.18721461187214611</v>
      </c>
      <c r="H13" s="545">
        <v>178</v>
      </c>
      <c r="I13" s="546">
        <v>2</v>
      </c>
      <c r="J13" s="463"/>
      <c r="K13" s="546">
        <v>228</v>
      </c>
    </row>
    <row r="14" spans="1:28" s="76" customFormat="1" x14ac:dyDescent="0.35">
      <c r="A14" s="98">
        <v>8</v>
      </c>
      <c r="B14" s="87" t="s">
        <v>10</v>
      </c>
      <c r="C14" s="545">
        <v>428</v>
      </c>
      <c r="D14" s="546">
        <v>0</v>
      </c>
      <c r="E14" s="552">
        <f t="shared" si="0"/>
        <v>428</v>
      </c>
      <c r="F14" s="601">
        <v>45</v>
      </c>
      <c r="G14" s="557">
        <f t="shared" si="1"/>
        <v>0.16917293233082706</v>
      </c>
      <c r="H14" s="545">
        <v>221</v>
      </c>
      <c r="I14" s="546">
        <v>1</v>
      </c>
      <c r="J14" s="463"/>
      <c r="K14" s="546">
        <v>279</v>
      </c>
    </row>
    <row r="15" spans="1:28" s="76" customFormat="1" x14ac:dyDescent="0.35">
      <c r="A15" s="98">
        <v>9</v>
      </c>
      <c r="B15" s="87" t="s">
        <v>11</v>
      </c>
      <c r="C15" s="545">
        <v>588</v>
      </c>
      <c r="D15" s="546">
        <v>0</v>
      </c>
      <c r="E15" s="552">
        <f t="shared" si="0"/>
        <v>588</v>
      </c>
      <c r="F15" s="601">
        <v>76</v>
      </c>
      <c r="G15" s="557">
        <f t="shared" si="1"/>
        <v>0.19740259740259741</v>
      </c>
      <c r="H15" s="545">
        <v>309</v>
      </c>
      <c r="I15" s="546">
        <v>0</v>
      </c>
      <c r="J15" s="463"/>
      <c r="K15" s="546">
        <v>436</v>
      </c>
    </row>
    <row r="16" spans="1:28" s="76" customFormat="1" x14ac:dyDescent="0.35">
      <c r="A16" s="98">
        <v>10</v>
      </c>
      <c r="B16" s="87" t="s">
        <v>12</v>
      </c>
      <c r="C16" s="545">
        <v>699</v>
      </c>
      <c r="D16" s="546">
        <v>2</v>
      </c>
      <c r="E16" s="552">
        <f t="shared" si="0"/>
        <v>701</v>
      </c>
      <c r="F16" s="601">
        <v>25</v>
      </c>
      <c r="G16" s="557">
        <f t="shared" si="1"/>
        <v>5.8823529411764705E-2</v>
      </c>
      <c r="H16" s="545">
        <v>400</v>
      </c>
      <c r="I16" s="546">
        <v>0</v>
      </c>
      <c r="J16" s="463"/>
      <c r="K16" s="546">
        <v>452</v>
      </c>
    </row>
    <row r="17" spans="1:15" s="76" customFormat="1" x14ac:dyDescent="0.35">
      <c r="A17" s="98">
        <v>11</v>
      </c>
      <c r="B17" s="87" t="s">
        <v>13</v>
      </c>
      <c r="C17" s="545">
        <v>876</v>
      </c>
      <c r="D17" s="546">
        <v>0</v>
      </c>
      <c r="E17" s="552">
        <f t="shared" si="0"/>
        <v>876</v>
      </c>
      <c r="F17" s="601">
        <v>89</v>
      </c>
      <c r="G17" s="557">
        <f t="shared" si="1"/>
        <v>0.15110356536502548</v>
      </c>
      <c r="H17" s="545">
        <v>500</v>
      </c>
      <c r="I17" s="546">
        <v>8</v>
      </c>
      <c r="J17" s="463"/>
      <c r="K17" s="546">
        <v>599</v>
      </c>
    </row>
    <row r="18" spans="1:15" s="76" customFormat="1" x14ac:dyDescent="0.35">
      <c r="A18" s="98">
        <v>12</v>
      </c>
      <c r="B18" s="87" t="s">
        <v>14</v>
      </c>
      <c r="C18" s="545">
        <v>1252</v>
      </c>
      <c r="D18" s="546">
        <v>4</v>
      </c>
      <c r="E18" s="552">
        <f t="shared" si="0"/>
        <v>1256</v>
      </c>
      <c r="F18" s="601">
        <v>58</v>
      </c>
      <c r="G18" s="557">
        <f t="shared" si="1"/>
        <v>6.9544364508393283E-2</v>
      </c>
      <c r="H18" s="545">
        <v>776</v>
      </c>
      <c r="I18" s="546">
        <v>0</v>
      </c>
      <c r="J18" s="463"/>
      <c r="K18" s="546">
        <v>849</v>
      </c>
    </row>
    <row r="19" spans="1:15" s="76" customFormat="1" x14ac:dyDescent="0.35">
      <c r="A19" s="98">
        <v>13</v>
      </c>
      <c r="B19" s="87" t="s">
        <v>15</v>
      </c>
      <c r="C19" s="545">
        <v>729</v>
      </c>
      <c r="D19" s="546">
        <v>0</v>
      </c>
      <c r="E19" s="552">
        <f t="shared" si="0"/>
        <v>729</v>
      </c>
      <c r="F19" s="601">
        <v>101</v>
      </c>
      <c r="G19" s="557">
        <f t="shared" si="1"/>
        <v>0.22799097065462753</v>
      </c>
      <c r="H19" s="545">
        <v>342</v>
      </c>
      <c r="I19" s="546">
        <v>12</v>
      </c>
      <c r="J19" s="463"/>
      <c r="K19" s="546">
        <v>476</v>
      </c>
    </row>
    <row r="20" spans="1:15" s="76" customFormat="1" x14ac:dyDescent="0.35">
      <c r="A20" s="98">
        <v>14</v>
      </c>
      <c r="B20" s="87" t="s">
        <v>16</v>
      </c>
      <c r="C20" s="545">
        <v>514</v>
      </c>
      <c r="D20" s="546">
        <v>1</v>
      </c>
      <c r="E20" s="552">
        <f t="shared" si="0"/>
        <v>515</v>
      </c>
      <c r="F20" s="601">
        <v>41</v>
      </c>
      <c r="G20" s="557">
        <f t="shared" si="1"/>
        <v>0.11680911680911681</v>
      </c>
      <c r="H20" s="545">
        <v>310</v>
      </c>
      <c r="I20" s="546">
        <v>1</v>
      </c>
      <c r="J20" s="463"/>
      <c r="K20" s="546">
        <v>353</v>
      </c>
    </row>
    <row r="21" spans="1:15" s="76" customFormat="1" ht="15.75" customHeight="1" thickBot="1" x14ac:dyDescent="0.4">
      <c r="A21" s="335">
        <v>15</v>
      </c>
      <c r="B21" s="49" t="s">
        <v>17</v>
      </c>
      <c r="C21" s="547">
        <v>1272</v>
      </c>
      <c r="D21" s="548">
        <v>5</v>
      </c>
      <c r="E21" s="553">
        <f t="shared" si="0"/>
        <v>1277</v>
      </c>
      <c r="F21" s="602">
        <v>104</v>
      </c>
      <c r="G21" s="558">
        <f t="shared" si="1"/>
        <v>0.15453194650817237</v>
      </c>
      <c r="H21" s="547">
        <v>569</v>
      </c>
      <c r="I21" s="548">
        <v>16</v>
      </c>
      <c r="J21" s="464"/>
      <c r="K21" s="548">
        <v>779</v>
      </c>
    </row>
    <row r="22" spans="1:15" s="50" customFormat="1" x14ac:dyDescent="0.35">
      <c r="A22" s="51"/>
      <c r="B22" s="337" t="s">
        <v>200</v>
      </c>
      <c r="C22" s="541">
        <f>SUM(C7:C21)</f>
        <v>10231</v>
      </c>
      <c r="D22" s="542">
        <f>SUM(D7:D21)</f>
        <v>33</v>
      </c>
      <c r="E22" s="344">
        <f>SUM(E7:E21)</f>
        <v>10264</v>
      </c>
      <c r="F22" s="549">
        <f>SUM(F7:F21)</f>
        <v>902</v>
      </c>
      <c r="G22" s="396">
        <f t="shared" si="1"/>
        <v>0.14303837614969869</v>
      </c>
      <c r="H22" s="554">
        <f>SUM(H7:H21)</f>
        <v>5404</v>
      </c>
      <c r="I22" s="555">
        <f>SUM(I7:I21)</f>
        <v>50</v>
      </c>
      <c r="J22" s="347">
        <f>SUM(J7:J21)</f>
        <v>0</v>
      </c>
      <c r="K22" s="554">
        <f>SUM(K7:K21)</f>
        <v>6690</v>
      </c>
    </row>
    <row r="23" spans="1:15" s="85" customFormat="1" x14ac:dyDescent="0.35">
      <c r="A23" s="97"/>
      <c r="B23" s="277" t="s">
        <v>192</v>
      </c>
      <c r="C23" s="409">
        <v>6435</v>
      </c>
      <c r="D23" s="457">
        <v>28</v>
      </c>
      <c r="E23" s="458">
        <v>6463</v>
      </c>
      <c r="F23" s="459">
        <v>815</v>
      </c>
      <c r="G23" s="460">
        <v>0.12669050209855434</v>
      </c>
      <c r="H23" s="461">
        <v>5618</v>
      </c>
      <c r="I23" s="458">
        <v>30</v>
      </c>
      <c r="J23" s="408">
        <v>0</v>
      </c>
      <c r="K23" s="461">
        <v>6045</v>
      </c>
    </row>
    <row r="24" spans="1:15" s="85" customFormat="1" x14ac:dyDescent="0.35">
      <c r="A24" s="97"/>
      <c r="B24" s="277" t="s">
        <v>179</v>
      </c>
      <c r="C24" s="409">
        <v>6768</v>
      </c>
      <c r="D24" s="457">
        <v>27</v>
      </c>
      <c r="E24" s="458">
        <v>6795</v>
      </c>
      <c r="F24" s="459">
        <v>877</v>
      </c>
      <c r="G24" s="460">
        <v>0.12965700768775873</v>
      </c>
      <c r="H24" s="461">
        <v>5887</v>
      </c>
      <c r="I24" s="458">
        <v>31</v>
      </c>
      <c r="J24" s="408">
        <v>0</v>
      </c>
      <c r="K24" s="461">
        <v>6315</v>
      </c>
    </row>
    <row r="25" spans="1:15" s="85" customFormat="1" x14ac:dyDescent="0.35">
      <c r="A25" s="97"/>
      <c r="B25" s="277" t="s">
        <v>174</v>
      </c>
      <c r="C25" s="409">
        <v>6838</v>
      </c>
      <c r="D25" s="457">
        <v>55</v>
      </c>
      <c r="E25" s="458">
        <v>6893</v>
      </c>
      <c r="F25" s="459">
        <v>679</v>
      </c>
      <c r="G25" s="460">
        <v>9.8878695208970441E-2</v>
      </c>
      <c r="H25" s="461">
        <v>6188</v>
      </c>
      <c r="I25" s="458">
        <v>26</v>
      </c>
      <c r="J25" s="408">
        <v>0</v>
      </c>
      <c r="K25" s="461">
        <v>6449</v>
      </c>
    </row>
    <row r="26" spans="1:15" s="85" customFormat="1" x14ac:dyDescent="0.35">
      <c r="A26" s="63"/>
      <c r="B26" s="278" t="s">
        <v>170</v>
      </c>
      <c r="C26" s="338">
        <v>7001</v>
      </c>
      <c r="D26" s="340">
        <v>50</v>
      </c>
      <c r="E26" s="345">
        <v>7051</v>
      </c>
      <c r="F26" s="342">
        <v>793</v>
      </c>
      <c r="G26" s="397">
        <v>0.11341533180778032</v>
      </c>
      <c r="H26" s="199">
        <v>6199</v>
      </c>
      <c r="I26" s="345">
        <v>59</v>
      </c>
      <c r="J26" s="348">
        <v>0</v>
      </c>
      <c r="K26" s="199">
        <v>6563</v>
      </c>
    </row>
    <row r="27" spans="1:15" s="85" customFormat="1" x14ac:dyDescent="0.35">
      <c r="A27" s="63"/>
      <c r="B27" s="278" t="s">
        <v>165</v>
      </c>
      <c r="C27" s="338">
        <v>6357</v>
      </c>
      <c r="D27" s="340">
        <v>42</v>
      </c>
      <c r="E27" s="345">
        <v>6399</v>
      </c>
      <c r="F27" s="342">
        <v>919</v>
      </c>
      <c r="G27" s="397">
        <v>0.14477000630119724</v>
      </c>
      <c r="H27" s="199">
        <v>5429</v>
      </c>
      <c r="I27" s="345">
        <v>51</v>
      </c>
      <c r="J27" s="348">
        <v>0</v>
      </c>
      <c r="K27" s="199">
        <v>5935</v>
      </c>
    </row>
    <row r="28" spans="1:15" s="85" customFormat="1" x14ac:dyDescent="0.35">
      <c r="A28" s="63"/>
      <c r="B28" s="278" t="s">
        <v>134</v>
      </c>
      <c r="C28" s="338">
        <v>6154</v>
      </c>
      <c r="D28" s="340">
        <v>20</v>
      </c>
      <c r="E28" s="345">
        <v>6174</v>
      </c>
      <c r="F28" s="342">
        <v>1409</v>
      </c>
      <c r="G28" s="397">
        <v>0.22981569075191649</v>
      </c>
      <c r="H28" s="199">
        <v>4722</v>
      </c>
      <c r="I28" s="345">
        <v>43</v>
      </c>
      <c r="J28" s="348">
        <v>0</v>
      </c>
      <c r="K28" s="199">
        <v>5706</v>
      </c>
    </row>
    <row r="29" spans="1:15" s="76" customFormat="1" ht="14.6" thickBot="1" x14ac:dyDescent="0.4">
      <c r="A29" s="65"/>
      <c r="B29" s="276" t="s">
        <v>79</v>
      </c>
      <c r="C29" s="339">
        <v>5699</v>
      </c>
      <c r="D29" s="341">
        <v>35</v>
      </c>
      <c r="E29" s="346">
        <v>5734</v>
      </c>
      <c r="F29" s="343">
        <v>1126</v>
      </c>
      <c r="G29" s="398">
        <v>0.19716336893713884</v>
      </c>
      <c r="H29" s="200">
        <v>4585</v>
      </c>
      <c r="I29" s="346">
        <v>22</v>
      </c>
      <c r="J29" s="349">
        <v>0</v>
      </c>
      <c r="K29" s="200">
        <v>5289</v>
      </c>
      <c r="O29" s="76" t="s">
        <v>77</v>
      </c>
    </row>
    <row r="30" spans="1:15" s="50" customFormat="1" ht="19.5" hidden="1" customHeight="1" thickBot="1" x14ac:dyDescent="0.4">
      <c r="A30" s="94"/>
      <c r="B30" s="336" t="s">
        <v>26</v>
      </c>
      <c r="C30" s="60">
        <v>1508</v>
      </c>
      <c r="D30" s="52">
        <v>20</v>
      </c>
      <c r="E30" s="68">
        <v>1528</v>
      </c>
      <c r="F30" s="69">
        <v>292</v>
      </c>
      <c r="G30" s="70">
        <v>0.19109947643979058</v>
      </c>
      <c r="H30" s="52">
        <v>1206</v>
      </c>
      <c r="I30" s="52">
        <v>30</v>
      </c>
      <c r="J30" s="52">
        <v>1528</v>
      </c>
      <c r="K30" s="68">
        <v>1510</v>
      </c>
    </row>
    <row r="31" spans="1:15" s="50" customFormat="1" ht="21" hidden="1" customHeight="1" thickBot="1" x14ac:dyDescent="0.4">
      <c r="A31" s="53"/>
      <c r="B31" s="54" t="s">
        <v>27</v>
      </c>
      <c r="C31" s="62">
        <v>1606</v>
      </c>
      <c r="D31" s="71">
        <v>6</v>
      </c>
      <c r="E31" s="72">
        <v>1612</v>
      </c>
      <c r="F31" s="73">
        <v>316</v>
      </c>
      <c r="G31" s="74">
        <v>0.19602977667493796</v>
      </c>
      <c r="H31" s="71">
        <v>1279</v>
      </c>
      <c r="I31" s="71">
        <v>17</v>
      </c>
      <c r="J31" s="71">
        <v>1612</v>
      </c>
      <c r="K31" s="72">
        <v>1600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AF40"/>
  <sheetViews>
    <sheetView showGridLines="0" topLeftCell="A8" zoomScale="50" zoomScaleNormal="50" workbookViewId="0">
      <selection activeCell="T13" sqref="T13"/>
    </sheetView>
  </sheetViews>
  <sheetFormatPr baseColWidth="10" defaultColWidth="11.4609375" defaultRowHeight="15" x14ac:dyDescent="0.35"/>
  <cols>
    <col min="1" max="1" width="4.84375" style="140" customWidth="1"/>
    <col min="2" max="2" width="5.53515625" style="139" customWidth="1"/>
    <col min="3" max="3" width="23.4609375" style="139" customWidth="1"/>
    <col min="4" max="4" width="12.53515625" style="139" customWidth="1"/>
    <col min="5" max="5" width="11.3046875" style="139" customWidth="1"/>
    <col min="6" max="6" width="9.69140625" style="139" customWidth="1"/>
    <col min="7" max="8" width="10.4609375" style="139" customWidth="1"/>
    <col min="9" max="9" width="11.4609375" style="139" customWidth="1"/>
    <col min="10" max="12" width="13.07421875" style="139" customWidth="1"/>
    <col min="13" max="13" width="10.4609375" style="139" customWidth="1"/>
    <col min="14" max="14" width="11.07421875" style="139" customWidth="1"/>
    <col min="15" max="15" width="15.07421875" style="139" customWidth="1"/>
    <col min="16" max="16" width="4.84375" style="140" customWidth="1"/>
    <col min="17" max="17" width="10.4609375" style="139" customWidth="1"/>
    <col min="18" max="16384" width="11.4609375" style="139"/>
  </cols>
  <sheetData>
    <row r="1" spans="1:32" x14ac:dyDescent="0.35">
      <c r="A1" s="137"/>
      <c r="B1" s="138"/>
      <c r="C1" s="138"/>
    </row>
    <row r="2" spans="1:32" x14ac:dyDescent="0.35">
      <c r="A2" s="141" t="s">
        <v>0</v>
      </c>
    </row>
    <row r="3" spans="1:32" x14ac:dyDescent="0.35">
      <c r="A3" s="141"/>
    </row>
    <row r="4" spans="1:32" x14ac:dyDescent="0.35">
      <c r="A4" s="141"/>
    </row>
    <row r="5" spans="1:32" x14ac:dyDescent="0.35">
      <c r="A5" s="141" t="str">
        <f>B8</f>
        <v>Tabell 2 - 3 - B - Undersøkelsessaker i barnevernet i perioden 01.01. - 31.12.</v>
      </c>
    </row>
    <row r="6" spans="1:32" x14ac:dyDescent="0.35">
      <c r="A6" s="141"/>
    </row>
    <row r="8" spans="1:32" s="142" customFormat="1" ht="26.25" customHeight="1" thickBot="1" x14ac:dyDescent="0.45">
      <c r="B8" s="369" t="s">
        <v>201</v>
      </c>
    </row>
    <row r="9" spans="1:32" s="142" customFormat="1" ht="128.15" customHeight="1" thickBot="1" x14ac:dyDescent="0.45">
      <c r="B9" s="143" t="s">
        <v>1</v>
      </c>
      <c r="C9" s="144" t="s">
        <v>2</v>
      </c>
      <c r="D9" s="145" t="s">
        <v>163</v>
      </c>
      <c r="E9" s="146" t="s">
        <v>162</v>
      </c>
      <c r="F9" s="146" t="s">
        <v>78</v>
      </c>
      <c r="G9" s="147" t="s">
        <v>67</v>
      </c>
      <c r="H9" s="147" t="s">
        <v>68</v>
      </c>
      <c r="I9" s="148" t="s">
        <v>71</v>
      </c>
      <c r="J9" s="149" t="s">
        <v>28</v>
      </c>
      <c r="K9" s="149" t="s">
        <v>72</v>
      </c>
      <c r="L9" s="159" t="s">
        <v>29</v>
      </c>
      <c r="M9" s="497" t="s">
        <v>133</v>
      </c>
      <c r="N9" s="245" t="s">
        <v>69</v>
      </c>
      <c r="O9" s="148" t="s">
        <v>70</v>
      </c>
    </row>
    <row r="10" spans="1:32" ht="15" customHeight="1" x14ac:dyDescent="0.35">
      <c r="A10" s="139"/>
      <c r="B10" s="150">
        <v>1</v>
      </c>
      <c r="C10" s="151" t="s">
        <v>3</v>
      </c>
      <c r="D10" s="499">
        <v>515</v>
      </c>
      <c r="E10" s="499">
        <v>131</v>
      </c>
      <c r="F10" s="499">
        <f>D10+E10</f>
        <v>646</v>
      </c>
      <c r="G10" s="499">
        <v>187</v>
      </c>
      <c r="H10" s="499">
        <v>340</v>
      </c>
      <c r="I10" s="521">
        <v>42</v>
      </c>
      <c r="J10" s="510">
        <f>1-I10/(H10+G10)</f>
        <v>0.92030360531309297</v>
      </c>
      <c r="K10" s="603">
        <v>1</v>
      </c>
      <c r="L10" s="513">
        <f>1-K10/(H10+G10)</f>
        <v>0.99810246679316883</v>
      </c>
      <c r="M10" s="499">
        <v>119</v>
      </c>
      <c r="N10" s="499">
        <v>591</v>
      </c>
      <c r="O10" s="524">
        <f>G10/(G10+H10)</f>
        <v>0.35483870967741937</v>
      </c>
      <c r="P10" s="139"/>
    </row>
    <row r="11" spans="1:32" ht="15.75" customHeight="1" x14ac:dyDescent="0.4">
      <c r="A11" s="139"/>
      <c r="B11" s="152">
        <v>2</v>
      </c>
      <c r="C11" s="153" t="s">
        <v>4</v>
      </c>
      <c r="D11" s="500">
        <v>294</v>
      </c>
      <c r="E11" s="500">
        <v>66</v>
      </c>
      <c r="F11" s="500">
        <f t="shared" ref="F11:F24" si="0">D11+E11</f>
        <v>360</v>
      </c>
      <c r="G11" s="500">
        <v>86</v>
      </c>
      <c r="H11" s="500">
        <v>197</v>
      </c>
      <c r="I11" s="522">
        <v>4</v>
      </c>
      <c r="J11" s="511">
        <f t="shared" ref="J11:J25" si="1">1-I11/(H11+G11)</f>
        <v>0.98586572438162545</v>
      </c>
      <c r="K11" s="604">
        <v>0</v>
      </c>
      <c r="L11" s="514">
        <f t="shared" ref="L11:L24" si="2">1-K11/(H11+G11)</f>
        <v>1</v>
      </c>
      <c r="M11" s="500">
        <v>77</v>
      </c>
      <c r="N11" s="500">
        <v>337</v>
      </c>
      <c r="O11" s="525">
        <f t="shared" ref="O11:O25" si="3">G11/(G11+H11)</f>
        <v>0.303886925795053</v>
      </c>
      <c r="P11" s="139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</row>
    <row r="12" spans="1:32" ht="15.45" x14ac:dyDescent="0.4">
      <c r="A12" s="139"/>
      <c r="B12" s="152">
        <v>3</v>
      </c>
      <c r="C12" s="153" t="s">
        <v>5</v>
      </c>
      <c r="D12" s="500">
        <v>277</v>
      </c>
      <c r="E12" s="500">
        <v>53</v>
      </c>
      <c r="F12" s="500">
        <f t="shared" si="0"/>
        <v>330</v>
      </c>
      <c r="G12" s="500">
        <v>97</v>
      </c>
      <c r="H12" s="500">
        <v>186</v>
      </c>
      <c r="I12" s="522">
        <v>5</v>
      </c>
      <c r="J12" s="511">
        <f t="shared" si="1"/>
        <v>0.98233215547703179</v>
      </c>
      <c r="K12" s="604">
        <v>0</v>
      </c>
      <c r="L12" s="514">
        <f t="shared" si="2"/>
        <v>1</v>
      </c>
      <c r="M12" s="500">
        <v>47</v>
      </c>
      <c r="N12" s="500">
        <v>306</v>
      </c>
      <c r="O12" s="525">
        <f t="shared" si="3"/>
        <v>0.34275618374558303</v>
      </c>
      <c r="P12" s="139"/>
      <c r="R12" s="155"/>
      <c r="S12" s="156"/>
      <c r="T12" s="155"/>
      <c r="U12" s="155"/>
      <c r="V12" s="155"/>
      <c r="W12" s="156"/>
      <c r="X12" s="155"/>
      <c r="Y12" s="156"/>
      <c r="Z12" s="155"/>
      <c r="AA12" s="155"/>
      <c r="AB12" s="155"/>
      <c r="AC12" s="155"/>
      <c r="AD12" s="155"/>
      <c r="AE12" s="156"/>
      <c r="AF12" s="155"/>
    </row>
    <row r="13" spans="1:32" x14ac:dyDescent="0.35">
      <c r="A13" s="139"/>
      <c r="B13" s="152">
        <v>4</v>
      </c>
      <c r="C13" s="153" t="s">
        <v>6</v>
      </c>
      <c r="D13" s="500">
        <v>192</v>
      </c>
      <c r="E13" s="500">
        <v>70</v>
      </c>
      <c r="F13" s="500">
        <f t="shared" si="0"/>
        <v>262</v>
      </c>
      <c r="G13" s="500">
        <v>75</v>
      </c>
      <c r="H13" s="500">
        <v>140</v>
      </c>
      <c r="I13" s="522">
        <v>5</v>
      </c>
      <c r="J13" s="511">
        <f t="shared" si="1"/>
        <v>0.97674418604651159</v>
      </c>
      <c r="K13" s="604">
        <v>0</v>
      </c>
      <c r="L13" s="514">
        <f t="shared" si="2"/>
        <v>1</v>
      </c>
      <c r="M13" s="500">
        <v>47</v>
      </c>
      <c r="N13" s="500">
        <v>244</v>
      </c>
      <c r="O13" s="525">
        <f t="shared" si="3"/>
        <v>0.34883720930232559</v>
      </c>
      <c r="P13" s="139"/>
    </row>
    <row r="14" spans="1:32" x14ac:dyDescent="0.35">
      <c r="A14" s="139"/>
      <c r="B14" s="152">
        <v>5</v>
      </c>
      <c r="C14" s="153" t="s">
        <v>7</v>
      </c>
      <c r="D14" s="500">
        <v>330</v>
      </c>
      <c r="E14" s="500">
        <v>84</v>
      </c>
      <c r="F14" s="500">
        <f t="shared" si="0"/>
        <v>414</v>
      </c>
      <c r="G14" s="500">
        <v>89</v>
      </c>
      <c r="H14" s="500">
        <v>231</v>
      </c>
      <c r="I14" s="522">
        <v>10</v>
      </c>
      <c r="J14" s="511">
        <f t="shared" si="1"/>
        <v>0.96875</v>
      </c>
      <c r="K14" s="604">
        <v>0</v>
      </c>
      <c r="L14" s="514">
        <f t="shared" si="2"/>
        <v>1</v>
      </c>
      <c r="M14" s="500">
        <v>94</v>
      </c>
      <c r="N14" s="500">
        <v>380</v>
      </c>
      <c r="O14" s="525">
        <f t="shared" si="3"/>
        <v>0.27812500000000001</v>
      </c>
      <c r="P14" s="139"/>
    </row>
    <row r="15" spans="1:32" ht="20.25" customHeight="1" x14ac:dyDescent="0.35">
      <c r="A15" s="139"/>
      <c r="B15" s="152">
        <v>6</v>
      </c>
      <c r="C15" s="153" t="s">
        <v>8</v>
      </c>
      <c r="D15" s="500">
        <v>191</v>
      </c>
      <c r="E15" s="500">
        <v>67</v>
      </c>
      <c r="F15" s="500">
        <f t="shared" si="0"/>
        <v>258</v>
      </c>
      <c r="G15" s="500">
        <v>85</v>
      </c>
      <c r="H15" s="500">
        <v>118</v>
      </c>
      <c r="I15" s="522">
        <v>3</v>
      </c>
      <c r="J15" s="511">
        <f t="shared" si="1"/>
        <v>0.98522167487684731</v>
      </c>
      <c r="K15" s="604">
        <v>0</v>
      </c>
      <c r="L15" s="514">
        <f t="shared" si="2"/>
        <v>1</v>
      </c>
      <c r="M15" s="500">
        <v>55</v>
      </c>
      <c r="N15" s="500">
        <v>242</v>
      </c>
      <c r="O15" s="525">
        <f t="shared" si="3"/>
        <v>0.41871921182266009</v>
      </c>
      <c r="P15" s="139"/>
    </row>
    <row r="16" spans="1:32" x14ac:dyDescent="0.35">
      <c r="A16" s="139"/>
      <c r="B16" s="152">
        <v>7</v>
      </c>
      <c r="C16" s="153" t="s">
        <v>9</v>
      </c>
      <c r="D16" s="500">
        <v>178</v>
      </c>
      <c r="E16" s="500">
        <v>41</v>
      </c>
      <c r="F16" s="500">
        <f t="shared" si="0"/>
        <v>219</v>
      </c>
      <c r="G16" s="500">
        <v>64</v>
      </c>
      <c r="H16" s="500">
        <v>121</v>
      </c>
      <c r="I16" s="522">
        <v>1</v>
      </c>
      <c r="J16" s="511">
        <f t="shared" si="1"/>
        <v>0.99459459459459465</v>
      </c>
      <c r="K16" s="604">
        <v>0</v>
      </c>
      <c r="L16" s="514">
        <f t="shared" si="2"/>
        <v>1</v>
      </c>
      <c r="M16" s="500">
        <v>34</v>
      </c>
      <c r="N16" s="500">
        <v>210</v>
      </c>
      <c r="O16" s="525">
        <f t="shared" si="3"/>
        <v>0.34594594594594597</v>
      </c>
      <c r="P16" s="139"/>
    </row>
    <row r="17" spans="1:23" x14ac:dyDescent="0.35">
      <c r="A17" s="139"/>
      <c r="B17" s="152">
        <v>8</v>
      </c>
      <c r="C17" s="153" t="s">
        <v>10</v>
      </c>
      <c r="D17" s="500">
        <v>221</v>
      </c>
      <c r="E17" s="500">
        <v>75</v>
      </c>
      <c r="F17" s="500">
        <f t="shared" si="0"/>
        <v>296</v>
      </c>
      <c r="G17" s="500">
        <v>72</v>
      </c>
      <c r="H17" s="500">
        <v>165</v>
      </c>
      <c r="I17" s="522">
        <v>7</v>
      </c>
      <c r="J17" s="511">
        <f t="shared" si="1"/>
        <v>0.97046413502109707</v>
      </c>
      <c r="K17" s="604">
        <v>0</v>
      </c>
      <c r="L17" s="514">
        <f t="shared" si="2"/>
        <v>1</v>
      </c>
      <c r="M17" s="500">
        <v>59</v>
      </c>
      <c r="N17" s="500">
        <v>283</v>
      </c>
      <c r="O17" s="525">
        <f t="shared" si="3"/>
        <v>0.30379746835443039</v>
      </c>
      <c r="P17" s="139"/>
    </row>
    <row r="18" spans="1:23" x14ac:dyDescent="0.35">
      <c r="A18" s="139"/>
      <c r="B18" s="152">
        <v>9</v>
      </c>
      <c r="C18" s="153" t="s">
        <v>11</v>
      </c>
      <c r="D18" s="500">
        <v>309</v>
      </c>
      <c r="E18" s="500">
        <v>76</v>
      </c>
      <c r="F18" s="500">
        <f t="shared" si="0"/>
        <v>385</v>
      </c>
      <c r="G18" s="500">
        <v>107</v>
      </c>
      <c r="H18" s="500">
        <v>204</v>
      </c>
      <c r="I18" s="522">
        <v>13</v>
      </c>
      <c r="J18" s="511">
        <f t="shared" si="1"/>
        <v>0.95819935691318325</v>
      </c>
      <c r="K18" s="604">
        <v>1</v>
      </c>
      <c r="L18" s="514">
        <f t="shared" si="2"/>
        <v>0.99678456591639875</v>
      </c>
      <c r="M18" s="500">
        <v>74</v>
      </c>
      <c r="N18" s="500">
        <v>363</v>
      </c>
      <c r="O18" s="525">
        <f t="shared" si="3"/>
        <v>0.34405144694533762</v>
      </c>
      <c r="P18" s="139"/>
    </row>
    <row r="19" spans="1:23" x14ac:dyDescent="0.35">
      <c r="A19" s="139"/>
      <c r="B19" s="152">
        <v>10</v>
      </c>
      <c r="C19" s="153" t="s">
        <v>12</v>
      </c>
      <c r="D19" s="500">
        <v>400</v>
      </c>
      <c r="E19" s="500">
        <v>95</v>
      </c>
      <c r="F19" s="500">
        <f t="shared" si="0"/>
        <v>495</v>
      </c>
      <c r="G19" s="500">
        <v>184</v>
      </c>
      <c r="H19" s="500">
        <v>212</v>
      </c>
      <c r="I19" s="522">
        <v>7</v>
      </c>
      <c r="J19" s="511">
        <f t="shared" si="1"/>
        <v>0.98232323232323238</v>
      </c>
      <c r="K19" s="604">
        <v>4</v>
      </c>
      <c r="L19" s="514">
        <f t="shared" si="2"/>
        <v>0.98989898989898994</v>
      </c>
      <c r="M19" s="500">
        <v>99</v>
      </c>
      <c r="N19" s="500">
        <v>465</v>
      </c>
      <c r="O19" s="525">
        <f t="shared" si="3"/>
        <v>0.46464646464646464</v>
      </c>
      <c r="P19" s="139"/>
    </row>
    <row r="20" spans="1:23" ht="20.25" customHeight="1" x14ac:dyDescent="0.35">
      <c r="A20" s="139"/>
      <c r="B20" s="152">
        <v>11</v>
      </c>
      <c r="C20" s="153" t="s">
        <v>13</v>
      </c>
      <c r="D20" s="500">
        <v>500</v>
      </c>
      <c r="E20" s="500">
        <v>104</v>
      </c>
      <c r="F20" s="500">
        <f t="shared" si="0"/>
        <v>604</v>
      </c>
      <c r="G20" s="500">
        <v>153</v>
      </c>
      <c r="H20" s="500">
        <v>322</v>
      </c>
      <c r="I20" s="522">
        <v>2</v>
      </c>
      <c r="J20" s="511">
        <f t="shared" si="1"/>
        <v>0.99578947368421056</v>
      </c>
      <c r="K20" s="604">
        <v>0</v>
      </c>
      <c r="L20" s="514">
        <f t="shared" si="2"/>
        <v>1</v>
      </c>
      <c r="M20" s="500">
        <v>129</v>
      </c>
      <c r="N20" s="500">
        <v>560</v>
      </c>
      <c r="O20" s="525">
        <f t="shared" si="3"/>
        <v>0.32210526315789473</v>
      </c>
      <c r="P20" s="139"/>
    </row>
    <row r="21" spans="1:23" x14ac:dyDescent="0.35">
      <c r="A21" s="139"/>
      <c r="B21" s="152">
        <v>12</v>
      </c>
      <c r="C21" s="153" t="s">
        <v>14</v>
      </c>
      <c r="D21" s="500">
        <v>776</v>
      </c>
      <c r="E21" s="500">
        <v>161</v>
      </c>
      <c r="F21" s="500">
        <f t="shared" si="0"/>
        <v>937</v>
      </c>
      <c r="G21" s="500">
        <v>216</v>
      </c>
      <c r="H21" s="500">
        <v>534</v>
      </c>
      <c r="I21" s="522">
        <v>8</v>
      </c>
      <c r="J21" s="511">
        <f t="shared" si="1"/>
        <v>0.98933333333333329</v>
      </c>
      <c r="K21" s="604">
        <v>0</v>
      </c>
      <c r="L21" s="514">
        <f t="shared" si="2"/>
        <v>1</v>
      </c>
      <c r="M21" s="500">
        <v>187</v>
      </c>
      <c r="N21" s="500">
        <v>863</v>
      </c>
      <c r="O21" s="525">
        <f t="shared" si="3"/>
        <v>0.28799999999999998</v>
      </c>
      <c r="P21" s="139"/>
    </row>
    <row r="22" spans="1:23" x14ac:dyDescent="0.35">
      <c r="A22" s="139"/>
      <c r="B22" s="152">
        <v>13</v>
      </c>
      <c r="C22" s="153" t="s">
        <v>15</v>
      </c>
      <c r="D22" s="500">
        <v>342</v>
      </c>
      <c r="E22" s="500">
        <v>78</v>
      </c>
      <c r="F22" s="500">
        <f t="shared" si="0"/>
        <v>420</v>
      </c>
      <c r="G22" s="500">
        <v>101</v>
      </c>
      <c r="H22" s="500">
        <v>252</v>
      </c>
      <c r="I22" s="522">
        <v>9</v>
      </c>
      <c r="J22" s="511">
        <f t="shared" si="1"/>
        <v>0.9745042492917847</v>
      </c>
      <c r="K22" s="604">
        <v>0</v>
      </c>
      <c r="L22" s="514">
        <f t="shared" si="2"/>
        <v>1</v>
      </c>
      <c r="M22" s="500">
        <v>67</v>
      </c>
      <c r="N22" s="500">
        <v>397</v>
      </c>
      <c r="O22" s="525">
        <f t="shared" si="3"/>
        <v>0.28611898016997167</v>
      </c>
      <c r="P22" s="139"/>
    </row>
    <row r="23" spans="1:23" x14ac:dyDescent="0.35">
      <c r="A23" s="139"/>
      <c r="B23" s="152">
        <v>14</v>
      </c>
      <c r="C23" s="153" t="s">
        <v>16</v>
      </c>
      <c r="D23" s="500">
        <v>310</v>
      </c>
      <c r="E23" s="500">
        <v>78</v>
      </c>
      <c r="F23" s="500">
        <f t="shared" si="0"/>
        <v>388</v>
      </c>
      <c r="G23" s="500">
        <v>88</v>
      </c>
      <c r="H23" s="500">
        <v>242</v>
      </c>
      <c r="I23" s="522">
        <v>6</v>
      </c>
      <c r="J23" s="511">
        <f t="shared" si="1"/>
        <v>0.98181818181818181</v>
      </c>
      <c r="K23" s="604">
        <v>0</v>
      </c>
      <c r="L23" s="514">
        <f t="shared" si="2"/>
        <v>1</v>
      </c>
      <c r="M23" s="500">
        <v>58</v>
      </c>
      <c r="N23" s="500">
        <v>366</v>
      </c>
      <c r="O23" s="525">
        <f t="shared" si="3"/>
        <v>0.26666666666666666</v>
      </c>
      <c r="P23" s="139"/>
    </row>
    <row r="24" spans="1:23" ht="30.45" thickBot="1" x14ac:dyDescent="0.4">
      <c r="A24" s="139"/>
      <c r="B24" s="157">
        <v>15</v>
      </c>
      <c r="C24" s="158" t="s">
        <v>17</v>
      </c>
      <c r="D24" s="501">
        <v>569</v>
      </c>
      <c r="E24" s="501">
        <v>153</v>
      </c>
      <c r="F24" s="501">
        <f t="shared" si="0"/>
        <v>722</v>
      </c>
      <c r="G24" s="501">
        <v>268</v>
      </c>
      <c r="H24" s="501">
        <v>307</v>
      </c>
      <c r="I24" s="523">
        <v>122</v>
      </c>
      <c r="J24" s="512">
        <f t="shared" si="1"/>
        <v>0.78782608695652168</v>
      </c>
      <c r="K24" s="605">
        <v>4</v>
      </c>
      <c r="L24" s="515">
        <f t="shared" si="2"/>
        <v>0.99304347826086958</v>
      </c>
      <c r="M24" s="501">
        <v>147</v>
      </c>
      <c r="N24" s="501">
        <v>696</v>
      </c>
      <c r="O24" s="526">
        <f t="shared" si="3"/>
        <v>0.46608695652173915</v>
      </c>
      <c r="P24" s="139"/>
    </row>
    <row r="25" spans="1:23" s="399" customFormat="1" ht="20.25" customHeight="1" x14ac:dyDescent="0.4">
      <c r="B25" s="400"/>
      <c r="C25" s="401" t="s">
        <v>200</v>
      </c>
      <c r="D25" s="449">
        <f t="shared" ref="D25:I25" si="4">SUM(D10:D24)</f>
        <v>5404</v>
      </c>
      <c r="E25" s="450">
        <f t="shared" si="4"/>
        <v>1332</v>
      </c>
      <c r="F25" s="451">
        <f t="shared" si="4"/>
        <v>6736</v>
      </c>
      <c r="G25" s="428">
        <f t="shared" si="4"/>
        <v>1872</v>
      </c>
      <c r="H25" s="507">
        <f t="shared" si="4"/>
        <v>3571</v>
      </c>
      <c r="I25" s="502">
        <f t="shared" si="4"/>
        <v>244</v>
      </c>
      <c r="J25" s="516">
        <f t="shared" si="1"/>
        <v>0.95517178026823446</v>
      </c>
      <c r="K25" s="450">
        <f>SUM(K10:K24)</f>
        <v>10</v>
      </c>
      <c r="L25" s="516">
        <f>1-K25/(H25+G25)</f>
        <v>0.99816277787984564</v>
      </c>
      <c r="M25" s="450">
        <f>SUM(M10:M24)</f>
        <v>1293</v>
      </c>
      <c r="N25" s="450">
        <f>SUM(N10:N24)</f>
        <v>6303</v>
      </c>
      <c r="O25" s="498">
        <f t="shared" si="3"/>
        <v>0.34392798089288995</v>
      </c>
    </row>
    <row r="26" spans="1:23" ht="20.25" customHeight="1" x14ac:dyDescent="0.35">
      <c r="A26" s="139"/>
      <c r="B26" s="350"/>
      <c r="C26" s="153" t="s">
        <v>192</v>
      </c>
      <c r="D26" s="296">
        <v>5618</v>
      </c>
      <c r="E26" s="297">
        <v>1337</v>
      </c>
      <c r="F26" s="249">
        <v>6955</v>
      </c>
      <c r="G26" s="456">
        <v>1849</v>
      </c>
      <c r="H26" s="452">
        <v>3757</v>
      </c>
      <c r="I26" s="503">
        <v>191</v>
      </c>
      <c r="J26" s="517">
        <v>0.96592936139850161</v>
      </c>
      <c r="K26" s="297">
        <v>35</v>
      </c>
      <c r="L26" s="517">
        <v>0.99375668926150551</v>
      </c>
      <c r="M26" s="297">
        <v>1344</v>
      </c>
      <c r="N26" s="297">
        <v>6504</v>
      </c>
      <c r="O26" s="246">
        <v>0.32982518729932214</v>
      </c>
      <c r="P26" s="139"/>
    </row>
    <row r="27" spans="1:23" ht="20.25" customHeight="1" x14ac:dyDescent="0.35">
      <c r="A27" s="139"/>
      <c r="B27" s="350"/>
      <c r="C27" s="153" t="s">
        <v>179</v>
      </c>
      <c r="D27" s="296">
        <v>5887</v>
      </c>
      <c r="E27" s="297">
        <v>1628</v>
      </c>
      <c r="F27" s="249">
        <v>7515</v>
      </c>
      <c r="G27" s="456">
        <v>2062</v>
      </c>
      <c r="H27" s="452">
        <v>4139</v>
      </c>
      <c r="I27" s="503">
        <v>310</v>
      </c>
      <c r="J27" s="517">
        <v>0.95000806321561038</v>
      </c>
      <c r="K27" s="297">
        <v>36</v>
      </c>
      <c r="L27" s="517">
        <v>0.99419448476052252</v>
      </c>
      <c r="M27" s="297">
        <v>1314</v>
      </c>
      <c r="N27" s="297">
        <v>7002</v>
      </c>
      <c r="O27" s="246">
        <v>0.33252701177229477</v>
      </c>
      <c r="P27" s="139"/>
    </row>
    <row r="28" spans="1:23" ht="20.25" customHeight="1" x14ac:dyDescent="0.35">
      <c r="A28" s="139"/>
      <c r="B28" s="442"/>
      <c r="C28" s="443" t="s">
        <v>174</v>
      </c>
      <c r="D28" s="444">
        <v>6188</v>
      </c>
      <c r="E28" s="445">
        <v>1543</v>
      </c>
      <c r="F28" s="446">
        <v>7731</v>
      </c>
      <c r="G28" s="447">
        <v>2001</v>
      </c>
      <c r="H28" s="508">
        <v>4097</v>
      </c>
      <c r="I28" s="504">
        <v>232</v>
      </c>
      <c r="J28" s="518">
        <v>0.96195473925877339</v>
      </c>
      <c r="K28" s="445">
        <v>7</v>
      </c>
      <c r="L28" s="518">
        <v>0.99885208265004921</v>
      </c>
      <c r="M28" s="445">
        <v>1633</v>
      </c>
      <c r="N28" s="445">
        <v>7240</v>
      </c>
      <c r="O28" s="448">
        <v>0.32814037389307971</v>
      </c>
      <c r="P28" s="139"/>
    </row>
    <row r="29" spans="1:23" ht="20.25" customHeight="1" thickBot="1" x14ac:dyDescent="0.4">
      <c r="A29" s="139"/>
      <c r="B29" s="351"/>
      <c r="C29" s="352" t="s">
        <v>170</v>
      </c>
      <c r="D29" s="353">
        <v>6197</v>
      </c>
      <c r="E29" s="354">
        <v>1365</v>
      </c>
      <c r="F29" s="355">
        <v>7562</v>
      </c>
      <c r="G29" s="454">
        <v>2123</v>
      </c>
      <c r="H29" s="453">
        <v>3868</v>
      </c>
      <c r="I29" s="505">
        <v>252</v>
      </c>
      <c r="J29" s="519">
        <v>0.95793690535803711</v>
      </c>
      <c r="K29" s="354">
        <v>12</v>
      </c>
      <c r="L29" s="519">
        <v>0.99799699549323984</v>
      </c>
      <c r="M29" s="354">
        <v>1571</v>
      </c>
      <c r="N29" s="354">
        <v>7005</v>
      </c>
      <c r="O29" s="356">
        <v>0.35436488065431482</v>
      </c>
      <c r="P29" s="139"/>
    </row>
    <row r="30" spans="1:23" ht="20.25" customHeight="1" x14ac:dyDescent="0.35">
      <c r="A30" s="139"/>
      <c r="B30" s="424"/>
      <c r="C30" s="151" t="s">
        <v>165</v>
      </c>
      <c r="D30" s="425">
        <v>5429</v>
      </c>
      <c r="E30" s="426">
        <v>1336</v>
      </c>
      <c r="F30" s="427">
        <v>6765</v>
      </c>
      <c r="G30" s="455">
        <v>1810</v>
      </c>
      <c r="H30" s="509">
        <v>3592</v>
      </c>
      <c r="I30" s="506">
        <v>445</v>
      </c>
      <c r="J30" s="520">
        <v>0.91762310255460944</v>
      </c>
      <c r="K30" s="426">
        <v>6</v>
      </c>
      <c r="L30" s="520">
        <v>0.99888930025916323</v>
      </c>
      <c r="M30" s="426">
        <v>1363</v>
      </c>
      <c r="N30" s="426">
        <v>6289</v>
      </c>
      <c r="O30" s="429">
        <v>0.33506108848574601</v>
      </c>
      <c r="P30" s="139"/>
      <c r="W30" s="139" t="s">
        <v>77</v>
      </c>
    </row>
    <row r="31" spans="1:23" ht="20.25" customHeight="1" x14ac:dyDescent="0.35">
      <c r="A31" s="139"/>
      <c r="B31" s="350"/>
      <c r="C31" s="153" t="s">
        <v>134</v>
      </c>
      <c r="D31" s="296">
        <v>4722</v>
      </c>
      <c r="E31" s="297">
        <v>1008</v>
      </c>
      <c r="F31" s="249">
        <v>5730</v>
      </c>
      <c r="G31" s="456">
        <v>1665</v>
      </c>
      <c r="H31" s="452">
        <v>2725</v>
      </c>
      <c r="I31" s="503">
        <v>200</v>
      </c>
      <c r="J31" s="517">
        <v>0.95444191343963558</v>
      </c>
      <c r="K31" s="297">
        <v>10</v>
      </c>
      <c r="L31" s="517">
        <v>0.99772209567198178</v>
      </c>
      <c r="M31" s="297">
        <v>1337</v>
      </c>
      <c r="N31" s="297">
        <v>5366</v>
      </c>
      <c r="O31" s="246">
        <v>0.37927107061503418</v>
      </c>
      <c r="P31" s="139"/>
    </row>
    <row r="32" spans="1:23" ht="20.25" customHeight="1" thickBot="1" x14ac:dyDescent="0.4">
      <c r="A32" s="139"/>
      <c r="B32" s="351"/>
      <c r="C32" s="352" t="s">
        <v>79</v>
      </c>
      <c r="D32" s="353">
        <v>4585</v>
      </c>
      <c r="E32" s="354">
        <v>1047</v>
      </c>
      <c r="F32" s="355">
        <v>5632</v>
      </c>
      <c r="G32" s="454">
        <v>1807</v>
      </c>
      <c r="H32" s="453">
        <v>2757</v>
      </c>
      <c r="I32" s="505">
        <v>213</v>
      </c>
      <c r="J32" s="519">
        <v>0.95333041191936896</v>
      </c>
      <c r="K32" s="354">
        <v>16</v>
      </c>
      <c r="L32" s="519">
        <v>0.99649430324276955</v>
      </c>
      <c r="M32" s="354">
        <v>1066</v>
      </c>
      <c r="N32" s="354">
        <v>5196</v>
      </c>
      <c r="O32" s="356">
        <v>0.39592462751971952</v>
      </c>
      <c r="P32" s="139"/>
    </row>
    <row r="33" spans="1:19" x14ac:dyDescent="0.35">
      <c r="A33" s="141"/>
      <c r="B33" s="141"/>
    </row>
    <row r="34" spans="1:19" x14ac:dyDescent="0.35">
      <c r="A34" s="139"/>
      <c r="P34" s="139"/>
    </row>
    <row r="35" spans="1:19" x14ac:dyDescent="0.35">
      <c r="A35" s="139"/>
      <c r="S35" s="139" t="s">
        <v>77</v>
      </c>
    </row>
    <row r="36" spans="1:19" x14ac:dyDescent="0.35">
      <c r="A36" s="139"/>
    </row>
    <row r="39" spans="1:19" x14ac:dyDescent="0.35">
      <c r="A39" s="139"/>
      <c r="M39" s="139" t="s">
        <v>77</v>
      </c>
    </row>
    <row r="40" spans="1:19" x14ac:dyDescent="0.35">
      <c r="A40" s="139"/>
      <c r="D40" s="139" t="s">
        <v>77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AH46"/>
  <sheetViews>
    <sheetView showGridLines="0" topLeftCell="A7" zoomScale="60" zoomScaleNormal="60" workbookViewId="0">
      <selection activeCell="T10" sqref="T10"/>
    </sheetView>
  </sheetViews>
  <sheetFormatPr baseColWidth="10" defaultColWidth="11.4609375" defaultRowHeight="11.6" x14ac:dyDescent="0.3"/>
  <cols>
    <col min="1" max="1" width="4.84375" style="3" customWidth="1"/>
    <col min="2" max="2" width="22" style="1" bestFit="1" customWidth="1"/>
    <col min="3" max="3" width="10.69140625" style="1" customWidth="1"/>
    <col min="4" max="4" width="8" style="1" customWidth="1"/>
    <col min="5" max="5" width="12.69140625" style="1" customWidth="1"/>
    <col min="6" max="6" width="8.53515625" style="1" customWidth="1"/>
    <col min="7" max="7" width="8.84375" style="1" customWidth="1"/>
    <col min="8" max="8" width="9" style="1" customWidth="1"/>
    <col min="9" max="9" width="11.4609375" style="1" customWidth="1"/>
    <col min="10" max="10" width="4.84375" style="3" customWidth="1"/>
    <col min="11" max="11" width="22" style="1" bestFit="1" customWidth="1"/>
    <col min="12" max="12" width="10.4609375" style="1" customWidth="1"/>
    <col min="13" max="13" width="9.3046875" style="1" customWidth="1"/>
    <col min="14" max="14" width="10.84375" style="1" customWidth="1"/>
    <col min="15" max="15" width="9" style="1" customWidth="1"/>
    <col min="16" max="16" width="8.84375" style="1" customWidth="1"/>
    <col min="17" max="17" width="8" style="1" customWidth="1"/>
    <col min="18" max="18" width="11.07421875" style="1" customWidth="1"/>
    <col min="19" max="19" width="11.4609375" style="1" customWidth="1"/>
    <col min="20" max="16384" width="11.4609375" style="1"/>
  </cols>
  <sheetData>
    <row r="1" spans="1:34" x14ac:dyDescent="0.3">
      <c r="A1" s="4" t="s">
        <v>0</v>
      </c>
      <c r="J1" s="4"/>
    </row>
    <row r="3" spans="1:34" x14ac:dyDescent="0.3">
      <c r="A3" s="4" t="str">
        <f>A8</f>
        <v>Tabell 2-4-1 - A1 - Barn og unge med tiltak i barnevernet pr. 31.12.</v>
      </c>
      <c r="J3" s="4"/>
    </row>
    <row r="4" spans="1:34" x14ac:dyDescent="0.3">
      <c r="A4" s="4" t="str">
        <f>J8</f>
        <v>Tabell 2-4-1 - A2 - Barn og unge med tiltak i barnevernet i perioden 01.01 - 31.12.</v>
      </c>
      <c r="J4" s="4"/>
    </row>
    <row r="5" spans="1:34" x14ac:dyDescent="0.3">
      <c r="A5" s="4"/>
      <c r="J5" s="4"/>
    </row>
    <row r="6" spans="1:34" x14ac:dyDescent="0.3">
      <c r="A6" s="4"/>
      <c r="J6" s="4"/>
    </row>
    <row r="8" spans="1:34" s="5" customFormat="1" ht="12.9" thickBot="1" x14ac:dyDescent="0.35">
      <c r="A8" s="17" t="s">
        <v>202</v>
      </c>
      <c r="B8" s="18"/>
      <c r="C8" s="18"/>
      <c r="D8" s="18"/>
      <c r="E8" s="18"/>
      <c r="F8" s="18"/>
      <c r="G8" s="18"/>
      <c r="H8" s="18"/>
      <c r="J8" s="19" t="s">
        <v>204</v>
      </c>
      <c r="R8" s="18"/>
    </row>
    <row r="9" spans="1:34" s="5" customFormat="1" ht="81.45" thickBot="1" x14ac:dyDescent="0.35">
      <c r="A9" s="20" t="s">
        <v>1</v>
      </c>
      <c r="B9" s="21" t="s">
        <v>2</v>
      </c>
      <c r="C9" s="22" t="s">
        <v>151</v>
      </c>
      <c r="D9" s="23" t="s">
        <v>30</v>
      </c>
      <c r="E9" s="22" t="s">
        <v>135</v>
      </c>
      <c r="F9" s="23" t="s">
        <v>30</v>
      </c>
      <c r="G9" s="22" t="s">
        <v>153</v>
      </c>
      <c r="H9" s="25" t="s">
        <v>152</v>
      </c>
      <c r="J9" s="6" t="s">
        <v>1</v>
      </c>
      <c r="K9" s="7" t="s">
        <v>2</v>
      </c>
      <c r="L9" s="22" t="s">
        <v>151</v>
      </c>
      <c r="M9" s="9" t="s">
        <v>30</v>
      </c>
      <c r="N9" s="22" t="s">
        <v>135</v>
      </c>
      <c r="O9" s="9" t="s">
        <v>30</v>
      </c>
      <c r="P9" s="8" t="s">
        <v>154</v>
      </c>
      <c r="Q9" s="24" t="s">
        <v>152</v>
      </c>
      <c r="R9" s="25" t="s">
        <v>164</v>
      </c>
      <c r="U9" s="5" t="s">
        <v>77</v>
      </c>
    </row>
    <row r="10" spans="1:34" ht="12.9" x14ac:dyDescent="0.35">
      <c r="A10" s="10">
        <v>1</v>
      </c>
      <c r="B10" s="11" t="s">
        <v>3</v>
      </c>
      <c r="C10" s="563">
        <v>204</v>
      </c>
      <c r="D10" s="564">
        <v>187</v>
      </c>
      <c r="E10" s="563">
        <v>172</v>
      </c>
      <c r="F10" s="564">
        <v>121</v>
      </c>
      <c r="G10" s="564">
        <v>6</v>
      </c>
      <c r="H10" s="560">
        <f>C10+E10</f>
        <v>376</v>
      </c>
      <c r="J10" s="10">
        <v>1</v>
      </c>
      <c r="K10" s="11" t="s">
        <v>3</v>
      </c>
      <c r="L10" s="563">
        <v>404</v>
      </c>
      <c r="M10" s="564">
        <v>365</v>
      </c>
      <c r="N10" s="563">
        <v>203</v>
      </c>
      <c r="O10" s="564">
        <v>135</v>
      </c>
      <c r="P10" s="563">
        <v>20</v>
      </c>
      <c r="Q10" s="564">
        <f>L10+N10-R10</f>
        <v>568</v>
      </c>
      <c r="R10" s="597">
        <v>39</v>
      </c>
      <c r="T10" s="108"/>
      <c r="U10" s="107"/>
      <c r="V10" s="108"/>
      <c r="W10" s="108"/>
      <c r="X10" s="108"/>
      <c r="Y10" s="107"/>
      <c r="Z10" s="108"/>
      <c r="AA10" s="107"/>
      <c r="AB10" s="108"/>
      <c r="AC10" s="108"/>
      <c r="AD10" s="108"/>
      <c r="AE10" s="108"/>
      <c r="AF10" s="108"/>
      <c r="AG10" s="107"/>
      <c r="AH10" s="108"/>
    </row>
    <row r="11" spans="1:34" ht="12.9" x14ac:dyDescent="0.35">
      <c r="A11" s="12">
        <v>2</v>
      </c>
      <c r="B11" s="13" t="s">
        <v>4</v>
      </c>
      <c r="C11" s="565">
        <v>186</v>
      </c>
      <c r="D11" s="566">
        <v>169</v>
      </c>
      <c r="E11" s="565">
        <v>110</v>
      </c>
      <c r="F11" s="566">
        <v>90</v>
      </c>
      <c r="G11" s="566">
        <v>3</v>
      </c>
      <c r="H11" s="561">
        <f>C11+E11</f>
        <v>296</v>
      </c>
      <c r="J11" s="12">
        <v>2</v>
      </c>
      <c r="K11" s="13" t="s">
        <v>4</v>
      </c>
      <c r="L11" s="565">
        <v>301</v>
      </c>
      <c r="M11" s="566">
        <v>269</v>
      </c>
      <c r="N11" s="565">
        <v>129</v>
      </c>
      <c r="O11" s="566">
        <v>98</v>
      </c>
      <c r="P11" s="565">
        <v>22</v>
      </c>
      <c r="Q11" s="566">
        <f t="shared" ref="Q11:Q24" si="0">L11+N11-R11</f>
        <v>403</v>
      </c>
      <c r="R11" s="598">
        <v>27</v>
      </c>
      <c r="T11" s="106"/>
      <c r="U11" s="105"/>
      <c r="V11" s="106"/>
      <c r="W11" s="106"/>
      <c r="X11" s="106"/>
      <c r="Y11" s="105"/>
      <c r="Z11" s="106"/>
      <c r="AA11" s="105"/>
      <c r="AB11" s="106"/>
      <c r="AC11" s="106"/>
      <c r="AD11" s="106"/>
      <c r="AE11" s="106"/>
      <c r="AF11" s="106"/>
      <c r="AG11" s="105"/>
      <c r="AH11" s="106"/>
    </row>
    <row r="12" spans="1:34" ht="12.9" x14ac:dyDescent="0.35">
      <c r="A12" s="12">
        <v>3</v>
      </c>
      <c r="B12" s="13" t="s">
        <v>5</v>
      </c>
      <c r="C12" s="565">
        <v>101</v>
      </c>
      <c r="D12" s="566">
        <v>91</v>
      </c>
      <c r="E12" s="565">
        <v>101</v>
      </c>
      <c r="F12" s="566">
        <v>75</v>
      </c>
      <c r="G12" s="566">
        <v>0</v>
      </c>
      <c r="H12" s="561">
        <f t="shared" ref="H12:H23" si="1">C12+E12</f>
        <v>202</v>
      </c>
      <c r="J12" s="12">
        <v>3</v>
      </c>
      <c r="K12" s="13" t="s">
        <v>5</v>
      </c>
      <c r="L12" s="565">
        <v>175</v>
      </c>
      <c r="M12" s="566">
        <v>155</v>
      </c>
      <c r="N12" s="565">
        <v>121</v>
      </c>
      <c r="O12" s="566">
        <v>85</v>
      </c>
      <c r="P12" s="565">
        <v>8</v>
      </c>
      <c r="Q12" s="566">
        <f t="shared" si="0"/>
        <v>284</v>
      </c>
      <c r="R12" s="598">
        <v>12</v>
      </c>
      <c r="T12" s="106"/>
      <c r="U12" s="105"/>
      <c r="V12" s="106"/>
      <c r="W12" s="106"/>
      <c r="X12" s="106"/>
      <c r="Y12" s="105"/>
      <c r="Z12" s="106"/>
      <c r="AA12" s="105"/>
      <c r="AB12" s="106"/>
      <c r="AC12" s="106"/>
      <c r="AD12" s="106"/>
      <c r="AE12" s="106"/>
      <c r="AF12" s="106"/>
      <c r="AG12" s="105"/>
      <c r="AH12" s="106"/>
    </row>
    <row r="13" spans="1:34" ht="12.9" x14ac:dyDescent="0.35">
      <c r="A13" s="12">
        <v>4</v>
      </c>
      <c r="B13" s="13" t="s">
        <v>6</v>
      </c>
      <c r="C13" s="565">
        <v>69</v>
      </c>
      <c r="D13" s="566">
        <v>66</v>
      </c>
      <c r="E13" s="565">
        <v>62</v>
      </c>
      <c r="F13" s="566">
        <v>35</v>
      </c>
      <c r="G13" s="566">
        <v>3</v>
      </c>
      <c r="H13" s="561">
        <f t="shared" si="1"/>
        <v>131</v>
      </c>
      <c r="J13" s="12">
        <v>4</v>
      </c>
      <c r="K13" s="13" t="s">
        <v>6</v>
      </c>
      <c r="L13" s="565">
        <v>120</v>
      </c>
      <c r="M13" s="566">
        <v>111</v>
      </c>
      <c r="N13" s="565">
        <v>83</v>
      </c>
      <c r="O13" s="566">
        <v>47</v>
      </c>
      <c r="P13" s="565">
        <v>18</v>
      </c>
      <c r="Q13" s="566">
        <f t="shared" si="0"/>
        <v>191</v>
      </c>
      <c r="R13" s="598">
        <v>12</v>
      </c>
      <c r="T13" s="106"/>
      <c r="U13" s="105"/>
      <c r="V13" s="106"/>
      <c r="W13" s="106"/>
      <c r="X13" s="106"/>
      <c r="Y13" s="105"/>
      <c r="Z13" s="106"/>
      <c r="AA13" s="105"/>
      <c r="AB13" s="106"/>
      <c r="AC13" s="106"/>
      <c r="AD13" s="106"/>
      <c r="AE13" s="106"/>
      <c r="AF13" s="106"/>
      <c r="AG13" s="105"/>
      <c r="AH13" s="106"/>
    </row>
    <row r="14" spans="1:34" x14ac:dyDescent="0.3">
      <c r="A14" s="12">
        <v>5</v>
      </c>
      <c r="B14" s="13" t="s">
        <v>7</v>
      </c>
      <c r="C14" s="565">
        <v>123</v>
      </c>
      <c r="D14" s="566">
        <v>112</v>
      </c>
      <c r="E14" s="565">
        <v>61</v>
      </c>
      <c r="F14" s="566">
        <v>33</v>
      </c>
      <c r="G14" s="566">
        <v>2</v>
      </c>
      <c r="H14" s="561">
        <f t="shared" si="1"/>
        <v>184</v>
      </c>
      <c r="J14" s="12">
        <v>5</v>
      </c>
      <c r="K14" s="13" t="s">
        <v>7</v>
      </c>
      <c r="L14" s="565">
        <v>219</v>
      </c>
      <c r="M14" s="566">
        <v>119</v>
      </c>
      <c r="N14" s="565">
        <v>78</v>
      </c>
      <c r="O14" s="566">
        <v>37</v>
      </c>
      <c r="P14" s="565">
        <v>8</v>
      </c>
      <c r="Q14" s="566">
        <f t="shared" si="0"/>
        <v>280</v>
      </c>
      <c r="R14" s="598">
        <v>17</v>
      </c>
    </row>
    <row r="15" spans="1:34" x14ac:dyDescent="0.3">
      <c r="A15" s="12">
        <v>6</v>
      </c>
      <c r="B15" s="13" t="s">
        <v>8</v>
      </c>
      <c r="C15" s="565">
        <v>111</v>
      </c>
      <c r="D15" s="566">
        <v>98</v>
      </c>
      <c r="E15" s="565">
        <v>18</v>
      </c>
      <c r="F15" s="566">
        <v>9</v>
      </c>
      <c r="G15" s="566">
        <v>0</v>
      </c>
      <c r="H15" s="561">
        <f t="shared" si="1"/>
        <v>129</v>
      </c>
      <c r="J15" s="12">
        <v>6</v>
      </c>
      <c r="K15" s="13" t="s">
        <v>8</v>
      </c>
      <c r="L15" s="565">
        <v>212</v>
      </c>
      <c r="M15" s="566">
        <v>188</v>
      </c>
      <c r="N15" s="565">
        <v>23</v>
      </c>
      <c r="O15" s="566">
        <v>13</v>
      </c>
      <c r="P15" s="565">
        <v>7</v>
      </c>
      <c r="Q15" s="566">
        <f t="shared" si="0"/>
        <v>223</v>
      </c>
      <c r="R15" s="598">
        <v>12</v>
      </c>
    </row>
    <row r="16" spans="1:34" x14ac:dyDescent="0.3">
      <c r="A16" s="12">
        <v>7</v>
      </c>
      <c r="B16" s="13" t="s">
        <v>9</v>
      </c>
      <c r="C16" s="565">
        <v>67</v>
      </c>
      <c r="D16" s="566">
        <v>67</v>
      </c>
      <c r="E16" s="565">
        <v>29</v>
      </c>
      <c r="F16" s="566">
        <v>16</v>
      </c>
      <c r="G16" s="566">
        <v>0</v>
      </c>
      <c r="H16" s="561">
        <f t="shared" si="1"/>
        <v>96</v>
      </c>
      <c r="J16" s="12">
        <v>7</v>
      </c>
      <c r="K16" s="13" t="s">
        <v>9</v>
      </c>
      <c r="L16" s="565">
        <v>143</v>
      </c>
      <c r="M16" s="566">
        <v>136</v>
      </c>
      <c r="N16" s="565">
        <v>37</v>
      </c>
      <c r="O16" s="566">
        <v>18</v>
      </c>
      <c r="P16" s="565">
        <v>3</v>
      </c>
      <c r="Q16" s="566">
        <f t="shared" si="0"/>
        <v>176</v>
      </c>
      <c r="R16" s="598">
        <v>4</v>
      </c>
      <c r="V16" s="1" t="s">
        <v>77</v>
      </c>
    </row>
    <row r="17" spans="1:21" x14ac:dyDescent="0.3">
      <c r="A17" s="12">
        <v>8</v>
      </c>
      <c r="B17" s="13" t="s">
        <v>10</v>
      </c>
      <c r="C17" s="565">
        <v>84</v>
      </c>
      <c r="D17" s="566">
        <v>78</v>
      </c>
      <c r="E17" s="565">
        <v>42</v>
      </c>
      <c r="F17" s="566">
        <v>28</v>
      </c>
      <c r="G17" s="566">
        <v>0</v>
      </c>
      <c r="H17" s="561">
        <f t="shared" si="1"/>
        <v>126</v>
      </c>
      <c r="J17" s="12">
        <v>8</v>
      </c>
      <c r="K17" s="13" t="s">
        <v>10</v>
      </c>
      <c r="L17" s="565">
        <v>137</v>
      </c>
      <c r="M17" s="566">
        <v>126</v>
      </c>
      <c r="N17" s="565">
        <v>49</v>
      </c>
      <c r="O17" s="566">
        <v>33</v>
      </c>
      <c r="P17" s="565">
        <v>4</v>
      </c>
      <c r="Q17" s="566">
        <f t="shared" si="0"/>
        <v>179</v>
      </c>
      <c r="R17" s="598">
        <v>7</v>
      </c>
    </row>
    <row r="18" spans="1:21" x14ac:dyDescent="0.3">
      <c r="A18" s="12">
        <v>9</v>
      </c>
      <c r="B18" s="13" t="s">
        <v>11</v>
      </c>
      <c r="C18" s="565">
        <v>188</v>
      </c>
      <c r="D18" s="566">
        <v>169</v>
      </c>
      <c r="E18" s="565">
        <v>70</v>
      </c>
      <c r="F18" s="566">
        <v>39</v>
      </c>
      <c r="G18" s="566">
        <v>0</v>
      </c>
      <c r="H18" s="561">
        <f t="shared" si="1"/>
        <v>258</v>
      </c>
      <c r="J18" s="12">
        <v>9</v>
      </c>
      <c r="K18" s="13" t="s">
        <v>11</v>
      </c>
      <c r="L18" s="565">
        <v>334</v>
      </c>
      <c r="M18" s="566">
        <v>301</v>
      </c>
      <c r="N18" s="565">
        <v>81</v>
      </c>
      <c r="O18" s="566">
        <v>46</v>
      </c>
      <c r="P18" s="565">
        <v>7</v>
      </c>
      <c r="Q18" s="566">
        <f t="shared" si="0"/>
        <v>402</v>
      </c>
      <c r="R18" s="598">
        <v>13</v>
      </c>
    </row>
    <row r="19" spans="1:21" x14ac:dyDescent="0.3">
      <c r="A19" s="12">
        <v>10</v>
      </c>
      <c r="B19" s="13" t="s">
        <v>12</v>
      </c>
      <c r="C19" s="565">
        <v>173</v>
      </c>
      <c r="D19" s="566">
        <v>162</v>
      </c>
      <c r="E19" s="565">
        <v>90</v>
      </c>
      <c r="F19" s="566">
        <v>67</v>
      </c>
      <c r="G19" s="566">
        <v>0</v>
      </c>
      <c r="H19" s="561">
        <f t="shared" si="1"/>
        <v>263</v>
      </c>
      <c r="J19" s="12">
        <v>10</v>
      </c>
      <c r="K19" s="13" t="s">
        <v>12</v>
      </c>
      <c r="L19" s="565">
        <v>376</v>
      </c>
      <c r="M19" s="566">
        <v>338</v>
      </c>
      <c r="N19" s="565">
        <v>122</v>
      </c>
      <c r="O19" s="566">
        <v>77</v>
      </c>
      <c r="P19" s="565">
        <v>6</v>
      </c>
      <c r="Q19" s="566">
        <f t="shared" si="0"/>
        <v>472</v>
      </c>
      <c r="R19" s="598">
        <v>26</v>
      </c>
      <c r="U19" s="1" t="s">
        <v>77</v>
      </c>
    </row>
    <row r="20" spans="1:21" s="84" customFormat="1" x14ac:dyDescent="0.3">
      <c r="A20" s="12">
        <v>11</v>
      </c>
      <c r="B20" s="13" t="s">
        <v>13</v>
      </c>
      <c r="C20" s="565">
        <v>185</v>
      </c>
      <c r="D20" s="566">
        <v>164</v>
      </c>
      <c r="E20" s="565">
        <v>93</v>
      </c>
      <c r="F20" s="566">
        <v>64</v>
      </c>
      <c r="G20" s="566">
        <v>0</v>
      </c>
      <c r="H20" s="561">
        <f t="shared" si="1"/>
        <v>278</v>
      </c>
      <c r="J20" s="12">
        <v>11</v>
      </c>
      <c r="K20" s="13" t="s">
        <v>13</v>
      </c>
      <c r="L20" s="565">
        <v>369</v>
      </c>
      <c r="M20" s="566">
        <v>329</v>
      </c>
      <c r="N20" s="565">
        <v>113</v>
      </c>
      <c r="O20" s="566">
        <v>71</v>
      </c>
      <c r="P20" s="565">
        <v>9</v>
      </c>
      <c r="Q20" s="566">
        <f t="shared" si="0"/>
        <v>462</v>
      </c>
      <c r="R20" s="598">
        <v>20</v>
      </c>
    </row>
    <row r="21" spans="1:21" x14ac:dyDescent="0.3">
      <c r="A21" s="12">
        <v>12</v>
      </c>
      <c r="B21" s="13" t="s">
        <v>14</v>
      </c>
      <c r="C21" s="565">
        <v>216</v>
      </c>
      <c r="D21" s="566">
        <v>215</v>
      </c>
      <c r="E21" s="565">
        <v>137</v>
      </c>
      <c r="F21" s="566">
        <v>103</v>
      </c>
      <c r="G21" s="566">
        <v>3</v>
      </c>
      <c r="H21" s="561">
        <f t="shared" si="1"/>
        <v>353</v>
      </c>
      <c r="J21" s="12">
        <v>12</v>
      </c>
      <c r="K21" s="13" t="s">
        <v>14</v>
      </c>
      <c r="L21" s="565">
        <v>446</v>
      </c>
      <c r="M21" s="566">
        <v>418</v>
      </c>
      <c r="N21" s="565">
        <v>178</v>
      </c>
      <c r="O21" s="566">
        <v>121</v>
      </c>
      <c r="P21" s="565">
        <v>32</v>
      </c>
      <c r="Q21" s="566">
        <f t="shared" si="0"/>
        <v>602</v>
      </c>
      <c r="R21" s="598">
        <v>22</v>
      </c>
    </row>
    <row r="22" spans="1:21" x14ac:dyDescent="0.3">
      <c r="A22" s="12">
        <v>13</v>
      </c>
      <c r="B22" s="13" t="s">
        <v>15</v>
      </c>
      <c r="C22" s="565">
        <v>153</v>
      </c>
      <c r="D22" s="566">
        <v>143</v>
      </c>
      <c r="E22" s="565">
        <v>146</v>
      </c>
      <c r="F22" s="566">
        <v>88</v>
      </c>
      <c r="G22" s="566">
        <v>1</v>
      </c>
      <c r="H22" s="561">
        <f t="shared" si="1"/>
        <v>299</v>
      </c>
      <c r="J22" s="12">
        <v>13</v>
      </c>
      <c r="K22" s="13" t="s">
        <v>15</v>
      </c>
      <c r="L22" s="565">
        <v>283</v>
      </c>
      <c r="M22" s="566">
        <v>265</v>
      </c>
      <c r="N22" s="565">
        <v>176</v>
      </c>
      <c r="O22" s="566">
        <v>95</v>
      </c>
      <c r="P22" s="565">
        <v>4</v>
      </c>
      <c r="Q22" s="566">
        <f t="shared" si="0"/>
        <v>437</v>
      </c>
      <c r="R22" s="598">
        <v>22</v>
      </c>
    </row>
    <row r="23" spans="1:21" x14ac:dyDescent="0.3">
      <c r="A23" s="12">
        <v>14</v>
      </c>
      <c r="B23" s="13" t="s">
        <v>16</v>
      </c>
      <c r="C23" s="565">
        <v>99</v>
      </c>
      <c r="D23" s="566">
        <v>98</v>
      </c>
      <c r="E23" s="565">
        <v>73</v>
      </c>
      <c r="F23" s="566">
        <v>48</v>
      </c>
      <c r="G23" s="566">
        <v>0</v>
      </c>
      <c r="H23" s="561">
        <f t="shared" si="1"/>
        <v>172</v>
      </c>
      <c r="J23" s="12">
        <v>14</v>
      </c>
      <c r="K23" s="13" t="s">
        <v>16</v>
      </c>
      <c r="L23" s="565">
        <v>212</v>
      </c>
      <c r="M23" s="566">
        <v>200</v>
      </c>
      <c r="N23" s="565">
        <v>101</v>
      </c>
      <c r="O23" s="566">
        <v>57</v>
      </c>
      <c r="P23" s="565">
        <v>9</v>
      </c>
      <c r="Q23" s="566">
        <f t="shared" si="0"/>
        <v>300</v>
      </c>
      <c r="R23" s="598">
        <v>13</v>
      </c>
    </row>
    <row r="24" spans="1:21" ht="12" thickBot="1" x14ac:dyDescent="0.35">
      <c r="A24" s="14">
        <v>15</v>
      </c>
      <c r="B24" s="15" t="s">
        <v>17</v>
      </c>
      <c r="C24" s="567">
        <v>350</v>
      </c>
      <c r="D24" s="568">
        <v>324</v>
      </c>
      <c r="E24" s="567">
        <v>153</v>
      </c>
      <c r="F24" s="568">
        <v>109</v>
      </c>
      <c r="G24" s="568">
        <v>6</v>
      </c>
      <c r="H24" s="562">
        <f>C24+E24</f>
        <v>503</v>
      </c>
      <c r="J24" s="14">
        <v>15</v>
      </c>
      <c r="K24" s="15" t="s">
        <v>17</v>
      </c>
      <c r="L24" s="567">
        <v>540</v>
      </c>
      <c r="M24" s="568">
        <v>477</v>
      </c>
      <c r="N24" s="567">
        <v>187</v>
      </c>
      <c r="O24" s="568">
        <v>127</v>
      </c>
      <c r="P24" s="567">
        <v>35</v>
      </c>
      <c r="Q24" s="568">
        <f t="shared" si="0"/>
        <v>684</v>
      </c>
      <c r="R24" s="599">
        <v>43</v>
      </c>
    </row>
    <row r="25" spans="1:21" s="16" customFormat="1" x14ac:dyDescent="0.3">
      <c r="A25" s="31"/>
      <c r="B25" s="247" t="s">
        <v>203</v>
      </c>
      <c r="C25" s="394">
        <f t="shared" ref="C25:H25" si="2">SUM(C10:C24)</f>
        <v>2309</v>
      </c>
      <c r="D25" s="528">
        <f t="shared" si="2"/>
        <v>2143</v>
      </c>
      <c r="E25" s="394">
        <f t="shared" si="2"/>
        <v>1357</v>
      </c>
      <c r="F25" s="528">
        <f t="shared" si="2"/>
        <v>925</v>
      </c>
      <c r="G25" s="559">
        <f t="shared" si="2"/>
        <v>24</v>
      </c>
      <c r="H25" s="326">
        <f t="shared" si="2"/>
        <v>3666</v>
      </c>
      <c r="I25" s="84"/>
      <c r="J25" s="31"/>
      <c r="K25" s="247" t="s">
        <v>200</v>
      </c>
      <c r="L25" s="394">
        <f t="shared" ref="L25:R25" si="3">SUM(L10:L24)</f>
        <v>4271</v>
      </c>
      <c r="M25" s="528">
        <f t="shared" si="3"/>
        <v>3797</v>
      </c>
      <c r="N25" s="394">
        <f t="shared" si="3"/>
        <v>1681</v>
      </c>
      <c r="O25" s="528">
        <f t="shared" si="3"/>
        <v>1060</v>
      </c>
      <c r="P25" s="559">
        <f t="shared" si="3"/>
        <v>192</v>
      </c>
      <c r="Q25" s="326">
        <f t="shared" si="3"/>
        <v>5663</v>
      </c>
      <c r="R25" s="402">
        <f t="shared" si="3"/>
        <v>289</v>
      </c>
      <c r="U25" s="75"/>
    </row>
    <row r="26" spans="1:21" s="84" customFormat="1" x14ac:dyDescent="0.3">
      <c r="A26" s="113"/>
      <c r="B26" s="393" t="s">
        <v>197</v>
      </c>
      <c r="C26" s="394">
        <v>2326</v>
      </c>
      <c r="D26" s="116">
        <v>2178</v>
      </c>
      <c r="E26" s="394">
        <v>1384</v>
      </c>
      <c r="F26" s="116">
        <v>963</v>
      </c>
      <c r="G26" s="492">
        <v>39</v>
      </c>
      <c r="H26" s="327">
        <v>3710</v>
      </c>
      <c r="J26" s="113"/>
      <c r="K26" s="393" t="s">
        <v>192</v>
      </c>
      <c r="L26" s="271">
        <v>4383</v>
      </c>
      <c r="M26" s="116">
        <v>4025</v>
      </c>
      <c r="N26" s="271">
        <v>1691</v>
      </c>
      <c r="O26" s="116">
        <v>1106</v>
      </c>
      <c r="P26" s="492">
        <v>177</v>
      </c>
      <c r="Q26" s="327">
        <v>5798</v>
      </c>
      <c r="R26" s="325">
        <v>276</v>
      </c>
    </row>
    <row r="27" spans="1:21" s="84" customFormat="1" x14ac:dyDescent="0.3">
      <c r="A27" s="113"/>
      <c r="B27" s="393" t="s">
        <v>180</v>
      </c>
      <c r="C27" s="394">
        <v>2514</v>
      </c>
      <c r="D27" s="116">
        <v>2385</v>
      </c>
      <c r="E27" s="394">
        <v>1408</v>
      </c>
      <c r="F27" s="116">
        <v>985</v>
      </c>
      <c r="G27" s="492">
        <v>26</v>
      </c>
      <c r="H27" s="327">
        <v>3922</v>
      </c>
      <c r="J27" s="113"/>
      <c r="K27" s="393" t="s">
        <v>179</v>
      </c>
      <c r="L27" s="271">
        <v>4515</v>
      </c>
      <c r="M27" s="116">
        <v>4208</v>
      </c>
      <c r="N27" s="271">
        <v>1779</v>
      </c>
      <c r="O27" s="116">
        <v>1175</v>
      </c>
      <c r="P27" s="492">
        <v>218</v>
      </c>
      <c r="Q27" s="327">
        <v>6023</v>
      </c>
      <c r="R27" s="325">
        <v>271</v>
      </c>
    </row>
    <row r="28" spans="1:21" s="84" customFormat="1" x14ac:dyDescent="0.3">
      <c r="A28" s="113"/>
      <c r="B28" s="393" t="s">
        <v>176</v>
      </c>
      <c r="C28" s="394">
        <v>2526</v>
      </c>
      <c r="D28" s="116">
        <v>2381</v>
      </c>
      <c r="E28" s="394">
        <v>1438</v>
      </c>
      <c r="F28" s="116">
        <v>1028</v>
      </c>
      <c r="G28" s="492">
        <v>36</v>
      </c>
      <c r="H28" s="327">
        <v>3964</v>
      </c>
      <c r="J28" s="113"/>
      <c r="K28" s="393" t="s">
        <v>174</v>
      </c>
      <c r="L28" s="394">
        <v>4490</v>
      </c>
      <c r="M28" s="116">
        <v>4187</v>
      </c>
      <c r="N28" s="394">
        <v>1820</v>
      </c>
      <c r="O28" s="116">
        <v>1232</v>
      </c>
      <c r="P28" s="492">
        <v>285</v>
      </c>
      <c r="Q28" s="327">
        <v>5978</v>
      </c>
      <c r="R28" s="325">
        <v>332</v>
      </c>
    </row>
    <row r="29" spans="1:21" s="84" customFormat="1" x14ac:dyDescent="0.3">
      <c r="A29" s="113"/>
      <c r="B29" s="393" t="s">
        <v>171</v>
      </c>
      <c r="C29" s="394">
        <v>2504</v>
      </c>
      <c r="D29" s="116">
        <v>2386</v>
      </c>
      <c r="E29" s="394">
        <v>1430</v>
      </c>
      <c r="F29" s="116">
        <v>1052</v>
      </c>
      <c r="G29" s="492">
        <v>45</v>
      </c>
      <c r="H29" s="327">
        <v>3934</v>
      </c>
      <c r="J29" s="113"/>
      <c r="K29" s="393" t="s">
        <v>170</v>
      </c>
      <c r="L29" s="394">
        <v>4403</v>
      </c>
      <c r="M29" s="116">
        <v>4125</v>
      </c>
      <c r="N29" s="394">
        <v>1798</v>
      </c>
      <c r="O29" s="116">
        <v>1250</v>
      </c>
      <c r="P29" s="492">
        <v>302</v>
      </c>
      <c r="Q29" s="327">
        <v>5899</v>
      </c>
      <c r="R29" s="325">
        <v>302</v>
      </c>
    </row>
    <row r="30" spans="1:21" s="84" customFormat="1" x14ac:dyDescent="0.3">
      <c r="A30" s="33"/>
      <c r="B30" s="82" t="s">
        <v>168</v>
      </c>
      <c r="C30" s="395">
        <v>2399</v>
      </c>
      <c r="D30" s="30">
        <v>2281</v>
      </c>
      <c r="E30" s="395">
        <v>1348</v>
      </c>
      <c r="F30" s="30">
        <v>952</v>
      </c>
      <c r="G30" s="493">
        <v>52</v>
      </c>
      <c r="H30" s="495">
        <v>3747</v>
      </c>
      <c r="J30" s="33"/>
      <c r="K30" s="82" t="s">
        <v>165</v>
      </c>
      <c r="L30" s="395">
        <v>4156</v>
      </c>
      <c r="M30" s="30">
        <v>3861</v>
      </c>
      <c r="N30" s="395">
        <v>1773</v>
      </c>
      <c r="O30" s="30">
        <v>1208</v>
      </c>
      <c r="P30" s="493">
        <v>337</v>
      </c>
      <c r="Q30" s="495">
        <f>L30+N30-R30</f>
        <v>5623</v>
      </c>
      <c r="R30" s="101">
        <v>306</v>
      </c>
      <c r="T30" s="75"/>
      <c r="U30" s="75"/>
    </row>
    <row r="31" spans="1:21" s="84" customFormat="1" x14ac:dyDescent="0.3">
      <c r="A31" s="33"/>
      <c r="B31" s="82" t="s">
        <v>136</v>
      </c>
      <c r="C31" s="395">
        <v>2352</v>
      </c>
      <c r="D31" s="30">
        <v>2210</v>
      </c>
      <c r="E31" s="395">
        <v>1335</v>
      </c>
      <c r="F31" s="30">
        <v>972</v>
      </c>
      <c r="G31" s="493">
        <v>44</v>
      </c>
      <c r="H31" s="495">
        <v>3687</v>
      </c>
      <c r="J31" s="33"/>
      <c r="K31" s="82" t="s">
        <v>134</v>
      </c>
      <c r="L31" s="395">
        <v>4145</v>
      </c>
      <c r="M31" s="30">
        <v>3812</v>
      </c>
      <c r="N31" s="395">
        <v>1746</v>
      </c>
      <c r="O31" s="30">
        <v>1159</v>
      </c>
      <c r="P31" s="493">
        <v>302</v>
      </c>
      <c r="Q31" s="495">
        <f>L31+N31-R31</f>
        <v>5585</v>
      </c>
      <c r="R31" s="101">
        <v>306</v>
      </c>
      <c r="T31" s="75"/>
      <c r="U31" s="75"/>
    </row>
    <row r="32" spans="1:21" s="84" customFormat="1" ht="12" thickBot="1" x14ac:dyDescent="0.35">
      <c r="A32" s="104"/>
      <c r="B32" s="103" t="s">
        <v>178</v>
      </c>
      <c r="C32" s="370">
        <v>2458</v>
      </c>
      <c r="D32" s="91">
        <v>2347</v>
      </c>
      <c r="E32" s="370">
        <v>1396</v>
      </c>
      <c r="F32" s="91">
        <v>963</v>
      </c>
      <c r="G32" s="494" t="s">
        <v>132</v>
      </c>
      <c r="H32" s="496">
        <v>3854</v>
      </c>
      <c r="J32" s="104"/>
      <c r="K32" s="103" t="s">
        <v>79</v>
      </c>
      <c r="L32" s="370">
        <v>4333</v>
      </c>
      <c r="M32" s="91">
        <v>4009</v>
      </c>
      <c r="N32" s="370">
        <v>1752</v>
      </c>
      <c r="O32" s="91">
        <v>1160</v>
      </c>
      <c r="P32" s="494">
        <v>279</v>
      </c>
      <c r="Q32" s="496">
        <f>L32+N32-R32</f>
        <v>5759</v>
      </c>
      <c r="R32" s="102">
        <v>326</v>
      </c>
      <c r="T32" s="75"/>
      <c r="U32" s="75"/>
    </row>
    <row r="33" spans="9:10" x14ac:dyDescent="0.3">
      <c r="I33" s="84"/>
    </row>
    <row r="34" spans="9:10" x14ac:dyDescent="0.3">
      <c r="I34" s="84"/>
      <c r="J34" s="1"/>
    </row>
    <row r="35" spans="9:10" x14ac:dyDescent="0.3">
      <c r="J35" s="1"/>
    </row>
    <row r="36" spans="9:10" x14ac:dyDescent="0.3">
      <c r="J36" s="1"/>
    </row>
    <row r="37" spans="9:10" x14ac:dyDescent="0.3">
      <c r="J37" s="1"/>
    </row>
    <row r="38" spans="9:10" x14ac:dyDescent="0.3">
      <c r="J38" s="1"/>
    </row>
    <row r="39" spans="9:10" x14ac:dyDescent="0.3">
      <c r="J39" s="1"/>
    </row>
    <row r="40" spans="9:10" x14ac:dyDescent="0.3">
      <c r="J40" s="1"/>
    </row>
    <row r="41" spans="9:10" x14ac:dyDescent="0.3">
      <c r="J41" s="1"/>
    </row>
    <row r="42" spans="9:10" x14ac:dyDescent="0.3">
      <c r="J42" s="1"/>
    </row>
    <row r="43" spans="9:10" x14ac:dyDescent="0.3">
      <c r="J43" s="1"/>
    </row>
    <row r="44" spans="9:10" x14ac:dyDescent="0.3">
      <c r="J44" s="1"/>
    </row>
    <row r="45" spans="9:10" x14ac:dyDescent="0.3">
      <c r="J45" s="1"/>
    </row>
    <row r="46" spans="9:10" x14ac:dyDescent="0.3">
      <c r="J46" s="1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M32"/>
  <sheetViews>
    <sheetView showGridLines="0" topLeftCell="A3" zoomScale="60" zoomScaleNormal="60" workbookViewId="0">
      <selection activeCell="O10" sqref="O10"/>
    </sheetView>
  </sheetViews>
  <sheetFormatPr baseColWidth="10" defaultColWidth="11.4609375" defaultRowHeight="11.6" x14ac:dyDescent="0.3"/>
  <cols>
    <col min="1" max="1" width="4.84375" style="3" customWidth="1"/>
    <col min="2" max="2" width="23.84375" style="1" customWidth="1"/>
    <col min="3" max="3" width="12.53515625" style="1" customWidth="1"/>
    <col min="4" max="4" width="11.4609375" style="1" customWidth="1"/>
    <col min="5" max="5" width="14.07421875" style="1" customWidth="1"/>
    <col min="6" max="6" width="12.69140625" style="1" customWidth="1"/>
    <col min="7" max="7" width="14.3046875" style="1" customWidth="1"/>
    <col min="8" max="8" width="16.07421875" style="1" customWidth="1"/>
    <col min="9" max="9" width="11.4609375" style="1" customWidth="1"/>
    <col min="10" max="16384" width="11.4609375" style="1"/>
  </cols>
  <sheetData>
    <row r="1" spans="1:11" x14ac:dyDescent="0.3">
      <c r="A1" s="4" t="s">
        <v>0</v>
      </c>
    </row>
    <row r="3" spans="1:11" x14ac:dyDescent="0.3">
      <c r="A3" s="4" t="str">
        <f>A8</f>
        <v>Tabell 2-4-1 - B1 - Barn med hjelpetiltak og omsorgstiltak, med gyldige planer ved periodeslutt pr. 31.12.</v>
      </c>
    </row>
    <row r="4" spans="1:11" x14ac:dyDescent="0.3">
      <c r="A4" s="4"/>
    </row>
    <row r="5" spans="1:11" x14ac:dyDescent="0.3">
      <c r="A5" s="4"/>
    </row>
    <row r="6" spans="1:11" x14ac:dyDescent="0.3">
      <c r="A6" s="4"/>
    </row>
    <row r="8" spans="1:11" s="5" customFormat="1" ht="14.6" thickBot="1" x14ac:dyDescent="0.35">
      <c r="A8" s="132" t="s">
        <v>205</v>
      </c>
    </row>
    <row r="9" spans="1:11" s="5" customFormat="1" ht="71.150000000000006" thickBot="1" x14ac:dyDescent="0.4">
      <c r="A9" s="119" t="s">
        <v>1</v>
      </c>
      <c r="B9" s="174" t="s">
        <v>2</v>
      </c>
      <c r="C9" s="119" t="s">
        <v>32</v>
      </c>
      <c r="D9" s="120" t="s">
        <v>33</v>
      </c>
      <c r="E9" s="119" t="s">
        <v>34</v>
      </c>
      <c r="F9" s="120" t="s">
        <v>35</v>
      </c>
      <c r="G9" s="119" t="s">
        <v>36</v>
      </c>
      <c r="H9" s="120" t="s">
        <v>37</v>
      </c>
    </row>
    <row r="10" spans="1:11" ht="14.15" x14ac:dyDescent="0.35">
      <c r="A10" s="366">
        <v>1</v>
      </c>
      <c r="B10" s="367" t="s">
        <v>3</v>
      </c>
      <c r="C10" s="543">
        <v>277</v>
      </c>
      <c r="D10" s="544">
        <v>267</v>
      </c>
      <c r="E10" s="556">
        <f>D10/C10</f>
        <v>0.96389891696750907</v>
      </c>
      <c r="F10" s="543">
        <v>91</v>
      </c>
      <c r="G10" s="544">
        <v>91</v>
      </c>
      <c r="H10" s="569">
        <f>G10/F10</f>
        <v>1</v>
      </c>
    </row>
    <row r="11" spans="1:11" ht="14.15" x14ac:dyDescent="0.35">
      <c r="A11" s="318">
        <v>2</v>
      </c>
      <c r="B11" s="125" t="s">
        <v>4</v>
      </c>
      <c r="C11" s="545">
        <v>224</v>
      </c>
      <c r="D11" s="546">
        <v>224</v>
      </c>
      <c r="E11" s="573">
        <f t="shared" ref="E11:E24" si="0">D11/C11</f>
        <v>1</v>
      </c>
      <c r="F11" s="545">
        <v>71</v>
      </c>
      <c r="G11" s="546">
        <v>71</v>
      </c>
      <c r="H11" s="570">
        <f t="shared" ref="H11:H24" si="1">G11/F11</f>
        <v>1</v>
      </c>
    </row>
    <row r="12" spans="1:11" ht="14.15" x14ac:dyDescent="0.35">
      <c r="A12" s="318">
        <v>3</v>
      </c>
      <c r="B12" s="125" t="s">
        <v>5</v>
      </c>
      <c r="C12" s="545">
        <v>132</v>
      </c>
      <c r="D12" s="546">
        <v>131</v>
      </c>
      <c r="E12" s="573">
        <f t="shared" si="0"/>
        <v>0.99242424242424243</v>
      </c>
      <c r="F12" s="545">
        <v>69</v>
      </c>
      <c r="G12" s="546">
        <v>69</v>
      </c>
      <c r="H12" s="570">
        <f t="shared" si="1"/>
        <v>1</v>
      </c>
      <c r="J12" s="109"/>
      <c r="K12" s="109"/>
    </row>
    <row r="13" spans="1:11" ht="14.15" x14ac:dyDescent="0.35">
      <c r="A13" s="318">
        <v>4</v>
      </c>
      <c r="B13" s="125" t="s">
        <v>6</v>
      </c>
      <c r="C13" s="545">
        <v>103</v>
      </c>
      <c r="D13" s="546">
        <v>98</v>
      </c>
      <c r="E13" s="573">
        <f t="shared" si="0"/>
        <v>0.95145631067961167</v>
      </c>
      <c r="F13" s="545">
        <v>24</v>
      </c>
      <c r="G13" s="546">
        <v>24</v>
      </c>
      <c r="H13" s="570">
        <f t="shared" si="1"/>
        <v>1</v>
      </c>
      <c r="J13" s="109"/>
      <c r="K13" s="109"/>
    </row>
    <row r="14" spans="1:11" ht="14.15" x14ac:dyDescent="0.35">
      <c r="A14" s="318">
        <v>5</v>
      </c>
      <c r="B14" s="125" t="s">
        <v>7</v>
      </c>
      <c r="C14" s="545">
        <v>164</v>
      </c>
      <c r="D14" s="546">
        <v>154</v>
      </c>
      <c r="E14" s="573">
        <f t="shared" si="0"/>
        <v>0.93902439024390238</v>
      </c>
      <c r="F14" s="545">
        <v>21</v>
      </c>
      <c r="G14" s="546">
        <v>21</v>
      </c>
      <c r="H14" s="570">
        <f t="shared" si="1"/>
        <v>1</v>
      </c>
    </row>
    <row r="15" spans="1:11" ht="14.15" x14ac:dyDescent="0.35">
      <c r="A15" s="318">
        <v>6</v>
      </c>
      <c r="B15" s="125" t="s">
        <v>8</v>
      </c>
      <c r="C15" s="545">
        <v>117</v>
      </c>
      <c r="D15" s="546">
        <v>116</v>
      </c>
      <c r="E15" s="573">
        <f t="shared" si="0"/>
        <v>0.99145299145299148</v>
      </c>
      <c r="F15" s="545">
        <v>8</v>
      </c>
      <c r="G15" s="546">
        <v>8</v>
      </c>
      <c r="H15" s="570">
        <f t="shared" si="1"/>
        <v>1</v>
      </c>
    </row>
    <row r="16" spans="1:11" ht="14.15" x14ac:dyDescent="0.35">
      <c r="A16" s="318">
        <v>7</v>
      </c>
      <c r="B16" s="125" t="s">
        <v>9</v>
      </c>
      <c r="C16" s="545">
        <v>82</v>
      </c>
      <c r="D16" s="546">
        <v>82</v>
      </c>
      <c r="E16" s="573">
        <f t="shared" si="0"/>
        <v>1</v>
      </c>
      <c r="F16" s="545">
        <v>15</v>
      </c>
      <c r="G16" s="546">
        <v>15</v>
      </c>
      <c r="H16" s="570">
        <f t="shared" si="1"/>
        <v>1</v>
      </c>
    </row>
    <row r="17" spans="1:13" ht="14.15" x14ac:dyDescent="0.35">
      <c r="A17" s="318">
        <v>8</v>
      </c>
      <c r="B17" s="125" t="s">
        <v>10</v>
      </c>
      <c r="C17" s="545">
        <v>105</v>
      </c>
      <c r="D17" s="546">
        <v>93</v>
      </c>
      <c r="E17" s="573">
        <f t="shared" si="0"/>
        <v>0.88571428571428568</v>
      </c>
      <c r="F17" s="545">
        <v>16</v>
      </c>
      <c r="G17" s="546">
        <v>16</v>
      </c>
      <c r="H17" s="570">
        <f t="shared" si="1"/>
        <v>1</v>
      </c>
    </row>
    <row r="18" spans="1:13" ht="14.15" x14ac:dyDescent="0.35">
      <c r="A18" s="318">
        <v>9</v>
      </c>
      <c r="B18" s="125" t="s">
        <v>11</v>
      </c>
      <c r="C18" s="545">
        <v>233</v>
      </c>
      <c r="D18" s="546">
        <v>233</v>
      </c>
      <c r="E18" s="573">
        <f t="shared" si="0"/>
        <v>1</v>
      </c>
      <c r="F18" s="545">
        <v>25</v>
      </c>
      <c r="G18" s="546">
        <v>25</v>
      </c>
      <c r="H18" s="570">
        <f t="shared" si="1"/>
        <v>1</v>
      </c>
      <c r="M18" s="1" t="s">
        <v>169</v>
      </c>
    </row>
    <row r="19" spans="1:13" ht="14.15" x14ac:dyDescent="0.35">
      <c r="A19" s="318">
        <v>10</v>
      </c>
      <c r="B19" s="125" t="s">
        <v>12</v>
      </c>
      <c r="C19" s="545">
        <v>210</v>
      </c>
      <c r="D19" s="546">
        <v>204</v>
      </c>
      <c r="E19" s="573">
        <f t="shared" si="0"/>
        <v>0.97142857142857142</v>
      </c>
      <c r="F19" s="545">
        <v>52</v>
      </c>
      <c r="G19" s="546">
        <v>52</v>
      </c>
      <c r="H19" s="570">
        <f t="shared" si="1"/>
        <v>1</v>
      </c>
    </row>
    <row r="20" spans="1:13" ht="14.15" x14ac:dyDescent="0.35">
      <c r="A20" s="318">
        <v>11</v>
      </c>
      <c r="B20" s="125" t="s">
        <v>13</v>
      </c>
      <c r="C20" s="545">
        <v>226</v>
      </c>
      <c r="D20" s="546">
        <v>226</v>
      </c>
      <c r="E20" s="573">
        <f t="shared" si="0"/>
        <v>1</v>
      </c>
      <c r="F20" s="545">
        <v>50</v>
      </c>
      <c r="G20" s="546">
        <v>50</v>
      </c>
      <c r="H20" s="570">
        <f t="shared" si="1"/>
        <v>1</v>
      </c>
    </row>
    <row r="21" spans="1:13" ht="14.15" x14ac:dyDescent="0.35">
      <c r="A21" s="318">
        <v>12</v>
      </c>
      <c r="B21" s="125" t="s">
        <v>14</v>
      </c>
      <c r="C21" s="545">
        <v>270</v>
      </c>
      <c r="D21" s="546">
        <v>268</v>
      </c>
      <c r="E21" s="573">
        <f t="shared" si="0"/>
        <v>0.99259259259259258</v>
      </c>
      <c r="F21" s="545">
        <v>79</v>
      </c>
      <c r="G21" s="546">
        <v>79</v>
      </c>
      <c r="H21" s="570">
        <f t="shared" si="1"/>
        <v>1</v>
      </c>
    </row>
    <row r="22" spans="1:13" ht="14.15" x14ac:dyDescent="0.35">
      <c r="A22" s="318">
        <v>13</v>
      </c>
      <c r="B22" s="125" t="s">
        <v>15</v>
      </c>
      <c r="C22" s="545">
        <v>228</v>
      </c>
      <c r="D22" s="546">
        <v>215</v>
      </c>
      <c r="E22" s="573">
        <f t="shared" si="0"/>
        <v>0.94298245614035092</v>
      </c>
      <c r="F22" s="545">
        <v>67</v>
      </c>
      <c r="G22" s="546">
        <v>67</v>
      </c>
      <c r="H22" s="570">
        <f t="shared" si="1"/>
        <v>1</v>
      </c>
    </row>
    <row r="23" spans="1:13" ht="14.15" x14ac:dyDescent="0.35">
      <c r="A23" s="318">
        <v>14</v>
      </c>
      <c r="B23" s="125" t="s">
        <v>16</v>
      </c>
      <c r="C23" s="545">
        <v>135</v>
      </c>
      <c r="D23" s="546">
        <v>126</v>
      </c>
      <c r="E23" s="573">
        <f t="shared" si="0"/>
        <v>0.93333333333333335</v>
      </c>
      <c r="F23" s="545">
        <v>36</v>
      </c>
      <c r="G23" s="546">
        <v>36</v>
      </c>
      <c r="H23" s="570">
        <f t="shared" si="1"/>
        <v>1</v>
      </c>
    </row>
    <row r="24" spans="1:13" ht="13.95" customHeight="1" thickBot="1" x14ac:dyDescent="0.4">
      <c r="A24" s="321">
        <v>15</v>
      </c>
      <c r="B24" s="322" t="s">
        <v>17</v>
      </c>
      <c r="C24" s="547">
        <v>415</v>
      </c>
      <c r="D24" s="548">
        <v>373</v>
      </c>
      <c r="E24" s="574">
        <f t="shared" si="0"/>
        <v>0.89879518072289155</v>
      </c>
      <c r="F24" s="547">
        <v>77</v>
      </c>
      <c r="G24" s="548">
        <v>77</v>
      </c>
      <c r="H24" s="571">
        <f t="shared" si="1"/>
        <v>1</v>
      </c>
    </row>
    <row r="25" spans="1:13" s="133" customFormat="1" ht="14.15" x14ac:dyDescent="0.35">
      <c r="A25" s="274"/>
      <c r="B25" s="337" t="s">
        <v>203</v>
      </c>
      <c r="C25" s="572">
        <f>SUM(C10:C24)</f>
        <v>2921</v>
      </c>
      <c r="D25" s="403">
        <f>SUM(D10:D24)</f>
        <v>2810</v>
      </c>
      <c r="E25" s="368">
        <f t="shared" ref="E25" si="2">D25/C25</f>
        <v>0.96199931530297844</v>
      </c>
      <c r="F25" s="575">
        <f>SUM(F10:F24)</f>
        <v>701</v>
      </c>
      <c r="G25" s="576">
        <f>SUM(G10:G24)</f>
        <v>701</v>
      </c>
      <c r="H25" s="368">
        <f t="shared" ref="H25" si="3">G25/F25</f>
        <v>1</v>
      </c>
    </row>
    <row r="26" spans="1:13" s="162" customFormat="1" ht="14.15" x14ac:dyDescent="0.35">
      <c r="A26" s="248"/>
      <c r="B26" s="277" t="s">
        <v>197</v>
      </c>
      <c r="C26" s="280">
        <v>2920</v>
      </c>
      <c r="D26" s="364">
        <v>2767</v>
      </c>
      <c r="E26" s="282">
        <v>0.94760273972602738</v>
      </c>
      <c r="F26" s="279">
        <v>732</v>
      </c>
      <c r="G26" s="281">
        <v>724</v>
      </c>
      <c r="H26" s="282">
        <v>0.98907103825136611</v>
      </c>
    </row>
    <row r="27" spans="1:13" s="162" customFormat="1" ht="14.15" x14ac:dyDescent="0.35">
      <c r="A27" s="248"/>
      <c r="B27" s="277" t="s">
        <v>180</v>
      </c>
      <c r="C27" s="280">
        <v>3135</v>
      </c>
      <c r="D27" s="364">
        <v>2873</v>
      </c>
      <c r="E27" s="282">
        <v>0.91642743221690592</v>
      </c>
      <c r="F27" s="279">
        <v>731</v>
      </c>
      <c r="G27" s="281">
        <v>720</v>
      </c>
      <c r="H27" s="282">
        <v>0.98495212038303692</v>
      </c>
    </row>
    <row r="28" spans="1:13" s="162" customFormat="1" ht="14.15" x14ac:dyDescent="0.35">
      <c r="A28" s="248"/>
      <c r="B28" s="277" t="s">
        <v>176</v>
      </c>
      <c r="C28" s="280">
        <v>3162</v>
      </c>
      <c r="D28" s="364">
        <v>2957</v>
      </c>
      <c r="E28" s="282">
        <v>0.93516761543327009</v>
      </c>
      <c r="F28" s="279">
        <v>719</v>
      </c>
      <c r="G28" s="281">
        <v>709</v>
      </c>
      <c r="H28" s="282">
        <v>0.98609179415855353</v>
      </c>
    </row>
    <row r="29" spans="1:13" s="162" customFormat="1" ht="14.15" x14ac:dyDescent="0.35">
      <c r="A29" s="248"/>
      <c r="B29" s="277" t="s">
        <v>171</v>
      </c>
      <c r="C29" s="280">
        <v>3116</v>
      </c>
      <c r="D29" s="364">
        <v>2915</v>
      </c>
      <c r="E29" s="282">
        <v>0.93549422336328625</v>
      </c>
      <c r="F29" s="279">
        <v>719</v>
      </c>
      <c r="G29" s="281">
        <v>713</v>
      </c>
      <c r="H29" s="282">
        <v>0.99165507649513218</v>
      </c>
    </row>
    <row r="30" spans="1:13" s="133" customFormat="1" ht="14.15" x14ac:dyDescent="0.35">
      <c r="A30" s="248"/>
      <c r="B30" s="277" t="s">
        <v>168</v>
      </c>
      <c r="C30" s="280">
        <v>2960</v>
      </c>
      <c r="D30" s="364">
        <v>2789</v>
      </c>
      <c r="E30" s="282">
        <v>0.94222972972972974</v>
      </c>
      <c r="F30" s="279">
        <v>742</v>
      </c>
      <c r="G30" s="281">
        <v>738</v>
      </c>
      <c r="H30" s="282">
        <v>0.99460916442048519</v>
      </c>
    </row>
    <row r="31" spans="1:13" s="133" customFormat="1" ht="14.15" x14ac:dyDescent="0.35">
      <c r="A31" s="248"/>
      <c r="B31" s="277" t="s">
        <v>136</v>
      </c>
      <c r="C31" s="280">
        <v>2894</v>
      </c>
      <c r="D31" s="364">
        <v>2702</v>
      </c>
      <c r="E31" s="282">
        <v>0.93365583966827925</v>
      </c>
      <c r="F31" s="279">
        <v>729</v>
      </c>
      <c r="G31" s="281">
        <v>712</v>
      </c>
      <c r="H31" s="282">
        <v>0.97668038408779145</v>
      </c>
    </row>
    <row r="32" spans="1:13" s="133" customFormat="1" ht="14.6" thickBot="1" x14ac:dyDescent="0.4">
      <c r="A32" s="298"/>
      <c r="B32" s="299" t="s">
        <v>191</v>
      </c>
      <c r="C32" s="300">
        <v>3076</v>
      </c>
      <c r="D32" s="365">
        <v>2871</v>
      </c>
      <c r="E32" s="302">
        <v>0.93335500650195058</v>
      </c>
      <c r="F32" s="303">
        <v>708</v>
      </c>
      <c r="G32" s="301">
        <v>697</v>
      </c>
      <c r="H32" s="302">
        <v>0.9844632768361582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AZ152"/>
  <sheetViews>
    <sheetView showGridLines="0" topLeftCell="U28" zoomScale="80" zoomScaleNormal="80" workbookViewId="0">
      <selection activeCell="AP19" sqref="AP19"/>
    </sheetView>
  </sheetViews>
  <sheetFormatPr baseColWidth="10" defaultColWidth="11.4609375" defaultRowHeight="14.15" x14ac:dyDescent="0.35"/>
  <cols>
    <col min="1" max="1" width="4.84375" style="163" customWidth="1"/>
    <col min="2" max="2" width="25.07421875" style="162" customWidth="1"/>
    <col min="3" max="3" width="7.69140625" style="162" customWidth="1"/>
    <col min="4" max="4" width="10.69140625" style="162" customWidth="1"/>
    <col min="5" max="5" width="7.4609375" style="162" hidden="1" customWidth="1"/>
    <col min="6" max="6" width="7.53515625" style="162" customWidth="1"/>
    <col min="7" max="7" width="7.4609375" style="162" hidden="1" customWidth="1"/>
    <col min="8" max="8" width="7.53515625" style="163" hidden="1" customWidth="1"/>
    <col min="9" max="9" width="9.07421875" style="162" bestFit="1" customWidth="1"/>
    <col min="10" max="10" width="7.3046875" style="162" hidden="1" customWidth="1"/>
    <col min="11" max="11" width="7.3046875" style="163" hidden="1" customWidth="1"/>
    <col min="12" max="12" width="7.3046875" style="163" customWidth="1"/>
    <col min="13" max="13" width="8.53515625" style="162" customWidth="1"/>
    <col min="14" max="14" width="7.53515625" style="162" hidden="1" customWidth="1"/>
    <col min="15" max="15" width="5.53515625" style="163" hidden="1" customWidth="1"/>
    <col min="16" max="16" width="7.07421875" style="162" customWidth="1"/>
    <col min="17" max="17" width="7.07421875" style="162" hidden="1" customWidth="1"/>
    <col min="18" max="18" width="5.3046875" style="163" hidden="1" customWidth="1"/>
    <col min="19" max="21" width="9" style="163" customWidth="1"/>
    <col min="22" max="22" width="7.53515625" style="162" customWidth="1"/>
    <col min="23" max="23" width="4.84375" style="163" customWidth="1"/>
    <col min="24" max="24" width="21.84375" style="162" customWidth="1"/>
    <col min="25" max="25" width="7.53515625" style="162" customWidth="1"/>
    <col min="26" max="26" width="9.69140625" style="162" customWidth="1"/>
    <col min="27" max="27" width="8" style="162" hidden="1" customWidth="1"/>
    <col min="28" max="28" width="7" style="162" customWidth="1"/>
    <col min="29" max="29" width="7.84375" style="162" hidden="1" customWidth="1"/>
    <col min="30" max="30" width="9.53515625" style="162" customWidth="1"/>
    <col min="31" max="31" width="8.84375" style="162" bestFit="1" customWidth="1"/>
    <col min="32" max="32" width="7.84375" style="162" hidden="1" customWidth="1"/>
    <col min="33" max="33" width="10.07421875" style="162" customWidth="1"/>
    <col min="34" max="34" width="5.69140625" style="162" customWidth="1"/>
    <col min="35" max="35" width="8.07421875" style="162" customWidth="1"/>
    <col min="36" max="36" width="7.53515625" style="162" customWidth="1"/>
    <col min="37" max="37" width="7.84375" style="162" hidden="1" customWidth="1"/>
    <col min="38" max="38" width="10.07421875" style="162" customWidth="1"/>
    <col min="39" max="39" width="7.07421875" style="162" customWidth="1"/>
    <col min="40" max="40" width="7.84375" style="162" hidden="1" customWidth="1"/>
    <col min="41" max="41" width="8.69140625" style="162" customWidth="1"/>
    <col min="42" max="42" width="11.4609375" style="162" customWidth="1"/>
    <col min="43" max="16384" width="11.4609375" style="162"/>
  </cols>
  <sheetData>
    <row r="1" spans="1:24" x14ac:dyDescent="0.35">
      <c r="A1" s="160" t="s">
        <v>80</v>
      </c>
      <c r="B1" s="161"/>
    </row>
    <row r="2" spans="1:24" x14ac:dyDescent="0.35">
      <c r="A2" s="164" t="s">
        <v>0</v>
      </c>
      <c r="W2" s="164"/>
    </row>
    <row r="4" spans="1:24" x14ac:dyDescent="0.35">
      <c r="A4" s="165" t="s">
        <v>109</v>
      </c>
      <c r="B4" s="166"/>
      <c r="C4" s="166"/>
      <c r="D4" s="166"/>
      <c r="E4" s="166"/>
      <c r="F4" s="166"/>
      <c r="G4" s="166"/>
      <c r="H4" s="167"/>
      <c r="I4" s="166"/>
      <c r="J4" s="166"/>
      <c r="K4" s="167"/>
      <c r="L4" s="167"/>
      <c r="W4" s="164"/>
    </row>
    <row r="5" spans="1:24" x14ac:dyDescent="0.35">
      <c r="A5" s="162" t="s">
        <v>123</v>
      </c>
      <c r="W5" s="164"/>
    </row>
    <row r="6" spans="1:24" x14ac:dyDescent="0.35">
      <c r="A6" s="164" t="s">
        <v>124</v>
      </c>
      <c r="W6" s="164"/>
    </row>
    <row r="7" spans="1:24" x14ac:dyDescent="0.35">
      <c r="A7" s="164" t="s">
        <v>125</v>
      </c>
      <c r="W7" s="164"/>
    </row>
    <row r="8" spans="1:24" x14ac:dyDescent="0.35">
      <c r="A8" s="164" t="s">
        <v>126</v>
      </c>
      <c r="W8" s="164"/>
    </row>
    <row r="9" spans="1:24" x14ac:dyDescent="0.35">
      <c r="A9" s="164"/>
      <c r="W9" s="164"/>
    </row>
    <row r="10" spans="1:24" x14ac:dyDescent="0.35">
      <c r="A10" s="164" t="s">
        <v>110</v>
      </c>
      <c r="W10" s="164"/>
    </row>
    <row r="11" spans="1:24" x14ac:dyDescent="0.35">
      <c r="W11" s="164"/>
    </row>
    <row r="12" spans="1:24" x14ac:dyDescent="0.35">
      <c r="A12" s="164"/>
      <c r="W12" s="164"/>
      <c r="X12" s="162" t="s">
        <v>77</v>
      </c>
    </row>
    <row r="13" spans="1:24" x14ac:dyDescent="0.35">
      <c r="A13" s="164"/>
      <c r="W13" s="164"/>
    </row>
    <row r="14" spans="1:24" x14ac:dyDescent="0.35">
      <c r="A14" s="164"/>
      <c r="W14" s="164"/>
    </row>
    <row r="15" spans="1:24" x14ac:dyDescent="0.35">
      <c r="A15" s="164"/>
      <c r="W15" s="164"/>
    </row>
    <row r="16" spans="1:24" x14ac:dyDescent="0.35">
      <c r="A16" s="164"/>
      <c r="W16" s="164"/>
    </row>
    <row r="18" spans="1:45" x14ac:dyDescent="0.35">
      <c r="AQ18" s="162" t="s">
        <v>138</v>
      </c>
    </row>
    <row r="19" spans="1:45" s="168" customFormat="1" ht="33" customHeight="1" thickBot="1" x14ac:dyDescent="0.4">
      <c r="A19" s="618" t="s">
        <v>155</v>
      </c>
      <c r="B19" s="618"/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W19" s="132" t="s">
        <v>156</v>
      </c>
      <c r="AQ19" s="168" t="s">
        <v>177</v>
      </c>
    </row>
    <row r="20" spans="1:45" s="168" customFormat="1" ht="125.25" customHeight="1" thickBot="1" x14ac:dyDescent="0.4">
      <c r="A20" s="308" t="s">
        <v>1</v>
      </c>
      <c r="B20" s="309" t="s">
        <v>2</v>
      </c>
      <c r="C20" s="310" t="s">
        <v>111</v>
      </c>
      <c r="D20" s="311" t="s">
        <v>137</v>
      </c>
      <c r="E20" s="312" t="s">
        <v>112</v>
      </c>
      <c r="F20" s="311" t="s">
        <v>113</v>
      </c>
      <c r="G20" s="313" t="s">
        <v>112</v>
      </c>
      <c r="H20" s="312" t="s">
        <v>114</v>
      </c>
      <c r="I20" s="171" t="s">
        <v>127</v>
      </c>
      <c r="J20" s="314" t="s">
        <v>112</v>
      </c>
      <c r="K20" s="312" t="s">
        <v>115</v>
      </c>
      <c r="L20" s="315" t="s">
        <v>128</v>
      </c>
      <c r="M20" s="311" t="s">
        <v>116</v>
      </c>
      <c r="N20" s="313" t="s">
        <v>112</v>
      </c>
      <c r="O20" s="312" t="s">
        <v>117</v>
      </c>
      <c r="P20" s="316" t="s">
        <v>118</v>
      </c>
      <c r="Q20" s="172" t="s">
        <v>112</v>
      </c>
      <c r="R20" s="120" t="s">
        <v>119</v>
      </c>
      <c r="T20" s="168" t="s">
        <v>120</v>
      </c>
      <c r="W20" s="117" t="s">
        <v>1</v>
      </c>
      <c r="X20" s="118" t="s">
        <v>2</v>
      </c>
      <c r="Y20" s="169" t="s">
        <v>111</v>
      </c>
      <c r="Z20" s="119" t="s">
        <v>137</v>
      </c>
      <c r="AA20" s="120" t="s">
        <v>112</v>
      </c>
      <c r="AB20" s="119" t="s">
        <v>113</v>
      </c>
      <c r="AC20" s="170" t="s">
        <v>112</v>
      </c>
      <c r="AD20" s="120" t="s">
        <v>114</v>
      </c>
      <c r="AE20" s="171" t="s">
        <v>127</v>
      </c>
      <c r="AF20" s="170" t="s">
        <v>112</v>
      </c>
      <c r="AG20" s="174" t="s">
        <v>129</v>
      </c>
      <c r="AH20" s="171" t="s">
        <v>128</v>
      </c>
      <c r="AI20" s="173" t="s">
        <v>130</v>
      </c>
      <c r="AJ20" s="119" t="s">
        <v>116</v>
      </c>
      <c r="AK20" s="170" t="s">
        <v>112</v>
      </c>
      <c r="AL20" s="120" t="s">
        <v>117</v>
      </c>
      <c r="AM20" s="119" t="s">
        <v>118</v>
      </c>
      <c r="AN20" s="170" t="s">
        <v>112</v>
      </c>
      <c r="AO20" s="120" t="s">
        <v>119</v>
      </c>
      <c r="AQ20" s="169" t="s">
        <v>31</v>
      </c>
      <c r="AR20" s="168" t="s">
        <v>121</v>
      </c>
    </row>
    <row r="21" spans="1:45" ht="14.6" thickBot="1" x14ac:dyDescent="0.4">
      <c r="A21" s="317">
        <v>1</v>
      </c>
      <c r="B21" s="122" t="s">
        <v>3</v>
      </c>
      <c r="C21" s="465">
        <f t="shared" ref="C21:P21" si="0">C48+C75+C103+C130</f>
        <v>376</v>
      </c>
      <c r="D21" s="466">
        <f t="shared" si="0"/>
        <v>204</v>
      </c>
      <c r="E21" s="466" t="e">
        <f t="shared" si="0"/>
        <v>#REF!</v>
      </c>
      <c r="F21" s="466">
        <f t="shared" si="0"/>
        <v>119</v>
      </c>
      <c r="G21" s="466" t="e">
        <f t="shared" si="0"/>
        <v>#REF!</v>
      </c>
      <c r="H21" s="466" t="e">
        <f t="shared" si="0"/>
        <v>#REF!</v>
      </c>
      <c r="I21" s="466">
        <f t="shared" si="0"/>
        <v>9</v>
      </c>
      <c r="J21" s="466" t="e">
        <f t="shared" si="0"/>
        <v>#REF!</v>
      </c>
      <c r="K21" s="466" t="e">
        <f t="shared" si="0"/>
        <v>#REF!</v>
      </c>
      <c r="L21" s="466">
        <f t="shared" si="0"/>
        <v>6</v>
      </c>
      <c r="M21" s="466">
        <f t="shared" si="0"/>
        <v>9</v>
      </c>
      <c r="N21" s="466" t="e">
        <f t="shared" si="0"/>
        <v>#REF!</v>
      </c>
      <c r="O21" s="466" t="e">
        <f t="shared" si="0"/>
        <v>#REF!</v>
      </c>
      <c r="P21" s="467">
        <f t="shared" si="0"/>
        <v>29</v>
      </c>
      <c r="Q21" s="176" t="e">
        <v>#REF!</v>
      </c>
      <c r="R21" s="177" t="e">
        <v>#REF!</v>
      </c>
      <c r="W21" s="121">
        <v>1</v>
      </c>
      <c r="X21" s="122" t="s">
        <v>3</v>
      </c>
      <c r="Y21" s="543">
        <v>568</v>
      </c>
      <c r="Z21" s="578">
        <v>404</v>
      </c>
      <c r="AA21" s="405" t="e">
        <v>#REF!</v>
      </c>
      <c r="AB21" s="578">
        <v>128</v>
      </c>
      <c r="AC21" s="293"/>
      <c r="AD21" s="578">
        <v>45694</v>
      </c>
      <c r="AE21" s="578">
        <v>9</v>
      </c>
      <c r="AF21" s="123"/>
      <c r="AG21" s="578">
        <v>3293</v>
      </c>
      <c r="AH21" s="578">
        <v>19</v>
      </c>
      <c r="AI21" s="578">
        <v>1876</v>
      </c>
      <c r="AJ21" s="578">
        <v>26</v>
      </c>
      <c r="AK21" s="123"/>
      <c r="AL21" s="578">
        <v>4357</v>
      </c>
      <c r="AM21" s="578">
        <v>38</v>
      </c>
      <c r="AN21" s="123"/>
      <c r="AO21" s="544">
        <v>10621</v>
      </c>
      <c r="AQ21" s="175">
        <f>Z21+AB21+AE21+AH21+AJ21+AM21</f>
        <v>624</v>
      </c>
      <c r="AR21" s="162">
        <f>Y21-AQ21</f>
        <v>-56</v>
      </c>
    </row>
    <row r="22" spans="1:45" ht="14.6" thickBot="1" x14ac:dyDescent="0.4">
      <c r="A22" s="318">
        <v>2</v>
      </c>
      <c r="B22" s="125" t="s">
        <v>4</v>
      </c>
      <c r="C22" s="468">
        <f t="shared" ref="C22:P22" si="1">C49+C76+C104+C131</f>
        <v>296</v>
      </c>
      <c r="D22" s="469">
        <f t="shared" si="1"/>
        <v>186</v>
      </c>
      <c r="E22" s="469" t="e">
        <f t="shared" si="1"/>
        <v>#REF!</v>
      </c>
      <c r="F22" s="469">
        <f t="shared" si="1"/>
        <v>65</v>
      </c>
      <c r="G22" s="469" t="e">
        <f t="shared" si="1"/>
        <v>#REF!</v>
      </c>
      <c r="H22" s="469" t="e">
        <f t="shared" si="1"/>
        <v>#REF!</v>
      </c>
      <c r="I22" s="469">
        <f t="shared" si="1"/>
        <v>11</v>
      </c>
      <c r="J22" s="469" t="e">
        <f t="shared" si="1"/>
        <v>#REF!</v>
      </c>
      <c r="K22" s="469" t="e">
        <f t="shared" si="1"/>
        <v>#REF!</v>
      </c>
      <c r="L22" s="469">
        <f t="shared" si="1"/>
        <v>9</v>
      </c>
      <c r="M22" s="469">
        <f t="shared" si="1"/>
        <v>8</v>
      </c>
      <c r="N22" s="469" t="e">
        <f t="shared" si="1"/>
        <v>#REF!</v>
      </c>
      <c r="O22" s="469" t="e">
        <f t="shared" si="1"/>
        <v>#REF!</v>
      </c>
      <c r="P22" s="470">
        <f t="shared" si="1"/>
        <v>17</v>
      </c>
      <c r="Q22" s="179" t="e">
        <v>#REF!</v>
      </c>
      <c r="R22" s="180" t="e">
        <v>#REF!</v>
      </c>
      <c r="W22" s="124">
        <v>2</v>
      </c>
      <c r="X22" s="125" t="s">
        <v>4</v>
      </c>
      <c r="Y22" s="545">
        <v>403</v>
      </c>
      <c r="Z22" s="550">
        <v>301</v>
      </c>
      <c r="AA22" s="279" t="e">
        <v>#REF!</v>
      </c>
      <c r="AB22" s="550">
        <v>73</v>
      </c>
      <c r="AC22" s="374"/>
      <c r="AD22" s="550">
        <v>23999</v>
      </c>
      <c r="AE22" s="550">
        <v>11</v>
      </c>
      <c r="AF22" s="127"/>
      <c r="AG22" s="550">
        <v>3712</v>
      </c>
      <c r="AH22" s="550">
        <v>17</v>
      </c>
      <c r="AI22" s="550">
        <v>3001</v>
      </c>
      <c r="AJ22" s="550">
        <v>19</v>
      </c>
      <c r="AK22" s="127"/>
      <c r="AL22" s="550">
        <v>2775</v>
      </c>
      <c r="AM22" s="550">
        <v>22</v>
      </c>
      <c r="AN22" s="127"/>
      <c r="AO22" s="546">
        <v>5974</v>
      </c>
      <c r="AQ22" s="175">
        <f t="shared" ref="AQ22:AQ35" si="2">Z22+AB22+AE22+AH22+AJ22+AM22</f>
        <v>443</v>
      </c>
      <c r="AR22" s="162">
        <f t="shared" ref="AR22:AR35" si="3">Y22-AQ22</f>
        <v>-40</v>
      </c>
    </row>
    <row r="23" spans="1:45" ht="14.6" thickBot="1" x14ac:dyDescent="0.4">
      <c r="A23" s="318">
        <v>3</v>
      </c>
      <c r="B23" s="125" t="s">
        <v>5</v>
      </c>
      <c r="C23" s="468">
        <f t="shared" ref="C23:P23" si="4">C50+C77+C105+C132</f>
        <v>202</v>
      </c>
      <c r="D23" s="469">
        <f t="shared" si="4"/>
        <v>102</v>
      </c>
      <c r="E23" s="469" t="e">
        <f t="shared" si="4"/>
        <v>#REF!</v>
      </c>
      <c r="F23" s="469">
        <f t="shared" si="4"/>
        <v>77</v>
      </c>
      <c r="G23" s="469" t="e">
        <f t="shared" si="4"/>
        <v>#REF!</v>
      </c>
      <c r="H23" s="469" t="e">
        <f t="shared" si="4"/>
        <v>#REF!</v>
      </c>
      <c r="I23" s="469">
        <f t="shared" si="4"/>
        <v>2</v>
      </c>
      <c r="J23" s="469" t="e">
        <f t="shared" si="4"/>
        <v>#REF!</v>
      </c>
      <c r="K23" s="469" t="e">
        <f t="shared" si="4"/>
        <v>#REF!</v>
      </c>
      <c r="L23" s="469">
        <f t="shared" si="4"/>
        <v>1</v>
      </c>
      <c r="M23" s="469">
        <f t="shared" si="4"/>
        <v>6</v>
      </c>
      <c r="N23" s="469" t="e">
        <f t="shared" si="4"/>
        <v>#REF!</v>
      </c>
      <c r="O23" s="469" t="e">
        <f t="shared" si="4"/>
        <v>#REF!</v>
      </c>
      <c r="P23" s="470">
        <f t="shared" si="4"/>
        <v>14</v>
      </c>
      <c r="Q23" s="179" t="e">
        <v>#REF!</v>
      </c>
      <c r="R23" s="180" t="e">
        <v>#REF!</v>
      </c>
      <c r="W23" s="124">
        <v>3</v>
      </c>
      <c r="X23" s="125" t="s">
        <v>5</v>
      </c>
      <c r="Y23" s="545">
        <v>284</v>
      </c>
      <c r="Z23" s="550">
        <v>176</v>
      </c>
      <c r="AA23" s="279" t="e">
        <v>#REF!</v>
      </c>
      <c r="AB23" s="550">
        <v>86</v>
      </c>
      <c r="AC23" s="374"/>
      <c r="AD23" s="550">
        <v>26822</v>
      </c>
      <c r="AE23" s="550">
        <v>4</v>
      </c>
      <c r="AF23" s="127"/>
      <c r="AG23" s="550">
        <v>1134</v>
      </c>
      <c r="AH23" s="550">
        <v>12</v>
      </c>
      <c r="AI23" s="550">
        <v>1398</v>
      </c>
      <c r="AJ23" s="550">
        <v>12</v>
      </c>
      <c r="AK23" s="127"/>
      <c r="AL23" s="550">
        <v>2591</v>
      </c>
      <c r="AM23" s="550">
        <v>20</v>
      </c>
      <c r="AN23" s="127"/>
      <c r="AO23" s="546">
        <v>5478</v>
      </c>
      <c r="AQ23" s="175">
        <f t="shared" si="2"/>
        <v>310</v>
      </c>
      <c r="AR23" s="162">
        <f t="shared" si="3"/>
        <v>-26</v>
      </c>
    </row>
    <row r="24" spans="1:45" ht="15.75" customHeight="1" thickBot="1" x14ac:dyDescent="0.4">
      <c r="A24" s="318">
        <v>4</v>
      </c>
      <c r="B24" s="125" t="s">
        <v>6</v>
      </c>
      <c r="C24" s="468">
        <f t="shared" ref="C24:P24" si="5">C51+C78+C106+C133</f>
        <v>131</v>
      </c>
      <c r="D24" s="469">
        <f t="shared" si="5"/>
        <v>70</v>
      </c>
      <c r="E24" s="469" t="e">
        <f t="shared" si="5"/>
        <v>#REF!</v>
      </c>
      <c r="F24" s="469">
        <f t="shared" si="5"/>
        <v>33</v>
      </c>
      <c r="G24" s="469" t="e">
        <f t="shared" si="5"/>
        <v>#REF!</v>
      </c>
      <c r="H24" s="469" t="e">
        <f t="shared" si="5"/>
        <v>#REF!</v>
      </c>
      <c r="I24" s="469">
        <f t="shared" si="5"/>
        <v>0</v>
      </c>
      <c r="J24" s="469" t="e">
        <f t="shared" si="5"/>
        <v>#REF!</v>
      </c>
      <c r="K24" s="469" t="e">
        <f t="shared" si="5"/>
        <v>#REF!</v>
      </c>
      <c r="L24" s="469">
        <f t="shared" si="5"/>
        <v>0</v>
      </c>
      <c r="M24" s="469">
        <f t="shared" si="5"/>
        <v>7</v>
      </c>
      <c r="N24" s="469" t="e">
        <f t="shared" si="5"/>
        <v>#REF!</v>
      </c>
      <c r="O24" s="469" t="e">
        <f t="shared" si="5"/>
        <v>#REF!</v>
      </c>
      <c r="P24" s="470">
        <f t="shared" si="5"/>
        <v>21</v>
      </c>
      <c r="Q24" s="179" t="e">
        <v>#REF!</v>
      </c>
      <c r="R24" s="180" t="e">
        <v>#REF!</v>
      </c>
      <c r="W24" s="124">
        <v>4</v>
      </c>
      <c r="X24" s="125" t="s">
        <v>6</v>
      </c>
      <c r="Y24" s="545">
        <v>191</v>
      </c>
      <c r="Z24" s="550">
        <v>118</v>
      </c>
      <c r="AA24" s="279" t="e">
        <v>#REF!</v>
      </c>
      <c r="AB24" s="550">
        <v>39</v>
      </c>
      <c r="AC24" s="374"/>
      <c r="AD24" s="550">
        <v>12406</v>
      </c>
      <c r="AE24" s="550">
        <v>0</v>
      </c>
      <c r="AF24" s="127"/>
      <c r="AG24" s="550">
        <v>0</v>
      </c>
      <c r="AH24" s="550">
        <v>3</v>
      </c>
      <c r="AI24" s="550">
        <v>349</v>
      </c>
      <c r="AJ24" s="550">
        <v>21</v>
      </c>
      <c r="AK24" s="127"/>
      <c r="AL24" s="550">
        <v>2515</v>
      </c>
      <c r="AM24" s="550">
        <v>22</v>
      </c>
      <c r="AN24" s="127"/>
      <c r="AO24" s="546">
        <v>6133</v>
      </c>
      <c r="AQ24" s="175">
        <f t="shared" si="2"/>
        <v>203</v>
      </c>
      <c r="AR24" s="162">
        <f t="shared" si="3"/>
        <v>-12</v>
      </c>
    </row>
    <row r="25" spans="1:45" ht="14.6" thickBot="1" x14ac:dyDescent="0.4">
      <c r="A25" s="318">
        <v>5</v>
      </c>
      <c r="B25" s="125" t="s">
        <v>7</v>
      </c>
      <c r="C25" s="468">
        <f t="shared" ref="C25:P25" si="6">C52+C79+C107+C134</f>
        <v>184</v>
      </c>
      <c r="D25" s="469">
        <f t="shared" si="6"/>
        <v>126</v>
      </c>
      <c r="E25" s="469" t="e">
        <f t="shared" si="6"/>
        <v>#REF!</v>
      </c>
      <c r="F25" s="469">
        <f t="shared" si="6"/>
        <v>25</v>
      </c>
      <c r="G25" s="469" t="e">
        <f t="shared" si="6"/>
        <v>#REF!</v>
      </c>
      <c r="H25" s="469" t="e">
        <f t="shared" si="6"/>
        <v>#REF!</v>
      </c>
      <c r="I25" s="469">
        <f t="shared" si="6"/>
        <v>7</v>
      </c>
      <c r="J25" s="469" t="e">
        <f t="shared" si="6"/>
        <v>#REF!</v>
      </c>
      <c r="K25" s="469" t="e">
        <f t="shared" si="6"/>
        <v>#REF!</v>
      </c>
      <c r="L25" s="469">
        <f t="shared" si="6"/>
        <v>3</v>
      </c>
      <c r="M25" s="469">
        <f t="shared" si="6"/>
        <v>5</v>
      </c>
      <c r="N25" s="469" t="e">
        <f t="shared" si="6"/>
        <v>#REF!</v>
      </c>
      <c r="O25" s="469" t="e">
        <f t="shared" si="6"/>
        <v>#REF!</v>
      </c>
      <c r="P25" s="470">
        <f t="shared" si="6"/>
        <v>18</v>
      </c>
      <c r="Q25" s="181" t="e">
        <v>#REF!</v>
      </c>
      <c r="R25" s="182" t="e">
        <v>#REF!</v>
      </c>
      <c r="W25" s="124">
        <v>5</v>
      </c>
      <c r="X25" s="125" t="s">
        <v>7</v>
      </c>
      <c r="Y25" s="545">
        <v>280</v>
      </c>
      <c r="Z25" s="550">
        <v>219</v>
      </c>
      <c r="AA25" s="279" t="e">
        <v>#REF!</v>
      </c>
      <c r="AB25" s="550">
        <v>30</v>
      </c>
      <c r="AC25" s="374"/>
      <c r="AD25" s="550">
        <v>8894</v>
      </c>
      <c r="AE25" s="550">
        <v>9</v>
      </c>
      <c r="AF25" s="127"/>
      <c r="AG25" s="550">
        <v>3002</v>
      </c>
      <c r="AH25" s="550">
        <v>8</v>
      </c>
      <c r="AI25" s="550">
        <v>1194</v>
      </c>
      <c r="AJ25" s="550">
        <v>10</v>
      </c>
      <c r="AK25" s="127"/>
      <c r="AL25" s="550">
        <v>1656</v>
      </c>
      <c r="AM25" s="550">
        <v>28</v>
      </c>
      <c r="AN25" s="127"/>
      <c r="AO25" s="546">
        <v>7757</v>
      </c>
      <c r="AQ25" s="175">
        <f t="shared" si="2"/>
        <v>304</v>
      </c>
      <c r="AR25" s="162">
        <f t="shared" si="3"/>
        <v>-24</v>
      </c>
    </row>
    <row r="26" spans="1:45" ht="14.6" thickBot="1" x14ac:dyDescent="0.4">
      <c r="A26" s="318">
        <v>6</v>
      </c>
      <c r="B26" s="125" t="s">
        <v>8</v>
      </c>
      <c r="C26" s="468">
        <f t="shared" ref="C26:P26" si="7">C53+C80+C108+C135</f>
        <v>125</v>
      </c>
      <c r="D26" s="469">
        <f t="shared" si="7"/>
        <v>108</v>
      </c>
      <c r="E26" s="469" t="e">
        <f t="shared" si="7"/>
        <v>#REF!</v>
      </c>
      <c r="F26" s="469">
        <f t="shared" si="7"/>
        <v>11</v>
      </c>
      <c r="G26" s="469" t="e">
        <f t="shared" si="7"/>
        <v>#REF!</v>
      </c>
      <c r="H26" s="469" t="e">
        <f t="shared" si="7"/>
        <v>#REF!</v>
      </c>
      <c r="I26" s="469">
        <f t="shared" si="7"/>
        <v>1</v>
      </c>
      <c r="J26" s="469" t="e">
        <f t="shared" si="7"/>
        <v>#REF!</v>
      </c>
      <c r="K26" s="469" t="e">
        <f t="shared" si="7"/>
        <v>#REF!</v>
      </c>
      <c r="L26" s="469">
        <f t="shared" si="7"/>
        <v>2</v>
      </c>
      <c r="M26" s="469">
        <f t="shared" si="7"/>
        <v>0</v>
      </c>
      <c r="N26" s="469" t="e">
        <f t="shared" si="7"/>
        <v>#REF!</v>
      </c>
      <c r="O26" s="469" t="e">
        <f t="shared" si="7"/>
        <v>#REF!</v>
      </c>
      <c r="P26" s="470">
        <f t="shared" si="7"/>
        <v>3</v>
      </c>
      <c r="Q26" s="181" t="e">
        <v>#REF!</v>
      </c>
      <c r="R26" s="182" t="e">
        <v>#REF!</v>
      </c>
      <c r="W26" s="124">
        <v>6</v>
      </c>
      <c r="X26" s="125" t="s">
        <v>8</v>
      </c>
      <c r="Y26" s="545">
        <v>223</v>
      </c>
      <c r="Z26" s="550">
        <v>210</v>
      </c>
      <c r="AA26" s="279" t="e">
        <v>#REF!</v>
      </c>
      <c r="AB26" s="550">
        <v>13</v>
      </c>
      <c r="AC26" s="374"/>
      <c r="AD26" s="550">
        <v>4096</v>
      </c>
      <c r="AE26" s="550">
        <v>1</v>
      </c>
      <c r="AF26" s="127"/>
      <c r="AG26" s="550">
        <v>366</v>
      </c>
      <c r="AH26" s="550">
        <v>7</v>
      </c>
      <c r="AI26" s="550">
        <v>424</v>
      </c>
      <c r="AJ26" s="550">
        <v>1</v>
      </c>
      <c r="AK26" s="127"/>
      <c r="AL26" s="550">
        <v>253</v>
      </c>
      <c r="AM26" s="550">
        <v>4</v>
      </c>
      <c r="AN26" s="127"/>
      <c r="AO26" s="546">
        <v>1071</v>
      </c>
      <c r="AQ26" s="175">
        <f t="shared" si="2"/>
        <v>236</v>
      </c>
      <c r="AR26" s="162">
        <f t="shared" si="3"/>
        <v>-13</v>
      </c>
    </row>
    <row r="27" spans="1:45" ht="14.6" thickBot="1" x14ac:dyDescent="0.4">
      <c r="A27" s="318">
        <v>7</v>
      </c>
      <c r="B27" s="125" t="s">
        <v>9</v>
      </c>
      <c r="C27" s="468">
        <f t="shared" ref="C27:P27" si="8">C54+C81+C109+C136</f>
        <v>0</v>
      </c>
      <c r="D27" s="469">
        <f t="shared" si="8"/>
        <v>66</v>
      </c>
      <c r="E27" s="469" t="e">
        <f t="shared" si="8"/>
        <v>#REF!</v>
      </c>
      <c r="F27" s="469">
        <f t="shared" si="8"/>
        <v>14</v>
      </c>
      <c r="G27" s="469" t="e">
        <f t="shared" si="8"/>
        <v>#REF!</v>
      </c>
      <c r="H27" s="469" t="e">
        <f t="shared" si="8"/>
        <v>#REF!</v>
      </c>
      <c r="I27" s="469">
        <f t="shared" si="8"/>
        <v>2</v>
      </c>
      <c r="J27" s="469" t="e">
        <f t="shared" si="8"/>
        <v>#REF!</v>
      </c>
      <c r="K27" s="469" t="e">
        <f t="shared" si="8"/>
        <v>#REF!</v>
      </c>
      <c r="L27" s="469">
        <f t="shared" si="8"/>
        <v>0</v>
      </c>
      <c r="M27" s="469">
        <f t="shared" si="8"/>
        <v>2</v>
      </c>
      <c r="N27" s="469" t="e">
        <f t="shared" si="8"/>
        <v>#REF!</v>
      </c>
      <c r="O27" s="469" t="e">
        <f t="shared" si="8"/>
        <v>#REF!</v>
      </c>
      <c r="P27" s="470">
        <f t="shared" si="8"/>
        <v>12</v>
      </c>
      <c r="Q27" s="181" t="e">
        <v>#REF!</v>
      </c>
      <c r="R27" s="182" t="e">
        <v>#REF!</v>
      </c>
      <c r="W27" s="124">
        <v>7</v>
      </c>
      <c r="X27" s="125" t="s">
        <v>9</v>
      </c>
      <c r="Y27" s="545">
        <v>176</v>
      </c>
      <c r="Z27" s="550">
        <v>143</v>
      </c>
      <c r="AA27" s="279" t="e">
        <v>#REF!</v>
      </c>
      <c r="AB27" s="550">
        <v>15</v>
      </c>
      <c r="AC27" s="374"/>
      <c r="AD27" s="550">
        <v>5017</v>
      </c>
      <c r="AE27" s="550">
        <v>2</v>
      </c>
      <c r="AF27" s="127"/>
      <c r="AG27" s="550">
        <v>624</v>
      </c>
      <c r="AH27" s="550">
        <v>2</v>
      </c>
      <c r="AI27" s="550">
        <v>400</v>
      </c>
      <c r="AJ27" s="550">
        <v>4</v>
      </c>
      <c r="AK27" s="127"/>
      <c r="AL27" s="550">
        <v>800</v>
      </c>
      <c r="AM27" s="550">
        <v>18</v>
      </c>
      <c r="AN27" s="127"/>
      <c r="AO27" s="546">
        <v>4977</v>
      </c>
      <c r="AQ27" s="175">
        <f t="shared" si="2"/>
        <v>184</v>
      </c>
      <c r="AR27" s="162">
        <f t="shared" si="3"/>
        <v>-8</v>
      </c>
    </row>
    <row r="28" spans="1:45" ht="14.6" thickBot="1" x14ac:dyDescent="0.4">
      <c r="A28" s="318">
        <v>8</v>
      </c>
      <c r="B28" s="125" t="s">
        <v>10</v>
      </c>
      <c r="C28" s="468">
        <f t="shared" ref="C28:P28" si="9">C55+C82+C110+C137</f>
        <v>126</v>
      </c>
      <c r="D28" s="469">
        <f t="shared" si="9"/>
        <v>84</v>
      </c>
      <c r="E28" s="469" t="e">
        <f t="shared" si="9"/>
        <v>#REF!</v>
      </c>
      <c r="F28" s="469">
        <f t="shared" si="9"/>
        <v>21</v>
      </c>
      <c r="G28" s="469" t="e">
        <f t="shared" si="9"/>
        <v>#REF!</v>
      </c>
      <c r="H28" s="469" t="e">
        <f t="shared" si="9"/>
        <v>#REF!</v>
      </c>
      <c r="I28" s="469">
        <f t="shared" si="9"/>
        <v>7</v>
      </c>
      <c r="J28" s="469" t="e">
        <f t="shared" si="9"/>
        <v>#REF!</v>
      </c>
      <c r="K28" s="469" t="e">
        <f t="shared" si="9"/>
        <v>#REF!</v>
      </c>
      <c r="L28" s="469">
        <f t="shared" si="9"/>
        <v>0</v>
      </c>
      <c r="M28" s="469">
        <f t="shared" si="9"/>
        <v>2</v>
      </c>
      <c r="N28" s="469" t="e">
        <f t="shared" si="9"/>
        <v>#REF!</v>
      </c>
      <c r="O28" s="469" t="e">
        <f t="shared" si="9"/>
        <v>#REF!</v>
      </c>
      <c r="P28" s="470">
        <f t="shared" si="9"/>
        <v>12</v>
      </c>
      <c r="Q28" s="181" t="e">
        <v>#REF!</v>
      </c>
      <c r="R28" s="182" t="e">
        <v>#REF!</v>
      </c>
      <c r="W28" s="124">
        <v>8</v>
      </c>
      <c r="X28" s="125" t="s">
        <v>10</v>
      </c>
      <c r="Y28" s="545">
        <v>179</v>
      </c>
      <c r="Z28" s="550">
        <v>137</v>
      </c>
      <c r="AA28" s="279" t="e">
        <v>#REF!</v>
      </c>
      <c r="AB28" s="550">
        <v>25</v>
      </c>
      <c r="AC28" s="374"/>
      <c r="AD28" s="550">
        <v>8227</v>
      </c>
      <c r="AE28" s="550">
        <v>8</v>
      </c>
      <c r="AF28" s="127"/>
      <c r="AG28" s="550">
        <v>2078</v>
      </c>
      <c r="AH28" s="550">
        <v>4</v>
      </c>
      <c r="AI28" s="550">
        <v>566</v>
      </c>
      <c r="AJ28" s="550">
        <v>5</v>
      </c>
      <c r="AK28" s="127"/>
      <c r="AL28" s="550">
        <v>823</v>
      </c>
      <c r="AM28" s="550">
        <v>13</v>
      </c>
      <c r="AN28" s="127"/>
      <c r="AO28" s="546">
        <v>4484</v>
      </c>
      <c r="AQ28" s="175">
        <f t="shared" si="2"/>
        <v>192</v>
      </c>
      <c r="AR28" s="162">
        <f t="shared" si="3"/>
        <v>-13</v>
      </c>
    </row>
    <row r="29" spans="1:45" ht="14.6" thickBot="1" x14ac:dyDescent="0.4">
      <c r="A29" s="318">
        <v>9</v>
      </c>
      <c r="B29" s="125" t="s">
        <v>11</v>
      </c>
      <c r="C29" s="468">
        <f t="shared" ref="C29:P29" si="10">C56+C83+C111+C138</f>
        <v>258</v>
      </c>
      <c r="D29" s="469">
        <f t="shared" si="10"/>
        <v>188</v>
      </c>
      <c r="E29" s="469" t="e">
        <f t="shared" si="10"/>
        <v>#REF!</v>
      </c>
      <c r="F29" s="469">
        <f t="shared" si="10"/>
        <v>37</v>
      </c>
      <c r="G29" s="469" t="e">
        <f t="shared" si="10"/>
        <v>#REF!</v>
      </c>
      <c r="H29" s="469" t="e">
        <f t="shared" si="10"/>
        <v>#REF!</v>
      </c>
      <c r="I29" s="469">
        <f t="shared" si="10"/>
        <v>3</v>
      </c>
      <c r="J29" s="469" t="e">
        <f t="shared" si="10"/>
        <v>#REF!</v>
      </c>
      <c r="K29" s="469" t="e">
        <f t="shared" si="10"/>
        <v>#REF!</v>
      </c>
      <c r="L29" s="469">
        <f t="shared" si="10"/>
        <v>4</v>
      </c>
      <c r="M29" s="469">
        <f t="shared" si="10"/>
        <v>1</v>
      </c>
      <c r="N29" s="469" t="e">
        <f t="shared" si="10"/>
        <v>#REF!</v>
      </c>
      <c r="O29" s="469" t="e">
        <f t="shared" si="10"/>
        <v>#REF!</v>
      </c>
      <c r="P29" s="470">
        <f t="shared" si="10"/>
        <v>25</v>
      </c>
      <c r="Q29" s="181" t="e">
        <v>#REF!</v>
      </c>
      <c r="R29" s="182" t="e">
        <v>#REF!</v>
      </c>
      <c r="W29" s="124">
        <v>9</v>
      </c>
      <c r="X29" s="125" t="s">
        <v>11</v>
      </c>
      <c r="Y29" s="545">
        <v>402</v>
      </c>
      <c r="Z29" s="550">
        <v>334</v>
      </c>
      <c r="AA29" s="279" t="e">
        <v>#REF!</v>
      </c>
      <c r="AB29" s="550">
        <v>46</v>
      </c>
      <c r="AC29" s="374"/>
      <c r="AD29" s="550">
        <v>13527</v>
      </c>
      <c r="AE29" s="550">
        <v>3</v>
      </c>
      <c r="AF29" s="127"/>
      <c r="AG29" s="550">
        <v>1098</v>
      </c>
      <c r="AH29" s="550">
        <v>6</v>
      </c>
      <c r="AI29" s="550">
        <v>1089</v>
      </c>
      <c r="AJ29" s="550">
        <v>7</v>
      </c>
      <c r="AK29" s="127"/>
      <c r="AL29" s="550">
        <v>920</v>
      </c>
      <c r="AM29" s="550">
        <v>18</v>
      </c>
      <c r="AN29" s="127"/>
      <c r="AO29" s="546">
        <v>5558</v>
      </c>
      <c r="AQ29" s="175">
        <f t="shared" si="2"/>
        <v>414</v>
      </c>
      <c r="AR29" s="580">
        <f t="shared" si="3"/>
        <v>-12</v>
      </c>
      <c r="AS29" s="162" t="s">
        <v>198</v>
      </c>
    </row>
    <row r="30" spans="1:45" ht="14.6" thickBot="1" x14ac:dyDescent="0.4">
      <c r="A30" s="318">
        <v>10</v>
      </c>
      <c r="B30" s="125" t="s">
        <v>12</v>
      </c>
      <c r="C30" s="468">
        <f t="shared" ref="C30:P30" si="11">C57+C84+C112+C139</f>
        <v>263</v>
      </c>
      <c r="D30" s="469">
        <f t="shared" si="11"/>
        <v>173</v>
      </c>
      <c r="E30" s="469" t="e">
        <f t="shared" si="11"/>
        <v>#REF!</v>
      </c>
      <c r="F30" s="469">
        <f t="shared" si="11"/>
        <v>64</v>
      </c>
      <c r="G30" s="469" t="e">
        <f t="shared" si="11"/>
        <v>#REF!</v>
      </c>
      <c r="H30" s="469" t="e">
        <f t="shared" si="11"/>
        <v>#REF!</v>
      </c>
      <c r="I30" s="469">
        <f t="shared" si="11"/>
        <v>1</v>
      </c>
      <c r="J30" s="469" t="e">
        <f t="shared" si="11"/>
        <v>#REF!</v>
      </c>
      <c r="K30" s="469" t="e">
        <f t="shared" si="11"/>
        <v>#REF!</v>
      </c>
      <c r="L30" s="469">
        <f t="shared" si="11"/>
        <v>3</v>
      </c>
      <c r="M30" s="469">
        <f t="shared" si="11"/>
        <v>2</v>
      </c>
      <c r="N30" s="469" t="e">
        <f t="shared" si="11"/>
        <v>#REF!</v>
      </c>
      <c r="O30" s="469" t="e">
        <f t="shared" si="11"/>
        <v>#REF!</v>
      </c>
      <c r="P30" s="470">
        <f t="shared" si="11"/>
        <v>20</v>
      </c>
      <c r="Q30" s="181" t="e">
        <v>#REF!</v>
      </c>
      <c r="R30" s="182" t="e">
        <v>#REF!</v>
      </c>
      <c r="W30" s="124">
        <v>10</v>
      </c>
      <c r="X30" s="125" t="s">
        <v>12</v>
      </c>
      <c r="Y30" s="545">
        <v>0</v>
      </c>
      <c r="Z30" s="550">
        <v>376</v>
      </c>
      <c r="AA30" s="279" t="e">
        <v>#REF!</v>
      </c>
      <c r="AB30" s="550">
        <v>78</v>
      </c>
      <c r="AC30" s="374"/>
      <c r="AD30" s="550">
        <v>23976</v>
      </c>
      <c r="AE30" s="550">
        <v>1</v>
      </c>
      <c r="AF30" s="127"/>
      <c r="AG30" s="550">
        <v>366</v>
      </c>
      <c r="AH30" s="550">
        <v>8</v>
      </c>
      <c r="AI30" s="550">
        <v>738</v>
      </c>
      <c r="AJ30" s="550">
        <v>5</v>
      </c>
      <c r="AK30" s="127"/>
      <c r="AL30" s="550">
        <v>960</v>
      </c>
      <c r="AM30" s="550">
        <v>37</v>
      </c>
      <c r="AN30" s="127"/>
      <c r="AO30" s="546">
        <v>9184</v>
      </c>
      <c r="AQ30" s="175">
        <f t="shared" si="2"/>
        <v>505</v>
      </c>
      <c r="AR30" s="162">
        <f t="shared" si="3"/>
        <v>-505</v>
      </c>
    </row>
    <row r="31" spans="1:45" ht="14.6" thickBot="1" x14ac:dyDescent="0.4">
      <c r="A31" s="318">
        <v>11</v>
      </c>
      <c r="B31" s="125" t="s">
        <v>13</v>
      </c>
      <c r="C31" s="468">
        <f t="shared" ref="C31:P31" si="12">C58+C85+C113+C140</f>
        <v>278</v>
      </c>
      <c r="D31" s="469">
        <f t="shared" si="12"/>
        <v>185</v>
      </c>
      <c r="E31" s="469" t="e">
        <f t="shared" si="12"/>
        <v>#REF!</v>
      </c>
      <c r="F31" s="469">
        <f t="shared" si="12"/>
        <v>47</v>
      </c>
      <c r="G31" s="469" t="e">
        <f t="shared" si="12"/>
        <v>#REF!</v>
      </c>
      <c r="H31" s="469" t="e">
        <f t="shared" si="12"/>
        <v>#REF!</v>
      </c>
      <c r="I31" s="469">
        <f t="shared" si="12"/>
        <v>12</v>
      </c>
      <c r="J31" s="469" t="e">
        <f t="shared" si="12"/>
        <v>#REF!</v>
      </c>
      <c r="K31" s="469" t="e">
        <f t="shared" si="12"/>
        <v>#REF!</v>
      </c>
      <c r="L31" s="469">
        <f t="shared" si="12"/>
        <v>5</v>
      </c>
      <c r="M31" s="469">
        <f t="shared" si="12"/>
        <v>7</v>
      </c>
      <c r="N31" s="469" t="e">
        <f t="shared" si="12"/>
        <v>#REF!</v>
      </c>
      <c r="O31" s="469" t="e">
        <f t="shared" si="12"/>
        <v>#REF!</v>
      </c>
      <c r="P31" s="470">
        <f t="shared" si="12"/>
        <v>22</v>
      </c>
      <c r="Q31" s="181" t="e">
        <v>#REF!</v>
      </c>
      <c r="R31" s="182" t="e">
        <v>#REF!</v>
      </c>
      <c r="W31" s="124">
        <v>11</v>
      </c>
      <c r="X31" s="125" t="s">
        <v>13</v>
      </c>
      <c r="Y31" s="545">
        <v>462</v>
      </c>
      <c r="Z31" s="550">
        <v>369</v>
      </c>
      <c r="AA31" s="279" t="e">
        <v>#REF!</v>
      </c>
      <c r="AB31" s="550">
        <v>53</v>
      </c>
      <c r="AC31" s="374"/>
      <c r="AD31" s="550">
        <v>17066</v>
      </c>
      <c r="AE31" s="550">
        <v>14</v>
      </c>
      <c r="AF31" s="127"/>
      <c r="AG31" s="550">
        <v>4339</v>
      </c>
      <c r="AH31" s="550">
        <v>14</v>
      </c>
      <c r="AI31" s="550">
        <v>1237</v>
      </c>
      <c r="AJ31" s="550">
        <v>14</v>
      </c>
      <c r="AK31" s="127"/>
      <c r="AL31" s="550">
        <v>2403</v>
      </c>
      <c r="AM31" s="550">
        <v>32</v>
      </c>
      <c r="AN31" s="127"/>
      <c r="AO31" s="546">
        <v>8591</v>
      </c>
      <c r="AQ31" s="175">
        <f t="shared" si="2"/>
        <v>496</v>
      </c>
      <c r="AR31" s="162">
        <f t="shared" si="3"/>
        <v>-34</v>
      </c>
    </row>
    <row r="32" spans="1:45" ht="14.6" thickBot="1" x14ac:dyDescent="0.4">
      <c r="A32" s="318">
        <v>12</v>
      </c>
      <c r="B32" s="125" t="s">
        <v>14</v>
      </c>
      <c r="C32" s="468">
        <f t="shared" ref="C32:P32" si="13">C59+C86+C114+C141</f>
        <v>353</v>
      </c>
      <c r="D32" s="469">
        <f t="shared" si="13"/>
        <v>216</v>
      </c>
      <c r="E32" s="469" t="e">
        <f t="shared" si="13"/>
        <v>#REF!</v>
      </c>
      <c r="F32" s="469">
        <f t="shared" si="13"/>
        <v>61</v>
      </c>
      <c r="G32" s="469" t="e">
        <f t="shared" si="13"/>
        <v>#REF!</v>
      </c>
      <c r="H32" s="469" t="e">
        <f t="shared" si="13"/>
        <v>#REF!</v>
      </c>
      <c r="I32" s="469">
        <f t="shared" si="13"/>
        <v>18</v>
      </c>
      <c r="J32" s="469" t="e">
        <f t="shared" si="13"/>
        <v>#REF!</v>
      </c>
      <c r="K32" s="469" t="e">
        <f t="shared" si="13"/>
        <v>#REF!</v>
      </c>
      <c r="L32" s="469">
        <f t="shared" si="13"/>
        <v>5</v>
      </c>
      <c r="M32" s="469">
        <f t="shared" si="13"/>
        <v>22</v>
      </c>
      <c r="N32" s="469" t="e">
        <f t="shared" si="13"/>
        <v>#REF!</v>
      </c>
      <c r="O32" s="469" t="e">
        <f t="shared" si="13"/>
        <v>#REF!</v>
      </c>
      <c r="P32" s="470">
        <f t="shared" si="13"/>
        <v>31</v>
      </c>
      <c r="Q32" s="181" t="e">
        <v>#REF!</v>
      </c>
      <c r="R32" s="182" t="e">
        <v>#REF!</v>
      </c>
      <c r="W32" s="124">
        <v>12</v>
      </c>
      <c r="X32" s="125" t="s">
        <v>14</v>
      </c>
      <c r="Y32" s="545">
        <v>602</v>
      </c>
      <c r="Z32" s="550">
        <v>446</v>
      </c>
      <c r="AA32" s="279" t="e">
        <v>#REF!</v>
      </c>
      <c r="AB32" s="550">
        <v>74</v>
      </c>
      <c r="AC32" s="374"/>
      <c r="AD32" s="550">
        <v>22794</v>
      </c>
      <c r="AE32" s="550">
        <v>22</v>
      </c>
      <c r="AF32" s="127"/>
      <c r="AG32" s="550">
        <v>6634</v>
      </c>
      <c r="AH32" s="550">
        <v>18</v>
      </c>
      <c r="AI32" s="550">
        <v>2294</v>
      </c>
      <c r="AJ32" s="550">
        <v>42</v>
      </c>
      <c r="AK32" s="127"/>
      <c r="AL32" s="550">
        <v>7695</v>
      </c>
      <c r="AM32" s="550">
        <v>46</v>
      </c>
      <c r="AN32" s="127"/>
      <c r="AO32" s="546">
        <v>11277</v>
      </c>
      <c r="AQ32" s="175">
        <f t="shared" si="2"/>
        <v>648</v>
      </c>
      <c r="AR32" s="162">
        <f t="shared" si="3"/>
        <v>-46</v>
      </c>
    </row>
    <row r="33" spans="1:52" ht="14.6" thickBot="1" x14ac:dyDescent="0.4">
      <c r="A33" s="318">
        <v>13</v>
      </c>
      <c r="B33" s="125" t="s">
        <v>15</v>
      </c>
      <c r="C33" s="468">
        <f t="shared" ref="C33:P33" si="14">C60+C87+C115+C142</f>
        <v>299</v>
      </c>
      <c r="D33" s="469">
        <f t="shared" si="14"/>
        <v>153</v>
      </c>
      <c r="E33" s="469" t="e">
        <f t="shared" si="14"/>
        <v>#REF!</v>
      </c>
      <c r="F33" s="469">
        <f t="shared" si="14"/>
        <v>75</v>
      </c>
      <c r="G33" s="469" t="e">
        <f t="shared" si="14"/>
        <v>#REF!</v>
      </c>
      <c r="H33" s="469" t="e">
        <f t="shared" si="14"/>
        <v>#REF!</v>
      </c>
      <c r="I33" s="469">
        <f t="shared" si="14"/>
        <v>8</v>
      </c>
      <c r="J33" s="469" t="e">
        <f t="shared" si="14"/>
        <v>#REF!</v>
      </c>
      <c r="K33" s="469" t="e">
        <f t="shared" si="14"/>
        <v>#REF!</v>
      </c>
      <c r="L33" s="469">
        <f t="shared" si="14"/>
        <v>9</v>
      </c>
      <c r="M33" s="469">
        <f t="shared" si="14"/>
        <v>6</v>
      </c>
      <c r="N33" s="469" t="e">
        <f t="shared" si="14"/>
        <v>#REF!</v>
      </c>
      <c r="O33" s="469" t="e">
        <f t="shared" si="14"/>
        <v>#REF!</v>
      </c>
      <c r="P33" s="470">
        <f t="shared" si="14"/>
        <v>48</v>
      </c>
      <c r="Q33" s="181" t="e">
        <v>#REF!</v>
      </c>
      <c r="R33" s="182" t="e">
        <v>#REF!</v>
      </c>
      <c r="W33" s="124">
        <v>13</v>
      </c>
      <c r="X33" s="125" t="s">
        <v>15</v>
      </c>
      <c r="Y33" s="545">
        <v>437</v>
      </c>
      <c r="Z33" s="550">
        <v>281</v>
      </c>
      <c r="AA33" s="279" t="e">
        <v>#REF!</v>
      </c>
      <c r="AB33" s="550">
        <v>86</v>
      </c>
      <c r="AC33" s="374"/>
      <c r="AD33" s="550">
        <v>28551</v>
      </c>
      <c r="AE33" s="550">
        <v>9</v>
      </c>
      <c r="AF33" s="127"/>
      <c r="AG33" s="550">
        <v>3251</v>
      </c>
      <c r="AH33" s="550">
        <v>12</v>
      </c>
      <c r="AI33" s="550">
        <v>1483</v>
      </c>
      <c r="AJ33" s="550">
        <v>12</v>
      </c>
      <c r="AK33" s="127"/>
      <c r="AL33" s="550">
        <v>1608</v>
      </c>
      <c r="AM33" s="550">
        <v>69</v>
      </c>
      <c r="AN33" s="127"/>
      <c r="AO33" s="546">
        <v>20198</v>
      </c>
      <c r="AQ33" s="175">
        <f t="shared" si="2"/>
        <v>469</v>
      </c>
      <c r="AR33" s="162">
        <f t="shared" si="3"/>
        <v>-32</v>
      </c>
    </row>
    <row r="34" spans="1:52" ht="14.6" thickBot="1" x14ac:dyDescent="0.4">
      <c r="A34" s="318">
        <v>14</v>
      </c>
      <c r="B34" s="125" t="s">
        <v>16</v>
      </c>
      <c r="C34" s="468">
        <f t="shared" ref="C34:P34" si="15">C61+C88+C116+C143</f>
        <v>172</v>
      </c>
      <c r="D34" s="469">
        <f t="shared" si="15"/>
        <v>99</v>
      </c>
      <c r="E34" s="469" t="e">
        <f t="shared" si="15"/>
        <v>#REF!</v>
      </c>
      <c r="F34" s="469">
        <f t="shared" si="15"/>
        <v>36</v>
      </c>
      <c r="G34" s="469" t="e">
        <f t="shared" si="15"/>
        <v>#REF!</v>
      </c>
      <c r="H34" s="469" t="e">
        <f t="shared" si="15"/>
        <v>#REF!</v>
      </c>
      <c r="I34" s="469">
        <f t="shared" si="15"/>
        <v>15</v>
      </c>
      <c r="J34" s="469" t="e">
        <f t="shared" si="15"/>
        <v>#REF!</v>
      </c>
      <c r="K34" s="469" t="e">
        <f t="shared" si="15"/>
        <v>#REF!</v>
      </c>
      <c r="L34" s="469">
        <f t="shared" si="15"/>
        <v>1</v>
      </c>
      <c r="M34" s="469">
        <f t="shared" si="15"/>
        <v>5</v>
      </c>
      <c r="N34" s="469" t="e">
        <f t="shared" si="15"/>
        <v>#REF!</v>
      </c>
      <c r="O34" s="469" t="e">
        <f t="shared" si="15"/>
        <v>#REF!</v>
      </c>
      <c r="P34" s="470">
        <f t="shared" si="15"/>
        <v>16</v>
      </c>
      <c r="Q34" s="181" t="e">
        <v>#REF!</v>
      </c>
      <c r="R34" s="182" t="e">
        <v>#REF!</v>
      </c>
      <c r="W34" s="124">
        <v>14</v>
      </c>
      <c r="X34" s="125" t="s">
        <v>16</v>
      </c>
      <c r="Y34" s="545">
        <v>300</v>
      </c>
      <c r="Z34" s="550">
        <v>212</v>
      </c>
      <c r="AA34" s="279" t="e">
        <v>#REF!</v>
      </c>
      <c r="AB34" s="550">
        <v>48</v>
      </c>
      <c r="AC34" s="374"/>
      <c r="AD34" s="550">
        <v>15157</v>
      </c>
      <c r="AE34" s="550">
        <v>19</v>
      </c>
      <c r="AF34" s="127"/>
      <c r="AG34" s="550">
        <v>5727</v>
      </c>
      <c r="AH34" s="550">
        <v>5</v>
      </c>
      <c r="AI34" s="550">
        <v>373</v>
      </c>
      <c r="AJ34" s="550">
        <v>11</v>
      </c>
      <c r="AK34" s="127"/>
      <c r="AL34" s="550">
        <v>2227</v>
      </c>
      <c r="AM34" s="550">
        <v>31</v>
      </c>
      <c r="AN34" s="127"/>
      <c r="AO34" s="546">
        <v>7742</v>
      </c>
      <c r="AQ34" s="175">
        <f t="shared" si="2"/>
        <v>326</v>
      </c>
      <c r="AR34" s="162">
        <f t="shared" si="3"/>
        <v>-26</v>
      </c>
    </row>
    <row r="35" spans="1:52" ht="13.95" customHeight="1" thickBot="1" x14ac:dyDescent="0.4">
      <c r="A35" s="319">
        <v>15</v>
      </c>
      <c r="B35" s="129" t="s">
        <v>17</v>
      </c>
      <c r="C35" s="471">
        <f t="shared" ref="C35:P35" si="16">C62+C89+C117+C144</f>
        <v>503</v>
      </c>
      <c r="D35" s="472">
        <f t="shared" si="16"/>
        <v>350</v>
      </c>
      <c r="E35" s="472" t="e">
        <f t="shared" si="16"/>
        <v>#REF!</v>
      </c>
      <c r="F35" s="472">
        <f t="shared" si="16"/>
        <v>82</v>
      </c>
      <c r="G35" s="472" t="e">
        <f t="shared" si="16"/>
        <v>#REF!</v>
      </c>
      <c r="H35" s="472" t="e">
        <f t="shared" si="16"/>
        <v>#REF!</v>
      </c>
      <c r="I35" s="472">
        <f t="shared" si="16"/>
        <v>12</v>
      </c>
      <c r="J35" s="472" t="e">
        <f t="shared" si="16"/>
        <v>#REF!</v>
      </c>
      <c r="K35" s="472" t="e">
        <f t="shared" si="16"/>
        <v>#REF!</v>
      </c>
      <c r="L35" s="472">
        <f t="shared" si="16"/>
        <v>13</v>
      </c>
      <c r="M35" s="472">
        <f t="shared" si="16"/>
        <v>18</v>
      </c>
      <c r="N35" s="472" t="e">
        <f t="shared" si="16"/>
        <v>#REF!</v>
      </c>
      <c r="O35" s="472" t="e">
        <f t="shared" si="16"/>
        <v>#REF!</v>
      </c>
      <c r="P35" s="473">
        <f t="shared" si="16"/>
        <v>28</v>
      </c>
      <c r="Q35" s="184" t="e">
        <v>#REF!</v>
      </c>
      <c r="R35" s="185" t="e">
        <v>#REF!</v>
      </c>
      <c r="W35" s="128">
        <v>15</v>
      </c>
      <c r="X35" s="129" t="s">
        <v>17</v>
      </c>
      <c r="Y35" s="547">
        <v>0</v>
      </c>
      <c r="Z35" s="579">
        <v>540</v>
      </c>
      <c r="AA35" s="303" t="e">
        <v>#REF!</v>
      </c>
      <c r="AB35" s="579">
        <v>101</v>
      </c>
      <c r="AC35" s="407"/>
      <c r="AD35" s="579">
        <v>31639</v>
      </c>
      <c r="AE35" s="579">
        <v>15</v>
      </c>
      <c r="AF35" s="131"/>
      <c r="AG35" s="579">
        <v>4196</v>
      </c>
      <c r="AH35" s="579">
        <v>30</v>
      </c>
      <c r="AI35" s="579">
        <v>4787</v>
      </c>
      <c r="AJ35" s="579">
        <v>39</v>
      </c>
      <c r="AK35" s="131"/>
      <c r="AL35" s="579">
        <v>7351</v>
      </c>
      <c r="AM35" s="579">
        <v>35</v>
      </c>
      <c r="AN35" s="131"/>
      <c r="AO35" s="548">
        <v>8444</v>
      </c>
      <c r="AQ35" s="175">
        <f t="shared" si="2"/>
        <v>760</v>
      </c>
      <c r="AR35" s="162">
        <f t="shared" si="3"/>
        <v>-760</v>
      </c>
    </row>
    <row r="36" spans="1:52" s="133" customFormat="1" ht="14.6" thickBot="1" x14ac:dyDescent="0.4">
      <c r="A36" s="274"/>
      <c r="B36" s="305" t="s">
        <v>200</v>
      </c>
      <c r="C36" s="275">
        <f>SUM(C21:C35)</f>
        <v>3566</v>
      </c>
      <c r="D36" s="275">
        <f t="shared" ref="D36:P36" si="17">SUM(D21:D35)</f>
        <v>2310</v>
      </c>
      <c r="E36" s="275" t="e">
        <f t="shared" si="17"/>
        <v>#REF!</v>
      </c>
      <c r="F36" s="275">
        <f t="shared" si="17"/>
        <v>767</v>
      </c>
      <c r="G36" s="275" t="e">
        <f t="shared" si="17"/>
        <v>#REF!</v>
      </c>
      <c r="H36" s="275" t="e">
        <f t="shared" si="17"/>
        <v>#REF!</v>
      </c>
      <c r="I36" s="275">
        <f t="shared" si="17"/>
        <v>108</v>
      </c>
      <c r="J36" s="275" t="e">
        <f t="shared" si="17"/>
        <v>#REF!</v>
      </c>
      <c r="K36" s="275" t="e">
        <f t="shared" si="17"/>
        <v>#REF!</v>
      </c>
      <c r="L36" s="275">
        <f t="shared" si="17"/>
        <v>61</v>
      </c>
      <c r="M36" s="275">
        <f t="shared" si="17"/>
        <v>100</v>
      </c>
      <c r="N36" s="275" t="e">
        <f t="shared" si="17"/>
        <v>#REF!</v>
      </c>
      <c r="O36" s="275" t="e">
        <f t="shared" si="17"/>
        <v>#REF!</v>
      </c>
      <c r="P36" s="285">
        <f t="shared" si="17"/>
        <v>316</v>
      </c>
      <c r="Q36" s="134" t="e">
        <v>#REF!</v>
      </c>
      <c r="R36" s="186" t="e">
        <v>#REF!</v>
      </c>
      <c r="S36" s="187"/>
      <c r="T36" s="187"/>
      <c r="U36" s="187"/>
      <c r="W36" s="274"/>
      <c r="X36" s="286" t="s">
        <v>200</v>
      </c>
      <c r="Y36" s="572">
        <f>SUM(Y21:Y35)</f>
        <v>4507</v>
      </c>
      <c r="Z36" s="403">
        <f t="shared" ref="Z36:AO36" si="18">SUM(Z21:Z35)</f>
        <v>4266</v>
      </c>
      <c r="AA36" s="577" t="e">
        <f t="shared" si="18"/>
        <v>#REF!</v>
      </c>
      <c r="AB36" s="572">
        <f t="shared" si="18"/>
        <v>895</v>
      </c>
      <c r="AC36" s="404">
        <f t="shared" si="18"/>
        <v>0</v>
      </c>
      <c r="AD36" s="403">
        <f t="shared" si="18"/>
        <v>287865</v>
      </c>
      <c r="AE36" s="572">
        <f t="shared" si="18"/>
        <v>127</v>
      </c>
      <c r="AF36" s="404">
        <f t="shared" si="18"/>
        <v>0</v>
      </c>
      <c r="AG36" s="403">
        <f t="shared" si="18"/>
        <v>39820</v>
      </c>
      <c r="AH36" s="572">
        <f t="shared" si="18"/>
        <v>165</v>
      </c>
      <c r="AI36" s="403">
        <f t="shared" si="18"/>
        <v>21209</v>
      </c>
      <c r="AJ36" s="572">
        <f t="shared" si="18"/>
        <v>228</v>
      </c>
      <c r="AK36" s="404">
        <f t="shared" si="18"/>
        <v>0</v>
      </c>
      <c r="AL36" s="403">
        <f t="shared" si="18"/>
        <v>38934</v>
      </c>
      <c r="AM36" s="572">
        <f t="shared" si="18"/>
        <v>433</v>
      </c>
      <c r="AN36" s="404">
        <f t="shared" si="18"/>
        <v>0</v>
      </c>
      <c r="AO36" s="403">
        <f t="shared" si="18"/>
        <v>117489</v>
      </c>
      <c r="AQ36" s="295">
        <f>SUM(AQ21:AQ35)</f>
        <v>6114</v>
      </c>
      <c r="AR36" s="133">
        <f>SUM(AR21:AR35)</f>
        <v>-1607</v>
      </c>
    </row>
    <row r="37" spans="1:52" ht="14.6" thickBot="1" x14ac:dyDescent="0.4">
      <c r="A37" s="248"/>
      <c r="B37" s="371" t="s">
        <v>192</v>
      </c>
      <c r="C37" s="372">
        <v>3709</v>
      </c>
      <c r="D37" s="372">
        <v>2337</v>
      </c>
      <c r="E37" s="372" t="e">
        <v>#REF!</v>
      </c>
      <c r="F37" s="372">
        <v>781</v>
      </c>
      <c r="G37" s="372" t="e">
        <v>#REF!</v>
      </c>
      <c r="H37" s="372" t="e">
        <v>#REF!</v>
      </c>
      <c r="I37" s="372">
        <v>102</v>
      </c>
      <c r="J37" s="372" t="e">
        <v>#REF!</v>
      </c>
      <c r="K37" s="372" t="e">
        <v>#REF!</v>
      </c>
      <c r="L37" s="372">
        <v>65</v>
      </c>
      <c r="M37" s="372">
        <v>110</v>
      </c>
      <c r="N37" s="372" t="e">
        <v>#REF!</v>
      </c>
      <c r="O37" s="372" t="e">
        <v>#REF!</v>
      </c>
      <c r="P37" s="364">
        <v>312</v>
      </c>
      <c r="Q37" s="283" t="e">
        <v>#REF!</v>
      </c>
      <c r="R37" s="188" t="e">
        <v>#REF!</v>
      </c>
      <c r="W37" s="248"/>
      <c r="X37" s="373" t="s">
        <v>192</v>
      </c>
      <c r="Y37" s="280">
        <v>5811</v>
      </c>
      <c r="Z37" s="364">
        <v>4384</v>
      </c>
      <c r="AA37" s="374" t="e">
        <v>#REF!</v>
      </c>
      <c r="AB37" s="280">
        <v>909</v>
      </c>
      <c r="AC37" s="372">
        <v>0</v>
      </c>
      <c r="AD37" s="364">
        <v>287505</v>
      </c>
      <c r="AE37" s="280">
        <v>136</v>
      </c>
      <c r="AF37" s="372">
        <v>0</v>
      </c>
      <c r="AG37" s="364">
        <v>39891</v>
      </c>
      <c r="AH37" s="280">
        <v>185</v>
      </c>
      <c r="AI37" s="364">
        <v>23248</v>
      </c>
      <c r="AJ37" s="280">
        <v>227</v>
      </c>
      <c r="AK37" s="372">
        <v>0</v>
      </c>
      <c r="AL37" s="364">
        <v>40861</v>
      </c>
      <c r="AM37" s="280">
        <v>406</v>
      </c>
      <c r="AN37" s="372">
        <v>0</v>
      </c>
      <c r="AO37" s="364">
        <v>108970</v>
      </c>
      <c r="AQ37" s="375">
        <v>6247</v>
      </c>
      <c r="AR37" s="162">
        <v>-436</v>
      </c>
    </row>
    <row r="38" spans="1:52" ht="14.6" thickBot="1" x14ac:dyDescent="0.4">
      <c r="A38" s="248"/>
      <c r="B38" s="371" t="s">
        <v>179</v>
      </c>
      <c r="C38" s="372">
        <v>3922</v>
      </c>
      <c r="D38" s="372">
        <v>2544</v>
      </c>
      <c r="E38" s="372" t="e">
        <v>#REF!</v>
      </c>
      <c r="F38" s="372">
        <v>780</v>
      </c>
      <c r="G38" s="372" t="e">
        <v>#REF!</v>
      </c>
      <c r="H38" s="372" t="e">
        <v>#REF!</v>
      </c>
      <c r="I38" s="372">
        <v>107</v>
      </c>
      <c r="J38" s="372" t="e">
        <v>#REF!</v>
      </c>
      <c r="K38" s="372" t="e">
        <v>#REF!</v>
      </c>
      <c r="L38" s="372">
        <v>67</v>
      </c>
      <c r="M38" s="372">
        <v>109</v>
      </c>
      <c r="N38" s="372" t="e">
        <v>#REF!</v>
      </c>
      <c r="O38" s="372" t="e">
        <v>#REF!</v>
      </c>
      <c r="P38" s="364">
        <v>315</v>
      </c>
      <c r="Q38" s="283" t="e">
        <v>#REF!</v>
      </c>
      <c r="R38" s="188" t="e">
        <v>#REF!</v>
      </c>
      <c r="W38" s="248"/>
      <c r="X38" s="373" t="s">
        <v>179</v>
      </c>
      <c r="Y38" s="280">
        <v>5404</v>
      </c>
      <c r="Z38" s="364">
        <v>4503</v>
      </c>
      <c r="AA38" s="374" t="e">
        <v>#REF!</v>
      </c>
      <c r="AB38" s="280">
        <v>924</v>
      </c>
      <c r="AC38" s="372">
        <v>0</v>
      </c>
      <c r="AD38" s="364">
        <v>298377</v>
      </c>
      <c r="AE38" s="280">
        <v>126</v>
      </c>
      <c r="AF38" s="372">
        <v>0</v>
      </c>
      <c r="AG38" s="364">
        <v>38422</v>
      </c>
      <c r="AH38" s="280">
        <v>177</v>
      </c>
      <c r="AI38" s="364">
        <v>23902</v>
      </c>
      <c r="AJ38" s="280">
        <v>296</v>
      </c>
      <c r="AK38" s="372">
        <v>0</v>
      </c>
      <c r="AL38" s="364">
        <v>51501</v>
      </c>
      <c r="AM38" s="280">
        <v>411</v>
      </c>
      <c r="AN38" s="372">
        <v>0</v>
      </c>
      <c r="AO38" s="364">
        <v>111948</v>
      </c>
      <c r="AQ38" s="375">
        <v>6437</v>
      </c>
    </row>
    <row r="39" spans="1:52" ht="14.6" thickBot="1" x14ac:dyDescent="0.4">
      <c r="A39" s="248"/>
      <c r="B39" s="371" t="s">
        <v>174</v>
      </c>
      <c r="C39" s="372">
        <v>3964</v>
      </c>
      <c r="D39" s="372">
        <v>2533</v>
      </c>
      <c r="E39" s="372" t="e">
        <v>#REF!</v>
      </c>
      <c r="F39" s="372">
        <v>800</v>
      </c>
      <c r="G39" s="372" t="e">
        <v>#REF!</v>
      </c>
      <c r="H39" s="372" t="e">
        <v>#REF!</v>
      </c>
      <c r="I39" s="372">
        <v>91</v>
      </c>
      <c r="J39" s="372" t="e">
        <v>#REF!</v>
      </c>
      <c r="K39" s="372" t="e">
        <v>#REF!</v>
      </c>
      <c r="L39" s="372">
        <v>49</v>
      </c>
      <c r="M39" s="372">
        <v>175</v>
      </c>
      <c r="N39" s="372" t="e">
        <v>#REF!</v>
      </c>
      <c r="O39" s="372" t="e">
        <v>#REF!</v>
      </c>
      <c r="P39" s="364">
        <v>311</v>
      </c>
      <c r="Q39" s="283" t="e">
        <v>#REF!</v>
      </c>
      <c r="R39" s="188" t="e">
        <v>#REF!</v>
      </c>
      <c r="W39" s="248"/>
      <c r="X39" s="373" t="s">
        <v>174</v>
      </c>
      <c r="Y39" s="280">
        <v>5576</v>
      </c>
      <c r="Z39" s="364">
        <v>4491</v>
      </c>
      <c r="AA39" s="374" t="e">
        <v>#REF!</v>
      </c>
      <c r="AB39" s="280">
        <v>956</v>
      </c>
      <c r="AC39" s="372">
        <v>0</v>
      </c>
      <c r="AD39" s="364">
        <v>295656</v>
      </c>
      <c r="AE39" s="280">
        <v>110</v>
      </c>
      <c r="AF39" s="372">
        <v>0</v>
      </c>
      <c r="AG39" s="364">
        <v>34237</v>
      </c>
      <c r="AH39" s="280">
        <v>203</v>
      </c>
      <c r="AI39" s="364">
        <v>22343</v>
      </c>
      <c r="AJ39" s="280">
        <v>330</v>
      </c>
      <c r="AK39" s="372">
        <v>0</v>
      </c>
      <c r="AL39" s="364">
        <v>62687</v>
      </c>
      <c r="AM39" s="280">
        <v>414</v>
      </c>
      <c r="AN39" s="372">
        <v>0</v>
      </c>
      <c r="AO39" s="364">
        <v>106580</v>
      </c>
      <c r="AQ39" s="375">
        <v>6504</v>
      </c>
    </row>
    <row r="40" spans="1:52" ht="14.6" thickBot="1" x14ac:dyDescent="0.4">
      <c r="A40" s="248"/>
      <c r="B40" s="371" t="s">
        <v>170</v>
      </c>
      <c r="C40" s="372">
        <v>3923</v>
      </c>
      <c r="D40" s="372">
        <v>2517</v>
      </c>
      <c r="E40" s="372" t="e">
        <v>#REF!</v>
      </c>
      <c r="F40" s="372">
        <v>787</v>
      </c>
      <c r="G40" s="372" t="e">
        <v>#REF!</v>
      </c>
      <c r="H40" s="372" t="e">
        <v>#REF!</v>
      </c>
      <c r="I40" s="372">
        <v>91</v>
      </c>
      <c r="J40" s="372" t="e">
        <v>#REF!</v>
      </c>
      <c r="K40" s="372" t="e">
        <v>#REF!</v>
      </c>
      <c r="L40" s="372">
        <v>63</v>
      </c>
      <c r="M40" s="372">
        <v>171</v>
      </c>
      <c r="N40" s="372" t="e">
        <v>#REF!</v>
      </c>
      <c r="O40" s="372" t="e">
        <v>#REF!</v>
      </c>
      <c r="P40" s="364">
        <v>301</v>
      </c>
      <c r="Q40" s="283" t="e">
        <v>#REF!</v>
      </c>
      <c r="R40" s="188" t="e">
        <v>#REF!</v>
      </c>
      <c r="W40" s="248"/>
      <c r="X40" s="373" t="s">
        <v>170</v>
      </c>
      <c r="Y40" s="280">
        <v>5645</v>
      </c>
      <c r="Z40" s="364">
        <v>4135</v>
      </c>
      <c r="AA40" s="374" t="e">
        <v>#REF!</v>
      </c>
      <c r="AB40" s="280">
        <v>941</v>
      </c>
      <c r="AC40" s="372">
        <v>0</v>
      </c>
      <c r="AD40" s="364">
        <v>289856</v>
      </c>
      <c r="AE40" s="280">
        <v>174</v>
      </c>
      <c r="AF40" s="372">
        <v>0</v>
      </c>
      <c r="AG40" s="364">
        <v>31471</v>
      </c>
      <c r="AH40" s="280">
        <v>174</v>
      </c>
      <c r="AI40" s="364">
        <v>22323</v>
      </c>
      <c r="AJ40" s="280">
        <v>356</v>
      </c>
      <c r="AK40" s="372">
        <v>0</v>
      </c>
      <c r="AL40" s="364">
        <v>53515</v>
      </c>
      <c r="AM40" s="280">
        <v>337</v>
      </c>
      <c r="AN40" s="372">
        <v>0</v>
      </c>
      <c r="AO40" s="364">
        <v>85199</v>
      </c>
      <c r="AQ40" s="375">
        <v>6117</v>
      </c>
    </row>
    <row r="41" spans="1:52" ht="14.6" thickBot="1" x14ac:dyDescent="0.4">
      <c r="A41" s="248"/>
      <c r="B41" s="371" t="s">
        <v>165</v>
      </c>
      <c r="C41" s="372">
        <v>3735</v>
      </c>
      <c r="D41" s="372">
        <v>2408</v>
      </c>
      <c r="E41" s="372" t="e">
        <v>#REF!</v>
      </c>
      <c r="F41" s="372">
        <v>764</v>
      </c>
      <c r="G41" s="372" t="e">
        <v>#REF!</v>
      </c>
      <c r="H41" s="372" t="e">
        <v>#REF!</v>
      </c>
      <c r="I41" s="372">
        <v>88</v>
      </c>
      <c r="J41" s="372" t="e">
        <v>#REF!</v>
      </c>
      <c r="K41" s="372" t="e">
        <v>#REF!</v>
      </c>
      <c r="L41" s="372">
        <v>71</v>
      </c>
      <c r="M41" s="372">
        <v>139</v>
      </c>
      <c r="N41" s="372" t="e">
        <v>#REF!</v>
      </c>
      <c r="O41" s="372" t="e">
        <v>#REF!</v>
      </c>
      <c r="P41" s="364">
        <v>265</v>
      </c>
      <c r="Q41" s="283" t="e">
        <v>#REF!</v>
      </c>
      <c r="R41" s="188" t="e">
        <v>#REF!</v>
      </c>
      <c r="W41" s="248"/>
      <c r="X41" s="373" t="s">
        <v>165</v>
      </c>
      <c r="Y41" s="280">
        <v>5645</v>
      </c>
      <c r="Z41" s="364">
        <v>4135</v>
      </c>
      <c r="AA41" s="374" t="e">
        <v>#REF!</v>
      </c>
      <c r="AB41" s="280">
        <v>941</v>
      </c>
      <c r="AC41" s="372">
        <v>0</v>
      </c>
      <c r="AD41" s="364">
        <v>289856</v>
      </c>
      <c r="AE41" s="280">
        <v>174</v>
      </c>
      <c r="AF41" s="372">
        <v>0</v>
      </c>
      <c r="AG41" s="364">
        <v>31471</v>
      </c>
      <c r="AH41" s="280">
        <v>174</v>
      </c>
      <c r="AI41" s="364">
        <v>22323</v>
      </c>
      <c r="AJ41" s="280">
        <v>356</v>
      </c>
      <c r="AK41" s="372">
        <v>0</v>
      </c>
      <c r="AL41" s="364">
        <v>53515</v>
      </c>
      <c r="AM41" s="280">
        <v>337</v>
      </c>
      <c r="AN41" s="372">
        <v>0</v>
      </c>
      <c r="AO41" s="364">
        <v>85199</v>
      </c>
      <c r="AQ41" s="375">
        <v>5684</v>
      </c>
    </row>
    <row r="42" spans="1:52" s="133" customFormat="1" ht="14.6" thickBot="1" x14ac:dyDescent="0.4">
      <c r="A42" s="135"/>
      <c r="B42" s="304" t="s">
        <v>134</v>
      </c>
      <c r="C42" s="127">
        <v>3667</v>
      </c>
      <c r="D42" s="127">
        <v>2357</v>
      </c>
      <c r="E42" s="127" t="e">
        <v>#REF!</v>
      </c>
      <c r="F42" s="127">
        <v>797</v>
      </c>
      <c r="G42" s="127" t="e">
        <v>#REF!</v>
      </c>
      <c r="H42" s="127" t="e">
        <v>#REF!</v>
      </c>
      <c r="I42" s="127">
        <v>78</v>
      </c>
      <c r="J42" s="127" t="e">
        <v>#REF!</v>
      </c>
      <c r="K42" s="127" t="e">
        <v>#REF!</v>
      </c>
      <c r="L42" s="127">
        <v>48</v>
      </c>
      <c r="M42" s="127">
        <v>148</v>
      </c>
      <c r="N42" s="127" t="e">
        <v>#REF!</v>
      </c>
      <c r="O42" s="127" t="e">
        <v>#REF!</v>
      </c>
      <c r="P42" s="178">
        <v>239</v>
      </c>
      <c r="Q42" s="134"/>
      <c r="R42" s="186"/>
      <c r="S42" s="187"/>
      <c r="T42" s="187"/>
      <c r="U42" s="187"/>
      <c r="W42" s="135"/>
      <c r="X42" s="287" t="s">
        <v>134</v>
      </c>
      <c r="Y42" s="126">
        <v>5671</v>
      </c>
      <c r="Z42" s="178">
        <v>4146</v>
      </c>
      <c r="AA42" s="294" t="e">
        <v>#REF!</v>
      </c>
      <c r="AB42" s="126">
        <v>934</v>
      </c>
      <c r="AC42" s="127">
        <v>0</v>
      </c>
      <c r="AD42" s="178">
        <v>296336</v>
      </c>
      <c r="AE42" s="126">
        <v>96</v>
      </c>
      <c r="AF42" s="127">
        <v>0</v>
      </c>
      <c r="AG42" s="178">
        <v>31100</v>
      </c>
      <c r="AH42" s="126">
        <v>143</v>
      </c>
      <c r="AI42" s="178">
        <v>14641</v>
      </c>
      <c r="AJ42" s="126">
        <v>365</v>
      </c>
      <c r="AK42" s="127">
        <v>0</v>
      </c>
      <c r="AL42" s="178">
        <v>55807</v>
      </c>
      <c r="AM42" s="126">
        <v>360</v>
      </c>
      <c r="AN42" s="127">
        <v>0</v>
      </c>
      <c r="AO42" s="178">
        <v>84174</v>
      </c>
      <c r="AQ42" s="291"/>
    </row>
    <row r="43" spans="1:52" ht="14.6" thickBot="1" x14ac:dyDescent="0.4">
      <c r="A43" s="136"/>
      <c r="B43" s="306" t="s">
        <v>79</v>
      </c>
      <c r="C43" s="131">
        <v>3808</v>
      </c>
      <c r="D43" s="131">
        <v>2448</v>
      </c>
      <c r="E43" s="131" t="e">
        <v>#REF!</v>
      </c>
      <c r="F43" s="131">
        <v>766</v>
      </c>
      <c r="G43" s="131" t="e">
        <v>#REF!</v>
      </c>
      <c r="H43" s="131" t="e">
        <v>#REF!</v>
      </c>
      <c r="I43" s="131">
        <v>72</v>
      </c>
      <c r="J43" s="131" t="e">
        <v>#REF!</v>
      </c>
      <c r="K43" s="131" t="e">
        <v>#REF!</v>
      </c>
      <c r="L43" s="131">
        <v>37</v>
      </c>
      <c r="M43" s="131">
        <v>200</v>
      </c>
      <c r="N43" s="131" t="e">
        <v>#REF!</v>
      </c>
      <c r="O43" s="131" t="e">
        <v>#REF!</v>
      </c>
      <c r="P43" s="183">
        <v>260</v>
      </c>
      <c r="Q43" s="283" t="e">
        <v>#REF!</v>
      </c>
      <c r="R43" s="188" t="e">
        <v>#REF!</v>
      </c>
      <c r="W43" s="136"/>
      <c r="X43" s="288" t="s">
        <v>79</v>
      </c>
      <c r="Y43" s="130">
        <v>5769</v>
      </c>
      <c r="Z43" s="183">
        <v>4320</v>
      </c>
      <c r="AA43" s="307" t="e">
        <v>#REF!</v>
      </c>
      <c r="AB43" s="130">
        <v>916</v>
      </c>
      <c r="AC43" s="131">
        <v>0</v>
      </c>
      <c r="AD43" s="183">
        <v>272028</v>
      </c>
      <c r="AE43" s="130">
        <v>87</v>
      </c>
      <c r="AF43" s="131">
        <v>0</v>
      </c>
      <c r="AG43" s="183">
        <v>26323</v>
      </c>
      <c r="AH43" s="130">
        <v>99</v>
      </c>
      <c r="AI43" s="183">
        <v>10543</v>
      </c>
      <c r="AJ43" s="130">
        <v>406</v>
      </c>
      <c r="AK43" s="131">
        <v>0</v>
      </c>
      <c r="AL43" s="183">
        <v>61357</v>
      </c>
      <c r="AM43" s="130">
        <v>319</v>
      </c>
      <c r="AN43" s="131">
        <v>0</v>
      </c>
      <c r="AO43" s="183" t="s">
        <v>161</v>
      </c>
      <c r="AQ43" s="290"/>
    </row>
    <row r="44" spans="1:52" x14ac:dyDescent="0.35">
      <c r="A44" s="189" t="s">
        <v>131</v>
      </c>
      <c r="W44" s="164"/>
    </row>
    <row r="45" spans="1:52" x14ac:dyDescent="0.35">
      <c r="AP45" s="292"/>
    </row>
    <row r="46" spans="1:52" s="168" customFormat="1" ht="27" customHeight="1" thickBot="1" x14ac:dyDescent="0.4">
      <c r="A46" s="618" t="s">
        <v>157</v>
      </c>
      <c r="B46" s="618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T46" s="168" t="s">
        <v>77</v>
      </c>
      <c r="W46" s="163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 t="s">
        <v>77</v>
      </c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</row>
    <row r="47" spans="1:52" s="168" customFormat="1" ht="98.25" customHeight="1" thickBot="1" x14ac:dyDescent="0.4">
      <c r="A47" s="308" t="s">
        <v>1</v>
      </c>
      <c r="B47" s="309" t="s">
        <v>2</v>
      </c>
      <c r="C47" s="310" t="str">
        <f>$C$20</f>
        <v>Barn med tiltak i barne-vernet i alt</v>
      </c>
      <c r="D47" s="311" t="str">
        <f>$D$20</f>
        <v>Av disse med tiltak som ikke er plasserings-tiltak</v>
      </c>
      <c r="E47" s="320" t="s">
        <v>112</v>
      </c>
      <c r="F47" s="171" t="str">
        <f>$F$20</f>
        <v>Antall barn i foster-hjem</v>
      </c>
      <c r="G47" s="314" t="s">
        <v>112</v>
      </c>
      <c r="H47" s="320" t="s">
        <v>114</v>
      </c>
      <c r="I47" s="171" t="str">
        <f>$I$20</f>
        <v>Antall barn i familie-hjem</v>
      </c>
      <c r="J47" s="314" t="s">
        <v>112</v>
      </c>
      <c r="K47" s="312" t="s">
        <v>115</v>
      </c>
      <c r="L47" s="315" t="str">
        <f>$L$20</f>
        <v>Antall barn i beredskaps-hjem</v>
      </c>
      <c r="M47" s="311" t="str">
        <f>$M$20</f>
        <v>Antall barn i inst-itusjon</v>
      </c>
      <c r="N47" s="313" t="s">
        <v>112</v>
      </c>
      <c r="O47" s="312" t="s">
        <v>117</v>
      </c>
      <c r="P47" s="316" t="str">
        <f>$P$20</f>
        <v>Antall barn i hybel o.a.</v>
      </c>
      <c r="Q47" s="172" t="s">
        <v>112</v>
      </c>
      <c r="R47" s="120" t="s">
        <v>119</v>
      </c>
      <c r="V47" s="168" t="s">
        <v>77</v>
      </c>
      <c r="W47" s="163"/>
      <c r="X47" s="162"/>
      <c r="Y47" s="162"/>
      <c r="Z47" s="162" t="s">
        <v>77</v>
      </c>
      <c r="AA47" s="162"/>
      <c r="AB47" s="162"/>
      <c r="AC47" s="162"/>
      <c r="AD47" s="162" t="s">
        <v>77</v>
      </c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</row>
    <row r="48" spans="1:52" ht="15" customHeight="1" x14ac:dyDescent="0.35">
      <c r="A48" s="317">
        <v>1</v>
      </c>
      <c r="B48" s="122" t="s">
        <v>3</v>
      </c>
      <c r="C48" s="543">
        <v>51</v>
      </c>
      <c r="D48" s="578">
        <v>39</v>
      </c>
      <c r="E48" s="123"/>
      <c r="F48" s="578">
        <v>10</v>
      </c>
      <c r="G48" s="123"/>
      <c r="H48" s="123"/>
      <c r="I48" s="578">
        <v>0</v>
      </c>
      <c r="J48" s="123"/>
      <c r="K48" s="123"/>
      <c r="L48" s="578">
        <v>1</v>
      </c>
      <c r="M48" s="578">
        <v>1</v>
      </c>
      <c r="N48" s="123"/>
      <c r="O48" s="123"/>
      <c r="P48" s="544">
        <v>0</v>
      </c>
      <c r="Q48" s="190" t="e">
        <v>#REF!</v>
      </c>
      <c r="R48" s="191" t="e">
        <v>#REF!</v>
      </c>
    </row>
    <row r="49" spans="1:52" ht="12.75" customHeight="1" x14ac:dyDescent="0.35">
      <c r="A49" s="318">
        <v>2</v>
      </c>
      <c r="B49" s="125" t="s">
        <v>4</v>
      </c>
      <c r="C49" s="545">
        <v>60</v>
      </c>
      <c r="D49" s="550">
        <v>42</v>
      </c>
      <c r="E49" s="372"/>
      <c r="F49" s="550">
        <v>11</v>
      </c>
      <c r="G49" s="372"/>
      <c r="H49" s="372"/>
      <c r="I49" s="550">
        <v>2</v>
      </c>
      <c r="J49" s="372"/>
      <c r="K49" s="372"/>
      <c r="L49" s="550">
        <v>5</v>
      </c>
      <c r="M49" s="550">
        <v>0</v>
      </c>
      <c r="N49" s="372"/>
      <c r="O49" s="372"/>
      <c r="P49" s="546">
        <v>0</v>
      </c>
      <c r="Q49" s="179" t="e">
        <v>#REF!</v>
      </c>
      <c r="R49" s="180" t="e">
        <v>#REF!</v>
      </c>
      <c r="AO49" s="162" t="s">
        <v>77</v>
      </c>
    </row>
    <row r="50" spans="1:52" x14ac:dyDescent="0.35">
      <c r="A50" s="318">
        <v>3</v>
      </c>
      <c r="B50" s="125" t="s">
        <v>5</v>
      </c>
      <c r="C50" s="545">
        <v>29</v>
      </c>
      <c r="D50" s="550">
        <v>19</v>
      </c>
      <c r="E50" s="372"/>
      <c r="F50" s="550">
        <v>10</v>
      </c>
      <c r="G50" s="372"/>
      <c r="H50" s="372"/>
      <c r="I50" s="550">
        <v>0</v>
      </c>
      <c r="J50" s="372"/>
      <c r="K50" s="372"/>
      <c r="L50" s="550">
        <v>0</v>
      </c>
      <c r="M50" s="550">
        <v>0</v>
      </c>
      <c r="N50" s="372"/>
      <c r="O50" s="372"/>
      <c r="P50" s="546">
        <v>0</v>
      </c>
      <c r="Q50" s="179" t="e">
        <v>#REF!</v>
      </c>
      <c r="R50" s="180" t="e">
        <v>#REF!</v>
      </c>
    </row>
    <row r="51" spans="1:52" x14ac:dyDescent="0.35">
      <c r="A51" s="318">
        <v>4</v>
      </c>
      <c r="B51" s="125" t="s">
        <v>6</v>
      </c>
      <c r="C51" s="545">
        <v>19</v>
      </c>
      <c r="D51" s="550">
        <v>12</v>
      </c>
      <c r="E51" s="372"/>
      <c r="F51" s="550">
        <v>6</v>
      </c>
      <c r="G51" s="372"/>
      <c r="H51" s="372"/>
      <c r="I51" s="550">
        <v>0</v>
      </c>
      <c r="J51" s="372"/>
      <c r="K51" s="372"/>
      <c r="L51" s="550">
        <v>0</v>
      </c>
      <c r="M51" s="550">
        <v>1</v>
      </c>
      <c r="N51" s="372"/>
      <c r="O51" s="372"/>
      <c r="P51" s="546">
        <v>0</v>
      </c>
      <c r="Q51" s="179" t="e">
        <v>#REF!</v>
      </c>
      <c r="R51" s="180" t="e">
        <v>#REF!</v>
      </c>
    </row>
    <row r="52" spans="1:52" x14ac:dyDescent="0.35">
      <c r="A52" s="318">
        <v>5</v>
      </c>
      <c r="B52" s="125" t="s">
        <v>7</v>
      </c>
      <c r="C52" s="545">
        <v>27</v>
      </c>
      <c r="D52" s="550">
        <v>23</v>
      </c>
      <c r="E52" s="372"/>
      <c r="F52" s="550">
        <v>2</v>
      </c>
      <c r="G52" s="372"/>
      <c r="H52" s="372"/>
      <c r="I52" s="550">
        <v>0</v>
      </c>
      <c r="J52" s="372"/>
      <c r="K52" s="372"/>
      <c r="L52" s="550">
        <v>2</v>
      </c>
      <c r="M52" s="550">
        <v>0</v>
      </c>
      <c r="N52" s="372"/>
      <c r="O52" s="372"/>
      <c r="P52" s="546">
        <v>0</v>
      </c>
      <c r="Q52" s="179" t="e">
        <v>#REF!</v>
      </c>
      <c r="R52" s="180" t="e">
        <v>#REF!</v>
      </c>
    </row>
    <row r="53" spans="1:52" ht="20.25" customHeight="1" x14ac:dyDescent="0.35">
      <c r="A53" s="318">
        <v>6</v>
      </c>
      <c r="B53" s="125" t="s">
        <v>8</v>
      </c>
      <c r="C53" s="545">
        <v>21</v>
      </c>
      <c r="D53" s="550">
        <v>20</v>
      </c>
      <c r="E53" s="372"/>
      <c r="F53" s="550">
        <v>0</v>
      </c>
      <c r="G53" s="372"/>
      <c r="H53" s="372"/>
      <c r="I53" s="550">
        <v>0</v>
      </c>
      <c r="J53" s="372"/>
      <c r="K53" s="372"/>
      <c r="L53" s="550">
        <v>1</v>
      </c>
      <c r="M53" s="550">
        <v>0</v>
      </c>
      <c r="N53" s="372"/>
      <c r="O53" s="372"/>
      <c r="P53" s="546">
        <v>0</v>
      </c>
      <c r="Q53" s="179" t="e">
        <v>#REF!</v>
      </c>
      <c r="R53" s="180" t="e">
        <v>#REF!</v>
      </c>
    </row>
    <row r="54" spans="1:52" x14ac:dyDescent="0.35">
      <c r="A54" s="318">
        <v>7</v>
      </c>
      <c r="B54" s="125" t="s">
        <v>9</v>
      </c>
      <c r="C54" s="545">
        <v>0</v>
      </c>
      <c r="D54" s="550">
        <v>16</v>
      </c>
      <c r="E54" s="372"/>
      <c r="F54" s="550">
        <v>2</v>
      </c>
      <c r="G54" s="372"/>
      <c r="H54" s="372"/>
      <c r="I54" s="550">
        <v>0</v>
      </c>
      <c r="J54" s="372"/>
      <c r="K54" s="372"/>
      <c r="L54" s="550">
        <v>0</v>
      </c>
      <c r="M54" s="550">
        <v>0</v>
      </c>
      <c r="N54" s="372"/>
      <c r="O54" s="372"/>
      <c r="P54" s="546">
        <v>0</v>
      </c>
      <c r="Q54" s="179" t="e">
        <v>#REF!</v>
      </c>
      <c r="R54" s="180" t="e">
        <v>#REF!</v>
      </c>
    </row>
    <row r="55" spans="1:52" x14ac:dyDescent="0.35">
      <c r="A55" s="318">
        <v>8</v>
      </c>
      <c r="B55" s="125" t="s">
        <v>10</v>
      </c>
      <c r="C55" s="545">
        <v>14</v>
      </c>
      <c r="D55" s="550">
        <v>9</v>
      </c>
      <c r="E55" s="372"/>
      <c r="F55" s="550">
        <v>4</v>
      </c>
      <c r="G55" s="372"/>
      <c r="H55" s="372"/>
      <c r="I55" s="550">
        <v>1</v>
      </c>
      <c r="J55" s="372"/>
      <c r="K55" s="372"/>
      <c r="L55" s="550">
        <v>0</v>
      </c>
      <c r="M55" s="550">
        <v>0</v>
      </c>
      <c r="N55" s="372"/>
      <c r="O55" s="372"/>
      <c r="P55" s="546">
        <v>0</v>
      </c>
      <c r="Q55" s="179" t="e">
        <v>#REF!</v>
      </c>
      <c r="R55" s="180" t="e">
        <v>#REF!</v>
      </c>
    </row>
    <row r="56" spans="1:52" x14ac:dyDescent="0.35">
      <c r="A56" s="318">
        <v>9</v>
      </c>
      <c r="B56" s="125" t="s">
        <v>11</v>
      </c>
      <c r="C56" s="545">
        <v>40</v>
      </c>
      <c r="D56" s="550">
        <v>32</v>
      </c>
      <c r="E56" s="372"/>
      <c r="F56" s="550">
        <v>8</v>
      </c>
      <c r="G56" s="372"/>
      <c r="H56" s="372"/>
      <c r="I56" s="550">
        <v>0</v>
      </c>
      <c r="J56" s="372"/>
      <c r="K56" s="372"/>
      <c r="L56" s="550">
        <v>0</v>
      </c>
      <c r="M56" s="550">
        <v>0</v>
      </c>
      <c r="N56" s="372"/>
      <c r="O56" s="372"/>
      <c r="P56" s="546">
        <v>0</v>
      </c>
      <c r="Q56" s="179" t="e">
        <v>#REF!</v>
      </c>
      <c r="R56" s="180" t="e">
        <v>#REF!</v>
      </c>
    </row>
    <row r="57" spans="1:52" x14ac:dyDescent="0.35">
      <c r="A57" s="318">
        <v>10</v>
      </c>
      <c r="B57" s="125" t="s">
        <v>12</v>
      </c>
      <c r="C57" s="545">
        <v>49</v>
      </c>
      <c r="D57" s="550">
        <v>44</v>
      </c>
      <c r="E57" s="372"/>
      <c r="F57" s="550">
        <v>5</v>
      </c>
      <c r="G57" s="372"/>
      <c r="H57" s="372"/>
      <c r="I57" s="550">
        <v>0</v>
      </c>
      <c r="J57" s="372"/>
      <c r="K57" s="372"/>
      <c r="L57" s="550">
        <v>0</v>
      </c>
      <c r="M57" s="550">
        <v>0</v>
      </c>
      <c r="N57" s="372"/>
      <c r="O57" s="372"/>
      <c r="P57" s="546">
        <v>0</v>
      </c>
      <c r="Q57" s="179" t="e">
        <v>#REF!</v>
      </c>
      <c r="R57" s="180" t="e">
        <v>#REF!</v>
      </c>
    </row>
    <row r="58" spans="1:52" ht="20.25" customHeight="1" x14ac:dyDescent="0.35">
      <c r="A58" s="318">
        <v>11</v>
      </c>
      <c r="B58" s="125" t="s">
        <v>13</v>
      </c>
      <c r="C58" s="545">
        <v>42</v>
      </c>
      <c r="D58" s="550">
        <v>35</v>
      </c>
      <c r="E58" s="372"/>
      <c r="F58" s="550">
        <v>3</v>
      </c>
      <c r="G58" s="372"/>
      <c r="H58" s="372"/>
      <c r="I58" s="550">
        <v>0</v>
      </c>
      <c r="J58" s="372"/>
      <c r="K58" s="372"/>
      <c r="L58" s="550">
        <v>4</v>
      </c>
      <c r="M58" s="550">
        <v>0</v>
      </c>
      <c r="N58" s="372"/>
      <c r="O58" s="372"/>
      <c r="P58" s="546">
        <v>0</v>
      </c>
      <c r="Q58" s="179" t="e">
        <v>#REF!</v>
      </c>
      <c r="R58" s="180" t="e">
        <v>#REF!</v>
      </c>
    </row>
    <row r="59" spans="1:52" x14ac:dyDescent="0.35">
      <c r="A59" s="318">
        <v>12</v>
      </c>
      <c r="B59" s="125" t="s">
        <v>14</v>
      </c>
      <c r="C59" s="545">
        <v>58</v>
      </c>
      <c r="D59" s="550">
        <v>51</v>
      </c>
      <c r="E59" s="372"/>
      <c r="F59" s="550">
        <v>6</v>
      </c>
      <c r="G59" s="372"/>
      <c r="H59" s="372"/>
      <c r="I59" s="550">
        <v>0</v>
      </c>
      <c r="J59" s="372"/>
      <c r="K59" s="372"/>
      <c r="L59" s="550">
        <v>1</v>
      </c>
      <c r="M59" s="550">
        <v>0</v>
      </c>
      <c r="N59" s="372"/>
      <c r="O59" s="372"/>
      <c r="P59" s="546">
        <v>0</v>
      </c>
      <c r="Q59" s="179" t="e">
        <v>#REF!</v>
      </c>
      <c r="R59" s="180" t="e">
        <v>#REF!</v>
      </c>
    </row>
    <row r="60" spans="1:52" x14ac:dyDescent="0.35">
      <c r="A60" s="318">
        <v>13</v>
      </c>
      <c r="B60" s="125" t="s">
        <v>15</v>
      </c>
      <c r="C60" s="545">
        <v>45</v>
      </c>
      <c r="D60" s="550">
        <v>35</v>
      </c>
      <c r="E60" s="372"/>
      <c r="F60" s="550">
        <v>10</v>
      </c>
      <c r="G60" s="372"/>
      <c r="H60" s="372"/>
      <c r="I60" s="550">
        <v>0</v>
      </c>
      <c r="J60" s="372"/>
      <c r="K60" s="372"/>
      <c r="L60" s="550">
        <v>0</v>
      </c>
      <c r="M60" s="550">
        <v>0</v>
      </c>
      <c r="N60" s="372"/>
      <c r="O60" s="372"/>
      <c r="P60" s="546">
        <v>0</v>
      </c>
      <c r="Q60" s="179" t="e">
        <v>#REF!</v>
      </c>
      <c r="R60" s="180" t="e">
        <v>#REF!</v>
      </c>
      <c r="X60" s="162" t="s">
        <v>77</v>
      </c>
    </row>
    <row r="61" spans="1:52" x14ac:dyDescent="0.35">
      <c r="A61" s="318">
        <v>14</v>
      </c>
      <c r="B61" s="125" t="s">
        <v>16</v>
      </c>
      <c r="C61" s="545">
        <v>20</v>
      </c>
      <c r="D61" s="550">
        <v>14</v>
      </c>
      <c r="E61" s="372"/>
      <c r="F61" s="550">
        <v>3</v>
      </c>
      <c r="G61" s="372"/>
      <c r="H61" s="372"/>
      <c r="I61" s="550">
        <v>2</v>
      </c>
      <c r="J61" s="372"/>
      <c r="K61" s="372"/>
      <c r="L61" s="550">
        <v>1</v>
      </c>
      <c r="M61" s="550">
        <v>0</v>
      </c>
      <c r="N61" s="372"/>
      <c r="O61" s="372"/>
      <c r="P61" s="546">
        <v>0</v>
      </c>
      <c r="Q61" s="179" t="e">
        <v>#REF!</v>
      </c>
      <c r="R61" s="180" t="e">
        <v>#REF!</v>
      </c>
    </row>
    <row r="62" spans="1:52" ht="15.65" customHeight="1" thickBot="1" x14ac:dyDescent="0.4">
      <c r="A62" s="321">
        <v>15</v>
      </c>
      <c r="B62" s="322" t="s">
        <v>17</v>
      </c>
      <c r="C62" s="547">
        <v>70</v>
      </c>
      <c r="D62" s="579">
        <v>61</v>
      </c>
      <c r="E62" s="406"/>
      <c r="F62" s="579">
        <v>7</v>
      </c>
      <c r="G62" s="406"/>
      <c r="H62" s="406"/>
      <c r="I62" s="579">
        <v>0</v>
      </c>
      <c r="J62" s="406"/>
      <c r="K62" s="406"/>
      <c r="L62" s="579">
        <v>2</v>
      </c>
      <c r="M62" s="579">
        <v>0</v>
      </c>
      <c r="N62" s="406"/>
      <c r="O62" s="406"/>
      <c r="P62" s="548">
        <v>0</v>
      </c>
      <c r="Q62" s="192" t="e">
        <v>#REF!</v>
      </c>
      <c r="R62" s="193" t="e">
        <v>#REF!</v>
      </c>
    </row>
    <row r="63" spans="1:52" s="133" customFormat="1" ht="14.6" thickBot="1" x14ac:dyDescent="0.4">
      <c r="A63" s="274"/>
      <c r="B63" s="305" t="s">
        <v>200</v>
      </c>
      <c r="C63" s="404">
        <f>SUM(C48:C62)</f>
        <v>545</v>
      </c>
      <c r="D63" s="404">
        <f t="shared" ref="D63:R63" si="19">SUM(D48:D62)</f>
        <v>452</v>
      </c>
      <c r="E63" s="404">
        <f t="shared" si="19"/>
        <v>0</v>
      </c>
      <c r="F63" s="404">
        <f t="shared" si="19"/>
        <v>87</v>
      </c>
      <c r="G63" s="404">
        <f t="shared" si="19"/>
        <v>0</v>
      </c>
      <c r="H63" s="404">
        <f t="shared" si="19"/>
        <v>0</v>
      </c>
      <c r="I63" s="404">
        <f t="shared" si="19"/>
        <v>5</v>
      </c>
      <c r="J63" s="404">
        <f t="shared" si="19"/>
        <v>0</v>
      </c>
      <c r="K63" s="404">
        <f t="shared" si="19"/>
        <v>0</v>
      </c>
      <c r="L63" s="404">
        <f t="shared" si="19"/>
        <v>17</v>
      </c>
      <c r="M63" s="404">
        <f t="shared" si="19"/>
        <v>2</v>
      </c>
      <c r="N63" s="404">
        <f t="shared" si="19"/>
        <v>0</v>
      </c>
      <c r="O63" s="404">
        <f t="shared" si="19"/>
        <v>0</v>
      </c>
      <c r="P63" s="403">
        <f t="shared" si="19"/>
        <v>0</v>
      </c>
      <c r="Q63" s="134" t="e">
        <f t="shared" si="19"/>
        <v>#REF!</v>
      </c>
      <c r="R63" s="186" t="e">
        <f t="shared" si="19"/>
        <v>#REF!</v>
      </c>
      <c r="S63" s="187"/>
      <c r="T63" s="187"/>
      <c r="U63" s="187"/>
      <c r="W63" s="163"/>
      <c r="X63" s="162"/>
      <c r="Y63" s="162"/>
      <c r="Z63" s="162"/>
      <c r="AA63" s="162"/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162"/>
      <c r="AT63" s="162"/>
      <c r="AU63" s="162"/>
      <c r="AV63" s="162"/>
      <c r="AW63" s="162"/>
      <c r="AX63" s="162"/>
      <c r="AY63" s="162"/>
      <c r="AZ63" s="162"/>
    </row>
    <row r="64" spans="1:52" ht="14.6" thickBot="1" x14ac:dyDescent="0.4">
      <c r="A64" s="248"/>
      <c r="B64" s="371" t="s">
        <v>192</v>
      </c>
      <c r="C64" s="372">
        <v>576</v>
      </c>
      <c r="D64" s="372">
        <v>446</v>
      </c>
      <c r="E64" s="372">
        <v>0</v>
      </c>
      <c r="F64" s="372">
        <v>102</v>
      </c>
      <c r="G64" s="372">
        <v>0</v>
      </c>
      <c r="H64" s="372">
        <v>0</v>
      </c>
      <c r="I64" s="372">
        <v>5</v>
      </c>
      <c r="J64" s="372">
        <v>0</v>
      </c>
      <c r="K64" s="372">
        <v>0</v>
      </c>
      <c r="L64" s="372">
        <v>21</v>
      </c>
      <c r="M64" s="372">
        <v>2</v>
      </c>
      <c r="N64" s="372">
        <v>0</v>
      </c>
      <c r="O64" s="372">
        <v>0</v>
      </c>
      <c r="P64" s="364">
        <v>0</v>
      </c>
      <c r="Q64" s="283" t="e">
        <v>#REF!</v>
      </c>
      <c r="R64" s="188" t="e">
        <v>#REF!</v>
      </c>
    </row>
    <row r="65" spans="1:52" ht="14.6" thickBot="1" x14ac:dyDescent="0.4">
      <c r="A65" s="248"/>
      <c r="B65" s="371" t="s">
        <v>179</v>
      </c>
      <c r="C65" s="372">
        <v>657</v>
      </c>
      <c r="D65" s="372">
        <v>521</v>
      </c>
      <c r="E65" s="372">
        <v>0</v>
      </c>
      <c r="F65" s="372">
        <v>108</v>
      </c>
      <c r="G65" s="372">
        <v>0</v>
      </c>
      <c r="H65" s="372">
        <v>0</v>
      </c>
      <c r="I65" s="372">
        <v>4</v>
      </c>
      <c r="J65" s="372">
        <v>0</v>
      </c>
      <c r="K65" s="372">
        <v>0</v>
      </c>
      <c r="L65" s="372">
        <v>23</v>
      </c>
      <c r="M65" s="372">
        <v>1</v>
      </c>
      <c r="N65" s="372">
        <v>0</v>
      </c>
      <c r="O65" s="372">
        <v>0</v>
      </c>
      <c r="P65" s="364">
        <v>0</v>
      </c>
      <c r="Q65" s="283" t="e">
        <v>#REF!</v>
      </c>
      <c r="R65" s="188" t="e">
        <v>#REF!</v>
      </c>
    </row>
    <row r="66" spans="1:52" ht="14.6" thickBot="1" x14ac:dyDescent="0.4">
      <c r="A66" s="248"/>
      <c r="B66" s="371" t="s">
        <v>174</v>
      </c>
      <c r="C66" s="372">
        <v>674</v>
      </c>
      <c r="D66" s="372">
        <v>544</v>
      </c>
      <c r="E66" s="372">
        <v>0</v>
      </c>
      <c r="F66" s="372">
        <v>114</v>
      </c>
      <c r="G66" s="372">
        <v>0</v>
      </c>
      <c r="H66" s="372">
        <v>0</v>
      </c>
      <c r="I66" s="372">
        <v>1</v>
      </c>
      <c r="J66" s="372">
        <v>0</v>
      </c>
      <c r="K66" s="372">
        <v>0</v>
      </c>
      <c r="L66" s="372">
        <v>9</v>
      </c>
      <c r="M66" s="372">
        <v>4</v>
      </c>
      <c r="N66" s="372">
        <v>0</v>
      </c>
      <c r="O66" s="372">
        <v>0</v>
      </c>
      <c r="P66" s="364">
        <v>0</v>
      </c>
      <c r="Q66" s="283" t="e">
        <v>#REF!</v>
      </c>
      <c r="R66" s="188" t="e">
        <v>#REF!</v>
      </c>
    </row>
    <row r="67" spans="1:52" ht="14.6" thickBot="1" x14ac:dyDescent="0.4">
      <c r="A67" s="248"/>
      <c r="B67" s="371" t="s">
        <v>170</v>
      </c>
      <c r="C67" s="372">
        <v>714</v>
      </c>
      <c r="D67" s="372">
        <v>574</v>
      </c>
      <c r="E67" s="372">
        <v>0</v>
      </c>
      <c r="F67" s="372">
        <v>116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21</v>
      </c>
      <c r="M67" s="372">
        <v>4</v>
      </c>
      <c r="N67" s="372">
        <v>0</v>
      </c>
      <c r="O67" s="372">
        <v>0</v>
      </c>
      <c r="P67" s="364">
        <v>0</v>
      </c>
      <c r="Q67" s="283" t="e">
        <v>#REF!</v>
      </c>
      <c r="R67" s="188" t="e">
        <v>#REF!</v>
      </c>
    </row>
    <row r="68" spans="1:52" ht="14.6" thickBot="1" x14ac:dyDescent="0.4">
      <c r="A68" s="248"/>
      <c r="B68" s="371" t="s">
        <v>165</v>
      </c>
      <c r="C68" s="372">
        <v>686</v>
      </c>
      <c r="D68" s="372">
        <v>538</v>
      </c>
      <c r="E68" s="372">
        <v>0</v>
      </c>
      <c r="F68" s="372">
        <v>115</v>
      </c>
      <c r="G68" s="372">
        <v>0</v>
      </c>
      <c r="H68" s="372">
        <v>0</v>
      </c>
      <c r="I68" s="372">
        <v>2</v>
      </c>
      <c r="J68" s="372">
        <v>0</v>
      </c>
      <c r="K68" s="372">
        <v>0</v>
      </c>
      <c r="L68" s="372">
        <v>29</v>
      </c>
      <c r="M68" s="372">
        <v>2</v>
      </c>
      <c r="N68" s="372">
        <v>0</v>
      </c>
      <c r="O68" s="372">
        <v>0</v>
      </c>
      <c r="P68" s="364">
        <v>0</v>
      </c>
      <c r="Q68" s="283" t="e">
        <v>#REF!</v>
      </c>
      <c r="R68" s="188" t="e">
        <v>#REF!</v>
      </c>
    </row>
    <row r="69" spans="1:52" ht="14.6" thickBot="1" x14ac:dyDescent="0.4">
      <c r="A69" s="135"/>
      <c r="B69" s="304" t="s">
        <v>134</v>
      </c>
      <c r="C69" s="127">
        <v>664</v>
      </c>
      <c r="D69" s="127">
        <v>520</v>
      </c>
      <c r="E69" s="127">
        <v>0</v>
      </c>
      <c r="F69" s="127">
        <v>128</v>
      </c>
      <c r="G69" s="127">
        <v>0</v>
      </c>
      <c r="H69" s="127">
        <v>0</v>
      </c>
      <c r="I69" s="127">
        <v>1</v>
      </c>
      <c r="J69" s="127">
        <v>0</v>
      </c>
      <c r="K69" s="127">
        <v>0</v>
      </c>
      <c r="L69" s="127">
        <v>13</v>
      </c>
      <c r="M69" s="127">
        <v>3</v>
      </c>
      <c r="N69" s="127">
        <v>0</v>
      </c>
      <c r="O69" s="127">
        <v>0</v>
      </c>
      <c r="P69" s="178">
        <v>0</v>
      </c>
      <c r="Q69" s="283" t="e">
        <v>#REF!</v>
      </c>
      <c r="R69" s="188" t="e">
        <v>#REF!</v>
      </c>
    </row>
    <row r="70" spans="1:52" ht="14.6" thickBot="1" x14ac:dyDescent="0.4">
      <c r="A70" s="136"/>
      <c r="B70" s="306" t="s">
        <v>79</v>
      </c>
      <c r="C70" s="131">
        <v>725</v>
      </c>
      <c r="D70" s="131">
        <v>587</v>
      </c>
      <c r="E70" s="131">
        <v>0</v>
      </c>
      <c r="F70" s="131">
        <v>107</v>
      </c>
      <c r="G70" s="131">
        <v>0</v>
      </c>
      <c r="H70" s="131">
        <v>0</v>
      </c>
      <c r="I70" s="131">
        <v>1</v>
      </c>
      <c r="J70" s="131">
        <v>0</v>
      </c>
      <c r="K70" s="131">
        <v>0</v>
      </c>
      <c r="L70" s="131">
        <v>17</v>
      </c>
      <c r="M70" s="131">
        <v>11</v>
      </c>
      <c r="N70" s="131">
        <v>0</v>
      </c>
      <c r="O70" s="131">
        <v>0</v>
      </c>
      <c r="P70" s="183">
        <v>0</v>
      </c>
      <c r="Q70" s="284" t="e">
        <v>#REF!</v>
      </c>
      <c r="R70" s="194" t="s">
        <v>122</v>
      </c>
    </row>
    <row r="73" spans="1:52" s="168" customFormat="1" ht="38.25" customHeight="1" thickBot="1" x14ac:dyDescent="0.4">
      <c r="A73" s="618" t="s">
        <v>158</v>
      </c>
      <c r="B73" s="618"/>
      <c r="C73" s="618"/>
      <c r="D73" s="618"/>
      <c r="E73" s="618"/>
      <c r="F73" s="618"/>
      <c r="G73" s="618"/>
      <c r="H73" s="618"/>
      <c r="I73" s="618"/>
      <c r="J73" s="618"/>
      <c r="K73" s="618"/>
      <c r="L73" s="618"/>
      <c r="M73" s="618"/>
      <c r="N73" s="618"/>
      <c r="O73" s="618"/>
      <c r="P73" s="618"/>
      <c r="W73" s="163"/>
      <c r="X73" s="162"/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  <c r="AU73" s="162"/>
      <c r="AV73" s="162"/>
      <c r="AW73" s="162"/>
      <c r="AX73" s="162"/>
      <c r="AY73" s="162"/>
      <c r="AZ73" s="162"/>
    </row>
    <row r="74" spans="1:52" s="168" customFormat="1" ht="89.25" customHeight="1" thickBot="1" x14ac:dyDescent="0.4">
      <c r="A74" s="308" t="s">
        <v>1</v>
      </c>
      <c r="B74" s="309" t="s">
        <v>2</v>
      </c>
      <c r="C74" s="310" t="str">
        <f>$C$20</f>
        <v>Barn med tiltak i barne-vernet i alt</v>
      </c>
      <c r="D74" s="311" t="str">
        <f>$D$20</f>
        <v>Av disse med tiltak som ikke er plasserings-tiltak</v>
      </c>
      <c r="E74" s="320" t="s">
        <v>112</v>
      </c>
      <c r="F74" s="171" t="str">
        <f>$F$20</f>
        <v>Antall barn i foster-hjem</v>
      </c>
      <c r="G74" s="314" t="s">
        <v>112</v>
      </c>
      <c r="H74" s="320" t="s">
        <v>114</v>
      </c>
      <c r="I74" s="171" t="str">
        <f>$I$20</f>
        <v>Antall barn i familie-hjem</v>
      </c>
      <c r="J74" s="314" t="s">
        <v>112</v>
      </c>
      <c r="K74" s="312" t="s">
        <v>115</v>
      </c>
      <c r="L74" s="315" t="str">
        <f>$L$20</f>
        <v>Antall barn i beredskaps-hjem</v>
      </c>
      <c r="M74" s="311" t="str">
        <f>$M$20</f>
        <v>Antall barn i inst-itusjon</v>
      </c>
      <c r="N74" s="313" t="s">
        <v>112</v>
      </c>
      <c r="O74" s="312" t="s">
        <v>117</v>
      </c>
      <c r="P74" s="316" t="str">
        <f>$P$20</f>
        <v>Antall barn i hybel o.a.</v>
      </c>
      <c r="Q74" s="172" t="s">
        <v>112</v>
      </c>
      <c r="R74" s="120" t="s">
        <v>119</v>
      </c>
      <c r="W74" s="163"/>
      <c r="X74" s="162"/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62"/>
      <c r="AK74" s="162"/>
      <c r="AL74" s="162"/>
      <c r="AM74" s="162"/>
      <c r="AN74" s="162"/>
      <c r="AO74" s="162"/>
      <c r="AP74" s="162"/>
      <c r="AQ74" s="162"/>
      <c r="AR74" s="162"/>
      <c r="AS74" s="162"/>
      <c r="AT74" s="162"/>
      <c r="AU74" s="162"/>
      <c r="AV74" s="162"/>
      <c r="AW74" s="162"/>
      <c r="AX74" s="162"/>
      <c r="AY74" s="162"/>
      <c r="AZ74" s="162"/>
    </row>
    <row r="75" spans="1:52" ht="15" customHeight="1" x14ac:dyDescent="0.35">
      <c r="A75" s="317">
        <v>1</v>
      </c>
      <c r="B75" s="122" t="s">
        <v>3</v>
      </c>
      <c r="C75" s="543">
        <v>133</v>
      </c>
      <c r="D75" s="578">
        <v>82</v>
      </c>
      <c r="E75" s="123" t="e">
        <v>#REF!</v>
      </c>
      <c r="F75" s="578">
        <v>44</v>
      </c>
      <c r="G75" s="123" t="e">
        <v>#REF!</v>
      </c>
      <c r="H75" s="123" t="e">
        <v>#REF!</v>
      </c>
      <c r="I75" s="578">
        <v>4</v>
      </c>
      <c r="J75" s="123" t="e">
        <v>#REF!</v>
      </c>
      <c r="K75" s="123" t="e">
        <v>#REF!</v>
      </c>
      <c r="L75" s="578">
        <v>3</v>
      </c>
      <c r="M75" s="578">
        <v>0</v>
      </c>
      <c r="N75" s="123" t="e">
        <v>#REF!</v>
      </c>
      <c r="O75" s="123" t="e">
        <v>#REF!</v>
      </c>
      <c r="P75" s="544">
        <v>0</v>
      </c>
      <c r="Q75" s="190" t="e">
        <v>#REF!</v>
      </c>
      <c r="R75" s="191" t="e">
        <v>#REF!</v>
      </c>
      <c r="S75" s="168"/>
      <c r="T75" s="168"/>
      <c r="U75" s="168"/>
    </row>
    <row r="76" spans="1:52" ht="12.75" customHeight="1" x14ac:dyDescent="0.35">
      <c r="A76" s="318">
        <v>2</v>
      </c>
      <c r="B76" s="125" t="s">
        <v>4</v>
      </c>
      <c r="C76" s="545">
        <v>97</v>
      </c>
      <c r="D76" s="550">
        <v>67</v>
      </c>
      <c r="E76" s="372" t="e">
        <v>#REF!</v>
      </c>
      <c r="F76" s="550">
        <v>23</v>
      </c>
      <c r="G76" s="372" t="e">
        <v>#REF!</v>
      </c>
      <c r="H76" s="372" t="e">
        <v>#REF!</v>
      </c>
      <c r="I76" s="550">
        <v>3</v>
      </c>
      <c r="J76" s="372" t="e">
        <v>#REF!</v>
      </c>
      <c r="K76" s="372" t="e">
        <v>#REF!</v>
      </c>
      <c r="L76" s="550">
        <v>3</v>
      </c>
      <c r="M76" s="550">
        <v>1</v>
      </c>
      <c r="N76" s="372" t="e">
        <v>#REF!</v>
      </c>
      <c r="O76" s="372" t="e">
        <v>#REF!</v>
      </c>
      <c r="P76" s="546">
        <v>0</v>
      </c>
      <c r="Q76" s="179" t="e">
        <v>#REF!</v>
      </c>
      <c r="R76" s="180" t="e">
        <v>#REF!</v>
      </c>
      <c r="S76" s="168"/>
      <c r="T76" s="168"/>
      <c r="U76" s="168"/>
    </row>
    <row r="77" spans="1:52" x14ac:dyDescent="0.35">
      <c r="A77" s="318">
        <v>3</v>
      </c>
      <c r="B77" s="125" t="s">
        <v>5</v>
      </c>
      <c r="C77" s="545">
        <v>75</v>
      </c>
      <c r="D77" s="550">
        <v>41</v>
      </c>
      <c r="E77" s="372" t="e">
        <v>#REF!</v>
      </c>
      <c r="F77" s="550">
        <v>33</v>
      </c>
      <c r="G77" s="372" t="e">
        <v>#REF!</v>
      </c>
      <c r="H77" s="372" t="e">
        <v>#REF!</v>
      </c>
      <c r="I77" s="550">
        <v>1</v>
      </c>
      <c r="J77" s="372" t="e">
        <v>#REF!</v>
      </c>
      <c r="K77" s="372" t="e">
        <v>#REF!</v>
      </c>
      <c r="L77" s="550">
        <v>0</v>
      </c>
      <c r="M77" s="550">
        <v>0</v>
      </c>
      <c r="N77" s="372" t="e">
        <v>#REF!</v>
      </c>
      <c r="O77" s="372" t="e">
        <v>#REF!</v>
      </c>
      <c r="P77" s="546">
        <v>0</v>
      </c>
      <c r="Q77" s="179" t="e">
        <v>#REF!</v>
      </c>
      <c r="R77" s="180" t="e">
        <v>#REF!</v>
      </c>
      <c r="S77" s="168"/>
      <c r="T77" s="168"/>
      <c r="U77" s="168"/>
    </row>
    <row r="78" spans="1:52" x14ac:dyDescent="0.35">
      <c r="A78" s="318">
        <v>4</v>
      </c>
      <c r="B78" s="125" t="s">
        <v>6</v>
      </c>
      <c r="C78" s="545">
        <v>42</v>
      </c>
      <c r="D78" s="550">
        <v>31</v>
      </c>
      <c r="E78" s="372" t="e">
        <v>#REF!</v>
      </c>
      <c r="F78" s="550">
        <v>9</v>
      </c>
      <c r="G78" s="372" t="e">
        <v>#REF!</v>
      </c>
      <c r="H78" s="372" t="e">
        <v>#REF!</v>
      </c>
      <c r="I78" s="550">
        <v>0</v>
      </c>
      <c r="J78" s="372" t="e">
        <v>#REF!</v>
      </c>
      <c r="K78" s="372" t="e">
        <v>#REF!</v>
      </c>
      <c r="L78" s="550">
        <v>0</v>
      </c>
      <c r="M78" s="550">
        <v>2</v>
      </c>
      <c r="N78" s="372" t="e">
        <v>#REF!</v>
      </c>
      <c r="O78" s="372" t="e">
        <v>#REF!</v>
      </c>
      <c r="P78" s="546">
        <v>0</v>
      </c>
      <c r="Q78" s="179" t="e">
        <v>#REF!</v>
      </c>
      <c r="R78" s="180" t="e">
        <v>#REF!</v>
      </c>
      <c r="S78" s="168"/>
      <c r="T78" s="168"/>
      <c r="U78" s="168"/>
    </row>
    <row r="79" spans="1:52" x14ac:dyDescent="0.35">
      <c r="A79" s="318">
        <v>5</v>
      </c>
      <c r="B79" s="125" t="s">
        <v>7</v>
      </c>
      <c r="C79" s="545">
        <v>58</v>
      </c>
      <c r="D79" s="550">
        <v>45</v>
      </c>
      <c r="E79" s="372" t="e">
        <v>#REF!</v>
      </c>
      <c r="F79" s="550">
        <v>10</v>
      </c>
      <c r="G79" s="372" t="e">
        <v>#REF!</v>
      </c>
      <c r="H79" s="372" t="e">
        <v>#REF!</v>
      </c>
      <c r="I79" s="550">
        <v>1</v>
      </c>
      <c r="J79" s="372" t="e">
        <v>#REF!</v>
      </c>
      <c r="K79" s="372" t="e">
        <v>#REF!</v>
      </c>
      <c r="L79" s="550">
        <v>1</v>
      </c>
      <c r="M79" s="550">
        <v>1</v>
      </c>
      <c r="N79" s="372" t="e">
        <v>#REF!</v>
      </c>
      <c r="O79" s="372" t="e">
        <v>#REF!</v>
      </c>
      <c r="P79" s="546">
        <v>0</v>
      </c>
      <c r="Q79" s="179" t="e">
        <v>#REF!</v>
      </c>
      <c r="R79" s="180" t="e">
        <v>#REF!</v>
      </c>
      <c r="S79" s="168"/>
      <c r="T79" s="168"/>
      <c r="U79" s="168"/>
      <c r="X79" s="162" t="s">
        <v>77</v>
      </c>
    </row>
    <row r="80" spans="1:52" ht="20.25" customHeight="1" x14ac:dyDescent="0.35">
      <c r="A80" s="318">
        <v>6</v>
      </c>
      <c r="B80" s="125" t="s">
        <v>8</v>
      </c>
      <c r="C80" s="545">
        <v>56</v>
      </c>
      <c r="D80" s="550">
        <v>53</v>
      </c>
      <c r="E80" s="372" t="e">
        <v>#REF!</v>
      </c>
      <c r="F80" s="550">
        <v>2</v>
      </c>
      <c r="G80" s="372" t="e">
        <v>#REF!</v>
      </c>
      <c r="H80" s="372" t="e">
        <v>#REF!</v>
      </c>
      <c r="I80" s="550">
        <v>0</v>
      </c>
      <c r="J80" s="372" t="e">
        <v>#REF!</v>
      </c>
      <c r="K80" s="372" t="e">
        <v>#REF!</v>
      </c>
      <c r="L80" s="550">
        <v>1</v>
      </c>
      <c r="M80" s="550">
        <v>0</v>
      </c>
      <c r="N80" s="372" t="e">
        <v>#REF!</v>
      </c>
      <c r="O80" s="372" t="e">
        <v>#REF!</v>
      </c>
      <c r="P80" s="546">
        <v>0</v>
      </c>
      <c r="Q80" s="179" t="e">
        <v>#REF!</v>
      </c>
      <c r="R80" s="180" t="e">
        <v>#REF!</v>
      </c>
    </row>
    <row r="81" spans="1:52" x14ac:dyDescent="0.35">
      <c r="A81" s="318">
        <v>7</v>
      </c>
      <c r="B81" s="125" t="s">
        <v>9</v>
      </c>
      <c r="C81" s="545">
        <v>0</v>
      </c>
      <c r="D81" s="550">
        <v>29</v>
      </c>
      <c r="E81" s="372" t="e">
        <v>#REF!</v>
      </c>
      <c r="F81" s="550">
        <v>6</v>
      </c>
      <c r="G81" s="372" t="e">
        <v>#REF!</v>
      </c>
      <c r="H81" s="372" t="e">
        <v>#REF!</v>
      </c>
      <c r="I81" s="550">
        <v>1</v>
      </c>
      <c r="J81" s="372" t="e">
        <v>#REF!</v>
      </c>
      <c r="K81" s="372" t="e">
        <v>#REF!</v>
      </c>
      <c r="L81" s="550">
        <v>0</v>
      </c>
      <c r="M81" s="550">
        <v>0</v>
      </c>
      <c r="N81" s="372" t="e">
        <v>#REF!</v>
      </c>
      <c r="O81" s="372" t="e">
        <v>#REF!</v>
      </c>
      <c r="P81" s="546">
        <v>0</v>
      </c>
      <c r="Q81" s="179" t="e">
        <v>#REF!</v>
      </c>
      <c r="R81" s="180" t="e">
        <v>#REF!</v>
      </c>
    </row>
    <row r="82" spans="1:52" x14ac:dyDescent="0.35">
      <c r="A82" s="318">
        <v>8</v>
      </c>
      <c r="B82" s="125" t="s">
        <v>10</v>
      </c>
      <c r="C82" s="545">
        <v>50</v>
      </c>
      <c r="D82" s="550">
        <v>43</v>
      </c>
      <c r="E82" s="372" t="e">
        <v>#REF!</v>
      </c>
      <c r="F82" s="550">
        <v>6</v>
      </c>
      <c r="G82" s="372" t="e">
        <v>#REF!</v>
      </c>
      <c r="H82" s="372" t="e">
        <v>#REF!</v>
      </c>
      <c r="I82" s="550">
        <v>1</v>
      </c>
      <c r="J82" s="372" t="e">
        <v>#REF!</v>
      </c>
      <c r="K82" s="372" t="e">
        <v>#REF!</v>
      </c>
      <c r="L82" s="550">
        <v>0</v>
      </c>
      <c r="M82" s="550">
        <v>0</v>
      </c>
      <c r="N82" s="372" t="e">
        <v>#REF!</v>
      </c>
      <c r="O82" s="372" t="e">
        <v>#REF!</v>
      </c>
      <c r="P82" s="546">
        <v>0</v>
      </c>
      <c r="Q82" s="179" t="e">
        <v>#REF!</v>
      </c>
      <c r="R82" s="180" t="e">
        <v>#REF!</v>
      </c>
    </row>
    <row r="83" spans="1:52" x14ac:dyDescent="0.35">
      <c r="A83" s="318">
        <v>9</v>
      </c>
      <c r="B83" s="125" t="s">
        <v>11</v>
      </c>
      <c r="C83" s="545">
        <v>88</v>
      </c>
      <c r="D83" s="550">
        <v>78</v>
      </c>
      <c r="E83" s="372" t="e">
        <v>#REF!</v>
      </c>
      <c r="F83" s="550">
        <v>9</v>
      </c>
      <c r="G83" s="372" t="e">
        <v>#REF!</v>
      </c>
      <c r="H83" s="372" t="e">
        <v>#REF!</v>
      </c>
      <c r="I83" s="550">
        <v>0</v>
      </c>
      <c r="J83" s="372" t="e">
        <v>#REF!</v>
      </c>
      <c r="K83" s="372" t="e">
        <v>#REF!</v>
      </c>
      <c r="L83" s="550">
        <v>1</v>
      </c>
      <c r="M83" s="550">
        <v>0</v>
      </c>
      <c r="N83" s="372" t="e">
        <v>#REF!</v>
      </c>
      <c r="O83" s="372" t="e">
        <v>#REF!</v>
      </c>
      <c r="P83" s="546">
        <v>0</v>
      </c>
      <c r="Q83" s="179" t="e">
        <v>#REF!</v>
      </c>
      <c r="R83" s="180" t="e">
        <v>#REF!</v>
      </c>
    </row>
    <row r="84" spans="1:52" x14ac:dyDescent="0.35">
      <c r="A84" s="318">
        <v>10</v>
      </c>
      <c r="B84" s="125" t="s">
        <v>12</v>
      </c>
      <c r="C84" s="545">
        <v>81</v>
      </c>
      <c r="D84" s="550">
        <v>57</v>
      </c>
      <c r="E84" s="372" t="e">
        <v>#REF!</v>
      </c>
      <c r="F84" s="550">
        <v>22</v>
      </c>
      <c r="G84" s="372" t="e">
        <v>#REF!</v>
      </c>
      <c r="H84" s="372" t="e">
        <v>#REF!</v>
      </c>
      <c r="I84" s="550">
        <v>1</v>
      </c>
      <c r="J84" s="372" t="e">
        <v>#REF!</v>
      </c>
      <c r="K84" s="372" t="e">
        <v>#REF!</v>
      </c>
      <c r="L84" s="550">
        <v>1</v>
      </c>
      <c r="M84" s="550">
        <v>0</v>
      </c>
      <c r="N84" s="372" t="e">
        <v>#REF!</v>
      </c>
      <c r="O84" s="372" t="e">
        <v>#REF!</v>
      </c>
      <c r="P84" s="546">
        <v>0</v>
      </c>
      <c r="Q84" s="179" t="e">
        <v>#REF!</v>
      </c>
      <c r="R84" s="180" t="e">
        <v>#REF!</v>
      </c>
    </row>
    <row r="85" spans="1:52" ht="20.25" customHeight="1" x14ac:dyDescent="0.35">
      <c r="A85" s="318">
        <v>11</v>
      </c>
      <c r="B85" s="125" t="s">
        <v>13</v>
      </c>
      <c r="C85" s="545">
        <v>96</v>
      </c>
      <c r="D85" s="550">
        <v>73</v>
      </c>
      <c r="E85" s="372" t="e">
        <v>#REF!</v>
      </c>
      <c r="F85" s="550">
        <v>15</v>
      </c>
      <c r="G85" s="372" t="e">
        <v>#REF!</v>
      </c>
      <c r="H85" s="372" t="e">
        <v>#REF!</v>
      </c>
      <c r="I85" s="550">
        <v>4</v>
      </c>
      <c r="J85" s="372" t="e">
        <v>#REF!</v>
      </c>
      <c r="K85" s="372" t="e">
        <v>#REF!</v>
      </c>
      <c r="L85" s="550">
        <v>1</v>
      </c>
      <c r="M85" s="550">
        <v>3</v>
      </c>
      <c r="N85" s="372" t="e">
        <v>#REF!</v>
      </c>
      <c r="O85" s="372" t="e">
        <v>#REF!</v>
      </c>
      <c r="P85" s="546">
        <v>0</v>
      </c>
      <c r="Q85" s="179" t="e">
        <v>#REF!</v>
      </c>
      <c r="R85" s="180" t="e">
        <v>#REF!</v>
      </c>
    </row>
    <row r="86" spans="1:52" x14ac:dyDescent="0.35">
      <c r="A86" s="318">
        <v>12</v>
      </c>
      <c r="B86" s="125" t="s">
        <v>14</v>
      </c>
      <c r="C86" s="545">
        <v>138</v>
      </c>
      <c r="D86" s="550">
        <v>91</v>
      </c>
      <c r="E86" s="372" t="e">
        <v>#REF!</v>
      </c>
      <c r="F86" s="550">
        <v>32</v>
      </c>
      <c r="G86" s="372" t="e">
        <v>#REF!</v>
      </c>
      <c r="H86" s="372" t="e">
        <v>#REF!</v>
      </c>
      <c r="I86" s="550">
        <v>9</v>
      </c>
      <c r="J86" s="372" t="e">
        <v>#REF!</v>
      </c>
      <c r="K86" s="372" t="e">
        <v>#REF!</v>
      </c>
      <c r="L86" s="550">
        <v>3</v>
      </c>
      <c r="M86" s="550">
        <v>3</v>
      </c>
      <c r="N86" s="372" t="e">
        <v>#REF!</v>
      </c>
      <c r="O86" s="372" t="e">
        <v>#REF!</v>
      </c>
      <c r="P86" s="546">
        <v>0</v>
      </c>
      <c r="Q86" s="179" t="e">
        <v>#REF!</v>
      </c>
      <c r="R86" s="180" t="e">
        <v>#REF!</v>
      </c>
    </row>
    <row r="87" spans="1:52" x14ac:dyDescent="0.35">
      <c r="A87" s="318">
        <v>13</v>
      </c>
      <c r="B87" s="125" t="s">
        <v>15</v>
      </c>
      <c r="C87" s="545">
        <v>109</v>
      </c>
      <c r="D87" s="550">
        <v>70</v>
      </c>
      <c r="E87" s="372" t="e">
        <v>#REF!</v>
      </c>
      <c r="F87" s="550">
        <v>35</v>
      </c>
      <c r="G87" s="372" t="e">
        <v>#REF!</v>
      </c>
      <c r="H87" s="372" t="e">
        <v>#REF!</v>
      </c>
      <c r="I87" s="550">
        <v>1</v>
      </c>
      <c r="J87" s="372" t="e">
        <v>#REF!</v>
      </c>
      <c r="K87" s="372" t="e">
        <v>#REF!</v>
      </c>
      <c r="L87" s="550">
        <v>3</v>
      </c>
      <c r="M87" s="550">
        <v>0</v>
      </c>
      <c r="N87" s="372" t="e">
        <v>#REF!</v>
      </c>
      <c r="O87" s="372" t="e">
        <v>#REF!</v>
      </c>
      <c r="P87" s="546">
        <v>0</v>
      </c>
      <c r="Q87" s="179" t="e">
        <v>#REF!</v>
      </c>
      <c r="R87" s="180" t="e">
        <v>#REF!</v>
      </c>
      <c r="V87" s="162" t="s">
        <v>77</v>
      </c>
    </row>
    <row r="88" spans="1:52" x14ac:dyDescent="0.35">
      <c r="A88" s="318">
        <v>14</v>
      </c>
      <c r="B88" s="125" t="s">
        <v>16</v>
      </c>
      <c r="C88" s="545">
        <v>72</v>
      </c>
      <c r="D88" s="550">
        <v>54</v>
      </c>
      <c r="E88" s="372" t="e">
        <v>#REF!</v>
      </c>
      <c r="F88" s="550">
        <v>10</v>
      </c>
      <c r="G88" s="372" t="e">
        <v>#REF!</v>
      </c>
      <c r="H88" s="372" t="e">
        <v>#REF!</v>
      </c>
      <c r="I88" s="550">
        <v>7</v>
      </c>
      <c r="J88" s="372" t="e">
        <v>#REF!</v>
      </c>
      <c r="K88" s="372" t="e">
        <v>#REF!</v>
      </c>
      <c r="L88" s="550">
        <v>0</v>
      </c>
      <c r="M88" s="550">
        <v>1</v>
      </c>
      <c r="N88" s="372" t="e">
        <v>#REF!</v>
      </c>
      <c r="O88" s="372" t="e">
        <v>#REF!</v>
      </c>
      <c r="P88" s="546">
        <v>0</v>
      </c>
      <c r="Q88" s="179" t="e">
        <v>#REF!</v>
      </c>
      <c r="R88" s="180" t="e">
        <v>#REF!</v>
      </c>
    </row>
    <row r="89" spans="1:52" ht="14.6" thickBot="1" x14ac:dyDescent="0.4">
      <c r="A89" s="321">
        <v>15</v>
      </c>
      <c r="B89" s="322" t="s">
        <v>17</v>
      </c>
      <c r="C89" s="547">
        <v>191</v>
      </c>
      <c r="D89" s="579">
        <v>145</v>
      </c>
      <c r="E89" s="406" t="e">
        <v>#REF!</v>
      </c>
      <c r="F89" s="579">
        <v>32</v>
      </c>
      <c r="G89" s="406" t="e">
        <v>#REF!</v>
      </c>
      <c r="H89" s="406" t="e">
        <v>#REF!</v>
      </c>
      <c r="I89" s="579">
        <v>7</v>
      </c>
      <c r="J89" s="406" t="e">
        <v>#REF!</v>
      </c>
      <c r="K89" s="406" t="e">
        <v>#REF!</v>
      </c>
      <c r="L89" s="579">
        <v>7</v>
      </c>
      <c r="M89" s="579">
        <v>0</v>
      </c>
      <c r="N89" s="406" t="e">
        <v>#REF!</v>
      </c>
      <c r="O89" s="406" t="e">
        <v>#REF!</v>
      </c>
      <c r="P89" s="548">
        <v>0</v>
      </c>
      <c r="Q89" s="192" t="e">
        <v>#REF!</v>
      </c>
      <c r="R89" s="193" t="e">
        <v>#REF!</v>
      </c>
    </row>
    <row r="90" spans="1:52" s="133" customFormat="1" ht="14.6" thickBot="1" x14ac:dyDescent="0.4">
      <c r="A90" s="274"/>
      <c r="B90" s="305" t="s">
        <v>200</v>
      </c>
      <c r="C90" s="404">
        <f>SUM(C75:C89)</f>
        <v>1286</v>
      </c>
      <c r="D90" s="404">
        <f t="shared" ref="D90" si="20">SUM(D75:D89)</f>
        <v>959</v>
      </c>
      <c r="E90" s="275" t="e">
        <f t="shared" ref="E90" si="21">SUM(E75:E89)</f>
        <v>#REF!</v>
      </c>
      <c r="F90" s="404">
        <f t="shared" ref="F90" si="22">SUM(F75:F89)</f>
        <v>288</v>
      </c>
      <c r="G90" s="404" t="e">
        <f t="shared" ref="G90" si="23">SUM(G75:G89)</f>
        <v>#REF!</v>
      </c>
      <c r="H90" s="404" t="e">
        <f t="shared" ref="H90" si="24">SUM(H75:H89)</f>
        <v>#REF!</v>
      </c>
      <c r="I90" s="404">
        <f t="shared" ref="I90" si="25">SUM(I75:I89)</f>
        <v>40</v>
      </c>
      <c r="J90" s="404" t="e">
        <f t="shared" ref="J90" si="26">SUM(J75:J89)</f>
        <v>#REF!</v>
      </c>
      <c r="K90" s="404" t="e">
        <f t="shared" ref="K90" si="27">SUM(K75:K89)</f>
        <v>#REF!</v>
      </c>
      <c r="L90" s="404">
        <f t="shared" ref="L90" si="28">SUM(L75:L89)</f>
        <v>24</v>
      </c>
      <c r="M90" s="404">
        <f t="shared" ref="M90" si="29">SUM(M75:M89)</f>
        <v>11</v>
      </c>
      <c r="N90" s="404" t="e">
        <f t="shared" ref="N90" si="30">SUM(N75:N89)</f>
        <v>#REF!</v>
      </c>
      <c r="O90" s="404" t="e">
        <f t="shared" ref="O90" si="31">SUM(O75:O89)</f>
        <v>#REF!</v>
      </c>
      <c r="P90" s="403">
        <f t="shared" ref="P90" si="32">SUM(P75:P89)</f>
        <v>0</v>
      </c>
      <c r="Q90" s="289" t="e">
        <v>#REF!</v>
      </c>
      <c r="R90" s="195" t="s">
        <v>122</v>
      </c>
      <c r="S90" s="187"/>
      <c r="T90" s="187"/>
      <c r="U90" s="187"/>
      <c r="W90" s="163"/>
      <c r="X90" s="162"/>
      <c r="Y90" s="162"/>
      <c r="Z90" s="162"/>
      <c r="AA90" s="162"/>
      <c r="AB90" s="162"/>
      <c r="AC90" s="162"/>
      <c r="AD90" s="162"/>
      <c r="AE90" s="162"/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  <c r="AT90" s="162"/>
      <c r="AU90" s="162"/>
      <c r="AV90" s="162"/>
      <c r="AW90" s="162"/>
      <c r="AX90" s="162"/>
      <c r="AY90" s="162"/>
      <c r="AZ90" s="162"/>
    </row>
    <row r="91" spans="1:52" ht="14.6" thickBot="1" x14ac:dyDescent="0.4">
      <c r="A91" s="248"/>
      <c r="B91" s="371" t="s">
        <v>192</v>
      </c>
      <c r="C91" s="372">
        <v>1309</v>
      </c>
      <c r="D91" s="372">
        <v>940</v>
      </c>
      <c r="E91" s="372" t="e">
        <v>#REF!</v>
      </c>
      <c r="F91" s="372">
        <v>282</v>
      </c>
      <c r="G91" s="372" t="e">
        <v>#REF!</v>
      </c>
      <c r="H91" s="372" t="e">
        <v>#REF!</v>
      </c>
      <c r="I91" s="372">
        <v>41</v>
      </c>
      <c r="J91" s="372" t="e">
        <v>#REF!</v>
      </c>
      <c r="K91" s="372" t="e">
        <v>#REF!</v>
      </c>
      <c r="L91" s="372">
        <v>27</v>
      </c>
      <c r="M91" s="372">
        <v>17</v>
      </c>
      <c r="N91" s="372" t="e">
        <v>#REF!</v>
      </c>
      <c r="O91" s="372" t="e">
        <v>#REF!</v>
      </c>
      <c r="P91" s="364">
        <v>0</v>
      </c>
      <c r="Q91" s="284" t="e">
        <v>#REF!</v>
      </c>
      <c r="R91" s="194" t="s">
        <v>122</v>
      </c>
    </row>
    <row r="92" spans="1:52" ht="14.6" thickBot="1" x14ac:dyDescent="0.4">
      <c r="A92" s="248"/>
      <c r="B92" s="371" t="s">
        <v>179</v>
      </c>
      <c r="C92" s="372">
        <v>1417</v>
      </c>
      <c r="D92" s="372">
        <v>1056</v>
      </c>
      <c r="E92" s="372" t="e">
        <v>#REF!</v>
      </c>
      <c r="F92" s="372">
        <v>282</v>
      </c>
      <c r="G92" s="372" t="e">
        <v>#REF!</v>
      </c>
      <c r="H92" s="372" t="e">
        <v>#REF!</v>
      </c>
      <c r="I92" s="372">
        <v>43</v>
      </c>
      <c r="J92" s="372" t="e">
        <v>#REF!</v>
      </c>
      <c r="K92" s="372" t="e">
        <v>#REF!</v>
      </c>
      <c r="L92" s="372">
        <v>21</v>
      </c>
      <c r="M92" s="372">
        <v>15</v>
      </c>
      <c r="N92" s="372" t="e">
        <v>#REF!</v>
      </c>
      <c r="O92" s="372" t="e">
        <v>#REF!</v>
      </c>
      <c r="P92" s="364">
        <v>0</v>
      </c>
      <c r="Q92" s="284" t="e">
        <v>#REF!</v>
      </c>
      <c r="R92" s="194" t="s">
        <v>122</v>
      </c>
    </row>
    <row r="93" spans="1:52" ht="14.6" thickBot="1" x14ac:dyDescent="0.4">
      <c r="A93" s="248"/>
      <c r="B93" s="371" t="s">
        <v>174</v>
      </c>
      <c r="C93" s="372">
        <v>1464</v>
      </c>
      <c r="D93" s="372">
        <v>1088</v>
      </c>
      <c r="E93" s="372" t="e">
        <v>#REF!</v>
      </c>
      <c r="F93" s="372">
        <v>278</v>
      </c>
      <c r="G93" s="372" t="e">
        <v>#REF!</v>
      </c>
      <c r="H93" s="372" t="e">
        <v>#REF!</v>
      </c>
      <c r="I93" s="372">
        <v>34</v>
      </c>
      <c r="J93" s="372" t="e">
        <v>#REF!</v>
      </c>
      <c r="K93" s="372" t="e">
        <v>#REF!</v>
      </c>
      <c r="L93" s="372">
        <v>29</v>
      </c>
      <c r="M93" s="372">
        <v>33</v>
      </c>
      <c r="N93" s="372" t="e">
        <v>#REF!</v>
      </c>
      <c r="O93" s="372" t="e">
        <v>#REF!</v>
      </c>
      <c r="P93" s="364">
        <v>0</v>
      </c>
      <c r="Q93" s="284" t="e">
        <v>#REF!</v>
      </c>
      <c r="R93" s="194" t="s">
        <v>122</v>
      </c>
    </row>
    <row r="94" spans="1:52" ht="14.6" thickBot="1" x14ac:dyDescent="0.4">
      <c r="A94" s="248"/>
      <c r="B94" s="371" t="s">
        <v>170</v>
      </c>
      <c r="C94" s="372">
        <v>1502</v>
      </c>
      <c r="D94" s="372">
        <v>1141</v>
      </c>
      <c r="E94" s="372" t="e">
        <v>#REF!</v>
      </c>
      <c r="F94" s="372">
        <v>275</v>
      </c>
      <c r="G94" s="372" t="e">
        <v>#REF!</v>
      </c>
      <c r="H94" s="372" t="e">
        <v>#REF!</v>
      </c>
      <c r="I94" s="372">
        <v>31</v>
      </c>
      <c r="J94" s="372" t="e">
        <v>#REF!</v>
      </c>
      <c r="K94" s="372" t="e">
        <v>#REF!</v>
      </c>
      <c r="L94" s="372">
        <v>29</v>
      </c>
      <c r="M94" s="372">
        <v>26</v>
      </c>
      <c r="N94" s="372" t="e">
        <v>#REF!</v>
      </c>
      <c r="O94" s="372" t="e">
        <v>#REF!</v>
      </c>
      <c r="P94" s="364">
        <v>0</v>
      </c>
      <c r="Q94" s="284" t="e">
        <v>#REF!</v>
      </c>
      <c r="R94" s="194" t="s">
        <v>122</v>
      </c>
    </row>
    <row r="95" spans="1:52" ht="14.6" thickBot="1" x14ac:dyDescent="0.4">
      <c r="A95" s="248"/>
      <c r="B95" s="371" t="s">
        <v>165</v>
      </c>
      <c r="C95" s="372">
        <v>1430</v>
      </c>
      <c r="D95" s="372">
        <v>1082</v>
      </c>
      <c r="E95" s="372" t="e">
        <v>#REF!</v>
      </c>
      <c r="F95" s="372">
        <v>269</v>
      </c>
      <c r="G95" s="372" t="e">
        <v>#REF!</v>
      </c>
      <c r="H95" s="372" t="e">
        <v>#REF!</v>
      </c>
      <c r="I95" s="372">
        <v>31</v>
      </c>
      <c r="J95" s="372" t="e">
        <v>#REF!</v>
      </c>
      <c r="K95" s="372" t="e">
        <v>#REF!</v>
      </c>
      <c r="L95" s="372">
        <v>29</v>
      </c>
      <c r="M95" s="372">
        <v>19</v>
      </c>
      <c r="N95" s="372" t="e">
        <v>#REF!</v>
      </c>
      <c r="O95" s="372" t="e">
        <v>#REF!</v>
      </c>
      <c r="P95" s="364">
        <v>0</v>
      </c>
      <c r="Q95" s="284" t="e">
        <v>#REF!</v>
      </c>
      <c r="R95" s="194" t="s">
        <v>122</v>
      </c>
    </row>
    <row r="96" spans="1:52" ht="14.6" thickBot="1" x14ac:dyDescent="0.4">
      <c r="A96" s="135"/>
      <c r="B96" s="304" t="s">
        <v>134</v>
      </c>
      <c r="C96" s="127">
        <v>1398</v>
      </c>
      <c r="D96" s="127">
        <v>1046</v>
      </c>
      <c r="E96" s="127" t="e">
        <v>#REF!</v>
      </c>
      <c r="F96" s="127">
        <v>272</v>
      </c>
      <c r="G96" s="127" t="e">
        <v>#REF!</v>
      </c>
      <c r="H96" s="127" t="e">
        <v>#REF!</v>
      </c>
      <c r="I96" s="127">
        <v>29</v>
      </c>
      <c r="J96" s="127" t="e">
        <v>#REF!</v>
      </c>
      <c r="K96" s="127" t="e">
        <v>#REF!</v>
      </c>
      <c r="L96" s="127">
        <v>26</v>
      </c>
      <c r="M96" s="127">
        <v>21</v>
      </c>
      <c r="N96" s="127" t="e">
        <v>#REF!</v>
      </c>
      <c r="O96" s="127" t="e">
        <v>#REF!</v>
      </c>
      <c r="P96" s="178">
        <v>0</v>
      </c>
      <c r="Q96" s="284" t="e">
        <v>#REF!</v>
      </c>
      <c r="R96" s="194" t="s">
        <v>122</v>
      </c>
    </row>
    <row r="97" spans="1:52" ht="14.6" thickBot="1" x14ac:dyDescent="0.4">
      <c r="A97" s="136"/>
      <c r="B97" s="306" t="s">
        <v>79</v>
      </c>
      <c r="C97" s="131">
        <v>1431</v>
      </c>
      <c r="D97" s="131">
        <v>1084</v>
      </c>
      <c r="E97" s="131" t="e">
        <v>#REF!</v>
      </c>
      <c r="F97" s="131">
        <v>261</v>
      </c>
      <c r="G97" s="131" t="e">
        <v>#REF!</v>
      </c>
      <c r="H97" s="131" t="e">
        <v>#REF!</v>
      </c>
      <c r="I97" s="131">
        <v>29</v>
      </c>
      <c r="J97" s="131" t="e">
        <v>#REF!</v>
      </c>
      <c r="K97" s="131" t="e">
        <v>#REF!</v>
      </c>
      <c r="L97" s="131">
        <v>18</v>
      </c>
      <c r="M97" s="131">
        <v>32</v>
      </c>
      <c r="N97" s="131" t="e">
        <v>#REF!</v>
      </c>
      <c r="O97" s="131" t="e">
        <v>#REF!</v>
      </c>
      <c r="P97" s="183">
        <v>1</v>
      </c>
      <c r="Q97" s="284" t="e">
        <v>#REF!</v>
      </c>
      <c r="R97" s="194" t="s">
        <v>122</v>
      </c>
    </row>
    <row r="101" spans="1:52" s="168" customFormat="1" ht="35.25" customHeight="1" thickBot="1" x14ac:dyDescent="0.4">
      <c r="A101" s="619" t="s">
        <v>159</v>
      </c>
      <c r="B101" s="619"/>
      <c r="C101" s="619"/>
      <c r="D101" s="619"/>
      <c r="E101" s="619"/>
      <c r="F101" s="619"/>
      <c r="G101" s="619"/>
      <c r="H101" s="619"/>
      <c r="I101" s="619"/>
      <c r="J101" s="619"/>
      <c r="K101" s="619"/>
      <c r="L101" s="619"/>
      <c r="M101" s="619"/>
      <c r="N101" s="619"/>
      <c r="O101" s="619"/>
      <c r="P101" s="619"/>
      <c r="W101" s="163"/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  <c r="AT101" s="162"/>
      <c r="AU101" s="162"/>
      <c r="AV101" s="162"/>
      <c r="AW101" s="162"/>
      <c r="AX101" s="162"/>
      <c r="AY101" s="162"/>
      <c r="AZ101" s="162"/>
    </row>
    <row r="102" spans="1:52" s="168" customFormat="1" ht="89.25" customHeight="1" thickBot="1" x14ac:dyDescent="0.4">
      <c r="A102" s="308" t="s">
        <v>1</v>
      </c>
      <c r="B102" s="309" t="s">
        <v>2</v>
      </c>
      <c r="C102" s="310" t="str">
        <f>$C$20</f>
        <v>Barn med tiltak i barne-vernet i alt</v>
      </c>
      <c r="D102" s="311" t="str">
        <f>$D$20</f>
        <v>Av disse med tiltak som ikke er plasserings-tiltak</v>
      </c>
      <c r="E102" s="320" t="s">
        <v>112</v>
      </c>
      <c r="F102" s="171" t="str">
        <f>$F$20</f>
        <v>Antall barn i foster-hjem</v>
      </c>
      <c r="G102" s="314" t="s">
        <v>112</v>
      </c>
      <c r="H102" s="320" t="s">
        <v>114</v>
      </c>
      <c r="I102" s="171" t="str">
        <f>$I$20</f>
        <v>Antall barn i familie-hjem</v>
      </c>
      <c r="J102" s="314" t="s">
        <v>112</v>
      </c>
      <c r="K102" s="312" t="s">
        <v>115</v>
      </c>
      <c r="L102" s="315" t="str">
        <f>$L$20</f>
        <v>Antall barn i beredskaps-hjem</v>
      </c>
      <c r="M102" s="311" t="str">
        <f>$M$20</f>
        <v>Antall barn i inst-itusjon</v>
      </c>
      <c r="N102" s="313" t="s">
        <v>112</v>
      </c>
      <c r="O102" s="312" t="s">
        <v>117</v>
      </c>
      <c r="P102" s="316" t="str">
        <f>$P$20</f>
        <v>Antall barn i hybel o.a.</v>
      </c>
      <c r="Q102" s="172" t="s">
        <v>112</v>
      </c>
      <c r="R102" s="120" t="s">
        <v>119</v>
      </c>
      <c r="W102" s="163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  <c r="AT102" s="162"/>
      <c r="AU102" s="162"/>
      <c r="AV102" s="162"/>
      <c r="AW102" s="162"/>
      <c r="AX102" s="162"/>
      <c r="AY102" s="162"/>
      <c r="AZ102" s="162"/>
    </row>
    <row r="103" spans="1:52" ht="15" customHeight="1" x14ac:dyDescent="0.35">
      <c r="A103" s="317">
        <v>1</v>
      </c>
      <c r="B103" s="122" t="s">
        <v>3</v>
      </c>
      <c r="C103" s="543">
        <v>124</v>
      </c>
      <c r="D103" s="578">
        <v>65</v>
      </c>
      <c r="E103" s="123" t="e">
        <v>#REF!</v>
      </c>
      <c r="F103" s="578">
        <v>42</v>
      </c>
      <c r="G103" s="123" t="e">
        <v>#REF!</v>
      </c>
      <c r="H103" s="123" t="e">
        <v>#REF!</v>
      </c>
      <c r="I103" s="578">
        <v>5</v>
      </c>
      <c r="J103" s="123" t="e">
        <v>#REF!</v>
      </c>
      <c r="K103" s="123" t="e">
        <v>#REF!</v>
      </c>
      <c r="L103" s="578">
        <v>2</v>
      </c>
      <c r="M103" s="578">
        <v>8</v>
      </c>
      <c r="N103" s="123" t="e">
        <v>#REF!</v>
      </c>
      <c r="O103" s="123" t="e">
        <v>#REF!</v>
      </c>
      <c r="P103" s="544">
        <v>2</v>
      </c>
      <c r="Q103" s="190" t="e">
        <v>#REF!</v>
      </c>
      <c r="R103" s="191" t="e">
        <v>#REF!</v>
      </c>
      <c r="T103" s="163">
        <v>0</v>
      </c>
    </row>
    <row r="104" spans="1:52" ht="12.75" customHeight="1" x14ac:dyDescent="0.35">
      <c r="A104" s="318">
        <v>2</v>
      </c>
      <c r="B104" s="125" t="s">
        <v>4</v>
      </c>
      <c r="C104" s="545">
        <v>103</v>
      </c>
      <c r="D104" s="550">
        <v>61</v>
      </c>
      <c r="E104" s="372" t="e">
        <v>#REF!</v>
      </c>
      <c r="F104" s="550">
        <v>25</v>
      </c>
      <c r="G104" s="372" t="e">
        <v>#REF!</v>
      </c>
      <c r="H104" s="372" t="e">
        <v>#REF!</v>
      </c>
      <c r="I104" s="550">
        <v>5</v>
      </c>
      <c r="J104" s="372" t="e">
        <v>#REF!</v>
      </c>
      <c r="K104" s="372" t="e">
        <v>#REF!</v>
      </c>
      <c r="L104" s="550">
        <v>1</v>
      </c>
      <c r="M104" s="550">
        <v>7</v>
      </c>
      <c r="N104" s="372" t="e">
        <v>#REF!</v>
      </c>
      <c r="O104" s="372" t="e">
        <v>#REF!</v>
      </c>
      <c r="P104" s="546">
        <v>4</v>
      </c>
      <c r="Q104" s="179" t="e">
        <v>#REF!</v>
      </c>
      <c r="R104" s="180" t="e">
        <v>#REF!</v>
      </c>
    </row>
    <row r="105" spans="1:52" x14ac:dyDescent="0.35">
      <c r="A105" s="318">
        <v>3</v>
      </c>
      <c r="B105" s="125" t="s">
        <v>5</v>
      </c>
      <c r="C105" s="545">
        <v>62</v>
      </c>
      <c r="D105" s="550">
        <v>32</v>
      </c>
      <c r="E105" s="372" t="e">
        <v>#REF!</v>
      </c>
      <c r="F105" s="550">
        <v>24</v>
      </c>
      <c r="G105" s="372" t="e">
        <v>#REF!</v>
      </c>
      <c r="H105" s="372" t="e">
        <v>#REF!</v>
      </c>
      <c r="I105" s="550">
        <v>1</v>
      </c>
      <c r="J105" s="372" t="e">
        <v>#REF!</v>
      </c>
      <c r="K105" s="372" t="e">
        <v>#REF!</v>
      </c>
      <c r="L105" s="550">
        <v>1</v>
      </c>
      <c r="M105" s="550">
        <v>4</v>
      </c>
      <c r="N105" s="372" t="e">
        <v>#REF!</v>
      </c>
      <c r="O105" s="372" t="e">
        <v>#REF!</v>
      </c>
      <c r="P105" s="546">
        <v>0</v>
      </c>
      <c r="Q105" s="179" t="e">
        <v>#REF!</v>
      </c>
      <c r="R105" s="180" t="e">
        <v>#REF!</v>
      </c>
    </row>
    <row r="106" spans="1:52" x14ac:dyDescent="0.35">
      <c r="A106" s="318">
        <v>4</v>
      </c>
      <c r="B106" s="125" t="s">
        <v>6</v>
      </c>
      <c r="C106" s="545">
        <v>40</v>
      </c>
      <c r="D106" s="550">
        <v>23</v>
      </c>
      <c r="E106" s="372" t="e">
        <v>#REF!</v>
      </c>
      <c r="F106" s="550">
        <v>10</v>
      </c>
      <c r="G106" s="372" t="e">
        <v>#REF!</v>
      </c>
      <c r="H106" s="372" t="e">
        <v>#REF!</v>
      </c>
      <c r="I106" s="550">
        <v>0</v>
      </c>
      <c r="J106" s="372" t="e">
        <v>#REF!</v>
      </c>
      <c r="K106" s="372" t="e">
        <v>#REF!</v>
      </c>
      <c r="L106" s="550">
        <v>0</v>
      </c>
      <c r="M106" s="550">
        <v>3</v>
      </c>
      <c r="N106" s="372" t="e">
        <v>#REF!</v>
      </c>
      <c r="O106" s="372" t="e">
        <v>#REF!</v>
      </c>
      <c r="P106" s="546">
        <v>4</v>
      </c>
      <c r="Q106" s="179" t="e">
        <v>#REF!</v>
      </c>
      <c r="R106" s="180" t="e">
        <v>#REF!</v>
      </c>
    </row>
    <row r="107" spans="1:52" x14ac:dyDescent="0.35">
      <c r="A107" s="318">
        <v>5</v>
      </c>
      <c r="B107" s="125" t="s">
        <v>7</v>
      </c>
      <c r="C107" s="545">
        <v>60</v>
      </c>
      <c r="D107" s="550">
        <v>44</v>
      </c>
      <c r="E107" s="372" t="e">
        <v>#REF!</v>
      </c>
      <c r="F107" s="550">
        <v>7</v>
      </c>
      <c r="G107" s="372" t="e">
        <v>#REF!</v>
      </c>
      <c r="H107" s="372" t="e">
        <v>#REF!</v>
      </c>
      <c r="I107" s="550">
        <v>6</v>
      </c>
      <c r="J107" s="372" t="e">
        <v>#REF!</v>
      </c>
      <c r="K107" s="372" t="e">
        <v>#REF!</v>
      </c>
      <c r="L107" s="550">
        <v>0</v>
      </c>
      <c r="M107" s="550">
        <v>3</v>
      </c>
      <c r="N107" s="372" t="e">
        <v>#REF!</v>
      </c>
      <c r="O107" s="372" t="e">
        <v>#REF!</v>
      </c>
      <c r="P107" s="546">
        <v>0</v>
      </c>
      <c r="Q107" s="179" t="e">
        <v>#REF!</v>
      </c>
      <c r="R107" s="180" t="e">
        <v>#REF!</v>
      </c>
    </row>
    <row r="108" spans="1:52" ht="20.25" customHeight="1" x14ac:dyDescent="0.35">
      <c r="A108" s="318">
        <v>6</v>
      </c>
      <c r="B108" s="125" t="s">
        <v>8</v>
      </c>
      <c r="C108" s="545">
        <v>30</v>
      </c>
      <c r="D108" s="550">
        <v>25</v>
      </c>
      <c r="E108" s="372" t="e">
        <v>#REF!</v>
      </c>
      <c r="F108" s="550">
        <v>4</v>
      </c>
      <c r="G108" s="372" t="e">
        <v>#REF!</v>
      </c>
      <c r="H108" s="372" t="e">
        <v>#REF!</v>
      </c>
      <c r="I108" s="550">
        <v>1</v>
      </c>
      <c r="J108" s="372" t="e">
        <v>#REF!</v>
      </c>
      <c r="K108" s="372" t="e">
        <v>#REF!</v>
      </c>
      <c r="L108" s="550">
        <v>0</v>
      </c>
      <c r="M108" s="550">
        <v>0</v>
      </c>
      <c r="N108" s="372" t="e">
        <v>#REF!</v>
      </c>
      <c r="O108" s="372" t="e">
        <v>#REF!</v>
      </c>
      <c r="P108" s="546">
        <v>0</v>
      </c>
      <c r="Q108" s="179" t="e">
        <v>#REF!</v>
      </c>
      <c r="R108" s="180" t="e">
        <v>#REF!</v>
      </c>
    </row>
    <row r="109" spans="1:52" x14ac:dyDescent="0.35">
      <c r="A109" s="318">
        <v>7</v>
      </c>
      <c r="B109" s="125" t="s">
        <v>9</v>
      </c>
      <c r="C109" s="545">
        <v>0</v>
      </c>
      <c r="D109" s="550">
        <v>21</v>
      </c>
      <c r="E109" s="372" t="e">
        <v>#REF!</v>
      </c>
      <c r="F109" s="550">
        <v>5</v>
      </c>
      <c r="G109" s="372" t="e">
        <v>#REF!</v>
      </c>
      <c r="H109" s="372" t="e">
        <v>#REF!</v>
      </c>
      <c r="I109" s="550">
        <v>1</v>
      </c>
      <c r="J109" s="372" t="e">
        <v>#REF!</v>
      </c>
      <c r="K109" s="372" t="e">
        <v>#REF!</v>
      </c>
      <c r="L109" s="550">
        <v>0</v>
      </c>
      <c r="M109" s="550">
        <v>2</v>
      </c>
      <c r="N109" s="372" t="e">
        <v>#REF!</v>
      </c>
      <c r="O109" s="372" t="e">
        <v>#REF!</v>
      </c>
      <c r="P109" s="546">
        <v>0</v>
      </c>
      <c r="Q109" s="179" t="e">
        <v>#REF!</v>
      </c>
      <c r="R109" s="180" t="e">
        <v>#REF!</v>
      </c>
    </row>
    <row r="110" spans="1:52" x14ac:dyDescent="0.35">
      <c r="A110" s="318">
        <v>8</v>
      </c>
      <c r="B110" s="125" t="s">
        <v>10</v>
      </c>
      <c r="C110" s="545">
        <v>42</v>
      </c>
      <c r="D110" s="550">
        <v>26</v>
      </c>
      <c r="E110" s="372" t="e">
        <v>#REF!</v>
      </c>
      <c r="F110" s="550">
        <v>8</v>
      </c>
      <c r="G110" s="372" t="e">
        <v>#REF!</v>
      </c>
      <c r="H110" s="372" t="e">
        <v>#REF!</v>
      </c>
      <c r="I110" s="550">
        <v>5</v>
      </c>
      <c r="J110" s="372" t="e">
        <v>#REF!</v>
      </c>
      <c r="K110" s="372" t="e">
        <v>#REF!</v>
      </c>
      <c r="L110" s="550">
        <v>0</v>
      </c>
      <c r="M110" s="550">
        <v>2</v>
      </c>
      <c r="N110" s="372" t="e">
        <v>#REF!</v>
      </c>
      <c r="O110" s="372" t="e">
        <v>#REF!</v>
      </c>
      <c r="P110" s="546">
        <v>1</v>
      </c>
      <c r="Q110" s="179" t="e">
        <v>#REF!</v>
      </c>
      <c r="R110" s="180" t="e">
        <v>#REF!</v>
      </c>
    </row>
    <row r="111" spans="1:52" x14ac:dyDescent="0.35">
      <c r="A111" s="318">
        <v>9</v>
      </c>
      <c r="B111" s="125" t="s">
        <v>11</v>
      </c>
      <c r="C111" s="545">
        <v>80</v>
      </c>
      <c r="D111" s="550">
        <v>59</v>
      </c>
      <c r="E111" s="372" t="e">
        <v>#REF!</v>
      </c>
      <c r="F111" s="550">
        <v>14</v>
      </c>
      <c r="G111" s="372" t="e">
        <v>#REF!</v>
      </c>
      <c r="H111" s="372" t="e">
        <v>#REF!</v>
      </c>
      <c r="I111" s="550">
        <v>3</v>
      </c>
      <c r="J111" s="372" t="e">
        <v>#REF!</v>
      </c>
      <c r="K111" s="372" t="e">
        <v>#REF!</v>
      </c>
      <c r="L111" s="550">
        <v>3</v>
      </c>
      <c r="M111" s="550">
        <v>1</v>
      </c>
      <c r="N111" s="372" t="e">
        <v>#REF!</v>
      </c>
      <c r="O111" s="372" t="e">
        <v>#REF!</v>
      </c>
      <c r="P111" s="546">
        <v>0</v>
      </c>
      <c r="Q111" s="179" t="e">
        <v>#REF!</v>
      </c>
      <c r="R111" s="180" t="e">
        <v>#REF!</v>
      </c>
    </row>
    <row r="112" spans="1:52" x14ac:dyDescent="0.35">
      <c r="A112" s="318">
        <v>10</v>
      </c>
      <c r="B112" s="125" t="s">
        <v>12</v>
      </c>
      <c r="C112" s="545">
        <v>99</v>
      </c>
      <c r="D112" s="550">
        <v>61</v>
      </c>
      <c r="E112" s="372" t="e">
        <v>#REF!</v>
      </c>
      <c r="F112" s="550">
        <v>31</v>
      </c>
      <c r="G112" s="372" t="e">
        <v>#REF!</v>
      </c>
      <c r="H112" s="372" t="e">
        <v>#REF!</v>
      </c>
      <c r="I112" s="550">
        <v>0</v>
      </c>
      <c r="J112" s="372" t="e">
        <v>#REF!</v>
      </c>
      <c r="K112" s="372" t="e">
        <v>#REF!</v>
      </c>
      <c r="L112" s="550">
        <v>2</v>
      </c>
      <c r="M112" s="550">
        <v>2</v>
      </c>
      <c r="N112" s="372" t="e">
        <v>#REF!</v>
      </c>
      <c r="O112" s="372" t="e">
        <v>#REF!</v>
      </c>
      <c r="P112" s="546">
        <v>3</v>
      </c>
      <c r="Q112" s="179" t="e">
        <v>#REF!</v>
      </c>
      <c r="R112" s="180" t="e">
        <v>#REF!</v>
      </c>
    </row>
    <row r="113" spans="1:52" ht="20.25" customHeight="1" x14ac:dyDescent="0.35">
      <c r="A113" s="318">
        <v>11</v>
      </c>
      <c r="B113" s="125" t="s">
        <v>13</v>
      </c>
      <c r="C113" s="545">
        <v>91</v>
      </c>
      <c r="D113" s="550">
        <v>57</v>
      </c>
      <c r="E113" s="372" t="e">
        <v>#REF!</v>
      </c>
      <c r="F113" s="550">
        <v>24</v>
      </c>
      <c r="G113" s="372" t="e">
        <v>#REF!</v>
      </c>
      <c r="H113" s="372" t="e">
        <v>#REF!</v>
      </c>
      <c r="I113" s="550">
        <v>6</v>
      </c>
      <c r="J113" s="372" t="e">
        <v>#REF!</v>
      </c>
      <c r="K113" s="372" t="e">
        <v>#REF!</v>
      </c>
      <c r="L113" s="550">
        <v>0</v>
      </c>
      <c r="M113" s="550">
        <v>4</v>
      </c>
      <c r="N113" s="372" t="e">
        <v>#REF!</v>
      </c>
      <c r="O113" s="372" t="e">
        <v>#REF!</v>
      </c>
      <c r="P113" s="546">
        <v>0</v>
      </c>
      <c r="Q113" s="179" t="e">
        <v>#REF!</v>
      </c>
      <c r="R113" s="180" t="e">
        <v>#REF!</v>
      </c>
    </row>
    <row r="114" spans="1:52" x14ac:dyDescent="0.35">
      <c r="A114" s="318">
        <v>12</v>
      </c>
      <c r="B114" s="125" t="s">
        <v>14</v>
      </c>
      <c r="C114" s="545">
        <v>123</v>
      </c>
      <c r="D114" s="550">
        <v>74</v>
      </c>
      <c r="E114" s="372" t="e">
        <v>#REF!</v>
      </c>
      <c r="F114" s="550">
        <v>23</v>
      </c>
      <c r="G114" s="372" t="e">
        <v>#REF!</v>
      </c>
      <c r="H114" s="372" t="e">
        <v>#REF!</v>
      </c>
      <c r="I114" s="550">
        <v>7</v>
      </c>
      <c r="J114" s="372" t="e">
        <v>#REF!</v>
      </c>
      <c r="K114" s="372" t="e">
        <v>#REF!</v>
      </c>
      <c r="L114" s="550">
        <v>1</v>
      </c>
      <c r="M114" s="550">
        <v>18</v>
      </c>
      <c r="N114" s="372" t="e">
        <v>#REF!</v>
      </c>
      <c r="O114" s="372" t="e">
        <v>#REF!</v>
      </c>
      <c r="P114" s="546">
        <v>0</v>
      </c>
      <c r="Q114" s="179" t="e">
        <v>#REF!</v>
      </c>
      <c r="R114" s="180" t="e">
        <v>#REF!</v>
      </c>
    </row>
    <row r="115" spans="1:52" x14ac:dyDescent="0.35">
      <c r="A115" s="318">
        <v>13</v>
      </c>
      <c r="B115" s="125" t="s">
        <v>15</v>
      </c>
      <c r="C115" s="545">
        <v>77</v>
      </c>
      <c r="D115" s="550">
        <v>38</v>
      </c>
      <c r="E115" s="372" t="e">
        <v>#REF!</v>
      </c>
      <c r="F115" s="550">
        <v>18</v>
      </c>
      <c r="G115" s="372" t="e">
        <v>#REF!</v>
      </c>
      <c r="H115" s="372" t="e">
        <v>#REF!</v>
      </c>
      <c r="I115" s="550">
        <v>5</v>
      </c>
      <c r="J115" s="372" t="e">
        <v>#REF!</v>
      </c>
      <c r="K115" s="372" t="e">
        <v>#REF!</v>
      </c>
      <c r="L115" s="550">
        <v>6</v>
      </c>
      <c r="M115" s="550">
        <v>6</v>
      </c>
      <c r="N115" s="372" t="e">
        <v>#REF!</v>
      </c>
      <c r="O115" s="372" t="e">
        <v>#REF!</v>
      </c>
      <c r="P115" s="546">
        <v>4</v>
      </c>
      <c r="Q115" s="179" t="e">
        <v>#REF!</v>
      </c>
      <c r="R115" s="180" t="e">
        <v>#REF!</v>
      </c>
    </row>
    <row r="116" spans="1:52" x14ac:dyDescent="0.35">
      <c r="A116" s="318">
        <v>14</v>
      </c>
      <c r="B116" s="125" t="s">
        <v>16</v>
      </c>
      <c r="C116" s="545">
        <v>54</v>
      </c>
      <c r="D116" s="550">
        <v>30</v>
      </c>
      <c r="E116" s="372" t="e">
        <v>#REF!</v>
      </c>
      <c r="F116" s="550">
        <v>11</v>
      </c>
      <c r="G116" s="372" t="e">
        <v>#REF!</v>
      </c>
      <c r="H116" s="372" t="e">
        <v>#REF!</v>
      </c>
      <c r="I116" s="550">
        <v>6</v>
      </c>
      <c r="J116" s="372" t="e">
        <v>#REF!</v>
      </c>
      <c r="K116" s="372" t="e">
        <v>#REF!</v>
      </c>
      <c r="L116" s="550">
        <v>0</v>
      </c>
      <c r="M116" s="550">
        <v>4</v>
      </c>
      <c r="N116" s="372" t="e">
        <v>#REF!</v>
      </c>
      <c r="O116" s="372" t="e">
        <v>#REF!</v>
      </c>
      <c r="P116" s="546">
        <v>3</v>
      </c>
      <c r="Q116" s="179" t="e">
        <v>#REF!</v>
      </c>
      <c r="R116" s="180" t="e">
        <v>#REF!</v>
      </c>
      <c r="AD116" s="162" t="s">
        <v>77</v>
      </c>
    </row>
    <row r="117" spans="1:52" ht="15" customHeight="1" thickBot="1" x14ac:dyDescent="0.4">
      <c r="A117" s="321">
        <v>15</v>
      </c>
      <c r="B117" s="322" t="s">
        <v>17</v>
      </c>
      <c r="C117" s="547">
        <v>172</v>
      </c>
      <c r="D117" s="579">
        <v>118</v>
      </c>
      <c r="E117" s="406" t="e">
        <v>#REF!</v>
      </c>
      <c r="F117" s="579">
        <v>27</v>
      </c>
      <c r="G117" s="406" t="e">
        <v>#REF!</v>
      </c>
      <c r="H117" s="406" t="e">
        <v>#REF!</v>
      </c>
      <c r="I117" s="579">
        <v>4</v>
      </c>
      <c r="J117" s="406" t="e">
        <v>#REF!</v>
      </c>
      <c r="K117" s="406" t="e">
        <v>#REF!</v>
      </c>
      <c r="L117" s="579">
        <v>4</v>
      </c>
      <c r="M117" s="579">
        <v>16</v>
      </c>
      <c r="N117" s="406" t="e">
        <v>#REF!</v>
      </c>
      <c r="O117" s="406" t="e">
        <v>#REF!</v>
      </c>
      <c r="P117" s="548">
        <v>3</v>
      </c>
      <c r="Q117" s="192" t="e">
        <v>#REF!</v>
      </c>
      <c r="R117" s="193" t="e">
        <v>#REF!</v>
      </c>
    </row>
    <row r="118" spans="1:52" s="133" customFormat="1" ht="14.6" thickBot="1" x14ac:dyDescent="0.4">
      <c r="A118" s="274"/>
      <c r="B118" s="305" t="s">
        <v>200</v>
      </c>
      <c r="C118" s="404">
        <f>SUM(C103:C117)</f>
        <v>1157</v>
      </c>
      <c r="D118" s="404">
        <f t="shared" ref="D118" si="33">SUM(D103:D117)</f>
        <v>734</v>
      </c>
      <c r="E118" s="404" t="e">
        <f t="shared" ref="E118" si="34">SUM(E103:E117)</f>
        <v>#REF!</v>
      </c>
      <c r="F118" s="404">
        <f t="shared" ref="F118" si="35">SUM(F103:F117)</f>
        <v>273</v>
      </c>
      <c r="G118" s="404" t="e">
        <f t="shared" ref="G118" si="36">SUM(G103:G117)</f>
        <v>#REF!</v>
      </c>
      <c r="H118" s="404" t="e">
        <f t="shared" ref="H118" si="37">SUM(H103:H117)</f>
        <v>#REF!</v>
      </c>
      <c r="I118" s="404">
        <f t="shared" ref="I118" si="38">SUM(I103:I117)</f>
        <v>55</v>
      </c>
      <c r="J118" s="404" t="e">
        <f t="shared" ref="J118" si="39">SUM(J103:J117)</f>
        <v>#REF!</v>
      </c>
      <c r="K118" s="404" t="e">
        <f t="shared" ref="K118" si="40">SUM(K103:K117)</f>
        <v>#REF!</v>
      </c>
      <c r="L118" s="404">
        <f t="shared" ref="L118" si="41">SUM(L103:L117)</f>
        <v>20</v>
      </c>
      <c r="M118" s="404">
        <f t="shared" ref="M118" si="42">SUM(M103:M117)</f>
        <v>80</v>
      </c>
      <c r="N118" s="404" t="e">
        <f t="shared" ref="N118" si="43">SUM(N103:N117)</f>
        <v>#REF!</v>
      </c>
      <c r="O118" s="404" t="e">
        <f t="shared" ref="O118" si="44">SUM(O103:O117)</f>
        <v>#REF!</v>
      </c>
      <c r="P118" s="403">
        <f t="shared" ref="P118" si="45">SUM(P103:P117)</f>
        <v>24</v>
      </c>
      <c r="Q118" s="289" t="e">
        <v>#REF!</v>
      </c>
      <c r="R118" s="195" t="s">
        <v>122</v>
      </c>
      <c r="S118" s="187"/>
      <c r="T118" s="187"/>
      <c r="U118" s="187"/>
      <c r="W118" s="163"/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</row>
    <row r="119" spans="1:52" ht="14.6" thickBot="1" x14ac:dyDescent="0.4">
      <c r="A119" s="248"/>
      <c r="B119" s="371" t="s">
        <v>192</v>
      </c>
      <c r="C119" s="372">
        <v>1257</v>
      </c>
      <c r="D119" s="372">
        <v>793</v>
      </c>
      <c r="E119" s="372" t="e">
        <v>#REF!</v>
      </c>
      <c r="F119" s="372">
        <v>285</v>
      </c>
      <c r="G119" s="372" t="e">
        <v>#REF!</v>
      </c>
      <c r="H119" s="372" t="e">
        <v>#REF!</v>
      </c>
      <c r="I119" s="372">
        <v>54</v>
      </c>
      <c r="J119" s="372" t="e">
        <v>#REF!</v>
      </c>
      <c r="K119" s="372" t="e">
        <v>#REF!</v>
      </c>
      <c r="L119" s="372">
        <v>16</v>
      </c>
      <c r="M119" s="372">
        <v>80</v>
      </c>
      <c r="N119" s="372" t="e">
        <v>#REF!</v>
      </c>
      <c r="O119" s="372" t="e">
        <v>#REF!</v>
      </c>
      <c r="P119" s="364">
        <v>31</v>
      </c>
      <c r="Q119" s="284" t="e">
        <v>#REF!</v>
      </c>
      <c r="R119" s="194" t="s">
        <v>122</v>
      </c>
    </row>
    <row r="120" spans="1:52" ht="14.6" thickBot="1" x14ac:dyDescent="0.4">
      <c r="A120" s="248"/>
      <c r="B120" s="371" t="s">
        <v>179</v>
      </c>
      <c r="C120" s="372">
        <v>1297</v>
      </c>
      <c r="D120" s="372">
        <v>810</v>
      </c>
      <c r="E120" s="372" t="e">
        <v>#REF!</v>
      </c>
      <c r="F120" s="372">
        <v>291</v>
      </c>
      <c r="G120" s="372" t="e">
        <v>#REF!</v>
      </c>
      <c r="H120" s="372" t="e">
        <v>#REF!</v>
      </c>
      <c r="I120" s="372">
        <v>51</v>
      </c>
      <c r="J120" s="372" t="e">
        <v>#REF!</v>
      </c>
      <c r="K120" s="372" t="e">
        <v>#REF!</v>
      </c>
      <c r="L120" s="372">
        <v>23</v>
      </c>
      <c r="M120" s="372">
        <v>82</v>
      </c>
      <c r="N120" s="372" t="e">
        <v>#REF!</v>
      </c>
      <c r="O120" s="372" t="e">
        <v>#REF!</v>
      </c>
      <c r="P120" s="364">
        <v>40</v>
      </c>
      <c r="Q120" s="284" t="e">
        <v>#REF!</v>
      </c>
      <c r="R120" s="194" t="s">
        <v>122</v>
      </c>
    </row>
    <row r="121" spans="1:52" ht="14.6" thickBot="1" x14ac:dyDescent="0.4">
      <c r="A121" s="248"/>
      <c r="B121" s="371" t="s">
        <v>174</v>
      </c>
      <c r="C121" s="372">
        <v>1274</v>
      </c>
      <c r="D121" s="372">
        <v>756</v>
      </c>
      <c r="E121" s="372" t="e">
        <v>#REF!</v>
      </c>
      <c r="F121" s="372">
        <v>295</v>
      </c>
      <c r="G121" s="372" t="e">
        <v>#REF!</v>
      </c>
      <c r="H121" s="372" t="e">
        <v>#REF!</v>
      </c>
      <c r="I121" s="372">
        <v>49</v>
      </c>
      <c r="J121" s="372" t="e">
        <v>#REF!</v>
      </c>
      <c r="K121" s="372" t="e">
        <v>#REF!</v>
      </c>
      <c r="L121" s="372">
        <v>11</v>
      </c>
      <c r="M121" s="372">
        <v>113</v>
      </c>
      <c r="N121" s="372" t="e">
        <v>#REF!</v>
      </c>
      <c r="O121" s="372" t="e">
        <v>#REF!</v>
      </c>
      <c r="P121" s="364">
        <v>49</v>
      </c>
      <c r="Q121" s="284" t="e">
        <v>#REF!</v>
      </c>
      <c r="R121" s="194" t="s">
        <v>122</v>
      </c>
    </row>
    <row r="122" spans="1:52" ht="14.6" thickBot="1" x14ac:dyDescent="0.4">
      <c r="A122" s="248"/>
      <c r="B122" s="371" t="s">
        <v>170</v>
      </c>
      <c r="C122" s="372">
        <v>1213</v>
      </c>
      <c r="D122" s="372">
        <v>680</v>
      </c>
      <c r="E122" s="372" t="e">
        <v>#REF!</v>
      </c>
      <c r="F122" s="372">
        <v>290</v>
      </c>
      <c r="G122" s="372" t="e">
        <v>#REF!</v>
      </c>
      <c r="H122" s="372" t="e">
        <v>#REF!</v>
      </c>
      <c r="I122" s="372">
        <v>56</v>
      </c>
      <c r="J122" s="372" t="e">
        <v>#REF!</v>
      </c>
      <c r="K122" s="372" t="e">
        <v>#REF!</v>
      </c>
      <c r="L122" s="372">
        <v>13</v>
      </c>
      <c r="M122" s="372">
        <v>115</v>
      </c>
      <c r="N122" s="372" t="e">
        <v>#REF!</v>
      </c>
      <c r="O122" s="372" t="e">
        <v>#REF!</v>
      </c>
      <c r="P122" s="364">
        <v>65</v>
      </c>
      <c r="Q122" s="284" t="e">
        <v>#REF!</v>
      </c>
      <c r="R122" s="194" t="s">
        <v>122</v>
      </c>
    </row>
    <row r="123" spans="1:52" ht="14.6" thickBot="1" x14ac:dyDescent="0.4">
      <c r="A123" s="248"/>
      <c r="B123" s="371" t="s">
        <v>165</v>
      </c>
      <c r="C123" s="372">
        <v>1139</v>
      </c>
      <c r="D123" s="372">
        <v>668</v>
      </c>
      <c r="E123" s="372" t="e">
        <v>#REF!</v>
      </c>
      <c r="F123" s="372">
        <v>273</v>
      </c>
      <c r="G123" s="372" t="e">
        <v>#REF!</v>
      </c>
      <c r="H123" s="372" t="e">
        <v>#REF!</v>
      </c>
      <c r="I123" s="372">
        <v>51</v>
      </c>
      <c r="J123" s="372" t="e">
        <v>#REF!</v>
      </c>
      <c r="K123" s="372" t="e">
        <v>#REF!</v>
      </c>
      <c r="L123" s="372">
        <v>12</v>
      </c>
      <c r="M123" s="372">
        <v>104</v>
      </c>
      <c r="N123" s="372" t="e">
        <v>#REF!</v>
      </c>
      <c r="O123" s="372" t="e">
        <v>#REF!</v>
      </c>
      <c r="P123" s="364">
        <v>33</v>
      </c>
      <c r="Q123" s="284" t="e">
        <v>#REF!</v>
      </c>
      <c r="R123" s="194" t="s">
        <v>122</v>
      </c>
    </row>
    <row r="124" spans="1:52" ht="14.6" thickBot="1" x14ac:dyDescent="0.4">
      <c r="A124" s="135"/>
      <c r="B124" s="304" t="s">
        <v>134</v>
      </c>
      <c r="C124" s="127">
        <v>1102</v>
      </c>
      <c r="D124" s="127">
        <v>643</v>
      </c>
      <c r="E124" s="127" t="e">
        <v>#REF!</v>
      </c>
      <c r="F124" s="127">
        <v>270</v>
      </c>
      <c r="G124" s="127" t="e">
        <v>#REF!</v>
      </c>
      <c r="H124" s="127" t="e">
        <v>#REF!</v>
      </c>
      <c r="I124" s="127">
        <v>43</v>
      </c>
      <c r="J124" s="127" t="e">
        <v>#REF!</v>
      </c>
      <c r="K124" s="127" t="e">
        <v>#REF!</v>
      </c>
      <c r="L124" s="127">
        <v>9</v>
      </c>
      <c r="M124" s="127">
        <v>109</v>
      </c>
      <c r="N124" s="127" t="e">
        <v>#REF!</v>
      </c>
      <c r="O124" s="127" t="e">
        <v>#REF!</v>
      </c>
      <c r="P124" s="178">
        <v>29</v>
      </c>
      <c r="Q124" s="284" t="e">
        <v>#REF!</v>
      </c>
      <c r="R124" s="194" t="s">
        <v>122</v>
      </c>
    </row>
    <row r="125" spans="1:52" ht="14.6" thickBot="1" x14ac:dyDescent="0.4">
      <c r="A125" s="136"/>
      <c r="B125" s="306" t="s">
        <v>79</v>
      </c>
      <c r="C125" s="131">
        <v>1124</v>
      </c>
      <c r="D125" s="131">
        <v>646</v>
      </c>
      <c r="E125" s="131" t="e">
        <v>#REF!</v>
      </c>
      <c r="F125" s="131">
        <v>277</v>
      </c>
      <c r="G125" s="131" t="e">
        <v>#REF!</v>
      </c>
      <c r="H125" s="131" t="e">
        <v>#REF!</v>
      </c>
      <c r="I125" s="131">
        <v>39</v>
      </c>
      <c r="J125" s="131" t="e">
        <v>#REF!</v>
      </c>
      <c r="K125" s="131" t="e">
        <v>#REF!</v>
      </c>
      <c r="L125" s="131">
        <v>2</v>
      </c>
      <c r="M125" s="131">
        <v>123</v>
      </c>
      <c r="N125" s="131" t="e">
        <v>#REF!</v>
      </c>
      <c r="O125" s="131" t="e">
        <v>#REF!</v>
      </c>
      <c r="P125" s="183">
        <v>30</v>
      </c>
      <c r="Q125" s="284" t="e">
        <v>#REF!</v>
      </c>
      <c r="R125" s="194" t="s">
        <v>122</v>
      </c>
    </row>
    <row r="128" spans="1:52" s="168" customFormat="1" ht="31.5" customHeight="1" thickBot="1" x14ac:dyDescent="0.4">
      <c r="A128" s="618" t="s">
        <v>160</v>
      </c>
      <c r="B128" s="618"/>
      <c r="C128" s="618"/>
      <c r="D128" s="618"/>
      <c r="E128" s="618"/>
      <c r="F128" s="618"/>
      <c r="G128" s="618"/>
      <c r="H128" s="618"/>
      <c r="I128" s="618"/>
      <c r="J128" s="618"/>
      <c r="K128" s="618"/>
      <c r="L128" s="618"/>
      <c r="M128" s="618"/>
      <c r="N128" s="618"/>
      <c r="O128" s="618"/>
      <c r="P128" s="618"/>
      <c r="W128" s="163"/>
      <c r="X128" s="162"/>
      <c r="Y128" s="162"/>
      <c r="Z128" s="162"/>
      <c r="AA128" s="162"/>
      <c r="AB128" s="162"/>
      <c r="AC128" s="162"/>
      <c r="AD128" s="162"/>
      <c r="AE128" s="162"/>
      <c r="AF128" s="162"/>
      <c r="AG128" s="162"/>
      <c r="AH128" s="162"/>
      <c r="AI128" s="162"/>
      <c r="AJ128" s="162"/>
      <c r="AK128" s="162"/>
      <c r="AL128" s="162"/>
      <c r="AM128" s="162"/>
      <c r="AN128" s="162"/>
      <c r="AO128" s="162"/>
      <c r="AP128" s="162"/>
      <c r="AQ128" s="162"/>
      <c r="AR128" s="162"/>
      <c r="AS128" s="162"/>
      <c r="AT128" s="162"/>
      <c r="AU128" s="162"/>
      <c r="AV128" s="162"/>
      <c r="AW128" s="162"/>
      <c r="AX128" s="162"/>
      <c r="AY128" s="162"/>
      <c r="AZ128" s="162"/>
    </row>
    <row r="129" spans="1:52" s="168" customFormat="1" ht="88.5" customHeight="1" thickBot="1" x14ac:dyDescent="0.4">
      <c r="A129" s="308" t="s">
        <v>1</v>
      </c>
      <c r="B129" s="309" t="s">
        <v>2</v>
      </c>
      <c r="C129" s="310" t="str">
        <f>$C$20</f>
        <v>Barn med tiltak i barne-vernet i alt</v>
      </c>
      <c r="D129" s="311" t="str">
        <f>$D$20</f>
        <v>Av disse med tiltak som ikke er plasserings-tiltak</v>
      </c>
      <c r="E129" s="320" t="s">
        <v>112</v>
      </c>
      <c r="F129" s="171" t="str">
        <f>$F$20</f>
        <v>Antall barn i foster-hjem</v>
      </c>
      <c r="G129" s="314" t="s">
        <v>112</v>
      </c>
      <c r="H129" s="320" t="s">
        <v>114</v>
      </c>
      <c r="I129" s="171" t="str">
        <f>$I$20</f>
        <v>Antall barn i familie-hjem</v>
      </c>
      <c r="J129" s="314" t="s">
        <v>112</v>
      </c>
      <c r="K129" s="312" t="s">
        <v>115</v>
      </c>
      <c r="L129" s="315" t="str">
        <f>$L$20</f>
        <v>Antall barn i beredskaps-hjem</v>
      </c>
      <c r="M129" s="311" t="str">
        <f>$M$20</f>
        <v>Antall barn i inst-itusjon</v>
      </c>
      <c r="N129" s="313" t="s">
        <v>112</v>
      </c>
      <c r="O129" s="312" t="s">
        <v>117</v>
      </c>
      <c r="P129" s="316" t="str">
        <f>$P$20</f>
        <v>Antall barn i hybel o.a.</v>
      </c>
      <c r="Q129" s="172" t="s">
        <v>112</v>
      </c>
      <c r="R129" s="120" t="s">
        <v>119</v>
      </c>
      <c r="W129" s="163"/>
      <c r="X129" s="162"/>
      <c r="Y129" s="162"/>
      <c r="Z129" s="162"/>
      <c r="AA129" s="162"/>
      <c r="AB129" s="162"/>
      <c r="AC129" s="162"/>
      <c r="AD129" s="162"/>
      <c r="AE129" s="162"/>
      <c r="AF129" s="162"/>
      <c r="AG129" s="162"/>
      <c r="AH129" s="162"/>
      <c r="AI129" s="162"/>
      <c r="AJ129" s="162"/>
      <c r="AK129" s="162"/>
      <c r="AL129" s="162"/>
      <c r="AM129" s="162"/>
      <c r="AN129" s="162"/>
      <c r="AO129" s="162"/>
      <c r="AP129" s="162"/>
      <c r="AQ129" s="162"/>
      <c r="AR129" s="162"/>
      <c r="AS129" s="162"/>
      <c r="AT129" s="162"/>
      <c r="AU129" s="162"/>
      <c r="AV129" s="162"/>
      <c r="AW129" s="162"/>
      <c r="AX129" s="162"/>
      <c r="AY129" s="162"/>
      <c r="AZ129" s="162"/>
    </row>
    <row r="130" spans="1:52" ht="15" customHeight="1" x14ac:dyDescent="0.35">
      <c r="A130" s="317">
        <v>1</v>
      </c>
      <c r="B130" s="122" t="s">
        <v>3</v>
      </c>
      <c r="C130" s="543">
        <v>68</v>
      </c>
      <c r="D130" s="578">
        <v>18</v>
      </c>
      <c r="E130" s="123" t="e">
        <v>#REF!</v>
      </c>
      <c r="F130" s="578">
        <v>23</v>
      </c>
      <c r="G130" s="123" t="e">
        <v>#REF!</v>
      </c>
      <c r="H130" s="123" t="e">
        <v>#REF!</v>
      </c>
      <c r="I130" s="578">
        <v>0</v>
      </c>
      <c r="J130" s="123" t="e">
        <v>#REF!</v>
      </c>
      <c r="K130" s="123" t="e">
        <v>#REF!</v>
      </c>
      <c r="L130" s="578">
        <v>0</v>
      </c>
      <c r="M130" s="578">
        <v>0</v>
      </c>
      <c r="N130" s="123" t="e">
        <v>#REF!</v>
      </c>
      <c r="O130" s="123" t="e">
        <v>#REF!</v>
      </c>
      <c r="P130" s="544">
        <v>27</v>
      </c>
      <c r="Q130" s="190" t="e">
        <v>#REF!</v>
      </c>
      <c r="R130" s="191" t="e">
        <v>#REF!</v>
      </c>
    </row>
    <row r="131" spans="1:52" ht="12.75" customHeight="1" x14ac:dyDescent="0.35">
      <c r="A131" s="318">
        <v>2</v>
      </c>
      <c r="B131" s="125" t="s">
        <v>4</v>
      </c>
      <c r="C131" s="545">
        <v>36</v>
      </c>
      <c r="D131" s="550">
        <v>16</v>
      </c>
      <c r="E131" s="372" t="e">
        <v>#REF!</v>
      </c>
      <c r="F131" s="550">
        <v>6</v>
      </c>
      <c r="G131" s="372" t="e">
        <v>#REF!</v>
      </c>
      <c r="H131" s="372" t="e">
        <v>#REF!</v>
      </c>
      <c r="I131" s="550">
        <v>1</v>
      </c>
      <c r="J131" s="372" t="e">
        <v>#REF!</v>
      </c>
      <c r="K131" s="372" t="e">
        <v>#REF!</v>
      </c>
      <c r="L131" s="550">
        <v>0</v>
      </c>
      <c r="M131" s="550">
        <v>0</v>
      </c>
      <c r="N131" s="372" t="e">
        <v>#REF!</v>
      </c>
      <c r="O131" s="372" t="e">
        <v>#REF!</v>
      </c>
      <c r="P131" s="546">
        <v>13</v>
      </c>
      <c r="Q131" s="179" t="e">
        <v>#REF!</v>
      </c>
      <c r="R131" s="180" t="e">
        <v>#REF!</v>
      </c>
    </row>
    <row r="132" spans="1:52" x14ac:dyDescent="0.35">
      <c r="A132" s="318">
        <v>3</v>
      </c>
      <c r="B132" s="125" t="s">
        <v>5</v>
      </c>
      <c r="C132" s="545">
        <v>36</v>
      </c>
      <c r="D132" s="550">
        <v>10</v>
      </c>
      <c r="E132" s="372" t="e">
        <v>#REF!</v>
      </c>
      <c r="F132" s="550">
        <v>10</v>
      </c>
      <c r="G132" s="372" t="e">
        <v>#REF!</v>
      </c>
      <c r="H132" s="372" t="e">
        <v>#REF!</v>
      </c>
      <c r="I132" s="550">
        <v>0</v>
      </c>
      <c r="J132" s="372" t="e">
        <v>#REF!</v>
      </c>
      <c r="K132" s="372" t="e">
        <v>#REF!</v>
      </c>
      <c r="L132" s="550">
        <v>0</v>
      </c>
      <c r="M132" s="550">
        <v>2</v>
      </c>
      <c r="N132" s="372" t="e">
        <v>#REF!</v>
      </c>
      <c r="O132" s="372" t="e">
        <v>#REF!</v>
      </c>
      <c r="P132" s="546">
        <v>14</v>
      </c>
      <c r="Q132" s="179" t="e">
        <v>#REF!</v>
      </c>
      <c r="R132" s="180" t="e">
        <v>#REF!</v>
      </c>
    </row>
    <row r="133" spans="1:52" x14ac:dyDescent="0.35">
      <c r="A133" s="318">
        <v>4</v>
      </c>
      <c r="B133" s="125" t="s">
        <v>6</v>
      </c>
      <c r="C133" s="545">
        <v>30</v>
      </c>
      <c r="D133" s="550">
        <v>4</v>
      </c>
      <c r="E133" s="372" t="e">
        <v>#REF!</v>
      </c>
      <c r="F133" s="550">
        <v>8</v>
      </c>
      <c r="G133" s="372" t="e">
        <v>#REF!</v>
      </c>
      <c r="H133" s="372" t="e">
        <v>#REF!</v>
      </c>
      <c r="I133" s="550">
        <v>0</v>
      </c>
      <c r="J133" s="372" t="e">
        <v>#REF!</v>
      </c>
      <c r="K133" s="372" t="e">
        <v>#REF!</v>
      </c>
      <c r="L133" s="550">
        <v>0</v>
      </c>
      <c r="M133" s="550">
        <v>1</v>
      </c>
      <c r="N133" s="372" t="e">
        <v>#REF!</v>
      </c>
      <c r="O133" s="372" t="e">
        <v>#REF!</v>
      </c>
      <c r="P133" s="546">
        <v>17</v>
      </c>
      <c r="Q133" s="179" t="e">
        <v>#REF!</v>
      </c>
      <c r="R133" s="180" t="e">
        <v>#REF!</v>
      </c>
    </row>
    <row r="134" spans="1:52" x14ac:dyDescent="0.35">
      <c r="A134" s="318">
        <v>5</v>
      </c>
      <c r="B134" s="125" t="s">
        <v>7</v>
      </c>
      <c r="C134" s="545">
        <v>39</v>
      </c>
      <c r="D134" s="550">
        <v>14</v>
      </c>
      <c r="E134" s="372" t="e">
        <v>#REF!</v>
      </c>
      <c r="F134" s="550">
        <v>6</v>
      </c>
      <c r="G134" s="372" t="e">
        <v>#REF!</v>
      </c>
      <c r="H134" s="372" t="e">
        <v>#REF!</v>
      </c>
      <c r="I134" s="550">
        <v>0</v>
      </c>
      <c r="J134" s="372" t="e">
        <v>#REF!</v>
      </c>
      <c r="K134" s="372" t="e">
        <v>#REF!</v>
      </c>
      <c r="L134" s="550">
        <v>0</v>
      </c>
      <c r="M134" s="550">
        <v>1</v>
      </c>
      <c r="N134" s="372" t="e">
        <v>#REF!</v>
      </c>
      <c r="O134" s="372" t="e">
        <v>#REF!</v>
      </c>
      <c r="P134" s="546">
        <v>18</v>
      </c>
      <c r="Q134" s="179" t="e">
        <v>#REF!</v>
      </c>
      <c r="R134" s="180" t="e">
        <v>#REF!</v>
      </c>
    </row>
    <row r="135" spans="1:52" ht="20.25" customHeight="1" x14ac:dyDescent="0.35">
      <c r="A135" s="318">
        <v>6</v>
      </c>
      <c r="B135" s="125" t="s">
        <v>8</v>
      </c>
      <c r="C135" s="545">
        <v>18</v>
      </c>
      <c r="D135" s="550">
        <v>10</v>
      </c>
      <c r="E135" s="372" t="e">
        <v>#REF!</v>
      </c>
      <c r="F135" s="550">
        <v>5</v>
      </c>
      <c r="G135" s="372" t="e">
        <v>#REF!</v>
      </c>
      <c r="H135" s="372" t="e">
        <v>#REF!</v>
      </c>
      <c r="I135" s="550">
        <v>0</v>
      </c>
      <c r="J135" s="372" t="e">
        <v>#REF!</v>
      </c>
      <c r="K135" s="372" t="e">
        <v>#REF!</v>
      </c>
      <c r="L135" s="550">
        <v>0</v>
      </c>
      <c r="M135" s="550">
        <v>0</v>
      </c>
      <c r="N135" s="372" t="e">
        <v>#REF!</v>
      </c>
      <c r="O135" s="372" t="e">
        <v>#REF!</v>
      </c>
      <c r="P135" s="546">
        <v>3</v>
      </c>
      <c r="Q135" s="179" t="e">
        <v>#REF!</v>
      </c>
      <c r="R135" s="180" t="e">
        <v>#REF!</v>
      </c>
    </row>
    <row r="136" spans="1:52" x14ac:dyDescent="0.35">
      <c r="A136" s="318">
        <v>7</v>
      </c>
      <c r="B136" s="125" t="s">
        <v>9</v>
      </c>
      <c r="C136" s="545">
        <v>0</v>
      </c>
      <c r="D136" s="550">
        <v>0</v>
      </c>
      <c r="E136" s="372" t="e">
        <v>#REF!</v>
      </c>
      <c r="F136" s="550">
        <v>1</v>
      </c>
      <c r="G136" s="372" t="e">
        <v>#REF!</v>
      </c>
      <c r="H136" s="372" t="e">
        <v>#REF!</v>
      </c>
      <c r="I136" s="550">
        <v>0</v>
      </c>
      <c r="J136" s="372" t="e">
        <v>#REF!</v>
      </c>
      <c r="K136" s="372" t="e">
        <v>#REF!</v>
      </c>
      <c r="L136" s="550">
        <v>0</v>
      </c>
      <c r="M136" s="550">
        <v>0</v>
      </c>
      <c r="N136" s="372" t="e">
        <v>#REF!</v>
      </c>
      <c r="O136" s="372" t="e">
        <v>#REF!</v>
      </c>
      <c r="P136" s="546">
        <v>12</v>
      </c>
      <c r="Q136" s="179" t="e">
        <v>#REF!</v>
      </c>
      <c r="R136" s="180" t="e">
        <v>#REF!</v>
      </c>
    </row>
    <row r="137" spans="1:52" x14ac:dyDescent="0.35">
      <c r="A137" s="318">
        <v>8</v>
      </c>
      <c r="B137" s="125" t="s">
        <v>10</v>
      </c>
      <c r="C137" s="545">
        <v>20</v>
      </c>
      <c r="D137" s="550">
        <v>6</v>
      </c>
      <c r="E137" s="372" t="e">
        <v>#REF!</v>
      </c>
      <c r="F137" s="550">
        <v>3</v>
      </c>
      <c r="G137" s="372" t="e">
        <v>#REF!</v>
      </c>
      <c r="H137" s="372" t="e">
        <v>#REF!</v>
      </c>
      <c r="I137" s="550">
        <v>0</v>
      </c>
      <c r="J137" s="372" t="e">
        <v>#REF!</v>
      </c>
      <c r="K137" s="372" t="e">
        <v>#REF!</v>
      </c>
      <c r="L137" s="550">
        <v>0</v>
      </c>
      <c r="M137" s="550">
        <v>0</v>
      </c>
      <c r="N137" s="372" t="e">
        <v>#REF!</v>
      </c>
      <c r="O137" s="372" t="e">
        <v>#REF!</v>
      </c>
      <c r="P137" s="546">
        <v>11</v>
      </c>
      <c r="Q137" s="179" t="e">
        <v>#REF!</v>
      </c>
      <c r="R137" s="180" t="e">
        <v>#REF!</v>
      </c>
    </row>
    <row r="138" spans="1:52" x14ac:dyDescent="0.35">
      <c r="A138" s="318">
        <v>9</v>
      </c>
      <c r="B138" s="125" t="s">
        <v>11</v>
      </c>
      <c r="C138" s="545">
        <v>50</v>
      </c>
      <c r="D138" s="550">
        <v>19</v>
      </c>
      <c r="E138" s="372" t="e">
        <v>#REF!</v>
      </c>
      <c r="F138" s="550">
        <v>6</v>
      </c>
      <c r="G138" s="372" t="e">
        <v>#REF!</v>
      </c>
      <c r="H138" s="372" t="e">
        <v>#REF!</v>
      </c>
      <c r="I138" s="550">
        <v>0</v>
      </c>
      <c r="J138" s="372" t="e">
        <v>#REF!</v>
      </c>
      <c r="K138" s="372" t="e">
        <v>#REF!</v>
      </c>
      <c r="L138" s="550">
        <v>0</v>
      </c>
      <c r="M138" s="550">
        <v>0</v>
      </c>
      <c r="N138" s="372" t="e">
        <v>#REF!</v>
      </c>
      <c r="O138" s="372" t="e">
        <v>#REF!</v>
      </c>
      <c r="P138" s="546">
        <v>25</v>
      </c>
      <c r="Q138" s="179" t="e">
        <v>#REF!</v>
      </c>
      <c r="R138" s="180" t="e">
        <v>#REF!</v>
      </c>
    </row>
    <row r="139" spans="1:52" x14ac:dyDescent="0.35">
      <c r="A139" s="318">
        <v>10</v>
      </c>
      <c r="B139" s="125" t="s">
        <v>12</v>
      </c>
      <c r="C139" s="545">
        <v>34</v>
      </c>
      <c r="D139" s="550">
        <v>11</v>
      </c>
      <c r="E139" s="372" t="e">
        <v>#REF!</v>
      </c>
      <c r="F139" s="550">
        <v>6</v>
      </c>
      <c r="G139" s="372" t="e">
        <v>#REF!</v>
      </c>
      <c r="H139" s="372" t="e">
        <v>#REF!</v>
      </c>
      <c r="I139" s="550">
        <v>0</v>
      </c>
      <c r="J139" s="372" t="e">
        <v>#REF!</v>
      </c>
      <c r="K139" s="372" t="e">
        <v>#REF!</v>
      </c>
      <c r="L139" s="550">
        <v>0</v>
      </c>
      <c r="M139" s="550">
        <v>0</v>
      </c>
      <c r="N139" s="372" t="e">
        <v>#REF!</v>
      </c>
      <c r="O139" s="372" t="e">
        <v>#REF!</v>
      </c>
      <c r="P139" s="546">
        <v>17</v>
      </c>
      <c r="Q139" s="179" t="e">
        <v>#REF!</v>
      </c>
      <c r="R139" s="180" t="e">
        <v>#REF!</v>
      </c>
    </row>
    <row r="140" spans="1:52" ht="20.25" customHeight="1" x14ac:dyDescent="0.35">
      <c r="A140" s="318">
        <v>11</v>
      </c>
      <c r="B140" s="125" t="s">
        <v>13</v>
      </c>
      <c r="C140" s="545">
        <v>49</v>
      </c>
      <c r="D140" s="550">
        <v>20</v>
      </c>
      <c r="E140" s="372" t="e">
        <v>#REF!</v>
      </c>
      <c r="F140" s="550">
        <v>5</v>
      </c>
      <c r="G140" s="372" t="e">
        <v>#REF!</v>
      </c>
      <c r="H140" s="372" t="e">
        <v>#REF!</v>
      </c>
      <c r="I140" s="550">
        <v>2</v>
      </c>
      <c r="J140" s="372" t="e">
        <v>#REF!</v>
      </c>
      <c r="K140" s="372" t="e">
        <v>#REF!</v>
      </c>
      <c r="L140" s="550">
        <v>0</v>
      </c>
      <c r="M140" s="550">
        <v>0</v>
      </c>
      <c r="N140" s="372" t="e">
        <v>#REF!</v>
      </c>
      <c r="O140" s="372" t="e">
        <v>#REF!</v>
      </c>
      <c r="P140" s="546">
        <v>22</v>
      </c>
      <c r="Q140" s="179" t="e">
        <v>#REF!</v>
      </c>
      <c r="R140" s="180" t="e">
        <v>#REF!</v>
      </c>
    </row>
    <row r="141" spans="1:52" x14ac:dyDescent="0.35">
      <c r="A141" s="318">
        <v>12</v>
      </c>
      <c r="B141" s="125" t="s">
        <v>14</v>
      </c>
      <c r="C141" s="545">
        <v>34</v>
      </c>
      <c r="D141" s="550">
        <v>0</v>
      </c>
      <c r="E141" s="372" t="e">
        <v>#REF!</v>
      </c>
      <c r="F141" s="550">
        <v>0</v>
      </c>
      <c r="G141" s="372" t="e">
        <v>#REF!</v>
      </c>
      <c r="H141" s="372" t="e">
        <v>#REF!</v>
      </c>
      <c r="I141" s="550">
        <v>2</v>
      </c>
      <c r="J141" s="372" t="e">
        <v>#REF!</v>
      </c>
      <c r="K141" s="372" t="e">
        <v>#REF!</v>
      </c>
      <c r="L141" s="550">
        <v>0</v>
      </c>
      <c r="M141" s="550">
        <v>1</v>
      </c>
      <c r="N141" s="372" t="e">
        <v>#REF!</v>
      </c>
      <c r="O141" s="372" t="e">
        <v>#REF!</v>
      </c>
      <c r="P141" s="546">
        <v>31</v>
      </c>
      <c r="Q141" s="179" t="e">
        <v>#REF!</v>
      </c>
      <c r="R141" s="180" t="e">
        <v>#REF!</v>
      </c>
    </row>
    <row r="142" spans="1:52" x14ac:dyDescent="0.35">
      <c r="A142" s="318">
        <v>13</v>
      </c>
      <c r="B142" s="125" t="s">
        <v>15</v>
      </c>
      <c r="C142" s="545">
        <v>68</v>
      </c>
      <c r="D142" s="550">
        <v>10</v>
      </c>
      <c r="E142" s="372" t="e">
        <v>#REF!</v>
      </c>
      <c r="F142" s="550">
        <v>12</v>
      </c>
      <c r="G142" s="372" t="e">
        <v>#REF!</v>
      </c>
      <c r="H142" s="372" t="e">
        <v>#REF!</v>
      </c>
      <c r="I142" s="550">
        <v>2</v>
      </c>
      <c r="J142" s="372" t="e">
        <v>#REF!</v>
      </c>
      <c r="K142" s="372" t="e">
        <v>#REF!</v>
      </c>
      <c r="L142" s="550">
        <v>0</v>
      </c>
      <c r="M142" s="550">
        <v>0</v>
      </c>
      <c r="N142" s="372" t="e">
        <v>#REF!</v>
      </c>
      <c r="O142" s="372" t="e">
        <v>#REF!</v>
      </c>
      <c r="P142" s="546">
        <v>44</v>
      </c>
      <c r="Q142" s="179" t="e">
        <v>#REF!</v>
      </c>
      <c r="R142" s="180" t="e">
        <v>#REF!</v>
      </c>
    </row>
    <row r="143" spans="1:52" x14ac:dyDescent="0.35">
      <c r="A143" s="318">
        <v>14</v>
      </c>
      <c r="B143" s="125" t="s">
        <v>16</v>
      </c>
      <c r="C143" s="545">
        <v>26</v>
      </c>
      <c r="D143" s="550">
        <v>1</v>
      </c>
      <c r="E143" s="372" t="e">
        <v>#REF!</v>
      </c>
      <c r="F143" s="550">
        <v>12</v>
      </c>
      <c r="G143" s="372" t="e">
        <v>#REF!</v>
      </c>
      <c r="H143" s="372" t="e">
        <v>#REF!</v>
      </c>
      <c r="I143" s="550">
        <v>0</v>
      </c>
      <c r="J143" s="372" t="e">
        <v>#REF!</v>
      </c>
      <c r="K143" s="372" t="e">
        <v>#REF!</v>
      </c>
      <c r="L143" s="550">
        <v>0</v>
      </c>
      <c r="M143" s="550">
        <v>0</v>
      </c>
      <c r="N143" s="372" t="e">
        <v>#REF!</v>
      </c>
      <c r="O143" s="372" t="e">
        <v>#REF!</v>
      </c>
      <c r="P143" s="546">
        <v>13</v>
      </c>
      <c r="Q143" s="179" t="e">
        <v>#REF!</v>
      </c>
      <c r="R143" s="180" t="e">
        <v>#REF!</v>
      </c>
      <c r="X143" s="162" t="s">
        <v>77</v>
      </c>
    </row>
    <row r="144" spans="1:52" ht="15" customHeight="1" thickBot="1" x14ac:dyDescent="0.4">
      <c r="A144" s="321">
        <v>15</v>
      </c>
      <c r="B144" s="322" t="s">
        <v>17</v>
      </c>
      <c r="C144" s="547">
        <v>70</v>
      </c>
      <c r="D144" s="579">
        <v>26</v>
      </c>
      <c r="E144" s="406" t="e">
        <v>#REF!</v>
      </c>
      <c r="F144" s="579">
        <v>16</v>
      </c>
      <c r="G144" s="406" t="e">
        <v>#REF!</v>
      </c>
      <c r="H144" s="406" t="e">
        <v>#REF!</v>
      </c>
      <c r="I144" s="579">
        <v>1</v>
      </c>
      <c r="J144" s="406" t="e">
        <v>#REF!</v>
      </c>
      <c r="K144" s="406" t="e">
        <v>#REF!</v>
      </c>
      <c r="L144" s="579">
        <v>0</v>
      </c>
      <c r="M144" s="579">
        <v>2</v>
      </c>
      <c r="N144" s="406" t="e">
        <v>#REF!</v>
      </c>
      <c r="O144" s="406" t="e">
        <v>#REF!</v>
      </c>
      <c r="P144" s="548">
        <v>25</v>
      </c>
      <c r="Q144" s="192" t="e">
        <v>#REF!</v>
      </c>
      <c r="R144" s="193" t="e">
        <v>#REF!</v>
      </c>
    </row>
    <row r="145" spans="1:52" s="133" customFormat="1" ht="14.6" thickBot="1" x14ac:dyDescent="0.4">
      <c r="A145" s="274"/>
      <c r="B145" s="305" t="s">
        <v>200</v>
      </c>
      <c r="C145" s="404">
        <f>SUM(C130:C144)</f>
        <v>578</v>
      </c>
      <c r="D145" s="404">
        <f t="shared" ref="D145" si="46">SUM(D130:D144)</f>
        <v>165</v>
      </c>
      <c r="E145" s="404" t="e">
        <f t="shared" ref="E145" si="47">SUM(E130:E144)</f>
        <v>#REF!</v>
      </c>
      <c r="F145" s="404">
        <f t="shared" ref="F145" si="48">SUM(F130:F144)</f>
        <v>119</v>
      </c>
      <c r="G145" s="404" t="e">
        <f t="shared" ref="G145" si="49">SUM(G130:G144)</f>
        <v>#REF!</v>
      </c>
      <c r="H145" s="404" t="e">
        <f t="shared" ref="H145" si="50">SUM(H130:H144)</f>
        <v>#REF!</v>
      </c>
      <c r="I145" s="404">
        <f t="shared" ref="I145" si="51">SUM(I130:I144)</f>
        <v>8</v>
      </c>
      <c r="J145" s="404" t="e">
        <f t="shared" ref="J145" si="52">SUM(J130:J144)</f>
        <v>#REF!</v>
      </c>
      <c r="K145" s="404" t="e">
        <f t="shared" ref="K145" si="53">SUM(K130:K144)</f>
        <v>#REF!</v>
      </c>
      <c r="L145" s="404">
        <f t="shared" ref="L145" si="54">SUM(L130:L144)</f>
        <v>0</v>
      </c>
      <c r="M145" s="404">
        <f t="shared" ref="M145" si="55">SUM(M130:M144)</f>
        <v>7</v>
      </c>
      <c r="N145" s="404" t="e">
        <f t="shared" ref="N145" si="56">SUM(N130:N144)</f>
        <v>#REF!</v>
      </c>
      <c r="O145" s="404" t="e">
        <f t="shared" ref="O145" si="57">SUM(O130:O144)</f>
        <v>#REF!</v>
      </c>
      <c r="P145" s="403">
        <f t="shared" ref="P145" si="58">SUM(P130:P144)</f>
        <v>292</v>
      </c>
      <c r="Q145" s="289" t="e">
        <v>#REF!</v>
      </c>
      <c r="R145" s="195" t="s">
        <v>122</v>
      </c>
      <c r="S145" s="187"/>
      <c r="T145" s="187"/>
      <c r="U145" s="187"/>
      <c r="W145" s="163"/>
      <c r="X145" s="162"/>
      <c r="Y145" s="162"/>
      <c r="Z145" s="162"/>
      <c r="AA145" s="162"/>
      <c r="AB145" s="162"/>
      <c r="AC145" s="162"/>
      <c r="AD145" s="162"/>
      <c r="AE145" s="162"/>
      <c r="AF145" s="162"/>
      <c r="AG145" s="162"/>
      <c r="AH145" s="162"/>
      <c r="AI145" s="162"/>
      <c r="AJ145" s="162"/>
      <c r="AK145" s="162"/>
      <c r="AL145" s="162"/>
      <c r="AM145" s="162"/>
      <c r="AN145" s="162"/>
      <c r="AO145" s="162"/>
      <c r="AP145" s="162"/>
      <c r="AQ145" s="162"/>
      <c r="AR145" s="162"/>
      <c r="AS145" s="162"/>
      <c r="AT145" s="162"/>
      <c r="AU145" s="162"/>
      <c r="AV145" s="162"/>
      <c r="AW145" s="162"/>
      <c r="AX145" s="162"/>
      <c r="AY145" s="162"/>
      <c r="AZ145" s="162"/>
    </row>
    <row r="146" spans="1:52" ht="14.6" thickBot="1" x14ac:dyDescent="0.4">
      <c r="A146" s="248"/>
      <c r="B146" s="371" t="s">
        <v>192</v>
      </c>
      <c r="C146" s="372">
        <v>567</v>
      </c>
      <c r="D146" s="372">
        <v>158</v>
      </c>
      <c r="E146" s="372" t="e">
        <v>#REF!</v>
      </c>
      <c r="F146" s="372">
        <v>112</v>
      </c>
      <c r="G146" s="372" t="e">
        <v>#REF!</v>
      </c>
      <c r="H146" s="372" t="e">
        <v>#REF!</v>
      </c>
      <c r="I146" s="372">
        <v>2</v>
      </c>
      <c r="J146" s="372" t="e">
        <v>#REF!</v>
      </c>
      <c r="K146" s="372" t="e">
        <v>#REF!</v>
      </c>
      <c r="L146" s="372">
        <v>1</v>
      </c>
      <c r="M146" s="372">
        <v>11</v>
      </c>
      <c r="N146" s="372" t="e">
        <v>#REF!</v>
      </c>
      <c r="O146" s="372" t="e">
        <v>#REF!</v>
      </c>
      <c r="P146" s="364">
        <v>281</v>
      </c>
      <c r="Q146" s="284" t="e">
        <v>#REF!</v>
      </c>
      <c r="R146" s="194" t="s">
        <v>122</v>
      </c>
    </row>
    <row r="147" spans="1:52" ht="14.6" thickBot="1" x14ac:dyDescent="0.4">
      <c r="A147" s="248"/>
      <c r="B147" s="371" t="s">
        <v>179</v>
      </c>
      <c r="C147" s="372">
        <v>551</v>
      </c>
      <c r="D147" s="372">
        <v>157</v>
      </c>
      <c r="E147" s="372" t="e">
        <v>#REF!</v>
      </c>
      <c r="F147" s="372">
        <v>99</v>
      </c>
      <c r="G147" s="372" t="e">
        <v>#REF!</v>
      </c>
      <c r="H147" s="372" t="e">
        <v>#REF!</v>
      </c>
      <c r="I147" s="372">
        <v>9</v>
      </c>
      <c r="J147" s="372" t="e">
        <v>#REF!</v>
      </c>
      <c r="K147" s="372" t="e">
        <v>#REF!</v>
      </c>
      <c r="L147" s="372">
        <v>0</v>
      </c>
      <c r="M147" s="372">
        <v>11</v>
      </c>
      <c r="N147" s="372" t="e">
        <v>#REF!</v>
      </c>
      <c r="O147" s="372" t="e">
        <v>#REF!</v>
      </c>
      <c r="P147" s="364">
        <v>275</v>
      </c>
      <c r="Q147" s="284" t="e">
        <v>#REF!</v>
      </c>
      <c r="R147" s="194" t="s">
        <v>122</v>
      </c>
    </row>
    <row r="148" spans="1:52" ht="14.6" thickBot="1" x14ac:dyDescent="0.4">
      <c r="A148" s="248"/>
      <c r="B148" s="371" t="s">
        <v>174</v>
      </c>
      <c r="C148" s="372">
        <v>552</v>
      </c>
      <c r="D148" s="372">
        <v>145</v>
      </c>
      <c r="E148" s="372" t="e">
        <v>#REF!</v>
      </c>
      <c r="F148" s="372">
        <v>113</v>
      </c>
      <c r="G148" s="372" t="e">
        <v>#REF!</v>
      </c>
      <c r="H148" s="372" t="e">
        <v>#REF!</v>
      </c>
      <c r="I148" s="372">
        <v>7</v>
      </c>
      <c r="J148" s="372" t="e">
        <v>#REF!</v>
      </c>
      <c r="K148" s="372" t="e">
        <v>#REF!</v>
      </c>
      <c r="L148" s="372">
        <v>0</v>
      </c>
      <c r="M148" s="372">
        <v>25</v>
      </c>
      <c r="N148" s="372" t="e">
        <v>#REF!</v>
      </c>
      <c r="O148" s="372" t="e">
        <v>#REF!</v>
      </c>
      <c r="P148" s="364">
        <v>262</v>
      </c>
      <c r="Q148" s="284" t="e">
        <v>#REF!</v>
      </c>
      <c r="R148" s="194" t="s">
        <v>122</v>
      </c>
    </row>
    <row r="149" spans="1:52" ht="14.6" thickBot="1" x14ac:dyDescent="0.4">
      <c r="A149" s="248"/>
      <c r="B149" s="371" t="s">
        <v>170</v>
      </c>
      <c r="C149" s="372">
        <v>494</v>
      </c>
      <c r="D149" s="372">
        <v>122</v>
      </c>
      <c r="E149" s="372" t="e">
        <v>#REF!</v>
      </c>
      <c r="F149" s="372">
        <v>106</v>
      </c>
      <c r="G149" s="372" t="e">
        <v>#REF!</v>
      </c>
      <c r="H149" s="372" t="e">
        <v>#REF!</v>
      </c>
      <c r="I149" s="372">
        <v>4</v>
      </c>
      <c r="J149" s="372" t="e">
        <v>#REF!</v>
      </c>
      <c r="K149" s="372" t="e">
        <v>#REF!</v>
      </c>
      <c r="L149" s="372">
        <v>0</v>
      </c>
      <c r="M149" s="372">
        <v>26</v>
      </c>
      <c r="N149" s="372" t="e">
        <v>#REF!</v>
      </c>
      <c r="O149" s="372" t="e">
        <v>#REF!</v>
      </c>
      <c r="P149" s="364">
        <v>236</v>
      </c>
      <c r="Q149" s="284" t="e">
        <v>#REF!</v>
      </c>
      <c r="R149" s="194" t="s">
        <v>122</v>
      </c>
    </row>
    <row r="150" spans="1:52" ht="14.6" thickBot="1" x14ac:dyDescent="0.4">
      <c r="A150" s="248"/>
      <c r="B150" s="371" t="s">
        <v>165</v>
      </c>
      <c r="C150" s="372">
        <v>480</v>
      </c>
      <c r="D150" s="372">
        <v>120</v>
      </c>
      <c r="E150" s="372" t="e">
        <v>#REF!</v>
      </c>
      <c r="F150" s="372">
        <v>107</v>
      </c>
      <c r="G150" s="372" t="e">
        <v>#REF!</v>
      </c>
      <c r="H150" s="372" t="e">
        <v>#REF!</v>
      </c>
      <c r="I150" s="372">
        <v>4</v>
      </c>
      <c r="J150" s="372" t="e">
        <v>#REF!</v>
      </c>
      <c r="K150" s="372" t="e">
        <v>#REF!</v>
      </c>
      <c r="L150" s="372">
        <v>1</v>
      </c>
      <c r="M150" s="372">
        <v>14</v>
      </c>
      <c r="N150" s="372" t="e">
        <v>#REF!</v>
      </c>
      <c r="O150" s="372" t="e">
        <v>#REF!</v>
      </c>
      <c r="P150" s="364">
        <v>232</v>
      </c>
      <c r="Q150" s="284" t="e">
        <v>#REF!</v>
      </c>
      <c r="R150" s="194" t="s">
        <v>122</v>
      </c>
    </row>
    <row r="151" spans="1:52" ht="14.6" thickBot="1" x14ac:dyDescent="0.4">
      <c r="A151" s="135"/>
      <c r="B151" s="304" t="s">
        <v>134</v>
      </c>
      <c r="C151" s="127">
        <v>503</v>
      </c>
      <c r="D151" s="127">
        <v>148</v>
      </c>
      <c r="E151" s="127" t="e">
        <v>#REF!</v>
      </c>
      <c r="F151" s="127">
        <v>127</v>
      </c>
      <c r="G151" s="127" t="e">
        <v>#REF!</v>
      </c>
      <c r="H151" s="127" t="e">
        <v>#REF!</v>
      </c>
      <c r="I151" s="127">
        <v>5</v>
      </c>
      <c r="J151" s="127" t="e">
        <v>#REF!</v>
      </c>
      <c r="K151" s="127" t="e">
        <v>#REF!</v>
      </c>
      <c r="L151" s="127">
        <v>0</v>
      </c>
      <c r="M151" s="127">
        <v>15</v>
      </c>
      <c r="N151" s="127" t="e">
        <v>#REF!</v>
      </c>
      <c r="O151" s="127" t="e">
        <v>#REF!</v>
      </c>
      <c r="P151" s="178">
        <v>210</v>
      </c>
      <c r="Q151" s="284" t="e">
        <v>#REF!</v>
      </c>
      <c r="R151" s="194" t="s">
        <v>122</v>
      </c>
    </row>
    <row r="152" spans="1:52" ht="14.6" thickBot="1" x14ac:dyDescent="0.4">
      <c r="A152" s="136"/>
      <c r="B152" s="306" t="s">
        <v>79</v>
      </c>
      <c r="C152" s="131">
        <v>528</v>
      </c>
      <c r="D152" s="131">
        <v>131</v>
      </c>
      <c r="E152" s="131" t="e">
        <v>#REF!</v>
      </c>
      <c r="F152" s="131">
        <v>121</v>
      </c>
      <c r="G152" s="131" t="e">
        <v>#REF!</v>
      </c>
      <c r="H152" s="131" t="e">
        <v>#REF!</v>
      </c>
      <c r="I152" s="131">
        <v>3</v>
      </c>
      <c r="J152" s="131" t="e">
        <v>#REF!</v>
      </c>
      <c r="K152" s="131" t="e">
        <v>#REF!</v>
      </c>
      <c r="L152" s="131">
        <v>0</v>
      </c>
      <c r="M152" s="131">
        <v>34</v>
      </c>
      <c r="N152" s="131" t="e">
        <v>#REF!</v>
      </c>
      <c r="O152" s="131" t="e">
        <v>#REF!</v>
      </c>
      <c r="P152" s="183">
        <v>229</v>
      </c>
      <c r="Q152" s="284" t="e">
        <v>#REF!</v>
      </c>
      <c r="R152" s="194" t="s">
        <v>122</v>
      </c>
    </row>
  </sheetData>
  <mergeCells count="5">
    <mergeCell ref="A46:P46"/>
    <mergeCell ref="A128:P128"/>
    <mergeCell ref="A101:P101"/>
    <mergeCell ref="A73:P73"/>
    <mergeCell ref="A19:P19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  <colBreaks count="1" manualBreakCount="1">
    <brk id="22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30"/>
  <sheetViews>
    <sheetView showGridLines="0" topLeftCell="A6" zoomScale="80" zoomScaleNormal="80" workbookViewId="0">
      <selection activeCell="J15" sqref="J15"/>
    </sheetView>
  </sheetViews>
  <sheetFormatPr baseColWidth="10" defaultColWidth="11.4609375" defaultRowHeight="14.15" x14ac:dyDescent="0.35"/>
  <cols>
    <col min="1" max="1" width="4.84375" style="35" customWidth="1"/>
    <col min="2" max="2" width="24" style="85" customWidth="1"/>
    <col min="3" max="4" width="12.69140625" style="85" customWidth="1"/>
    <col min="5" max="5" width="13.4609375" style="85" customWidth="1"/>
    <col min="6" max="6" width="15" style="85" customWidth="1"/>
    <col min="7" max="7" width="15.69140625" style="85" bestFit="1" customWidth="1"/>
    <col min="8" max="8" width="11.07421875" style="85" customWidth="1"/>
    <col min="9" max="9" width="11.4609375" style="85" customWidth="1"/>
    <col min="10" max="16384" width="11.4609375" style="85"/>
  </cols>
  <sheetData>
    <row r="1" spans="1:12" x14ac:dyDescent="0.35">
      <c r="A1" s="55" t="s">
        <v>80</v>
      </c>
      <c r="B1" s="56"/>
    </row>
    <row r="2" spans="1:12" x14ac:dyDescent="0.35">
      <c r="A2" s="36" t="s">
        <v>0</v>
      </c>
    </row>
    <row r="4" spans="1:12" x14ac:dyDescent="0.35">
      <c r="A4" s="36" t="s">
        <v>81</v>
      </c>
    </row>
    <row r="6" spans="1:12" s="37" customFormat="1" ht="26.25" customHeight="1" thickBot="1" x14ac:dyDescent="0.4">
      <c r="A6" s="38" t="s">
        <v>81</v>
      </c>
    </row>
    <row r="7" spans="1:12" s="37" customFormat="1" ht="75.75" customHeight="1" thickBot="1" x14ac:dyDescent="0.4">
      <c r="A7" s="39" t="s">
        <v>1</v>
      </c>
      <c r="B7" s="40" t="s">
        <v>2</v>
      </c>
      <c r="C7" s="41" t="s">
        <v>82</v>
      </c>
      <c r="D7" s="42" t="s">
        <v>83</v>
      </c>
      <c r="E7" s="43" t="s">
        <v>84</v>
      </c>
      <c r="F7" s="196" t="s">
        <v>85</v>
      </c>
      <c r="G7" s="41" t="s">
        <v>86</v>
      </c>
      <c r="H7" s="43" t="s">
        <v>87</v>
      </c>
    </row>
    <row r="8" spans="1:12" ht="15" customHeight="1" x14ac:dyDescent="0.35">
      <c r="A8" s="44">
        <v>1</v>
      </c>
      <c r="B8" s="86" t="s">
        <v>3</v>
      </c>
      <c r="C8" s="584">
        <v>107</v>
      </c>
      <c r="D8" s="608">
        <v>42</v>
      </c>
      <c r="E8" s="609">
        <f>SUM(C8:D8)</f>
        <v>149</v>
      </c>
      <c r="F8" s="584">
        <v>83</v>
      </c>
      <c r="G8" s="608">
        <v>24</v>
      </c>
      <c r="H8" s="609">
        <v>9</v>
      </c>
      <c r="K8" s="59"/>
      <c r="L8" s="59"/>
    </row>
    <row r="9" spans="1:12" ht="12.75" customHeight="1" x14ac:dyDescent="0.35">
      <c r="A9" s="46">
        <v>2</v>
      </c>
      <c r="B9" s="87" t="s">
        <v>4</v>
      </c>
      <c r="C9" s="585">
        <v>82</v>
      </c>
      <c r="D9" s="607">
        <v>14</v>
      </c>
      <c r="E9" s="198">
        <f t="shared" ref="E9:E22" si="0">SUM(C9:D9)</f>
        <v>96</v>
      </c>
      <c r="F9" s="585">
        <v>66</v>
      </c>
      <c r="G9" s="607">
        <v>16</v>
      </c>
      <c r="H9" s="198">
        <v>3</v>
      </c>
      <c r="K9" s="59"/>
      <c r="L9" s="59"/>
    </row>
    <row r="10" spans="1:12" x14ac:dyDescent="0.35">
      <c r="A10" s="46">
        <v>3</v>
      </c>
      <c r="B10" s="87" t="s">
        <v>5</v>
      </c>
      <c r="C10" s="585">
        <v>73</v>
      </c>
      <c r="D10" s="607">
        <v>18</v>
      </c>
      <c r="E10" s="198">
        <f t="shared" si="0"/>
        <v>91</v>
      </c>
      <c r="F10" s="585">
        <v>57</v>
      </c>
      <c r="G10" s="607">
        <v>16</v>
      </c>
      <c r="H10" s="198">
        <v>2</v>
      </c>
      <c r="K10" s="59"/>
      <c r="L10" s="59"/>
    </row>
    <row r="11" spans="1:12" x14ac:dyDescent="0.35">
      <c r="A11" s="46">
        <v>4</v>
      </c>
      <c r="B11" s="87" t="s">
        <v>6</v>
      </c>
      <c r="C11" s="585">
        <v>26</v>
      </c>
      <c r="D11" s="607">
        <v>12</v>
      </c>
      <c r="E11" s="198">
        <f t="shared" si="0"/>
        <v>38</v>
      </c>
      <c r="F11" s="585">
        <v>22</v>
      </c>
      <c r="G11" s="607">
        <v>4</v>
      </c>
      <c r="H11" s="198">
        <v>1</v>
      </c>
      <c r="K11" s="59"/>
      <c r="L11" s="59" t="s">
        <v>77</v>
      </c>
    </row>
    <row r="12" spans="1:12" x14ac:dyDescent="0.35">
      <c r="A12" s="46">
        <v>5</v>
      </c>
      <c r="B12" s="87" t="s">
        <v>7</v>
      </c>
      <c r="C12" s="585">
        <v>28</v>
      </c>
      <c r="D12" s="607">
        <v>12</v>
      </c>
      <c r="E12" s="198">
        <f t="shared" si="0"/>
        <v>40</v>
      </c>
      <c r="F12" s="585">
        <v>25</v>
      </c>
      <c r="G12" s="607">
        <v>3</v>
      </c>
      <c r="H12" s="198">
        <v>0</v>
      </c>
      <c r="K12" s="59"/>
      <c r="L12" s="59"/>
    </row>
    <row r="13" spans="1:12" ht="20.25" customHeight="1" x14ac:dyDescent="0.35">
      <c r="A13" s="46">
        <v>6</v>
      </c>
      <c r="B13" s="87" t="s">
        <v>8</v>
      </c>
      <c r="C13" s="585">
        <v>13</v>
      </c>
      <c r="D13" s="607">
        <v>7</v>
      </c>
      <c r="E13" s="198">
        <f t="shared" si="0"/>
        <v>20</v>
      </c>
      <c r="F13" s="585">
        <v>12</v>
      </c>
      <c r="G13" s="607">
        <v>1</v>
      </c>
      <c r="H13" s="198">
        <v>0</v>
      </c>
      <c r="K13" s="59"/>
      <c r="L13" s="59"/>
    </row>
    <row r="14" spans="1:12" x14ac:dyDescent="0.35">
      <c r="A14" s="46">
        <v>7</v>
      </c>
      <c r="B14" s="87" t="s">
        <v>9</v>
      </c>
      <c r="C14" s="585">
        <v>15</v>
      </c>
      <c r="D14" s="607">
        <v>2</v>
      </c>
      <c r="E14" s="198">
        <f t="shared" si="0"/>
        <v>17</v>
      </c>
      <c r="F14" s="585">
        <v>14</v>
      </c>
      <c r="G14" s="607">
        <v>1</v>
      </c>
      <c r="H14" s="198">
        <v>0</v>
      </c>
      <c r="K14" s="59"/>
      <c r="L14" s="59"/>
    </row>
    <row r="15" spans="1:12" x14ac:dyDescent="0.35">
      <c r="A15" s="46">
        <v>8</v>
      </c>
      <c r="B15" s="87" t="s">
        <v>10</v>
      </c>
      <c r="C15" s="585">
        <v>26</v>
      </c>
      <c r="D15" s="607">
        <v>6</v>
      </c>
      <c r="E15" s="198">
        <f t="shared" si="0"/>
        <v>32</v>
      </c>
      <c r="F15" s="585">
        <v>21</v>
      </c>
      <c r="G15" s="607">
        <v>5</v>
      </c>
      <c r="H15" s="198">
        <v>1</v>
      </c>
      <c r="K15" s="59"/>
      <c r="L15" s="59"/>
    </row>
    <row r="16" spans="1:12" x14ac:dyDescent="0.35">
      <c r="A16" s="46">
        <v>9</v>
      </c>
      <c r="B16" s="87" t="s">
        <v>11</v>
      </c>
      <c r="C16" s="585">
        <v>39</v>
      </c>
      <c r="D16" s="607">
        <v>10</v>
      </c>
      <c r="E16" s="198">
        <f t="shared" si="0"/>
        <v>49</v>
      </c>
      <c r="F16" s="585">
        <v>33</v>
      </c>
      <c r="G16" s="607">
        <v>6</v>
      </c>
      <c r="H16" s="198">
        <v>1</v>
      </c>
      <c r="K16" s="59"/>
      <c r="L16" s="59"/>
    </row>
    <row r="17" spans="1:12" x14ac:dyDescent="0.35">
      <c r="A17" s="46">
        <v>10</v>
      </c>
      <c r="B17" s="87" t="s">
        <v>12</v>
      </c>
      <c r="C17" s="585">
        <v>71</v>
      </c>
      <c r="D17" s="607">
        <v>13</v>
      </c>
      <c r="E17" s="198">
        <f t="shared" si="0"/>
        <v>84</v>
      </c>
      <c r="F17" s="585">
        <v>46</v>
      </c>
      <c r="G17" s="607">
        <v>25</v>
      </c>
      <c r="H17" s="198">
        <v>4</v>
      </c>
      <c r="K17" s="59"/>
      <c r="L17" s="59"/>
    </row>
    <row r="18" spans="1:12" ht="20.25" customHeight="1" x14ac:dyDescent="0.35">
      <c r="A18" s="46">
        <v>11</v>
      </c>
      <c r="B18" s="87" t="s">
        <v>13</v>
      </c>
      <c r="C18" s="585">
        <v>64</v>
      </c>
      <c r="D18" s="607">
        <v>13</v>
      </c>
      <c r="E18" s="198">
        <f t="shared" si="0"/>
        <v>77</v>
      </c>
      <c r="F18" s="585">
        <v>61</v>
      </c>
      <c r="G18" s="607">
        <v>3</v>
      </c>
      <c r="H18" s="198">
        <v>0</v>
      </c>
      <c r="K18" s="59"/>
      <c r="L18" s="59" t="s">
        <v>77</v>
      </c>
    </row>
    <row r="19" spans="1:12" x14ac:dyDescent="0.35">
      <c r="A19" s="46">
        <v>12</v>
      </c>
      <c r="B19" s="87" t="s">
        <v>14</v>
      </c>
      <c r="C19" s="585">
        <v>78</v>
      </c>
      <c r="D19" s="607">
        <v>16</v>
      </c>
      <c r="E19" s="198">
        <f t="shared" si="0"/>
        <v>94</v>
      </c>
      <c r="F19" s="585">
        <v>77</v>
      </c>
      <c r="G19" s="607">
        <v>1</v>
      </c>
      <c r="H19" s="198">
        <v>0</v>
      </c>
      <c r="K19" s="59"/>
      <c r="L19" s="59"/>
    </row>
    <row r="20" spans="1:12" x14ac:dyDescent="0.35">
      <c r="A20" s="46">
        <v>13</v>
      </c>
      <c r="B20" s="87" t="s">
        <v>15</v>
      </c>
      <c r="C20" s="585">
        <v>71</v>
      </c>
      <c r="D20" s="607">
        <v>29</v>
      </c>
      <c r="E20" s="198">
        <f t="shared" si="0"/>
        <v>100</v>
      </c>
      <c r="F20" s="585">
        <v>67</v>
      </c>
      <c r="G20" s="607">
        <v>4</v>
      </c>
      <c r="H20" s="198">
        <v>0</v>
      </c>
      <c r="K20" s="59"/>
      <c r="L20" s="59"/>
    </row>
    <row r="21" spans="1:12" x14ac:dyDescent="0.35">
      <c r="A21" s="46">
        <v>14</v>
      </c>
      <c r="B21" s="87" t="s">
        <v>16</v>
      </c>
      <c r="C21" s="585">
        <v>50</v>
      </c>
      <c r="D21" s="607">
        <v>19</v>
      </c>
      <c r="E21" s="198">
        <f t="shared" si="0"/>
        <v>69</v>
      </c>
      <c r="F21" s="585">
        <v>41</v>
      </c>
      <c r="G21" s="607">
        <v>9</v>
      </c>
      <c r="H21" s="198">
        <v>0</v>
      </c>
      <c r="K21" s="59"/>
      <c r="L21" s="59"/>
    </row>
    <row r="22" spans="1:12" ht="16.95" customHeight="1" thickBot="1" x14ac:dyDescent="0.4">
      <c r="A22" s="48">
        <v>15</v>
      </c>
      <c r="B22" s="49" t="s">
        <v>17</v>
      </c>
      <c r="C22" s="586">
        <v>104</v>
      </c>
      <c r="D22" s="610">
        <v>28</v>
      </c>
      <c r="E22" s="377">
        <f t="shared" si="0"/>
        <v>132</v>
      </c>
      <c r="F22" s="586">
        <v>69</v>
      </c>
      <c r="G22" s="610">
        <v>35</v>
      </c>
      <c r="H22" s="377">
        <v>10</v>
      </c>
      <c r="K22" s="59"/>
      <c r="L22" s="59"/>
    </row>
    <row r="23" spans="1:12" s="77" customFormat="1" x14ac:dyDescent="0.35">
      <c r="A23" s="430"/>
      <c r="B23" s="431" t="s">
        <v>200</v>
      </c>
      <c r="C23" s="581">
        <f>SUM(C8:C22)</f>
        <v>847</v>
      </c>
      <c r="D23" s="582">
        <f t="shared" ref="D23:H23" si="1">SUM(D8:D22)</f>
        <v>241</v>
      </c>
      <c r="E23" s="606">
        <f t="shared" si="1"/>
        <v>1088</v>
      </c>
      <c r="F23" s="581">
        <f t="shared" si="1"/>
        <v>694</v>
      </c>
      <c r="G23" s="583">
        <f t="shared" si="1"/>
        <v>153</v>
      </c>
      <c r="H23" s="582">
        <f t="shared" si="1"/>
        <v>31</v>
      </c>
      <c r="I23" s="77" t="s">
        <v>77</v>
      </c>
      <c r="K23" s="61"/>
      <c r="L23" s="61"/>
    </row>
    <row r="24" spans="1:12" x14ac:dyDescent="0.35">
      <c r="A24" s="96"/>
      <c r="B24" s="86" t="s">
        <v>192</v>
      </c>
      <c r="C24" s="474">
        <v>880</v>
      </c>
      <c r="D24" s="475">
        <v>222</v>
      </c>
      <c r="E24" s="476">
        <v>1102</v>
      </c>
      <c r="F24" s="474">
        <v>685</v>
      </c>
      <c r="G24" s="477">
        <v>187</v>
      </c>
      <c r="H24" s="475">
        <v>36</v>
      </c>
      <c r="I24" s="85" t="s">
        <v>77</v>
      </c>
      <c r="K24" s="59"/>
      <c r="L24" s="59"/>
    </row>
    <row r="25" spans="1:12" x14ac:dyDescent="0.35">
      <c r="A25" s="96"/>
      <c r="B25" s="86" t="s">
        <v>179</v>
      </c>
      <c r="C25" s="474">
        <v>896</v>
      </c>
      <c r="D25" s="475">
        <v>215</v>
      </c>
      <c r="E25" s="476">
        <v>1111</v>
      </c>
      <c r="F25" s="474">
        <v>652</v>
      </c>
      <c r="G25" s="477">
        <v>244</v>
      </c>
      <c r="H25" s="475">
        <v>37</v>
      </c>
      <c r="I25" s="85" t="s">
        <v>77</v>
      </c>
      <c r="K25" s="59"/>
      <c r="L25" s="59"/>
    </row>
    <row r="26" spans="1:12" x14ac:dyDescent="0.35">
      <c r="A26" s="96"/>
      <c r="B26" s="86" t="s">
        <v>174</v>
      </c>
      <c r="C26" s="474">
        <v>904</v>
      </c>
      <c r="D26" s="475">
        <v>221</v>
      </c>
      <c r="E26" s="476">
        <v>1125</v>
      </c>
      <c r="F26" s="474">
        <v>650</v>
      </c>
      <c r="G26" s="477">
        <v>254</v>
      </c>
      <c r="H26" s="475">
        <v>48</v>
      </c>
      <c r="I26" s="85" t="s">
        <v>77</v>
      </c>
      <c r="K26" s="59"/>
      <c r="L26" s="59"/>
    </row>
    <row r="27" spans="1:12" x14ac:dyDescent="0.35">
      <c r="A27" s="98"/>
      <c r="B27" s="87" t="s">
        <v>170</v>
      </c>
      <c r="C27" s="197">
        <v>907</v>
      </c>
      <c r="D27" s="198">
        <v>201</v>
      </c>
      <c r="E27" s="378">
        <v>1108</v>
      </c>
      <c r="F27" s="197">
        <v>648</v>
      </c>
      <c r="G27" s="79">
        <v>259</v>
      </c>
      <c r="H27" s="198">
        <v>39</v>
      </c>
      <c r="I27" s="85" t="s">
        <v>77</v>
      </c>
      <c r="K27" s="59"/>
      <c r="L27" s="59"/>
    </row>
    <row r="28" spans="1:12" x14ac:dyDescent="0.35">
      <c r="A28" s="98"/>
      <c r="B28" s="87" t="s">
        <v>165</v>
      </c>
      <c r="C28" s="197">
        <v>872</v>
      </c>
      <c r="D28" s="198">
        <v>240</v>
      </c>
      <c r="E28" s="378">
        <v>1112</v>
      </c>
      <c r="F28" s="197">
        <v>596</v>
      </c>
      <c r="G28" s="79">
        <v>276</v>
      </c>
      <c r="H28" s="198">
        <v>60</v>
      </c>
      <c r="I28" s="85" t="s">
        <v>77</v>
      </c>
      <c r="K28" s="59"/>
      <c r="L28" s="59"/>
    </row>
    <row r="29" spans="1:12" x14ac:dyDescent="0.35">
      <c r="A29" s="98"/>
      <c r="B29" s="87" t="s">
        <v>134</v>
      </c>
      <c r="C29" s="197">
        <v>830</v>
      </c>
      <c r="D29" s="198">
        <v>242</v>
      </c>
      <c r="E29" s="378">
        <v>1072</v>
      </c>
      <c r="F29" s="197">
        <v>486</v>
      </c>
      <c r="G29" s="79">
        <v>343</v>
      </c>
      <c r="H29" s="198">
        <v>68</v>
      </c>
      <c r="I29" s="85" t="s">
        <v>77</v>
      </c>
      <c r="K29" s="59"/>
      <c r="L29" s="59"/>
    </row>
    <row r="30" spans="1:12" ht="14.6" thickBot="1" x14ac:dyDescent="0.4">
      <c r="A30" s="432"/>
      <c r="B30" s="433" t="s">
        <v>79</v>
      </c>
      <c r="C30" s="376">
        <v>841</v>
      </c>
      <c r="D30" s="377">
        <v>209</v>
      </c>
      <c r="E30" s="434">
        <v>1050</v>
      </c>
      <c r="F30" s="376">
        <v>487</v>
      </c>
      <c r="G30" s="379">
        <v>367</v>
      </c>
      <c r="H30" s="377">
        <v>86</v>
      </c>
      <c r="K30" s="59"/>
      <c r="L30" s="59"/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1"/>
  <sheetViews>
    <sheetView showGridLines="0" topLeftCell="A9" zoomScale="80" zoomScaleNormal="80" workbookViewId="0">
      <selection activeCell="K36" sqref="K36"/>
    </sheetView>
  </sheetViews>
  <sheetFormatPr baseColWidth="10" defaultColWidth="11.4609375" defaultRowHeight="14.15" x14ac:dyDescent="0.35"/>
  <cols>
    <col min="1" max="1" width="4.84375" style="35" customWidth="1"/>
    <col min="2" max="2" width="22" style="34" bestFit="1" customWidth="1"/>
    <col min="3" max="3" width="11" style="34" customWidth="1"/>
    <col min="4" max="4" width="12" style="34" customWidth="1"/>
    <col min="5" max="5" width="11.07421875" style="34" customWidth="1"/>
    <col min="6" max="6" width="11.3046875" style="34" customWidth="1"/>
    <col min="7" max="7" width="10.4609375" style="34" customWidth="1"/>
    <col min="8" max="8" width="10.84375" style="34" customWidth="1"/>
    <col min="9" max="9" width="10.3046875" style="34" customWidth="1"/>
    <col min="10" max="11" width="11.84375" style="34" customWidth="1"/>
    <col min="12" max="16384" width="11.4609375" style="34"/>
  </cols>
  <sheetData>
    <row r="1" spans="1:13" x14ac:dyDescent="0.35">
      <c r="A1" s="55" t="s">
        <v>80</v>
      </c>
      <c r="B1" s="56"/>
    </row>
    <row r="2" spans="1:13" x14ac:dyDescent="0.35">
      <c r="A2" s="57"/>
      <c r="B2" s="58"/>
    </row>
    <row r="3" spans="1:13" x14ac:dyDescent="0.35">
      <c r="A3" s="36" t="s">
        <v>0</v>
      </c>
    </row>
    <row r="5" spans="1:13" x14ac:dyDescent="0.35">
      <c r="A5" s="36" t="s">
        <v>88</v>
      </c>
    </row>
    <row r="7" spans="1:13" s="436" customFormat="1" ht="25.95" customHeight="1" thickBot="1" x14ac:dyDescent="0.4">
      <c r="A7" s="435" t="s">
        <v>88</v>
      </c>
    </row>
    <row r="8" spans="1:13" s="37" customFormat="1" ht="127.75" thickBot="1" x14ac:dyDescent="0.4">
      <c r="A8" s="437" t="s">
        <v>1</v>
      </c>
      <c r="B8" s="438" t="s">
        <v>2</v>
      </c>
      <c r="C8" s="590" t="s">
        <v>104</v>
      </c>
      <c r="D8" s="590" t="s">
        <v>105</v>
      </c>
      <c r="E8" s="439" t="s">
        <v>89</v>
      </c>
      <c r="F8" s="590" t="s">
        <v>106</v>
      </c>
      <c r="G8" s="590" t="s">
        <v>107</v>
      </c>
      <c r="H8" s="439" t="s">
        <v>90</v>
      </c>
      <c r="I8" s="590" t="s">
        <v>104</v>
      </c>
      <c r="J8" s="590" t="s">
        <v>108</v>
      </c>
      <c r="K8" s="440" t="s">
        <v>91</v>
      </c>
      <c r="M8" s="37" t="s">
        <v>77</v>
      </c>
    </row>
    <row r="9" spans="1:13" x14ac:dyDescent="0.35">
      <c r="A9" s="44">
        <v>1</v>
      </c>
      <c r="B9" s="45" t="s">
        <v>3</v>
      </c>
      <c r="C9" s="543">
        <v>107</v>
      </c>
      <c r="D9" s="544">
        <v>381</v>
      </c>
      <c r="E9" s="591">
        <f>D9/C9</f>
        <v>3.5607476635514019</v>
      </c>
      <c r="F9" s="543">
        <v>10</v>
      </c>
      <c r="G9" s="544">
        <v>29</v>
      </c>
      <c r="H9" s="591">
        <f>G9/F9</f>
        <v>2.9</v>
      </c>
      <c r="I9" s="543">
        <v>107</v>
      </c>
      <c r="J9" s="544">
        <v>404</v>
      </c>
      <c r="K9" s="591">
        <f>J9/I9</f>
        <v>3.7757009345794392</v>
      </c>
    </row>
    <row r="10" spans="1:13" x14ac:dyDescent="0.35">
      <c r="A10" s="46">
        <v>2</v>
      </c>
      <c r="B10" s="47" t="s">
        <v>4</v>
      </c>
      <c r="C10" s="545">
        <v>82</v>
      </c>
      <c r="D10" s="546">
        <v>307</v>
      </c>
      <c r="E10" s="592">
        <f t="shared" ref="E10:E24" si="0">D10/C10</f>
        <v>3.7439024390243905</v>
      </c>
      <c r="F10" s="545">
        <v>15</v>
      </c>
      <c r="G10" s="546">
        <v>57</v>
      </c>
      <c r="H10" s="592">
        <f t="shared" ref="H10:H24" si="1">G10/F10</f>
        <v>3.8</v>
      </c>
      <c r="I10" s="545">
        <v>82</v>
      </c>
      <c r="J10" s="546">
        <v>325</v>
      </c>
      <c r="K10" s="592">
        <f t="shared" ref="K10:K24" si="2">J10/I10</f>
        <v>3.9634146341463414</v>
      </c>
    </row>
    <row r="11" spans="1:13" x14ac:dyDescent="0.35">
      <c r="A11" s="46">
        <v>3</v>
      </c>
      <c r="B11" s="47" t="s">
        <v>5</v>
      </c>
      <c r="C11" s="545">
        <v>73</v>
      </c>
      <c r="D11" s="546">
        <v>267</v>
      </c>
      <c r="E11" s="592">
        <f t="shared" si="0"/>
        <v>3.6575342465753424</v>
      </c>
      <c r="F11" s="545">
        <v>7</v>
      </c>
      <c r="G11" s="546">
        <v>27</v>
      </c>
      <c r="H11" s="592">
        <f t="shared" si="1"/>
        <v>3.8571428571428572</v>
      </c>
      <c r="I11" s="545">
        <v>73</v>
      </c>
      <c r="J11" s="546">
        <v>289</v>
      </c>
      <c r="K11" s="592">
        <f t="shared" si="2"/>
        <v>3.9589041095890409</v>
      </c>
    </row>
    <row r="12" spans="1:13" x14ac:dyDescent="0.35">
      <c r="A12" s="46">
        <v>4</v>
      </c>
      <c r="B12" s="47" t="s">
        <v>6</v>
      </c>
      <c r="C12" s="545">
        <v>26</v>
      </c>
      <c r="D12" s="546">
        <v>96</v>
      </c>
      <c r="E12" s="592">
        <f t="shared" si="0"/>
        <v>3.6923076923076925</v>
      </c>
      <c r="F12" s="545">
        <v>10</v>
      </c>
      <c r="G12" s="546">
        <v>40</v>
      </c>
      <c r="H12" s="592">
        <f t="shared" si="1"/>
        <v>4</v>
      </c>
      <c r="I12" s="545">
        <v>26</v>
      </c>
      <c r="J12" s="546">
        <v>104</v>
      </c>
      <c r="K12" s="592">
        <f t="shared" si="2"/>
        <v>4</v>
      </c>
    </row>
    <row r="13" spans="1:13" x14ac:dyDescent="0.35">
      <c r="A13" s="46">
        <v>5</v>
      </c>
      <c r="B13" s="47" t="s">
        <v>7</v>
      </c>
      <c r="C13" s="545">
        <v>28</v>
      </c>
      <c r="D13" s="546">
        <v>108</v>
      </c>
      <c r="E13" s="592">
        <f t="shared" si="0"/>
        <v>3.8571428571428572</v>
      </c>
      <c r="F13" s="545">
        <v>3</v>
      </c>
      <c r="G13" s="546">
        <v>10</v>
      </c>
      <c r="H13" s="592">
        <f t="shared" si="1"/>
        <v>3.3333333333333335</v>
      </c>
      <c r="I13" s="545">
        <v>28</v>
      </c>
      <c r="J13" s="546">
        <v>97</v>
      </c>
      <c r="K13" s="592">
        <f t="shared" si="2"/>
        <v>3.4642857142857144</v>
      </c>
    </row>
    <row r="14" spans="1:13" x14ac:dyDescent="0.35">
      <c r="A14" s="46">
        <v>6</v>
      </c>
      <c r="B14" s="47" t="s">
        <v>8</v>
      </c>
      <c r="C14" s="545">
        <v>13</v>
      </c>
      <c r="D14" s="546">
        <v>50</v>
      </c>
      <c r="E14" s="592">
        <f t="shared" si="0"/>
        <v>3.8461538461538463</v>
      </c>
      <c r="F14" s="545">
        <v>17</v>
      </c>
      <c r="G14" s="546">
        <v>68</v>
      </c>
      <c r="H14" s="592">
        <f t="shared" si="1"/>
        <v>4</v>
      </c>
      <c r="I14" s="545">
        <v>13</v>
      </c>
      <c r="J14" s="546">
        <v>52</v>
      </c>
      <c r="K14" s="592">
        <f t="shared" si="2"/>
        <v>4</v>
      </c>
    </row>
    <row r="15" spans="1:13" x14ac:dyDescent="0.35">
      <c r="A15" s="46">
        <v>7</v>
      </c>
      <c r="B15" s="47" t="s">
        <v>9</v>
      </c>
      <c r="C15" s="545">
        <v>15</v>
      </c>
      <c r="D15" s="546">
        <v>58</v>
      </c>
      <c r="E15" s="592">
        <f t="shared" si="0"/>
        <v>3.8666666666666667</v>
      </c>
      <c r="F15" s="545">
        <v>12</v>
      </c>
      <c r="G15" s="546">
        <v>48</v>
      </c>
      <c r="H15" s="592">
        <f t="shared" si="1"/>
        <v>4</v>
      </c>
      <c r="I15" s="545">
        <v>15</v>
      </c>
      <c r="J15" s="546">
        <v>59</v>
      </c>
      <c r="K15" s="592">
        <f t="shared" si="2"/>
        <v>3.9333333333333331</v>
      </c>
    </row>
    <row r="16" spans="1:13" x14ac:dyDescent="0.35">
      <c r="A16" s="46">
        <v>8</v>
      </c>
      <c r="B16" s="47" t="s">
        <v>10</v>
      </c>
      <c r="C16" s="545">
        <v>26</v>
      </c>
      <c r="D16" s="546">
        <v>95</v>
      </c>
      <c r="E16" s="592">
        <f t="shared" si="0"/>
        <v>3.6538461538461537</v>
      </c>
      <c r="F16" s="545">
        <v>15</v>
      </c>
      <c r="G16" s="546">
        <v>42</v>
      </c>
      <c r="H16" s="592">
        <f t="shared" si="1"/>
        <v>2.8</v>
      </c>
      <c r="I16" s="545">
        <v>26</v>
      </c>
      <c r="J16" s="546">
        <v>103</v>
      </c>
      <c r="K16" s="592">
        <f t="shared" si="2"/>
        <v>3.9615384615384617</v>
      </c>
    </row>
    <row r="17" spans="1:11" x14ac:dyDescent="0.35">
      <c r="A17" s="46">
        <v>9</v>
      </c>
      <c r="B17" s="47" t="s">
        <v>11</v>
      </c>
      <c r="C17" s="545">
        <v>39</v>
      </c>
      <c r="D17" s="546">
        <v>147</v>
      </c>
      <c r="E17" s="592">
        <f t="shared" si="0"/>
        <v>3.7692307692307692</v>
      </c>
      <c r="F17" s="545">
        <v>13</v>
      </c>
      <c r="G17" s="546">
        <v>52</v>
      </c>
      <c r="H17" s="592">
        <f t="shared" si="1"/>
        <v>4</v>
      </c>
      <c r="I17" s="545">
        <v>39</v>
      </c>
      <c r="J17" s="546">
        <v>156</v>
      </c>
      <c r="K17" s="592">
        <f t="shared" si="2"/>
        <v>4</v>
      </c>
    </row>
    <row r="18" spans="1:11" x14ac:dyDescent="0.35">
      <c r="A18" s="46">
        <v>10</v>
      </c>
      <c r="B18" s="47" t="s">
        <v>12</v>
      </c>
      <c r="C18" s="545">
        <v>71</v>
      </c>
      <c r="D18" s="546">
        <v>255</v>
      </c>
      <c r="E18" s="592">
        <f t="shared" si="0"/>
        <v>3.591549295774648</v>
      </c>
      <c r="F18" s="545">
        <v>15</v>
      </c>
      <c r="G18" s="546">
        <v>56</v>
      </c>
      <c r="H18" s="592">
        <f t="shared" si="1"/>
        <v>3.7333333333333334</v>
      </c>
      <c r="I18" s="545">
        <v>71</v>
      </c>
      <c r="J18" s="546">
        <v>269</v>
      </c>
      <c r="K18" s="592">
        <f t="shared" si="2"/>
        <v>3.788732394366197</v>
      </c>
    </row>
    <row r="19" spans="1:11" x14ac:dyDescent="0.35">
      <c r="A19" s="46">
        <v>11</v>
      </c>
      <c r="B19" s="47" t="s">
        <v>13</v>
      </c>
      <c r="C19" s="545">
        <v>64</v>
      </c>
      <c r="D19" s="546">
        <v>253</v>
      </c>
      <c r="E19" s="592">
        <f t="shared" si="0"/>
        <v>3.953125</v>
      </c>
      <c r="F19" s="545">
        <v>18</v>
      </c>
      <c r="G19" s="546">
        <v>69</v>
      </c>
      <c r="H19" s="592">
        <f t="shared" si="1"/>
        <v>3.8333333333333335</v>
      </c>
      <c r="I19" s="545">
        <v>64</v>
      </c>
      <c r="J19" s="546">
        <v>256</v>
      </c>
      <c r="K19" s="592">
        <f t="shared" si="2"/>
        <v>4</v>
      </c>
    </row>
    <row r="20" spans="1:11" x14ac:dyDescent="0.35">
      <c r="A20" s="46">
        <v>12</v>
      </c>
      <c r="B20" s="47" t="s">
        <v>14</v>
      </c>
      <c r="C20" s="545">
        <v>78</v>
      </c>
      <c r="D20" s="546">
        <v>309</v>
      </c>
      <c r="E20" s="592">
        <f t="shared" si="0"/>
        <v>3.9615384615384617</v>
      </c>
      <c r="F20" s="545">
        <v>19</v>
      </c>
      <c r="G20" s="546">
        <v>58</v>
      </c>
      <c r="H20" s="592">
        <f t="shared" si="1"/>
        <v>3.0526315789473686</v>
      </c>
      <c r="I20" s="545">
        <v>78</v>
      </c>
      <c r="J20" s="546">
        <v>302</v>
      </c>
      <c r="K20" s="592">
        <f t="shared" si="2"/>
        <v>3.8717948717948718</v>
      </c>
    </row>
    <row r="21" spans="1:11" x14ac:dyDescent="0.35">
      <c r="A21" s="46">
        <v>13</v>
      </c>
      <c r="B21" s="47" t="s">
        <v>15</v>
      </c>
      <c r="C21" s="545">
        <v>71</v>
      </c>
      <c r="D21" s="546">
        <v>275</v>
      </c>
      <c r="E21" s="592">
        <f t="shared" si="0"/>
        <v>3.8732394366197185</v>
      </c>
      <c r="F21" s="545">
        <v>23</v>
      </c>
      <c r="G21" s="546">
        <v>87</v>
      </c>
      <c r="H21" s="592">
        <f t="shared" si="1"/>
        <v>3.7826086956521738</v>
      </c>
      <c r="I21" s="545">
        <v>71</v>
      </c>
      <c r="J21" s="546">
        <v>275</v>
      </c>
      <c r="K21" s="592">
        <f t="shared" si="2"/>
        <v>3.8732394366197185</v>
      </c>
    </row>
    <row r="22" spans="1:11" x14ac:dyDescent="0.35">
      <c r="A22" s="46">
        <v>14</v>
      </c>
      <c r="B22" s="47" t="s">
        <v>16</v>
      </c>
      <c r="C22" s="545">
        <v>50</v>
      </c>
      <c r="D22" s="546">
        <v>188</v>
      </c>
      <c r="E22" s="592">
        <f t="shared" si="0"/>
        <v>3.76</v>
      </c>
      <c r="F22" s="545">
        <v>17</v>
      </c>
      <c r="G22" s="546">
        <v>65</v>
      </c>
      <c r="H22" s="592">
        <f t="shared" si="1"/>
        <v>3.8235294117647061</v>
      </c>
      <c r="I22" s="545">
        <v>50</v>
      </c>
      <c r="J22" s="546">
        <v>199</v>
      </c>
      <c r="K22" s="592">
        <f t="shared" si="2"/>
        <v>3.98</v>
      </c>
    </row>
    <row r="23" spans="1:11" ht="28.75" thickBot="1" x14ac:dyDescent="0.4">
      <c r="A23" s="48">
        <v>15</v>
      </c>
      <c r="B23" s="49" t="s">
        <v>17</v>
      </c>
      <c r="C23" s="547">
        <v>104</v>
      </c>
      <c r="D23" s="548">
        <v>353</v>
      </c>
      <c r="E23" s="593">
        <f t="shared" si="0"/>
        <v>3.3942307692307692</v>
      </c>
      <c r="F23" s="547">
        <v>26</v>
      </c>
      <c r="G23" s="548">
        <v>98</v>
      </c>
      <c r="H23" s="593">
        <f t="shared" si="1"/>
        <v>3.7692307692307692</v>
      </c>
      <c r="I23" s="547">
        <v>104</v>
      </c>
      <c r="J23" s="548">
        <v>386</v>
      </c>
      <c r="K23" s="593">
        <f t="shared" si="2"/>
        <v>3.7115384615384617</v>
      </c>
    </row>
    <row r="24" spans="1:11" s="50" customFormat="1" x14ac:dyDescent="0.35">
      <c r="A24" s="51"/>
      <c r="B24" s="337" t="s">
        <v>200</v>
      </c>
      <c r="C24" s="587">
        <f>SUM(C9:C23)</f>
        <v>847</v>
      </c>
      <c r="D24" s="588">
        <f>SUM(D9:D23)</f>
        <v>3142</v>
      </c>
      <c r="E24" s="416">
        <f t="shared" si="0"/>
        <v>3.7095631641086189</v>
      </c>
      <c r="F24" s="589">
        <f>SUM(F9:F23)</f>
        <v>220</v>
      </c>
      <c r="G24" s="588">
        <f>SUM(G9:G23)</f>
        <v>806</v>
      </c>
      <c r="H24" s="412">
        <f t="shared" si="1"/>
        <v>3.6636363636363636</v>
      </c>
      <c r="I24" s="541">
        <f>SUM(I9:I23)</f>
        <v>847</v>
      </c>
      <c r="J24" s="588">
        <f>SUM(J9:J23)</f>
        <v>3276</v>
      </c>
      <c r="K24" s="416">
        <f t="shared" si="2"/>
        <v>3.8677685950413223</v>
      </c>
    </row>
    <row r="25" spans="1:11" s="85" customFormat="1" x14ac:dyDescent="0.35">
      <c r="A25" s="97"/>
      <c r="B25" s="277" t="s">
        <v>192</v>
      </c>
      <c r="C25" s="380">
        <v>880</v>
      </c>
      <c r="D25" s="89">
        <v>3180</v>
      </c>
      <c r="E25" s="410">
        <v>3.6136363636363638</v>
      </c>
      <c r="F25" s="408">
        <v>233</v>
      </c>
      <c r="G25" s="89">
        <v>832</v>
      </c>
      <c r="H25" s="411">
        <v>3.570815450643777</v>
      </c>
      <c r="I25" s="409">
        <v>883</v>
      </c>
      <c r="J25" s="89">
        <v>3360</v>
      </c>
      <c r="K25" s="410">
        <v>3.8052095130237826</v>
      </c>
    </row>
    <row r="26" spans="1:11" s="85" customFormat="1" x14ac:dyDescent="0.35">
      <c r="A26" s="97"/>
      <c r="B26" s="277" t="s">
        <v>179</v>
      </c>
      <c r="C26" s="380">
        <v>896</v>
      </c>
      <c r="D26" s="89">
        <v>3177</v>
      </c>
      <c r="E26" s="410">
        <v>3.5457589285714284</v>
      </c>
      <c r="F26" s="408">
        <v>241</v>
      </c>
      <c r="G26" s="89">
        <v>863</v>
      </c>
      <c r="H26" s="411">
        <v>3.5809128630705396</v>
      </c>
      <c r="I26" s="409">
        <v>896</v>
      </c>
      <c r="J26" s="89">
        <v>3398</v>
      </c>
      <c r="K26" s="410">
        <v>3.7924107142857144</v>
      </c>
    </row>
    <row r="27" spans="1:11" s="85" customFormat="1" x14ac:dyDescent="0.35">
      <c r="A27" s="97"/>
      <c r="B27" s="277" t="s">
        <v>174</v>
      </c>
      <c r="C27" s="380">
        <v>904</v>
      </c>
      <c r="D27" s="89">
        <v>3225</v>
      </c>
      <c r="E27" s="410">
        <v>3.5674778761061945</v>
      </c>
      <c r="F27" s="408">
        <v>236</v>
      </c>
      <c r="G27" s="89">
        <v>808</v>
      </c>
      <c r="H27" s="411">
        <v>3.4237288135593222</v>
      </c>
      <c r="I27" s="409">
        <v>904</v>
      </c>
      <c r="J27" s="89">
        <v>3382</v>
      </c>
      <c r="K27" s="410">
        <v>3.7411504424778763</v>
      </c>
    </row>
    <row r="28" spans="1:11" s="85" customFormat="1" x14ac:dyDescent="0.35">
      <c r="A28" s="97"/>
      <c r="B28" s="277" t="s">
        <v>170</v>
      </c>
      <c r="C28" s="380">
        <v>905</v>
      </c>
      <c r="D28" s="89">
        <v>3198</v>
      </c>
      <c r="E28" s="381">
        <v>3.5337016574585633</v>
      </c>
      <c r="F28" s="408">
        <v>230</v>
      </c>
      <c r="G28" s="89">
        <v>820</v>
      </c>
      <c r="H28" s="413">
        <v>3.5652173913043477</v>
      </c>
      <c r="I28" s="409">
        <v>902</v>
      </c>
      <c r="J28" s="89">
        <v>3403</v>
      </c>
      <c r="K28" s="381">
        <v>3.7727272727272729</v>
      </c>
    </row>
    <row r="29" spans="1:11" s="85" customFormat="1" x14ac:dyDescent="0.35">
      <c r="A29" s="97"/>
      <c r="B29" s="277" t="s">
        <v>165</v>
      </c>
      <c r="C29" s="380">
        <v>870</v>
      </c>
      <c r="D29" s="89">
        <v>2959</v>
      </c>
      <c r="E29" s="381">
        <v>3.4011494252873562</v>
      </c>
      <c r="F29" s="408">
        <v>227</v>
      </c>
      <c r="G29" s="89">
        <v>783</v>
      </c>
      <c r="H29" s="413">
        <v>3.4493392070484581</v>
      </c>
      <c r="I29" s="409">
        <v>869</v>
      </c>
      <c r="J29" s="89">
        <v>3307</v>
      </c>
      <c r="K29" s="381">
        <v>3.805523590333717</v>
      </c>
    </row>
    <row r="30" spans="1:11" s="85" customFormat="1" x14ac:dyDescent="0.35">
      <c r="A30" s="63"/>
      <c r="B30" s="278" t="s">
        <v>134</v>
      </c>
      <c r="C30" s="357">
        <v>821</v>
      </c>
      <c r="D30" s="88">
        <v>2657</v>
      </c>
      <c r="E30" s="64">
        <v>3.2362971985383679</v>
      </c>
      <c r="F30" s="348">
        <v>200</v>
      </c>
      <c r="G30" s="88">
        <v>666</v>
      </c>
      <c r="H30" s="414">
        <v>3.33</v>
      </c>
      <c r="I30" s="338">
        <v>821</v>
      </c>
      <c r="J30" s="88">
        <v>3010</v>
      </c>
      <c r="K30" s="64">
        <v>3.6662606577344703</v>
      </c>
    </row>
    <row r="31" spans="1:11" s="85" customFormat="1" ht="14.6" thickBot="1" x14ac:dyDescent="0.4">
      <c r="A31" s="65"/>
      <c r="B31" s="276" t="s">
        <v>79</v>
      </c>
      <c r="C31" s="358">
        <v>854</v>
      </c>
      <c r="D31" s="90">
        <v>2386</v>
      </c>
      <c r="E31" s="66">
        <v>3.2134292565947242</v>
      </c>
      <c r="F31" s="349">
        <v>187</v>
      </c>
      <c r="G31" s="90">
        <v>515</v>
      </c>
      <c r="H31" s="415">
        <v>2.9623655913978495</v>
      </c>
      <c r="I31" s="339">
        <v>854</v>
      </c>
      <c r="J31" s="90">
        <v>2292</v>
      </c>
      <c r="K31" s="66">
        <v>3.6199040767386093</v>
      </c>
    </row>
  </sheetData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2"/>
  <sheetViews>
    <sheetView showGridLines="0" topLeftCell="A71" zoomScale="70" zoomScaleNormal="70" workbookViewId="0">
      <selection activeCell="K80" sqref="K80"/>
    </sheetView>
  </sheetViews>
  <sheetFormatPr baseColWidth="10" defaultColWidth="11.4609375" defaultRowHeight="14.15" x14ac:dyDescent="0.35"/>
  <cols>
    <col min="1" max="1" width="4.84375" style="205" customWidth="1"/>
    <col min="2" max="2" width="22" style="203" bestFit="1" customWidth="1"/>
    <col min="3" max="3" width="12.69140625" style="203" customWidth="1"/>
    <col min="4" max="4" width="13.4609375" style="203" customWidth="1"/>
    <col min="5" max="5" width="11.4609375" style="203" customWidth="1"/>
    <col min="6" max="7" width="13.4609375" style="203" customWidth="1"/>
    <col min="8" max="8" width="12.69140625" style="203" customWidth="1"/>
    <col min="9" max="9" width="11.84375" style="203" customWidth="1"/>
    <col min="10" max="10" width="11.07421875" style="203" customWidth="1"/>
    <col min="11" max="11" width="11.4609375" style="203" customWidth="1"/>
    <col min="12" max="16384" width="11.4609375" style="203"/>
  </cols>
  <sheetData>
    <row r="1" spans="1:14" x14ac:dyDescent="0.35">
      <c r="A1" s="201" t="s">
        <v>80</v>
      </c>
      <c r="B1" s="202"/>
    </row>
    <row r="2" spans="1:14" x14ac:dyDescent="0.35">
      <c r="A2" s="204" t="s">
        <v>0</v>
      </c>
    </row>
    <row r="4" spans="1:14" x14ac:dyDescent="0.35">
      <c r="A4" s="204" t="s">
        <v>139</v>
      </c>
    </row>
    <row r="5" spans="1:14" x14ac:dyDescent="0.35">
      <c r="A5" s="204" t="s">
        <v>140</v>
      </c>
    </row>
    <row r="6" spans="1:14" x14ac:dyDescent="0.35">
      <c r="A6" s="204" t="s">
        <v>141</v>
      </c>
    </row>
    <row r="8" spans="1:14" s="207" customFormat="1" ht="14.6" thickBot="1" x14ac:dyDescent="0.4">
      <c r="A8" s="206" t="s">
        <v>139</v>
      </c>
    </row>
    <row r="9" spans="1:14" s="207" customFormat="1" ht="14.6" thickBot="1" x14ac:dyDescent="0.4">
      <c r="A9" s="208"/>
      <c r="B9" s="209"/>
      <c r="C9" s="210"/>
      <c r="D9" s="620" t="s">
        <v>142</v>
      </c>
      <c r="E9" s="620"/>
      <c r="F9" s="620"/>
      <c r="G9" s="620"/>
      <c r="H9" s="620"/>
      <c r="I9" s="621"/>
      <c r="J9" s="389"/>
    </row>
    <row r="10" spans="1:14" s="207" customFormat="1" ht="71.150000000000006" thickBot="1" x14ac:dyDescent="0.4">
      <c r="A10" s="212" t="s">
        <v>1</v>
      </c>
      <c r="B10" s="213" t="s">
        <v>2</v>
      </c>
      <c r="C10" s="383" t="s">
        <v>143</v>
      </c>
      <c r="D10" s="214" t="s">
        <v>144</v>
      </c>
      <c r="E10" s="215" t="s">
        <v>145</v>
      </c>
      <c r="F10" s="215" t="s">
        <v>146</v>
      </c>
      <c r="G10" s="215" t="s">
        <v>147</v>
      </c>
      <c r="H10" s="216" t="s">
        <v>148</v>
      </c>
      <c r="I10" s="390" t="s">
        <v>149</v>
      </c>
      <c r="J10" s="391" t="s">
        <v>150</v>
      </c>
    </row>
    <row r="11" spans="1:14" x14ac:dyDescent="0.35">
      <c r="A11" s="217">
        <v>1</v>
      </c>
      <c r="B11" s="218" t="s">
        <v>3</v>
      </c>
      <c r="C11" s="615">
        <v>10</v>
      </c>
      <c r="D11" s="616">
        <v>0</v>
      </c>
      <c r="E11" s="616">
        <v>0</v>
      </c>
      <c r="F11" s="616">
        <v>7</v>
      </c>
      <c r="G11" s="616">
        <v>0</v>
      </c>
      <c r="H11" s="617">
        <v>1</v>
      </c>
      <c r="I11" s="594">
        <f>SUM(D11:H11)</f>
        <v>8</v>
      </c>
      <c r="J11" s="617">
        <v>9</v>
      </c>
      <c r="M11" s="219"/>
      <c r="N11" s="219"/>
    </row>
    <row r="12" spans="1:14" x14ac:dyDescent="0.35">
      <c r="A12" s="220">
        <v>2</v>
      </c>
      <c r="B12" s="221" t="s">
        <v>4</v>
      </c>
      <c r="C12" s="387">
        <v>15</v>
      </c>
      <c r="D12" s="223">
        <v>0</v>
      </c>
      <c r="E12" s="223">
        <v>0</v>
      </c>
      <c r="F12" s="223">
        <v>12</v>
      </c>
      <c r="G12" s="223">
        <v>0</v>
      </c>
      <c r="H12" s="224">
        <v>1</v>
      </c>
      <c r="I12" s="418">
        <f t="shared" ref="I12:I26" si="0">SUM(D12:H12)</f>
        <v>13</v>
      </c>
      <c r="J12" s="224">
        <v>13</v>
      </c>
      <c r="M12" s="219"/>
      <c r="N12" s="219"/>
    </row>
    <row r="13" spans="1:14" x14ac:dyDescent="0.35">
      <c r="A13" s="220">
        <v>3</v>
      </c>
      <c r="B13" s="221" t="s">
        <v>5</v>
      </c>
      <c r="C13" s="387">
        <v>14</v>
      </c>
      <c r="D13" s="223">
        <v>0</v>
      </c>
      <c r="E13" s="223">
        <v>0</v>
      </c>
      <c r="F13" s="223">
        <v>10</v>
      </c>
      <c r="G13" s="223">
        <v>0</v>
      </c>
      <c r="H13" s="224">
        <v>2</v>
      </c>
      <c r="I13" s="418">
        <f t="shared" si="0"/>
        <v>12</v>
      </c>
      <c r="J13" s="224">
        <v>13</v>
      </c>
      <c r="M13" s="219"/>
      <c r="N13" s="219"/>
    </row>
    <row r="14" spans="1:14" x14ac:dyDescent="0.35">
      <c r="A14" s="220">
        <v>4</v>
      </c>
      <c r="B14" s="221" t="s">
        <v>6</v>
      </c>
      <c r="C14" s="387">
        <v>8</v>
      </c>
      <c r="D14" s="223">
        <v>1</v>
      </c>
      <c r="E14" s="223">
        <v>0</v>
      </c>
      <c r="F14" s="223">
        <v>3</v>
      </c>
      <c r="G14" s="223">
        <v>0</v>
      </c>
      <c r="H14" s="224">
        <v>1</v>
      </c>
      <c r="I14" s="418">
        <f t="shared" si="0"/>
        <v>5</v>
      </c>
      <c r="J14" s="224">
        <v>7</v>
      </c>
      <c r="M14" s="219"/>
      <c r="N14" s="219"/>
    </row>
    <row r="15" spans="1:14" x14ac:dyDescent="0.35">
      <c r="A15" s="220">
        <v>5</v>
      </c>
      <c r="B15" s="221" t="s">
        <v>7</v>
      </c>
      <c r="C15" s="387">
        <v>4</v>
      </c>
      <c r="D15" s="223">
        <v>0</v>
      </c>
      <c r="E15" s="223">
        <v>0</v>
      </c>
      <c r="F15" s="223">
        <v>4</v>
      </c>
      <c r="G15" s="223">
        <v>0</v>
      </c>
      <c r="H15" s="224">
        <v>0</v>
      </c>
      <c r="I15" s="418">
        <f t="shared" si="0"/>
        <v>4</v>
      </c>
      <c r="J15" s="224">
        <v>4</v>
      </c>
      <c r="M15" s="219"/>
      <c r="N15" s="219"/>
    </row>
    <row r="16" spans="1:14" x14ac:dyDescent="0.35">
      <c r="A16" s="220">
        <v>6</v>
      </c>
      <c r="B16" s="221" t="s">
        <v>8</v>
      </c>
      <c r="C16" s="387">
        <v>4</v>
      </c>
      <c r="D16" s="223">
        <v>1</v>
      </c>
      <c r="E16" s="223">
        <v>0</v>
      </c>
      <c r="F16" s="223">
        <v>3</v>
      </c>
      <c r="G16" s="223">
        <v>0</v>
      </c>
      <c r="H16" s="224">
        <v>0</v>
      </c>
      <c r="I16" s="418">
        <f t="shared" si="0"/>
        <v>4</v>
      </c>
      <c r="J16" s="224">
        <v>4</v>
      </c>
      <c r="M16" s="219"/>
      <c r="N16" s="219"/>
    </row>
    <row r="17" spans="1:14" x14ac:dyDescent="0.35">
      <c r="A17" s="220">
        <v>7</v>
      </c>
      <c r="B17" s="221" t="s">
        <v>9</v>
      </c>
      <c r="C17" s="387">
        <v>4</v>
      </c>
      <c r="D17" s="223">
        <v>0</v>
      </c>
      <c r="E17" s="223">
        <v>0</v>
      </c>
      <c r="F17" s="223">
        <v>2</v>
      </c>
      <c r="G17" s="223">
        <v>0</v>
      </c>
      <c r="H17" s="224">
        <v>0</v>
      </c>
      <c r="I17" s="418">
        <f t="shared" si="0"/>
        <v>2</v>
      </c>
      <c r="J17" s="224">
        <v>3</v>
      </c>
      <c r="M17" s="219"/>
      <c r="N17" s="219"/>
    </row>
    <row r="18" spans="1:14" x14ac:dyDescent="0.35">
      <c r="A18" s="220">
        <v>8</v>
      </c>
      <c r="B18" s="221" t="s">
        <v>10</v>
      </c>
      <c r="C18" s="387">
        <v>6</v>
      </c>
      <c r="D18" s="223">
        <v>0</v>
      </c>
      <c r="E18" s="223">
        <v>0</v>
      </c>
      <c r="F18" s="223">
        <v>4</v>
      </c>
      <c r="G18" s="223">
        <v>0</v>
      </c>
      <c r="H18" s="224">
        <v>1</v>
      </c>
      <c r="I18" s="418">
        <f t="shared" si="0"/>
        <v>5</v>
      </c>
      <c r="J18" s="224">
        <v>6</v>
      </c>
      <c r="M18" s="219"/>
      <c r="N18" s="219"/>
    </row>
    <row r="19" spans="1:14" x14ac:dyDescent="0.35">
      <c r="A19" s="220">
        <v>9</v>
      </c>
      <c r="B19" s="221" t="s">
        <v>11</v>
      </c>
      <c r="C19" s="387">
        <v>8</v>
      </c>
      <c r="D19" s="223">
        <v>0</v>
      </c>
      <c r="E19" s="223">
        <v>0</v>
      </c>
      <c r="F19" s="223">
        <v>6</v>
      </c>
      <c r="G19" s="223">
        <v>0</v>
      </c>
      <c r="H19" s="224">
        <v>2</v>
      </c>
      <c r="I19" s="418">
        <f t="shared" si="0"/>
        <v>8</v>
      </c>
      <c r="J19" s="224">
        <v>7</v>
      </c>
      <c r="M19" s="219"/>
      <c r="N19" s="219"/>
    </row>
    <row r="20" spans="1:14" x14ac:dyDescent="0.35">
      <c r="A20" s="220">
        <v>10</v>
      </c>
      <c r="B20" s="221" t="s">
        <v>12</v>
      </c>
      <c r="C20" s="387">
        <v>13</v>
      </c>
      <c r="D20" s="223">
        <v>4</v>
      </c>
      <c r="E20" s="223">
        <v>0</v>
      </c>
      <c r="F20" s="223">
        <v>8</v>
      </c>
      <c r="G20" s="223">
        <v>1</v>
      </c>
      <c r="H20" s="224">
        <v>0</v>
      </c>
      <c r="I20" s="418">
        <f t="shared" si="0"/>
        <v>13</v>
      </c>
      <c r="J20" s="224">
        <v>13</v>
      </c>
      <c r="M20" s="219"/>
      <c r="N20" s="219"/>
    </row>
    <row r="21" spans="1:14" x14ac:dyDescent="0.35">
      <c r="A21" s="220">
        <v>11</v>
      </c>
      <c r="B21" s="221" t="s">
        <v>13</v>
      </c>
      <c r="C21" s="387">
        <v>11</v>
      </c>
      <c r="D21" s="223">
        <v>0</v>
      </c>
      <c r="E21" s="223">
        <v>0</v>
      </c>
      <c r="F21" s="223">
        <v>10</v>
      </c>
      <c r="G21" s="223">
        <v>0</v>
      </c>
      <c r="H21" s="224">
        <v>1</v>
      </c>
      <c r="I21" s="418">
        <f t="shared" si="0"/>
        <v>11</v>
      </c>
      <c r="J21" s="224">
        <v>11</v>
      </c>
      <c r="M21" s="219"/>
      <c r="N21" s="219"/>
    </row>
    <row r="22" spans="1:14" x14ac:dyDescent="0.35">
      <c r="A22" s="220">
        <v>12</v>
      </c>
      <c r="B22" s="221" t="s">
        <v>14</v>
      </c>
      <c r="C22" s="387">
        <v>31</v>
      </c>
      <c r="D22" s="223">
        <v>2</v>
      </c>
      <c r="E22" s="223">
        <v>0</v>
      </c>
      <c r="F22" s="223">
        <v>8</v>
      </c>
      <c r="G22" s="223">
        <v>0</v>
      </c>
      <c r="H22" s="224">
        <v>5</v>
      </c>
      <c r="I22" s="418">
        <f t="shared" si="0"/>
        <v>15</v>
      </c>
      <c r="J22" s="224">
        <v>28</v>
      </c>
      <c r="M22" s="219"/>
      <c r="N22" s="219"/>
    </row>
    <row r="23" spans="1:14" x14ac:dyDescent="0.35">
      <c r="A23" s="220">
        <v>13</v>
      </c>
      <c r="B23" s="221" t="s">
        <v>15</v>
      </c>
      <c r="C23" s="387">
        <v>12</v>
      </c>
      <c r="D23" s="223">
        <v>5</v>
      </c>
      <c r="E23" s="223">
        <v>0</v>
      </c>
      <c r="F23" s="223">
        <v>7</v>
      </c>
      <c r="G23" s="223">
        <v>0</v>
      </c>
      <c r="H23" s="224">
        <v>0</v>
      </c>
      <c r="I23" s="418">
        <f t="shared" si="0"/>
        <v>12</v>
      </c>
      <c r="J23" s="224">
        <v>12</v>
      </c>
      <c r="M23" s="219"/>
      <c r="N23" s="219"/>
    </row>
    <row r="24" spans="1:14" x14ac:dyDescent="0.35">
      <c r="A24" s="220">
        <v>14</v>
      </c>
      <c r="B24" s="221" t="s">
        <v>16</v>
      </c>
      <c r="C24" s="387">
        <v>8</v>
      </c>
      <c r="D24" s="223">
        <v>0</v>
      </c>
      <c r="E24" s="223">
        <v>0</v>
      </c>
      <c r="F24" s="223">
        <v>4</v>
      </c>
      <c r="G24" s="223">
        <v>0</v>
      </c>
      <c r="H24" s="224">
        <v>0</v>
      </c>
      <c r="I24" s="418">
        <f t="shared" si="0"/>
        <v>4</v>
      </c>
      <c r="J24" s="224">
        <v>8</v>
      </c>
      <c r="M24" s="219"/>
      <c r="N24" s="219"/>
    </row>
    <row r="25" spans="1:14" ht="28.75" thickBot="1" x14ac:dyDescent="0.4">
      <c r="A25" s="225">
        <v>15</v>
      </c>
      <c r="B25" s="226" t="s">
        <v>17</v>
      </c>
      <c r="C25" s="363">
        <v>32</v>
      </c>
      <c r="D25" s="228">
        <v>0</v>
      </c>
      <c r="E25" s="228">
        <v>0</v>
      </c>
      <c r="F25" s="228">
        <v>18</v>
      </c>
      <c r="G25" s="228">
        <v>1</v>
      </c>
      <c r="H25" s="229">
        <v>4</v>
      </c>
      <c r="I25" s="419">
        <f t="shared" si="0"/>
        <v>23</v>
      </c>
      <c r="J25" s="229">
        <v>32</v>
      </c>
      <c r="M25" s="219"/>
      <c r="N25" s="219"/>
    </row>
    <row r="26" spans="1:14" s="230" customFormat="1" x14ac:dyDescent="0.35">
      <c r="A26" s="359"/>
      <c r="B26" s="361" t="s">
        <v>200</v>
      </c>
      <c r="C26" s="421">
        <f>SUM(C11:C25)</f>
        <v>180</v>
      </c>
      <c r="D26" s="384">
        <f t="shared" ref="D26:J26" si="1">SUM(D11:D25)</f>
        <v>13</v>
      </c>
      <c r="E26" s="385">
        <f t="shared" si="1"/>
        <v>0</v>
      </c>
      <c r="F26" s="385">
        <f t="shared" si="1"/>
        <v>106</v>
      </c>
      <c r="G26" s="385">
        <f t="shared" si="1"/>
        <v>2</v>
      </c>
      <c r="H26" s="386">
        <f t="shared" si="1"/>
        <v>18</v>
      </c>
      <c r="I26" s="422">
        <f t="shared" si="0"/>
        <v>139</v>
      </c>
      <c r="J26" s="388">
        <f t="shared" si="1"/>
        <v>170</v>
      </c>
      <c r="M26" s="231"/>
    </row>
    <row r="27" spans="1:14" x14ac:dyDescent="0.35">
      <c r="A27" s="382"/>
      <c r="B27" s="478" t="s">
        <v>192</v>
      </c>
      <c r="C27" s="479">
        <v>174</v>
      </c>
      <c r="D27" s="480">
        <v>17</v>
      </c>
      <c r="E27" s="481">
        <v>0</v>
      </c>
      <c r="F27" s="481">
        <v>109</v>
      </c>
      <c r="G27" s="481">
        <v>3</v>
      </c>
      <c r="H27" s="482">
        <v>15</v>
      </c>
      <c r="I27" s="479">
        <v>144</v>
      </c>
      <c r="J27" s="483">
        <v>158</v>
      </c>
      <c r="M27" s="219"/>
    </row>
    <row r="28" spans="1:14" x14ac:dyDescent="0.35">
      <c r="A28" s="382"/>
      <c r="B28" s="478" t="s">
        <v>179</v>
      </c>
      <c r="C28" s="479">
        <v>175</v>
      </c>
      <c r="D28" s="480">
        <v>4</v>
      </c>
      <c r="E28" s="481">
        <v>0</v>
      </c>
      <c r="F28" s="481">
        <v>110</v>
      </c>
      <c r="G28" s="481">
        <v>3</v>
      </c>
      <c r="H28" s="482">
        <v>20</v>
      </c>
      <c r="I28" s="479">
        <v>137</v>
      </c>
      <c r="J28" s="483">
        <v>169</v>
      </c>
      <c r="M28" s="219"/>
    </row>
    <row r="29" spans="1:14" x14ac:dyDescent="0.35">
      <c r="A29" s="382"/>
      <c r="B29" s="420" t="s">
        <v>174</v>
      </c>
      <c r="C29" s="418">
        <v>183</v>
      </c>
      <c r="D29" s="387">
        <v>11</v>
      </c>
      <c r="E29" s="223">
        <v>12</v>
      </c>
      <c r="F29" s="223">
        <v>101</v>
      </c>
      <c r="G29" s="223">
        <v>3</v>
      </c>
      <c r="H29" s="224">
        <v>26</v>
      </c>
      <c r="I29" s="418">
        <v>153</v>
      </c>
      <c r="J29" s="222">
        <v>159</v>
      </c>
      <c r="M29" s="219"/>
    </row>
    <row r="30" spans="1:14" x14ac:dyDescent="0.35">
      <c r="A30" s="382"/>
      <c r="B30" s="420" t="s">
        <v>170</v>
      </c>
      <c r="C30" s="418">
        <v>234</v>
      </c>
      <c r="D30" s="387">
        <v>9</v>
      </c>
      <c r="E30" s="223">
        <v>0</v>
      </c>
      <c r="F30" s="223">
        <v>144</v>
      </c>
      <c r="G30" s="223">
        <v>9</v>
      </c>
      <c r="H30" s="224">
        <v>22</v>
      </c>
      <c r="I30" s="418">
        <v>184</v>
      </c>
      <c r="J30" s="222">
        <v>217</v>
      </c>
      <c r="M30" s="219"/>
    </row>
    <row r="31" spans="1:14" x14ac:dyDescent="0.35">
      <c r="A31" s="382"/>
      <c r="B31" s="420" t="s">
        <v>165</v>
      </c>
      <c r="C31" s="418">
        <v>215</v>
      </c>
      <c r="D31" s="387">
        <v>0</v>
      </c>
      <c r="E31" s="223">
        <v>1</v>
      </c>
      <c r="F31" s="223">
        <v>133</v>
      </c>
      <c r="G31" s="223">
        <v>10</v>
      </c>
      <c r="H31" s="224">
        <v>12</v>
      </c>
      <c r="I31" s="418">
        <v>166</v>
      </c>
      <c r="J31" s="222">
        <v>204</v>
      </c>
      <c r="M31" s="219"/>
    </row>
    <row r="32" spans="1:14" ht="14.6" thickBot="1" x14ac:dyDescent="0.4">
      <c r="A32" s="360"/>
      <c r="B32" s="362" t="s">
        <v>134</v>
      </c>
      <c r="C32" s="417">
        <v>216</v>
      </c>
      <c r="D32" s="363">
        <v>1</v>
      </c>
      <c r="E32" s="228">
        <v>0</v>
      </c>
      <c r="F32" s="228">
        <v>129</v>
      </c>
      <c r="G32" s="228">
        <v>4</v>
      </c>
      <c r="H32" s="229">
        <v>8</v>
      </c>
      <c r="I32" s="419">
        <v>152</v>
      </c>
      <c r="J32" s="227">
        <v>210</v>
      </c>
      <c r="M32" s="219"/>
    </row>
    <row r="36" spans="1:14" s="207" customFormat="1" ht="14.6" thickBot="1" x14ac:dyDescent="0.4">
      <c r="A36" s="206" t="s">
        <v>140</v>
      </c>
    </row>
    <row r="37" spans="1:14" s="207" customFormat="1" ht="14.6" thickBot="1" x14ac:dyDescent="0.4">
      <c r="A37" s="208"/>
      <c r="B37" s="209"/>
      <c r="C37" s="232"/>
      <c r="D37" s="620" t="s">
        <v>142</v>
      </c>
      <c r="E37" s="620"/>
      <c r="F37" s="620"/>
      <c r="G37" s="620"/>
      <c r="H37" s="620"/>
      <c r="I37" s="620"/>
      <c r="J37" s="211"/>
    </row>
    <row r="38" spans="1:14" s="207" customFormat="1" ht="71.150000000000006" thickBot="1" x14ac:dyDescent="0.4">
      <c r="A38" s="212" t="s">
        <v>1</v>
      </c>
      <c r="B38" s="213" t="s">
        <v>2</v>
      </c>
      <c r="C38" s="595" t="s">
        <v>143</v>
      </c>
      <c r="D38" s="215" t="s">
        <v>144</v>
      </c>
      <c r="E38" s="215" t="s">
        <v>145</v>
      </c>
      <c r="F38" s="215" t="s">
        <v>146</v>
      </c>
      <c r="G38" s="215" t="s">
        <v>147</v>
      </c>
      <c r="H38" s="215" t="s">
        <v>148</v>
      </c>
      <c r="I38" s="213" t="s">
        <v>149</v>
      </c>
      <c r="J38" s="596" t="s">
        <v>150</v>
      </c>
    </row>
    <row r="39" spans="1:14" x14ac:dyDescent="0.35">
      <c r="A39" s="217">
        <v>1</v>
      </c>
      <c r="B39" s="218" t="s">
        <v>3</v>
      </c>
      <c r="C39" s="615">
        <v>4</v>
      </c>
      <c r="D39" s="616">
        <v>0</v>
      </c>
      <c r="E39" s="616">
        <v>0</v>
      </c>
      <c r="F39" s="616">
        <v>4</v>
      </c>
      <c r="G39" s="616">
        <v>0</v>
      </c>
      <c r="H39" s="617">
        <v>0</v>
      </c>
      <c r="I39" s="594">
        <f>SUM(D39:H39)</f>
        <v>4</v>
      </c>
      <c r="J39" s="617">
        <v>3</v>
      </c>
      <c r="M39" s="219"/>
      <c r="N39" s="219"/>
    </row>
    <row r="40" spans="1:14" x14ac:dyDescent="0.35">
      <c r="A40" s="220">
        <v>2</v>
      </c>
      <c r="B40" s="221" t="s">
        <v>4</v>
      </c>
      <c r="C40" s="387">
        <v>5</v>
      </c>
      <c r="D40" s="223">
        <v>0</v>
      </c>
      <c r="E40" s="223">
        <v>0</v>
      </c>
      <c r="F40" s="223">
        <v>2</v>
      </c>
      <c r="G40" s="223">
        <v>0</v>
      </c>
      <c r="H40" s="224">
        <v>0</v>
      </c>
      <c r="I40" s="418">
        <f t="shared" ref="I40:I60" si="2">SUM(D40:H40)</f>
        <v>2</v>
      </c>
      <c r="J40" s="224">
        <v>5</v>
      </c>
      <c r="M40" s="219"/>
      <c r="N40" s="219"/>
    </row>
    <row r="41" spans="1:14" x14ac:dyDescent="0.35">
      <c r="A41" s="220">
        <v>3</v>
      </c>
      <c r="B41" s="221" t="s">
        <v>5</v>
      </c>
      <c r="C41" s="387">
        <v>2</v>
      </c>
      <c r="D41" s="223">
        <v>0</v>
      </c>
      <c r="E41" s="223">
        <v>0</v>
      </c>
      <c r="F41" s="223">
        <v>1</v>
      </c>
      <c r="G41" s="223">
        <v>0</v>
      </c>
      <c r="H41" s="224">
        <v>0</v>
      </c>
      <c r="I41" s="418">
        <f t="shared" si="2"/>
        <v>1</v>
      </c>
      <c r="J41" s="224">
        <v>2</v>
      </c>
      <c r="M41" s="219"/>
      <c r="N41" s="219"/>
    </row>
    <row r="42" spans="1:14" x14ac:dyDescent="0.35">
      <c r="A42" s="220">
        <v>4</v>
      </c>
      <c r="B42" s="221" t="s">
        <v>6</v>
      </c>
      <c r="C42" s="387">
        <v>4</v>
      </c>
      <c r="D42" s="223">
        <v>0</v>
      </c>
      <c r="E42" s="223">
        <v>0</v>
      </c>
      <c r="F42" s="223">
        <v>2</v>
      </c>
      <c r="G42" s="223">
        <v>0</v>
      </c>
      <c r="H42" s="224">
        <v>0</v>
      </c>
      <c r="I42" s="418">
        <f t="shared" si="2"/>
        <v>2</v>
      </c>
      <c r="J42" s="224">
        <v>4</v>
      </c>
      <c r="M42" s="219"/>
      <c r="N42" s="219"/>
    </row>
    <row r="43" spans="1:14" x14ac:dyDescent="0.35">
      <c r="A43" s="220">
        <v>5</v>
      </c>
      <c r="B43" s="221" t="s">
        <v>7</v>
      </c>
      <c r="C43" s="387">
        <v>1</v>
      </c>
      <c r="D43" s="223">
        <v>0</v>
      </c>
      <c r="E43" s="223">
        <v>0</v>
      </c>
      <c r="F43" s="223">
        <v>1</v>
      </c>
      <c r="G43" s="223">
        <v>0</v>
      </c>
      <c r="H43" s="224">
        <v>0</v>
      </c>
      <c r="I43" s="418">
        <f t="shared" si="2"/>
        <v>1</v>
      </c>
      <c r="J43" s="224">
        <v>0</v>
      </c>
      <c r="M43" s="219"/>
      <c r="N43" s="219"/>
    </row>
    <row r="44" spans="1:14" x14ac:dyDescent="0.35">
      <c r="A44" s="220">
        <v>6</v>
      </c>
      <c r="B44" s="221" t="s">
        <v>8</v>
      </c>
      <c r="C44" s="387">
        <v>0</v>
      </c>
      <c r="D44" s="223">
        <v>0</v>
      </c>
      <c r="E44" s="223">
        <v>0</v>
      </c>
      <c r="F44" s="223">
        <v>0</v>
      </c>
      <c r="G44" s="223">
        <v>0</v>
      </c>
      <c r="H44" s="224">
        <v>0</v>
      </c>
      <c r="I44" s="418">
        <f t="shared" si="2"/>
        <v>0</v>
      </c>
      <c r="J44" s="224">
        <v>0</v>
      </c>
      <c r="M44" s="219"/>
      <c r="N44" s="219"/>
    </row>
    <row r="45" spans="1:14" x14ac:dyDescent="0.35">
      <c r="A45" s="220">
        <v>7</v>
      </c>
      <c r="B45" s="221" t="s">
        <v>9</v>
      </c>
      <c r="C45" s="387">
        <v>1</v>
      </c>
      <c r="D45" s="223">
        <v>0</v>
      </c>
      <c r="E45" s="223">
        <v>0</v>
      </c>
      <c r="F45" s="223">
        <v>1</v>
      </c>
      <c r="G45" s="223">
        <v>0</v>
      </c>
      <c r="H45" s="224">
        <v>0</v>
      </c>
      <c r="I45" s="418">
        <f t="shared" si="2"/>
        <v>1</v>
      </c>
      <c r="J45" s="224">
        <v>1</v>
      </c>
      <c r="M45" s="219"/>
      <c r="N45" s="219"/>
    </row>
    <row r="46" spans="1:14" x14ac:dyDescent="0.35">
      <c r="A46" s="220">
        <v>8</v>
      </c>
      <c r="B46" s="221" t="s">
        <v>10</v>
      </c>
      <c r="C46" s="387">
        <v>1</v>
      </c>
      <c r="D46" s="223">
        <v>0</v>
      </c>
      <c r="E46" s="223">
        <v>0</v>
      </c>
      <c r="F46" s="223">
        <v>1</v>
      </c>
      <c r="G46" s="223">
        <v>0</v>
      </c>
      <c r="H46" s="224">
        <v>0</v>
      </c>
      <c r="I46" s="418">
        <f t="shared" si="2"/>
        <v>1</v>
      </c>
      <c r="J46" s="224">
        <v>1</v>
      </c>
      <c r="M46" s="219"/>
      <c r="N46" s="219"/>
    </row>
    <row r="47" spans="1:14" x14ac:dyDescent="0.35">
      <c r="A47" s="220">
        <v>9</v>
      </c>
      <c r="B47" s="221" t="s">
        <v>11</v>
      </c>
      <c r="C47" s="387">
        <v>3</v>
      </c>
      <c r="D47" s="223">
        <v>0</v>
      </c>
      <c r="E47" s="223">
        <v>0</v>
      </c>
      <c r="F47" s="223">
        <v>2</v>
      </c>
      <c r="G47" s="223">
        <v>0</v>
      </c>
      <c r="H47" s="224">
        <v>0</v>
      </c>
      <c r="I47" s="418">
        <f t="shared" si="2"/>
        <v>2</v>
      </c>
      <c r="J47" s="224">
        <v>3</v>
      </c>
      <c r="M47" s="219"/>
      <c r="N47" s="219"/>
    </row>
    <row r="48" spans="1:14" x14ac:dyDescent="0.35">
      <c r="A48" s="220">
        <v>10</v>
      </c>
      <c r="B48" s="221" t="s">
        <v>12</v>
      </c>
      <c r="C48" s="387">
        <v>0</v>
      </c>
      <c r="D48" s="223">
        <v>0</v>
      </c>
      <c r="E48" s="223">
        <v>0</v>
      </c>
      <c r="F48" s="223">
        <v>0</v>
      </c>
      <c r="G48" s="223">
        <v>0</v>
      </c>
      <c r="H48" s="224">
        <v>0</v>
      </c>
      <c r="I48" s="418">
        <f t="shared" si="2"/>
        <v>0</v>
      </c>
      <c r="J48" s="224">
        <v>0</v>
      </c>
      <c r="M48" s="219"/>
      <c r="N48" s="219"/>
    </row>
    <row r="49" spans="1:14" x14ac:dyDescent="0.35">
      <c r="A49" s="220">
        <v>11</v>
      </c>
      <c r="B49" s="221" t="s">
        <v>13</v>
      </c>
      <c r="C49" s="387">
        <v>5</v>
      </c>
      <c r="D49" s="223">
        <v>0</v>
      </c>
      <c r="E49" s="223">
        <v>0</v>
      </c>
      <c r="F49" s="223">
        <v>5</v>
      </c>
      <c r="G49" s="223">
        <v>0</v>
      </c>
      <c r="H49" s="224">
        <v>0</v>
      </c>
      <c r="I49" s="418">
        <f t="shared" si="2"/>
        <v>5</v>
      </c>
      <c r="J49" s="224">
        <v>5</v>
      </c>
      <c r="M49" s="219"/>
      <c r="N49" s="219"/>
    </row>
    <row r="50" spans="1:14" x14ac:dyDescent="0.35">
      <c r="A50" s="220">
        <v>12</v>
      </c>
      <c r="B50" s="221" t="s">
        <v>14</v>
      </c>
      <c r="C50" s="387">
        <v>12</v>
      </c>
      <c r="D50" s="223">
        <v>0</v>
      </c>
      <c r="E50" s="223">
        <v>0</v>
      </c>
      <c r="F50" s="223">
        <v>6</v>
      </c>
      <c r="G50" s="223">
        <v>0</v>
      </c>
      <c r="H50" s="224">
        <v>1</v>
      </c>
      <c r="I50" s="418">
        <f t="shared" si="2"/>
        <v>7</v>
      </c>
      <c r="J50" s="224">
        <v>12</v>
      </c>
      <c r="M50" s="219"/>
      <c r="N50" s="219"/>
    </row>
    <row r="51" spans="1:14" x14ac:dyDescent="0.35">
      <c r="A51" s="220">
        <v>13</v>
      </c>
      <c r="B51" s="221" t="s">
        <v>15</v>
      </c>
      <c r="C51" s="387">
        <v>8</v>
      </c>
      <c r="D51" s="223">
        <v>0</v>
      </c>
      <c r="E51" s="223">
        <v>0</v>
      </c>
      <c r="F51" s="223">
        <v>8</v>
      </c>
      <c r="G51" s="223">
        <v>0</v>
      </c>
      <c r="H51" s="224">
        <v>0</v>
      </c>
      <c r="I51" s="418">
        <f t="shared" si="2"/>
        <v>8</v>
      </c>
      <c r="J51" s="224">
        <v>8</v>
      </c>
      <c r="M51" s="219"/>
      <c r="N51" s="219"/>
    </row>
    <row r="52" spans="1:14" x14ac:dyDescent="0.35">
      <c r="A52" s="220">
        <v>14</v>
      </c>
      <c r="B52" s="221" t="s">
        <v>16</v>
      </c>
      <c r="C52" s="387">
        <v>0</v>
      </c>
      <c r="D52" s="223">
        <v>0</v>
      </c>
      <c r="E52" s="223">
        <v>0</v>
      </c>
      <c r="F52" s="223">
        <v>0</v>
      </c>
      <c r="G52" s="223">
        <v>0</v>
      </c>
      <c r="H52" s="224">
        <v>0</v>
      </c>
      <c r="I52" s="418">
        <f t="shared" si="2"/>
        <v>0</v>
      </c>
      <c r="J52" s="224">
        <v>0</v>
      </c>
      <c r="M52" s="219"/>
      <c r="N52" s="219"/>
    </row>
    <row r="53" spans="1:14" ht="28.75" thickBot="1" x14ac:dyDescent="0.4">
      <c r="A53" s="225">
        <v>15</v>
      </c>
      <c r="B53" s="226" t="s">
        <v>17</v>
      </c>
      <c r="C53" s="363">
        <v>7</v>
      </c>
      <c r="D53" s="228">
        <v>0</v>
      </c>
      <c r="E53" s="228">
        <v>0</v>
      </c>
      <c r="F53" s="228">
        <v>3</v>
      </c>
      <c r="G53" s="228">
        <v>0</v>
      </c>
      <c r="H53" s="229">
        <v>1</v>
      </c>
      <c r="I53" s="419">
        <f t="shared" si="2"/>
        <v>4</v>
      </c>
      <c r="J53" s="229">
        <v>7</v>
      </c>
      <c r="M53" s="219"/>
      <c r="N53" s="219"/>
    </row>
    <row r="54" spans="1:14" s="230" customFormat="1" x14ac:dyDescent="0.35">
      <c r="A54" s="359"/>
      <c r="B54" s="361" t="s">
        <v>200</v>
      </c>
      <c r="C54" s="421">
        <f>SUM(C39:C53)</f>
        <v>53</v>
      </c>
      <c r="D54" s="384">
        <f t="shared" ref="D54:J54" si="3">SUM(D39:D53)</f>
        <v>0</v>
      </c>
      <c r="E54" s="385">
        <f t="shared" si="3"/>
        <v>0</v>
      </c>
      <c r="F54" s="385">
        <f t="shared" si="3"/>
        <v>36</v>
      </c>
      <c r="G54" s="385">
        <f t="shared" si="3"/>
        <v>0</v>
      </c>
      <c r="H54" s="386">
        <f t="shared" si="3"/>
        <v>2</v>
      </c>
      <c r="I54" s="422">
        <f t="shared" si="2"/>
        <v>38</v>
      </c>
      <c r="J54" s="388">
        <f t="shared" si="3"/>
        <v>51</v>
      </c>
      <c r="M54" s="231"/>
    </row>
    <row r="55" spans="1:14" x14ac:dyDescent="0.35">
      <c r="A55" s="484"/>
      <c r="B55" s="611" t="s">
        <v>192</v>
      </c>
      <c r="C55" s="612">
        <v>52</v>
      </c>
      <c r="D55" s="613">
        <v>0</v>
      </c>
      <c r="E55" s="481">
        <v>0</v>
      </c>
      <c r="F55" s="481">
        <v>38</v>
      </c>
      <c r="G55" s="614">
        <v>0</v>
      </c>
      <c r="H55" s="479">
        <v>0</v>
      </c>
      <c r="I55" s="479">
        <v>38</v>
      </c>
      <c r="J55" s="479">
        <v>42</v>
      </c>
      <c r="M55" s="219"/>
    </row>
    <row r="56" spans="1:14" x14ac:dyDescent="0.35">
      <c r="A56" s="420"/>
      <c r="B56" s="418" t="s">
        <v>179</v>
      </c>
      <c r="C56" s="387">
        <v>30</v>
      </c>
      <c r="D56" s="223">
        <v>1</v>
      </c>
      <c r="E56" s="223">
        <v>0</v>
      </c>
      <c r="F56" s="223">
        <v>17</v>
      </c>
      <c r="G56" s="224">
        <v>2</v>
      </c>
      <c r="H56" s="418">
        <v>1</v>
      </c>
      <c r="I56" s="222">
        <v>21</v>
      </c>
      <c r="J56" s="420">
        <v>29</v>
      </c>
      <c r="M56" s="219"/>
    </row>
    <row r="57" spans="1:14" x14ac:dyDescent="0.35">
      <c r="A57" s="420"/>
      <c r="B57" s="418" t="s">
        <v>174</v>
      </c>
      <c r="C57" s="387">
        <v>63</v>
      </c>
      <c r="D57" s="223">
        <v>0</v>
      </c>
      <c r="E57" s="223">
        <v>0</v>
      </c>
      <c r="F57" s="223">
        <v>40</v>
      </c>
      <c r="G57" s="224">
        <v>2</v>
      </c>
      <c r="H57" s="418">
        <v>5</v>
      </c>
      <c r="I57" s="222">
        <v>47</v>
      </c>
      <c r="J57" s="420">
        <v>56</v>
      </c>
      <c r="M57" s="219"/>
    </row>
    <row r="58" spans="1:14" x14ac:dyDescent="0.35">
      <c r="A58" s="420"/>
      <c r="B58" s="418" t="s">
        <v>170</v>
      </c>
      <c r="C58" s="387">
        <v>56</v>
      </c>
      <c r="D58" s="223">
        <v>0</v>
      </c>
      <c r="E58" s="223">
        <v>1</v>
      </c>
      <c r="F58" s="223">
        <v>34</v>
      </c>
      <c r="G58" s="224">
        <v>3</v>
      </c>
      <c r="H58" s="418">
        <v>2</v>
      </c>
      <c r="I58" s="222">
        <f t="shared" si="2"/>
        <v>40</v>
      </c>
      <c r="J58" s="420">
        <v>56</v>
      </c>
      <c r="M58" s="219"/>
    </row>
    <row r="59" spans="1:14" x14ac:dyDescent="0.35">
      <c r="A59" s="423"/>
      <c r="B59" s="420" t="s">
        <v>165</v>
      </c>
      <c r="C59" s="418">
        <v>56</v>
      </c>
      <c r="D59" s="387">
        <v>0</v>
      </c>
      <c r="E59" s="223">
        <v>0</v>
      </c>
      <c r="F59" s="223">
        <v>29</v>
      </c>
      <c r="G59" s="223">
        <v>3</v>
      </c>
      <c r="H59" s="224">
        <v>1</v>
      </c>
      <c r="I59" s="418">
        <f t="shared" si="2"/>
        <v>33</v>
      </c>
      <c r="J59" s="222">
        <v>51</v>
      </c>
      <c r="M59" s="219"/>
    </row>
    <row r="60" spans="1:14" ht="14.6" thickBot="1" x14ac:dyDescent="0.4">
      <c r="A60" s="360"/>
      <c r="B60" s="362" t="s">
        <v>134</v>
      </c>
      <c r="C60" s="417">
        <v>48</v>
      </c>
      <c r="D60" s="363">
        <v>0</v>
      </c>
      <c r="E60" s="228">
        <v>0</v>
      </c>
      <c r="F60" s="228">
        <v>29</v>
      </c>
      <c r="G60" s="228">
        <v>2</v>
      </c>
      <c r="H60" s="229">
        <v>1</v>
      </c>
      <c r="I60" s="419">
        <f t="shared" si="2"/>
        <v>32</v>
      </c>
      <c r="J60" s="227">
        <v>54</v>
      </c>
      <c r="M60" s="219"/>
    </row>
    <row r="68" spans="1:14" s="207" customFormat="1" ht="14.6" thickBot="1" x14ac:dyDescent="0.4">
      <c r="A68" s="206" t="s">
        <v>141</v>
      </c>
    </row>
    <row r="69" spans="1:14" s="207" customFormat="1" ht="14.6" thickBot="1" x14ac:dyDescent="0.4">
      <c r="A69" s="208"/>
      <c r="B69" s="209"/>
      <c r="C69" s="232"/>
      <c r="D69" s="620" t="s">
        <v>142</v>
      </c>
      <c r="E69" s="620"/>
      <c r="F69" s="620"/>
      <c r="G69" s="620"/>
      <c r="H69" s="620"/>
      <c r="I69" s="620"/>
      <c r="J69" s="211"/>
    </row>
    <row r="70" spans="1:14" s="207" customFormat="1" ht="71.150000000000006" thickBot="1" x14ac:dyDescent="0.4">
      <c r="A70" s="212" t="s">
        <v>1</v>
      </c>
      <c r="B70" s="213" t="s">
        <v>2</v>
      </c>
      <c r="C70" s="595" t="s">
        <v>143</v>
      </c>
      <c r="D70" s="215" t="s">
        <v>144</v>
      </c>
      <c r="E70" s="215" t="s">
        <v>145</v>
      </c>
      <c r="F70" s="215" t="s">
        <v>146</v>
      </c>
      <c r="G70" s="215" t="s">
        <v>147</v>
      </c>
      <c r="H70" s="215" t="s">
        <v>148</v>
      </c>
      <c r="I70" s="213" t="s">
        <v>149</v>
      </c>
      <c r="J70" s="596" t="s">
        <v>150</v>
      </c>
    </row>
    <row r="71" spans="1:14" x14ac:dyDescent="0.35">
      <c r="A71" s="217">
        <v>1</v>
      </c>
      <c r="B71" s="218" t="s">
        <v>3</v>
      </c>
      <c r="C71" s="615">
        <v>0</v>
      </c>
      <c r="D71" s="616">
        <v>0</v>
      </c>
      <c r="E71" s="616">
        <v>0</v>
      </c>
      <c r="F71" s="616">
        <v>0</v>
      </c>
      <c r="G71" s="616">
        <v>0</v>
      </c>
      <c r="H71" s="617">
        <v>0</v>
      </c>
      <c r="I71" s="594">
        <f>SUM(D71:H71)</f>
        <v>0</v>
      </c>
      <c r="J71" s="617">
        <v>0</v>
      </c>
      <c r="M71" s="219"/>
      <c r="N71" s="219"/>
    </row>
    <row r="72" spans="1:14" x14ac:dyDescent="0.35">
      <c r="A72" s="220">
        <v>2</v>
      </c>
      <c r="B72" s="221" t="s">
        <v>4</v>
      </c>
      <c r="C72" s="387">
        <v>0</v>
      </c>
      <c r="D72" s="223">
        <v>0</v>
      </c>
      <c r="E72" s="223">
        <v>0</v>
      </c>
      <c r="F72" s="223">
        <v>0</v>
      </c>
      <c r="G72" s="223">
        <v>0</v>
      </c>
      <c r="H72" s="224">
        <v>0</v>
      </c>
      <c r="I72" s="418">
        <f t="shared" ref="I72:I86" si="4">SUM(D72:H72)</f>
        <v>0</v>
      </c>
      <c r="J72" s="224">
        <v>0</v>
      </c>
      <c r="M72" s="219"/>
      <c r="N72" s="219"/>
    </row>
    <row r="73" spans="1:14" x14ac:dyDescent="0.35">
      <c r="A73" s="220">
        <v>3</v>
      </c>
      <c r="B73" s="221" t="s">
        <v>5</v>
      </c>
      <c r="C73" s="387">
        <v>1</v>
      </c>
      <c r="D73" s="223">
        <v>0</v>
      </c>
      <c r="E73" s="223">
        <v>0</v>
      </c>
      <c r="F73" s="223">
        <v>1</v>
      </c>
      <c r="G73" s="223">
        <v>0</v>
      </c>
      <c r="H73" s="224">
        <v>0</v>
      </c>
      <c r="I73" s="418">
        <f t="shared" si="4"/>
        <v>1</v>
      </c>
      <c r="J73" s="224">
        <v>1</v>
      </c>
      <c r="M73" s="219"/>
      <c r="N73" s="219"/>
    </row>
    <row r="74" spans="1:14" x14ac:dyDescent="0.35">
      <c r="A74" s="220">
        <v>4</v>
      </c>
      <c r="B74" s="221" t="s">
        <v>6</v>
      </c>
      <c r="C74" s="387">
        <v>0</v>
      </c>
      <c r="D74" s="223">
        <v>0</v>
      </c>
      <c r="E74" s="223">
        <v>0</v>
      </c>
      <c r="F74" s="223">
        <v>0</v>
      </c>
      <c r="G74" s="223">
        <v>0</v>
      </c>
      <c r="H74" s="224">
        <v>0</v>
      </c>
      <c r="I74" s="418">
        <f t="shared" si="4"/>
        <v>0</v>
      </c>
      <c r="J74" s="224">
        <v>0</v>
      </c>
      <c r="M74" s="219"/>
      <c r="N74" s="219"/>
    </row>
    <row r="75" spans="1:14" x14ac:dyDescent="0.35">
      <c r="A75" s="220">
        <v>5</v>
      </c>
      <c r="B75" s="221" t="s">
        <v>7</v>
      </c>
      <c r="C75" s="387">
        <v>0</v>
      </c>
      <c r="D75" s="223">
        <v>0</v>
      </c>
      <c r="E75" s="223">
        <v>0</v>
      </c>
      <c r="F75" s="223">
        <v>0</v>
      </c>
      <c r="G75" s="223">
        <v>0</v>
      </c>
      <c r="H75" s="224">
        <v>0</v>
      </c>
      <c r="I75" s="418">
        <f t="shared" si="4"/>
        <v>0</v>
      </c>
      <c r="J75" s="224">
        <v>0</v>
      </c>
      <c r="M75" s="219"/>
      <c r="N75" s="219"/>
    </row>
    <row r="76" spans="1:14" x14ac:dyDescent="0.35">
      <c r="A76" s="220">
        <v>6</v>
      </c>
      <c r="B76" s="221" t="s">
        <v>8</v>
      </c>
      <c r="C76" s="387">
        <v>0</v>
      </c>
      <c r="D76" s="223">
        <v>0</v>
      </c>
      <c r="E76" s="223">
        <v>0</v>
      </c>
      <c r="F76" s="223">
        <v>0</v>
      </c>
      <c r="G76" s="223">
        <v>0</v>
      </c>
      <c r="H76" s="224">
        <v>0</v>
      </c>
      <c r="I76" s="418">
        <f t="shared" si="4"/>
        <v>0</v>
      </c>
      <c r="J76" s="224">
        <v>0</v>
      </c>
      <c r="M76" s="219"/>
      <c r="N76" s="219"/>
    </row>
    <row r="77" spans="1:14" x14ac:dyDescent="0.35">
      <c r="A77" s="220">
        <v>7</v>
      </c>
      <c r="B77" s="221" t="s">
        <v>9</v>
      </c>
      <c r="C77" s="387">
        <v>0</v>
      </c>
      <c r="D77" s="223">
        <v>0</v>
      </c>
      <c r="E77" s="223">
        <v>0</v>
      </c>
      <c r="F77" s="223">
        <v>0</v>
      </c>
      <c r="G77" s="223">
        <v>0</v>
      </c>
      <c r="H77" s="224">
        <v>0</v>
      </c>
      <c r="I77" s="418">
        <f t="shared" si="4"/>
        <v>0</v>
      </c>
      <c r="J77" s="224">
        <v>0</v>
      </c>
      <c r="M77" s="219"/>
      <c r="N77" s="219"/>
    </row>
    <row r="78" spans="1:14" x14ac:dyDescent="0.35">
      <c r="A78" s="220">
        <v>8</v>
      </c>
      <c r="B78" s="221" t="s">
        <v>10</v>
      </c>
      <c r="C78" s="387">
        <v>0</v>
      </c>
      <c r="D78" s="223">
        <v>0</v>
      </c>
      <c r="E78" s="223">
        <v>0</v>
      </c>
      <c r="F78" s="223">
        <v>0</v>
      </c>
      <c r="G78" s="223">
        <v>0</v>
      </c>
      <c r="H78" s="224">
        <v>0</v>
      </c>
      <c r="I78" s="418">
        <f t="shared" si="4"/>
        <v>0</v>
      </c>
      <c r="J78" s="224">
        <v>0</v>
      </c>
      <c r="M78" s="219"/>
      <c r="N78" s="219"/>
    </row>
    <row r="79" spans="1:14" x14ac:dyDescent="0.35">
      <c r="A79" s="220">
        <v>9</v>
      </c>
      <c r="B79" s="221" t="s">
        <v>11</v>
      </c>
      <c r="C79" s="387">
        <v>0</v>
      </c>
      <c r="D79" s="223">
        <v>0</v>
      </c>
      <c r="E79" s="223">
        <v>0</v>
      </c>
      <c r="F79" s="223">
        <v>0</v>
      </c>
      <c r="G79" s="223">
        <v>0</v>
      </c>
      <c r="H79" s="224">
        <v>0</v>
      </c>
      <c r="I79" s="418">
        <f t="shared" si="4"/>
        <v>0</v>
      </c>
      <c r="J79" s="224">
        <v>0</v>
      </c>
      <c r="M79" s="219"/>
      <c r="N79" s="219"/>
    </row>
    <row r="80" spans="1:14" x14ac:dyDescent="0.35">
      <c r="A80" s="220">
        <v>10</v>
      </c>
      <c r="B80" s="221" t="s">
        <v>12</v>
      </c>
      <c r="C80" s="387">
        <v>0</v>
      </c>
      <c r="D80" s="223">
        <v>0</v>
      </c>
      <c r="E80" s="223">
        <v>0</v>
      </c>
      <c r="F80" s="223">
        <v>0</v>
      </c>
      <c r="G80" s="223">
        <v>0</v>
      </c>
      <c r="H80" s="224">
        <v>0</v>
      </c>
      <c r="I80" s="418">
        <f t="shared" si="4"/>
        <v>0</v>
      </c>
      <c r="J80" s="224">
        <v>0</v>
      </c>
      <c r="M80" s="219"/>
      <c r="N80" s="219"/>
    </row>
    <row r="81" spans="1:14" x14ac:dyDescent="0.35">
      <c r="A81" s="220">
        <v>11</v>
      </c>
      <c r="B81" s="221" t="s">
        <v>13</v>
      </c>
      <c r="C81" s="387">
        <v>2</v>
      </c>
      <c r="D81" s="223">
        <v>0</v>
      </c>
      <c r="E81" s="223">
        <v>0</v>
      </c>
      <c r="F81" s="223">
        <v>2</v>
      </c>
      <c r="G81" s="223">
        <v>0</v>
      </c>
      <c r="H81" s="224">
        <v>0</v>
      </c>
      <c r="I81" s="418">
        <f t="shared" si="4"/>
        <v>2</v>
      </c>
      <c r="J81" s="224">
        <v>2</v>
      </c>
      <c r="M81" s="219"/>
      <c r="N81" s="219"/>
    </row>
    <row r="82" spans="1:14" x14ac:dyDescent="0.35">
      <c r="A82" s="220">
        <v>12</v>
      </c>
      <c r="B82" s="221" t="s">
        <v>14</v>
      </c>
      <c r="C82" s="387">
        <v>0</v>
      </c>
      <c r="D82" s="223">
        <v>0</v>
      </c>
      <c r="E82" s="223">
        <v>0</v>
      </c>
      <c r="F82" s="223">
        <v>0</v>
      </c>
      <c r="G82" s="223">
        <v>0</v>
      </c>
      <c r="H82" s="224">
        <v>0</v>
      </c>
      <c r="I82" s="418">
        <f t="shared" si="4"/>
        <v>0</v>
      </c>
      <c r="J82" s="224">
        <v>0</v>
      </c>
      <c r="L82" s="203" t="s">
        <v>77</v>
      </c>
      <c r="M82" s="219"/>
      <c r="N82" s="219"/>
    </row>
    <row r="83" spans="1:14" x14ac:dyDescent="0.35">
      <c r="A83" s="220">
        <v>13</v>
      </c>
      <c r="B83" s="221" t="s">
        <v>15</v>
      </c>
      <c r="C83" s="387">
        <v>0</v>
      </c>
      <c r="D83" s="223">
        <v>0</v>
      </c>
      <c r="E83" s="223">
        <v>0</v>
      </c>
      <c r="F83" s="223">
        <v>0</v>
      </c>
      <c r="G83" s="223">
        <v>0</v>
      </c>
      <c r="H83" s="224">
        <v>0</v>
      </c>
      <c r="I83" s="418">
        <f t="shared" si="4"/>
        <v>0</v>
      </c>
      <c r="J83" s="224">
        <v>0</v>
      </c>
      <c r="M83" s="219"/>
      <c r="N83" s="219"/>
    </row>
    <row r="84" spans="1:14" x14ac:dyDescent="0.35">
      <c r="A84" s="220">
        <v>14</v>
      </c>
      <c r="B84" s="221" t="s">
        <v>16</v>
      </c>
      <c r="C84" s="387">
        <v>1</v>
      </c>
      <c r="D84" s="223">
        <v>0</v>
      </c>
      <c r="E84" s="223">
        <v>0</v>
      </c>
      <c r="F84" s="223">
        <v>0</v>
      </c>
      <c r="G84" s="223">
        <v>0</v>
      </c>
      <c r="H84" s="224">
        <v>0</v>
      </c>
      <c r="I84" s="418">
        <f t="shared" si="4"/>
        <v>0</v>
      </c>
      <c r="J84" s="224">
        <v>1</v>
      </c>
      <c r="M84" s="219"/>
      <c r="N84" s="219"/>
    </row>
    <row r="85" spans="1:14" ht="28.75" thickBot="1" x14ac:dyDescent="0.4">
      <c r="A85" s="225">
        <v>15</v>
      </c>
      <c r="B85" s="226" t="s">
        <v>17</v>
      </c>
      <c r="C85" s="363">
        <v>0</v>
      </c>
      <c r="D85" s="228">
        <v>0</v>
      </c>
      <c r="E85" s="228">
        <v>0</v>
      </c>
      <c r="F85" s="228">
        <v>0</v>
      </c>
      <c r="G85" s="228">
        <v>0</v>
      </c>
      <c r="H85" s="229">
        <v>0</v>
      </c>
      <c r="I85" s="419">
        <f t="shared" si="4"/>
        <v>0</v>
      </c>
      <c r="J85" s="229">
        <v>0</v>
      </c>
      <c r="M85" s="219"/>
      <c r="N85" s="219"/>
    </row>
    <row r="86" spans="1:14" s="230" customFormat="1" x14ac:dyDescent="0.35">
      <c r="A86" s="359"/>
      <c r="B86" s="361" t="s">
        <v>200</v>
      </c>
      <c r="C86" s="421">
        <f>SUM(C71:C85)</f>
        <v>4</v>
      </c>
      <c r="D86" s="384">
        <f t="shared" ref="D86:J86" si="5">SUM(D71:D85)</f>
        <v>0</v>
      </c>
      <c r="E86" s="385">
        <f t="shared" si="5"/>
        <v>0</v>
      </c>
      <c r="F86" s="385">
        <f t="shared" si="5"/>
        <v>3</v>
      </c>
      <c r="G86" s="385">
        <f t="shared" si="5"/>
        <v>0</v>
      </c>
      <c r="H86" s="386">
        <f t="shared" si="5"/>
        <v>0</v>
      </c>
      <c r="I86" s="422">
        <f t="shared" si="4"/>
        <v>3</v>
      </c>
      <c r="J86" s="388">
        <f t="shared" si="5"/>
        <v>4</v>
      </c>
      <c r="M86" s="231"/>
    </row>
    <row r="87" spans="1:14" x14ac:dyDescent="0.35">
      <c r="A87" s="484"/>
      <c r="B87" s="478" t="s">
        <v>192</v>
      </c>
      <c r="C87" s="479">
        <v>5</v>
      </c>
      <c r="D87" s="480">
        <v>0</v>
      </c>
      <c r="E87" s="481">
        <v>0</v>
      </c>
      <c r="F87" s="481">
        <v>0</v>
      </c>
      <c r="G87" s="481">
        <v>2</v>
      </c>
      <c r="H87" s="482">
        <v>0</v>
      </c>
      <c r="I87" s="479">
        <v>2</v>
      </c>
      <c r="J87" s="483">
        <v>5</v>
      </c>
      <c r="M87" s="219"/>
    </row>
    <row r="88" spans="1:14" x14ac:dyDescent="0.35">
      <c r="A88" s="484"/>
      <c r="B88" s="478" t="s">
        <v>179</v>
      </c>
      <c r="C88" s="479">
        <v>8</v>
      </c>
      <c r="D88" s="480">
        <v>0</v>
      </c>
      <c r="E88" s="481">
        <v>0</v>
      </c>
      <c r="F88" s="481">
        <v>4</v>
      </c>
      <c r="G88" s="481">
        <v>0</v>
      </c>
      <c r="H88" s="482">
        <v>0</v>
      </c>
      <c r="I88" s="479">
        <v>4</v>
      </c>
      <c r="J88" s="483">
        <v>8</v>
      </c>
      <c r="M88" s="219"/>
    </row>
    <row r="89" spans="1:14" x14ac:dyDescent="0.35">
      <c r="A89" s="484"/>
      <c r="B89" s="478" t="s">
        <v>174</v>
      </c>
      <c r="C89" s="479">
        <v>10</v>
      </c>
      <c r="D89" s="480">
        <v>0</v>
      </c>
      <c r="E89" s="481">
        <v>0</v>
      </c>
      <c r="F89" s="481">
        <v>4</v>
      </c>
      <c r="G89" s="481">
        <v>2</v>
      </c>
      <c r="H89" s="482">
        <v>1</v>
      </c>
      <c r="I89" s="479">
        <v>7</v>
      </c>
      <c r="J89" s="483">
        <v>10</v>
      </c>
      <c r="M89" s="219"/>
    </row>
    <row r="90" spans="1:14" s="230" customFormat="1" x14ac:dyDescent="0.35">
      <c r="A90" s="423"/>
      <c r="B90" s="420" t="s">
        <v>170</v>
      </c>
      <c r="C90" s="418">
        <v>6</v>
      </c>
      <c r="D90" s="387">
        <v>0</v>
      </c>
      <c r="E90" s="223">
        <v>0</v>
      </c>
      <c r="F90" s="223">
        <v>4</v>
      </c>
      <c r="G90" s="223">
        <v>1</v>
      </c>
      <c r="H90" s="224">
        <v>0</v>
      </c>
      <c r="I90" s="418">
        <v>5</v>
      </c>
      <c r="J90" s="222">
        <v>6</v>
      </c>
      <c r="M90" s="231"/>
    </row>
    <row r="91" spans="1:14" x14ac:dyDescent="0.35">
      <c r="A91" s="423"/>
      <c r="B91" s="420" t="s">
        <v>165</v>
      </c>
      <c r="C91" s="418">
        <v>6</v>
      </c>
      <c r="D91" s="387">
        <v>0</v>
      </c>
      <c r="E91" s="223">
        <v>0</v>
      </c>
      <c r="F91" s="223">
        <v>4</v>
      </c>
      <c r="G91" s="223">
        <v>2</v>
      </c>
      <c r="H91" s="224">
        <v>0</v>
      </c>
      <c r="I91" s="418">
        <v>6</v>
      </c>
      <c r="J91" s="222">
        <v>6</v>
      </c>
      <c r="M91" s="219"/>
    </row>
    <row r="92" spans="1:14" ht="14.6" thickBot="1" x14ac:dyDescent="0.4">
      <c r="A92" s="360"/>
      <c r="B92" s="362" t="s">
        <v>134</v>
      </c>
      <c r="C92" s="417">
        <v>5</v>
      </c>
      <c r="D92" s="363">
        <v>0</v>
      </c>
      <c r="E92" s="228">
        <v>0</v>
      </c>
      <c r="F92" s="228">
        <v>4</v>
      </c>
      <c r="G92" s="228">
        <v>0</v>
      </c>
      <c r="H92" s="229">
        <v>0</v>
      </c>
      <c r="I92" s="419">
        <v>4</v>
      </c>
      <c r="J92" s="227">
        <v>5</v>
      </c>
      <c r="M92" s="219"/>
    </row>
  </sheetData>
  <mergeCells count="3">
    <mergeCell ref="D9:I9"/>
    <mergeCell ref="D37:I37"/>
    <mergeCell ref="D69:I69"/>
  </mergeCells>
  <pageMargins left="0.7" right="0.7" top="0.78740157499999996" bottom="0.78740157499999996" header="0.3" footer="0.3"/>
  <pageSetup paperSize="9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8</vt:i4>
      </vt:variant>
    </vt:vector>
  </HeadingPairs>
  <TitlesOfParts>
    <vt:vector size="18" baseType="lpstr">
      <vt:lpstr>Tabell_2-1-K-Fritidsklubber</vt:lpstr>
      <vt:lpstr>Tabell_2_-_2_-_Meldinger</vt:lpstr>
      <vt:lpstr>Tabell_2_-_3_-_Undersøkelser</vt:lpstr>
      <vt:lpstr>Tab_2-4-1A-tiltak_i-utenf__hj_</vt:lpstr>
      <vt:lpstr>Tab_2-4-1B-barn_-hj_tiltak</vt:lpstr>
      <vt:lpstr>Tab 2-4-2 Barn under tilt. i bv</vt:lpstr>
      <vt:lpstr>Tabell_2-4-3-Barn_i_fosterhj</vt:lpstr>
      <vt:lpstr>Tabell_2_-_5_-_Tilsyn-fost_hj_</vt:lpstr>
      <vt:lpstr>Saker behandlet av Fylkesnemda</vt:lpstr>
      <vt:lpstr>kriteriebefolkning</vt:lpstr>
      <vt:lpstr>kriteriebefolkning!Utskriftsområde</vt:lpstr>
      <vt:lpstr>'Saker behandlet av Fylkesnemda'!Utskriftsområde</vt:lpstr>
      <vt:lpstr>'Tab 2-4-2 Barn under tilt. i bv'!Utskriftsområde</vt:lpstr>
      <vt:lpstr>'Tab_2-4-1A-tiltak_i-utenf__hj_'!Utskriftsområde</vt:lpstr>
      <vt:lpstr>'Tab_2-4-1B-barn_-hj_tiltak'!Utskriftsområde</vt:lpstr>
      <vt:lpstr>'Tabell_2_-_2_-_Meldinger'!Utskriftsområde</vt:lpstr>
      <vt:lpstr>'Tabell_2_-_3_-_Undersøkelser'!Utskriftsområde</vt:lpstr>
      <vt:lpstr>'Tabell_2-4-3-Barn_i_fosterhj'!Utskriftsområde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2017-04-07T06:20:04Z</cp:lastPrinted>
  <dcterms:created xsi:type="dcterms:W3CDTF">2003-11-04T12:39:02Z</dcterms:created>
  <dcterms:modified xsi:type="dcterms:W3CDTF">2021-04-19T09:40:20Z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</Properties>
</file>