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4" yWindow="514" windowWidth="16663" windowHeight="7174" tabRatio="866"/>
  </bookViews>
  <sheets>
    <sheet name="Tab_2-B-1-A1-A6-Foreb_h_-åv_" sheetId="20" r:id="rId1"/>
    <sheet name="Tabell_2-1-K-Fritidsklubber" sheetId="19" r:id="rId2"/>
    <sheet name="Tabell_2_-_2_-_Meldinger" sheetId="3" r:id="rId3"/>
    <sheet name="Tabell_2_-_3_-_Undersøkelser" sheetId="4" r:id="rId4"/>
    <sheet name="Tab_2-4-1A-tiltak_i-utenf__hj_" sheetId="5" r:id="rId5"/>
    <sheet name="Tab_2-4-1B-barn_-hj_tiltak" sheetId="6" r:id="rId6"/>
    <sheet name="Tab 2-4-2 Barn under tilt. i bv" sheetId="21" r:id="rId7"/>
    <sheet name="Tabell_2-4-3-Barn_i_fosterhj" sheetId="12" r:id="rId8"/>
    <sheet name="Tabell_2_-_5_-_Tilsyn-fost_hj_" sheetId="13" r:id="rId9"/>
    <sheet name="Saker behandlet av Fylkesnemda" sheetId="22" r:id="rId10"/>
    <sheet name="kriteriebefolkning" sheetId="11" r:id="rId11"/>
  </sheets>
  <externalReferences>
    <externalReference r:id="rId12"/>
    <externalReference r:id="rId13"/>
  </externalReferences>
  <definedNames>
    <definedName name="tall1">'[1]MAL2T-2003B_XLS'!$G$7:$G$731</definedName>
    <definedName name="_xlnm.Print_Area" localSheetId="10">kriteriebefolkning!$A$1:$U$23</definedName>
    <definedName name="_xlnm.Print_Area" localSheetId="9">'Saker behandlet av Fylkesnemda'!$A$8:$J$31,'Saker behandlet av Fylkesnemda'!$A$35:$J$58,'Saker behandlet av Fylkesnemda'!$A$66:$J$89</definedName>
    <definedName name="_xlnm.Print_Area" localSheetId="6">'Tab 2-4-2 Barn under tilt. i bv'!$A$19:$P$43,'Tab 2-4-2 Barn under tilt. i bv'!$A$45:$P$68,'Tab 2-4-2 Barn under tilt. i bv'!$A$71:$P$94,'Tab 2-4-2 Barn under tilt. i bv'!$A$98:$P$121,'Tab 2-4-2 Barn under tilt. i bv'!$A$124:$P$147,'Tab 2-4-2 Barn under tilt. i bv'!$W$19:$AO$42</definedName>
    <definedName name="_xlnm.Print_Area" localSheetId="4">'Tab_2-4-1A-tiltak_i-utenf__hj_'!$A$8:$H$31,'Tab_2-4-1A-tiltak_i-utenf__hj_'!$J$8:$R$31</definedName>
    <definedName name="_xlnm.Print_Area" localSheetId="5">'Tab_2-4-1B-barn_-hj_tiltak'!$A$8:$I$32</definedName>
    <definedName name="_xlnm.Print_Area" localSheetId="2">'Tabell_2_-_2_-_Meldinger'!$A$5:$K$30</definedName>
    <definedName name="_xlnm.Print_Area" localSheetId="3">'Tabell_2_-_3_-_Undersøkelser'!$B$8:$O$31</definedName>
    <definedName name="_xlnm.Print_Area" localSheetId="7">'Tabell_2-4-3-Barn_i_fosterhj'!$A$6:$H$29</definedName>
  </definedNames>
  <calcPr calcId="145621"/>
</workbook>
</file>

<file path=xl/calcChain.xml><?xml version="1.0" encoding="utf-8"?>
<calcChain xmlns="http://schemas.openxmlformats.org/spreadsheetml/2006/main">
  <c r="Y29" i="21" l="1"/>
  <c r="AR21" i="21" l="1"/>
  <c r="S34" i="11" l="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B33" i="11" s="1"/>
  <c r="D33" i="11"/>
  <c r="C33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B31" i="11" s="1"/>
  <c r="C31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S29" i="11"/>
  <c r="S35" i="11" s="1"/>
  <c r="R29" i="11"/>
  <c r="Q29" i="11"/>
  <c r="P29" i="11"/>
  <c r="O29" i="11"/>
  <c r="O35" i="11" s="1"/>
  <c r="N29" i="11"/>
  <c r="M29" i="11"/>
  <c r="L29" i="11"/>
  <c r="K29" i="11"/>
  <c r="K35" i="11" s="1"/>
  <c r="J29" i="11"/>
  <c r="I29" i="11"/>
  <c r="H29" i="11"/>
  <c r="G29" i="11"/>
  <c r="G35" i="11" s="1"/>
  <c r="F29" i="11"/>
  <c r="E29" i="11"/>
  <c r="D29" i="11"/>
  <c r="C29" i="11"/>
  <c r="C35" i="11" s="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3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 s="1"/>
  <c r="AA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 s="1"/>
  <c r="AA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B18" i="11" s="1"/>
  <c r="C18" i="11"/>
  <c r="AA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AA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AA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 s="1"/>
  <c r="AA14" i="11"/>
  <c r="S14" i="11"/>
  <c r="R14" i="11"/>
  <c r="Q14" i="11"/>
  <c r="Q4" i="11" s="1"/>
  <c r="P14" i="11"/>
  <c r="O14" i="11"/>
  <c r="N14" i="11"/>
  <c r="M14" i="11"/>
  <c r="M4" i="11" s="1"/>
  <c r="L14" i="11"/>
  <c r="K14" i="11"/>
  <c r="J14" i="11"/>
  <c r="I14" i="11"/>
  <c r="I4" i="11" s="1"/>
  <c r="H14" i="11"/>
  <c r="G14" i="11"/>
  <c r="F14" i="11"/>
  <c r="E14" i="11"/>
  <c r="E4" i="11" s="1"/>
  <c r="D14" i="11"/>
  <c r="C14" i="11"/>
  <c r="B14" i="11" s="1"/>
  <c r="AA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B13" i="11" s="1"/>
  <c r="C13" i="11"/>
  <c r="AA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AA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B11" i="11" s="1"/>
  <c r="C11" i="11"/>
  <c r="AA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 s="1"/>
  <c r="AA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AA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AA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AA6" i="11"/>
  <c r="S6" i="11"/>
  <c r="R6" i="11"/>
  <c r="Q6" i="11"/>
  <c r="P6" i="11"/>
  <c r="P4" i="11" s="1"/>
  <c r="O6" i="11"/>
  <c r="N6" i="11"/>
  <c r="M6" i="11"/>
  <c r="L6" i="11"/>
  <c r="L4" i="11" s="1"/>
  <c r="K6" i="11"/>
  <c r="J6" i="11"/>
  <c r="I6" i="11"/>
  <c r="H6" i="11"/>
  <c r="H4" i="11" s="1"/>
  <c r="G6" i="11"/>
  <c r="F6" i="11"/>
  <c r="E6" i="11"/>
  <c r="D6" i="11"/>
  <c r="B6" i="11" s="1"/>
  <c r="C6" i="11"/>
  <c r="AA5" i="11"/>
  <c r="S5" i="11"/>
  <c r="S4" i="11" s="1"/>
  <c r="R5" i="11"/>
  <c r="Q5" i="11"/>
  <c r="P5" i="11"/>
  <c r="O5" i="11"/>
  <c r="O4" i="11" s="1"/>
  <c r="N5" i="11"/>
  <c r="M5" i="11"/>
  <c r="L5" i="11"/>
  <c r="K5" i="11"/>
  <c r="K4" i="11" s="1"/>
  <c r="J5" i="11"/>
  <c r="I5" i="11"/>
  <c r="H5" i="11"/>
  <c r="G5" i="11"/>
  <c r="G4" i="11" s="1"/>
  <c r="F5" i="11"/>
  <c r="E5" i="11"/>
  <c r="D5" i="11"/>
  <c r="C5" i="11"/>
  <c r="C4" i="11" s="1"/>
  <c r="Z4" i="11"/>
  <c r="Y4" i="11"/>
  <c r="X4" i="11"/>
  <c r="W4" i="11"/>
  <c r="V4" i="11"/>
  <c r="AA4" i="11" s="1"/>
  <c r="U4" i="11"/>
  <c r="R4" i="11"/>
  <c r="N4" i="11"/>
  <c r="J4" i="11"/>
  <c r="F4" i="11"/>
  <c r="B34" i="11" l="1"/>
  <c r="B5" i="11"/>
  <c r="B7" i="11"/>
  <c r="B9" i="11"/>
  <c r="B12" i="11"/>
  <c r="B17" i="11"/>
  <c r="D35" i="11"/>
  <c r="H35" i="11"/>
  <c r="L35" i="11"/>
  <c r="P35" i="11"/>
  <c r="B30" i="11"/>
  <c r="B32" i="11"/>
  <c r="D4" i="11"/>
  <c r="B16" i="11"/>
  <c r="E35" i="11"/>
  <c r="I35" i="11"/>
  <c r="M35" i="11"/>
  <c r="Q35" i="11"/>
  <c r="B8" i="11"/>
  <c r="B4" i="11" s="1"/>
  <c r="B26" i="11"/>
  <c r="B29" i="11"/>
  <c r="F35" i="11"/>
  <c r="B35" i="11" s="1"/>
  <c r="J35" i="11"/>
  <c r="N35" i="11"/>
  <c r="R35" i="11"/>
  <c r="M33" i="20"/>
  <c r="M32" i="20"/>
  <c r="L32" i="20"/>
  <c r="L33" i="20"/>
  <c r="L192" i="20"/>
  <c r="M192" i="20" s="1"/>
  <c r="L164" i="20"/>
  <c r="M164" i="20" s="1"/>
  <c r="L135" i="20"/>
  <c r="M135" i="20" s="1"/>
  <c r="L109" i="20"/>
  <c r="M109" i="20" s="1"/>
  <c r="L84" i="20"/>
  <c r="M84" i="20" s="1"/>
  <c r="M57" i="20"/>
  <c r="L57" i="20"/>
  <c r="M31" i="20"/>
  <c r="L31" i="20"/>
  <c r="H10" i="5" l="1"/>
  <c r="Q10" i="5"/>
  <c r="I70" i="22" l="1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69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6" i="22"/>
  <c r="I57" i="22"/>
  <c r="I58" i="22"/>
  <c r="I38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11" i="22"/>
  <c r="J24" i="13" l="1"/>
  <c r="I24" i="13"/>
  <c r="K24" i="13" s="1"/>
  <c r="G24" i="13"/>
  <c r="F24" i="13"/>
  <c r="D24" i="13"/>
  <c r="C24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9" i="13"/>
  <c r="H24" i="13" l="1"/>
  <c r="E24" i="13"/>
  <c r="H24" i="6" l="1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10" i="6"/>
  <c r="P25" i="5"/>
  <c r="AQ22" i="21" l="1"/>
  <c r="AQ23" i="21"/>
  <c r="AQ24" i="21"/>
  <c r="AQ25" i="21"/>
  <c r="AQ26" i="21"/>
  <c r="AQ27" i="21"/>
  <c r="AQ28" i="21"/>
  <c r="AQ29" i="21"/>
  <c r="AQ30" i="21"/>
  <c r="AQ31" i="21"/>
  <c r="AQ32" i="21"/>
  <c r="AQ33" i="21"/>
  <c r="AQ34" i="21"/>
  <c r="AQ35" i="21"/>
  <c r="AQ21" i="21"/>
  <c r="C57" i="20" l="1"/>
  <c r="D57" i="20"/>
  <c r="E57" i="20"/>
  <c r="F57" i="20"/>
  <c r="G57" i="20"/>
  <c r="H57" i="20"/>
  <c r="J57" i="20"/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9" i="5"/>
  <c r="Q30" i="5"/>
  <c r="Q31" i="5"/>
  <c r="Q25" i="5" l="1"/>
  <c r="H24" i="5" l="1"/>
  <c r="H12" i="5"/>
  <c r="H13" i="5"/>
  <c r="H14" i="5"/>
  <c r="H15" i="5"/>
  <c r="H16" i="5"/>
  <c r="H17" i="5"/>
  <c r="H18" i="5"/>
  <c r="H19" i="5"/>
  <c r="H20" i="5"/>
  <c r="H21" i="5"/>
  <c r="H22" i="5"/>
  <c r="H23" i="5"/>
  <c r="H11" i="5"/>
  <c r="AQ36" i="21" l="1"/>
  <c r="J17" i="20" l="1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16" i="20"/>
  <c r="D17" i="20"/>
  <c r="E17" i="20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21" i="20"/>
  <c r="E21" i="20"/>
  <c r="F21" i="20"/>
  <c r="G21" i="20"/>
  <c r="H21" i="20"/>
  <c r="D22" i="20"/>
  <c r="E22" i="20"/>
  <c r="F22" i="20"/>
  <c r="G22" i="20"/>
  <c r="H22" i="20"/>
  <c r="D23" i="20"/>
  <c r="E23" i="20"/>
  <c r="F23" i="20"/>
  <c r="G23" i="20"/>
  <c r="H23" i="20"/>
  <c r="D24" i="20"/>
  <c r="E24" i="20"/>
  <c r="F24" i="20"/>
  <c r="G24" i="20"/>
  <c r="H24" i="20"/>
  <c r="D25" i="20"/>
  <c r="E25" i="20"/>
  <c r="F25" i="20"/>
  <c r="G25" i="20"/>
  <c r="H25" i="20"/>
  <c r="D26" i="20"/>
  <c r="E26" i="20"/>
  <c r="F26" i="20"/>
  <c r="G26" i="20"/>
  <c r="H26" i="20"/>
  <c r="D27" i="20"/>
  <c r="E27" i="20"/>
  <c r="F27" i="20"/>
  <c r="G27" i="20"/>
  <c r="H27" i="20"/>
  <c r="D28" i="20"/>
  <c r="E28" i="20"/>
  <c r="F28" i="20"/>
  <c r="G28" i="20"/>
  <c r="H28" i="20"/>
  <c r="D29" i="20"/>
  <c r="E29" i="20"/>
  <c r="F29" i="20"/>
  <c r="G29" i="20"/>
  <c r="H29" i="20"/>
  <c r="D30" i="20"/>
  <c r="E30" i="20"/>
  <c r="F30" i="20"/>
  <c r="G30" i="20"/>
  <c r="H30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D16" i="20"/>
  <c r="E16" i="20"/>
  <c r="F16" i="20"/>
  <c r="G16" i="20"/>
  <c r="H16" i="20"/>
  <c r="C16" i="20"/>
  <c r="J84" i="20"/>
  <c r="H84" i="20"/>
  <c r="G84" i="20"/>
  <c r="F84" i="20"/>
  <c r="E84" i="20"/>
  <c r="D84" i="20"/>
  <c r="C84" i="20"/>
  <c r="I83" i="20"/>
  <c r="I82" i="20"/>
  <c r="I81" i="20"/>
  <c r="I80" i="20"/>
  <c r="I79" i="20"/>
  <c r="I78" i="20"/>
  <c r="I77" i="20"/>
  <c r="I76" i="20"/>
  <c r="I75" i="20"/>
  <c r="I74" i="20"/>
  <c r="I73" i="20"/>
  <c r="I72" i="20"/>
  <c r="I71" i="20"/>
  <c r="I70" i="20"/>
  <c r="I69" i="20"/>
  <c r="I84" i="20" l="1"/>
  <c r="J84" i="22" l="1"/>
  <c r="H84" i="22"/>
  <c r="G84" i="22"/>
  <c r="F84" i="22"/>
  <c r="E84" i="22"/>
  <c r="D84" i="22"/>
  <c r="C84" i="22"/>
  <c r="J53" i="22"/>
  <c r="H53" i="22"/>
  <c r="G53" i="22"/>
  <c r="F53" i="22"/>
  <c r="E53" i="22"/>
  <c r="D53" i="22"/>
  <c r="C53" i="22"/>
  <c r="J26" i="22"/>
  <c r="H26" i="22"/>
  <c r="G26" i="22"/>
  <c r="F26" i="22"/>
  <c r="E26" i="22"/>
  <c r="D26" i="22"/>
  <c r="I26" i="22" s="1"/>
  <c r="C26" i="22"/>
  <c r="I84" i="22" l="1"/>
  <c r="I53" i="22"/>
  <c r="D23" i="12"/>
  <c r="F23" i="12"/>
  <c r="G23" i="12"/>
  <c r="H23" i="12"/>
  <c r="C23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8" i="12"/>
  <c r="E23" i="12" l="1"/>
  <c r="AR22" i="21"/>
  <c r="AR23" i="21"/>
  <c r="AR24" i="21"/>
  <c r="AR25" i="21"/>
  <c r="AR26" i="21"/>
  <c r="AR27" i="21"/>
  <c r="AR28" i="21"/>
  <c r="AR29" i="21"/>
  <c r="AR36" i="21" s="1"/>
  <c r="AR30" i="21"/>
  <c r="AR31" i="21"/>
  <c r="AR32" i="21"/>
  <c r="AR33" i="21"/>
  <c r="AR34" i="21"/>
  <c r="AR35" i="21"/>
  <c r="P141" i="21"/>
  <c r="O141" i="21"/>
  <c r="N141" i="21"/>
  <c r="M141" i="21"/>
  <c r="L141" i="21"/>
  <c r="K141" i="21"/>
  <c r="J141" i="21"/>
  <c r="I141" i="21"/>
  <c r="H141" i="21"/>
  <c r="G141" i="21"/>
  <c r="F141" i="21"/>
  <c r="E141" i="21"/>
  <c r="D141" i="21"/>
  <c r="C141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D115" i="21"/>
  <c r="C115" i="21"/>
  <c r="P88" i="21"/>
  <c r="O88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P62" i="21"/>
  <c r="Q62" i="21"/>
  <c r="R62" i="21"/>
  <c r="C62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Y36" i="21"/>
  <c r="P125" i="21"/>
  <c r="M125" i="21"/>
  <c r="L125" i="21"/>
  <c r="I125" i="21"/>
  <c r="F125" i="21"/>
  <c r="D125" i="21"/>
  <c r="C125" i="21"/>
  <c r="P99" i="21"/>
  <c r="M99" i="21"/>
  <c r="L99" i="21"/>
  <c r="I99" i="21"/>
  <c r="F99" i="21"/>
  <c r="D99" i="21"/>
  <c r="C99" i="21"/>
  <c r="P72" i="21"/>
  <c r="M72" i="21"/>
  <c r="L72" i="21"/>
  <c r="I72" i="21"/>
  <c r="F72" i="21"/>
  <c r="D72" i="21"/>
  <c r="C72" i="21"/>
  <c r="P46" i="21"/>
  <c r="M46" i="21"/>
  <c r="L46" i="21"/>
  <c r="I46" i="21"/>
  <c r="F46" i="21"/>
  <c r="C46" i="21"/>
  <c r="D46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P21" i="21"/>
  <c r="O21" i="21"/>
  <c r="O36" i="21" s="1"/>
  <c r="N21" i="21"/>
  <c r="N36" i="21" s="1"/>
  <c r="M21" i="21"/>
  <c r="L21" i="21"/>
  <c r="K21" i="21"/>
  <c r="K36" i="21" s="1"/>
  <c r="J21" i="21"/>
  <c r="J36" i="21" s="1"/>
  <c r="I21" i="21"/>
  <c r="H21" i="21"/>
  <c r="H36" i="21" s="1"/>
  <c r="G21" i="21"/>
  <c r="G36" i="21" s="1"/>
  <c r="F21" i="21"/>
  <c r="E21" i="21"/>
  <c r="E36" i="21" s="1"/>
  <c r="D21" i="21"/>
  <c r="C21" i="21"/>
  <c r="L36" i="21" l="1"/>
  <c r="P36" i="21"/>
  <c r="D36" i="21"/>
  <c r="F36" i="21"/>
  <c r="I36" i="21"/>
  <c r="M36" i="21"/>
  <c r="C36" i="21"/>
  <c r="C22" i="3"/>
  <c r="G7" i="3"/>
  <c r="E134" i="19" l="1"/>
  <c r="D134" i="19"/>
  <c r="F80" i="19"/>
  <c r="E27" i="19"/>
  <c r="G27" i="19"/>
  <c r="D27" i="19"/>
  <c r="C27" i="19"/>
  <c r="A8" i="19"/>
  <c r="A7" i="19"/>
  <c r="A6" i="19"/>
  <c r="A5" i="19"/>
  <c r="A4" i="19"/>
  <c r="A10" i="20"/>
  <c r="A9" i="20"/>
  <c r="A8" i="20"/>
  <c r="A7" i="20"/>
  <c r="A6" i="20"/>
  <c r="A5" i="20"/>
  <c r="A4" i="20"/>
  <c r="I56" i="20" l="1"/>
  <c r="I52" i="20"/>
  <c r="I44" i="20"/>
  <c r="I48" i="20"/>
  <c r="G107" i="19"/>
  <c r="C107" i="19"/>
  <c r="C134" i="19"/>
  <c r="G134" i="19"/>
  <c r="D53" i="19"/>
  <c r="E107" i="19"/>
  <c r="F107" i="19"/>
  <c r="F27" i="19"/>
  <c r="C53" i="19"/>
  <c r="G53" i="19"/>
  <c r="E53" i="19"/>
  <c r="D80" i="19"/>
  <c r="F134" i="19"/>
  <c r="F53" i="19"/>
  <c r="C80" i="19"/>
  <c r="G80" i="19"/>
  <c r="E80" i="19"/>
  <c r="D107" i="19"/>
  <c r="D109" i="20"/>
  <c r="H109" i="20"/>
  <c r="I97" i="20"/>
  <c r="I101" i="20"/>
  <c r="I105" i="20"/>
  <c r="C135" i="20"/>
  <c r="G135" i="20"/>
  <c r="F164" i="20"/>
  <c r="I150" i="20"/>
  <c r="I154" i="20"/>
  <c r="I158" i="20"/>
  <c r="E192" i="20"/>
  <c r="J192" i="20"/>
  <c r="I179" i="20"/>
  <c r="I183" i="20"/>
  <c r="I187" i="20"/>
  <c r="I191" i="20"/>
  <c r="C109" i="20"/>
  <c r="G109" i="20"/>
  <c r="I98" i="20"/>
  <c r="I102" i="20"/>
  <c r="I106" i="20"/>
  <c r="F135" i="20"/>
  <c r="I121" i="20"/>
  <c r="I125" i="20"/>
  <c r="I129" i="20"/>
  <c r="I133" i="20"/>
  <c r="E164" i="20"/>
  <c r="J164" i="20"/>
  <c r="I155" i="20"/>
  <c r="I159" i="20"/>
  <c r="I163" i="20"/>
  <c r="D192" i="20"/>
  <c r="H192" i="20"/>
  <c r="I180" i="20"/>
  <c r="I184" i="20"/>
  <c r="I45" i="20"/>
  <c r="I49" i="20"/>
  <c r="I46" i="20"/>
  <c r="I50" i="20"/>
  <c r="I54" i="20"/>
  <c r="F109" i="20"/>
  <c r="I95" i="20"/>
  <c r="I99" i="20"/>
  <c r="I103" i="20"/>
  <c r="I107" i="20"/>
  <c r="E135" i="20"/>
  <c r="J135" i="20"/>
  <c r="I122" i="20"/>
  <c r="I126" i="20"/>
  <c r="I130" i="20"/>
  <c r="I134" i="20"/>
  <c r="D164" i="20"/>
  <c r="H164" i="20"/>
  <c r="I152" i="20"/>
  <c r="I156" i="20"/>
  <c r="I160" i="20"/>
  <c r="C192" i="20"/>
  <c r="G192" i="20"/>
  <c r="I181" i="20"/>
  <c r="I185" i="20"/>
  <c r="I189" i="20"/>
  <c r="I53" i="20"/>
  <c r="I43" i="20"/>
  <c r="I47" i="20"/>
  <c r="I51" i="20"/>
  <c r="I55" i="20"/>
  <c r="E109" i="20"/>
  <c r="J109" i="20"/>
  <c r="I96" i="20"/>
  <c r="I100" i="20"/>
  <c r="I104" i="20"/>
  <c r="I108" i="20"/>
  <c r="D135" i="20"/>
  <c r="H135" i="20"/>
  <c r="I123" i="20"/>
  <c r="I127" i="20"/>
  <c r="I131" i="20"/>
  <c r="C164" i="20"/>
  <c r="G164" i="20"/>
  <c r="I153" i="20"/>
  <c r="I157" i="20"/>
  <c r="I161" i="20"/>
  <c r="F192" i="20"/>
  <c r="I178" i="20"/>
  <c r="I182" i="20"/>
  <c r="I186" i="20"/>
  <c r="I190" i="20"/>
  <c r="I124" i="20"/>
  <c r="I128" i="20"/>
  <c r="I132" i="20"/>
  <c r="I162" i="20"/>
  <c r="I151" i="20"/>
  <c r="I188" i="20"/>
  <c r="I42" i="20"/>
  <c r="I94" i="20"/>
  <c r="I120" i="20"/>
  <c r="I149" i="20"/>
  <c r="I177" i="20"/>
  <c r="I57" i="20" l="1"/>
  <c r="I25" i="20"/>
  <c r="I21" i="20"/>
  <c r="I20" i="20"/>
  <c r="I19" i="20"/>
  <c r="I22" i="20"/>
  <c r="I17" i="20"/>
  <c r="I18" i="20"/>
  <c r="I16" i="20"/>
  <c r="I29" i="20"/>
  <c r="I28" i="20"/>
  <c r="I26" i="20"/>
  <c r="I27" i="20"/>
  <c r="I24" i="20"/>
  <c r="I23" i="20"/>
  <c r="I30" i="20"/>
  <c r="G31" i="20"/>
  <c r="F31" i="20"/>
  <c r="H31" i="20"/>
  <c r="D31" i="20"/>
  <c r="J31" i="20"/>
  <c r="I164" i="20"/>
  <c r="I135" i="20"/>
  <c r="C31" i="20"/>
  <c r="E31" i="20"/>
  <c r="I192" i="20"/>
  <c r="Q31" i="20"/>
  <c r="I109" i="20"/>
  <c r="R31" i="20"/>
  <c r="I31" i="20" l="1"/>
  <c r="E25" i="4" l="1"/>
  <c r="G25" i="4"/>
  <c r="H25" i="4"/>
  <c r="I25" i="4"/>
  <c r="D25" i="4"/>
  <c r="F24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10" i="4"/>
  <c r="E7" i="3"/>
  <c r="E8" i="3"/>
  <c r="G8" i="3"/>
  <c r="O25" i="4" l="1"/>
  <c r="F25" i="4"/>
  <c r="R25" i="5" l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G25" i="6" l="1"/>
  <c r="F25" i="6"/>
  <c r="D25" i="6"/>
  <c r="C25" i="6"/>
  <c r="H25" i="6" l="1"/>
  <c r="E25" i="6"/>
  <c r="O24" i="4" l="1"/>
  <c r="O23" i="4"/>
  <c r="O22" i="4"/>
  <c r="O20" i="4"/>
  <c r="O19" i="4"/>
  <c r="O18" i="4"/>
  <c r="O16" i="4"/>
  <c r="O15" i="4"/>
  <c r="O14" i="4"/>
  <c r="O12" i="4"/>
  <c r="O11" i="4"/>
  <c r="O10" i="4"/>
  <c r="M25" i="4" l="1"/>
  <c r="O13" i="4"/>
  <c r="O17" i="4"/>
  <c r="O21" i="4"/>
  <c r="N25" i="4"/>
  <c r="K25" i="4"/>
  <c r="L25" i="4" l="1"/>
  <c r="J25" i="4"/>
  <c r="I22" i="3"/>
  <c r="K22" i="3"/>
  <c r="D22" i="3"/>
  <c r="A3" i="6"/>
  <c r="O25" i="5"/>
  <c r="N25" i="5"/>
  <c r="M25" i="5"/>
  <c r="L25" i="5"/>
  <c r="G25" i="5"/>
  <c r="F25" i="5"/>
  <c r="E25" i="5"/>
  <c r="D25" i="5"/>
  <c r="C25" i="5"/>
  <c r="A4" i="5"/>
  <c r="A3" i="5"/>
  <c r="A5" i="4"/>
  <c r="H22" i="3"/>
  <c r="F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A3" i="3"/>
  <c r="G22" i="3" l="1"/>
  <c r="H25" i="5"/>
  <c r="J22" i="3"/>
  <c r="E22" i="3"/>
</calcChain>
</file>

<file path=xl/comments1.xml><?xml version="1.0" encoding="utf-8"?>
<comments xmlns="http://schemas.openxmlformats.org/spreadsheetml/2006/main">
  <authors>
    <author>sveinopo</author>
  </authors>
  <commentList>
    <comment ref="A1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2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6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9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2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4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7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</authors>
  <commentList>
    <comment ref="E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A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E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<sst xmlns="http://schemas.openxmlformats.org/spreadsheetml/2006/main" count="1180" uniqueCount="232">
  <si>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</si>
  <si>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</si>
  <si>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</si>
  <si>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</si>
  <si>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</si>
  <si>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</si>
  <si>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</si>
  <si>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</si>
  <si>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</si>
  <si>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</si>
  <si>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</si>
  <si>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</si>
  <si>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</si>
  <si>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</si>
  <si>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</si>
  <si>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</si>
  <si>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</si>
  <si>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</si>
  <si>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Antall meldinger mottatt i perioden</t>
  </si>
  <si>
    <t>SUM meldinger</t>
  </si>
  <si>
    <t>Antall henlagte meldinger i perioden</t>
  </si>
  <si>
    <t>Henlagte i % av sum meldinger i perioden</t>
  </si>
  <si>
    <t>Antall opprettede undersøkelses-saker i perioden</t>
  </si>
  <si>
    <t>Antall ubehandlede meldinger ved periodens utløp</t>
  </si>
  <si>
    <t>Kontroll-sum</t>
  </si>
  <si>
    <t>Antall barn omfattet av meldingene</t>
  </si>
  <si>
    <t>SUM 2. tertial 2010</t>
  </si>
  <si>
    <t>SUM 1. tertial 2010</t>
  </si>
  <si>
    <t>Andel avsluttede under.søk-saker innen 3 mnd.   2)</t>
  </si>
  <si>
    <t>Andel avsluttede under.søk-saker innen 6 mnd.   2)</t>
  </si>
  <si>
    <t>herav i alderen 0 - 17 år</t>
  </si>
  <si>
    <t>SUM barn og unge under tiltak</t>
  </si>
  <si>
    <t>Antall barn i hjelpetiltak totalt</t>
  </si>
  <si>
    <t>herav barn med gyldig tiltaksplan</t>
  </si>
  <si>
    <t>Andel barn med hjelpetiltak som har tiltaksplan</t>
  </si>
  <si>
    <t>Antall barn under omsorg totalt</t>
  </si>
  <si>
    <t>herav barn med gyldig omsorgsplan</t>
  </si>
  <si>
    <t>Andel barn under omsorg som har omsorgsplan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</si>
  <si>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</si>
  <si>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</si>
  <si>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</si>
  <si>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</si>
  <si>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</si>
  <si>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</si>
  <si>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</si>
  <si>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</si>
  <si>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</si>
  <si>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</si>
  <si>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</si>
  <si>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</si>
  <si>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</si>
  <si>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</si>
  <si>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</si>
  <si>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</si>
  <si>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</si>
  <si>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</si>
  <si>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</si>
  <si>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</si>
  <si>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</si>
  <si>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</si>
  <si>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</si>
  <si>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</si>
  <si>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</si>
  <si>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</si>
  <si>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</si>
  <si>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</si>
  <si>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</si>
  <si>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7. Sum underss. avsl. med vedtak</t>
  </si>
  <si>
    <t>13. Sum avsl. unders. uten tiltak:</t>
  </si>
  <si>
    <t>18. Barn omfattet av unders.:</t>
  </si>
  <si>
    <t>Andel undersøkelser avsluttet med vedtak om tiltak</t>
  </si>
  <si>
    <t>- hvor mange av de avsl. sakene mere enn 3 mnd:</t>
  </si>
  <si>
    <t>- hvor mange av de avsl. sakene mere enn 6 mnd:</t>
  </si>
  <si>
    <t>67-74 år</t>
  </si>
  <si>
    <t>75-79 år</t>
  </si>
  <si>
    <t>80-84 år</t>
  </si>
  <si>
    <t>85-89 år</t>
  </si>
  <si>
    <t xml:space="preserve"> </t>
  </si>
  <si>
    <t xml:space="preserve">3. Sum underss  </t>
  </si>
  <si>
    <t>SUM 2013</t>
  </si>
  <si>
    <t>Kun årsstatistikk</t>
  </si>
  <si>
    <t>Tabell 2-4-3 - Barn i fosterhjem som bydelen har plasseringsansvaret for i perioden 1.1 -31-12</t>
  </si>
  <si>
    <t>Antall fosterbarn &lt; 18 år</t>
  </si>
  <si>
    <t>Antall fosterbarn 18 år og over</t>
  </si>
  <si>
    <t>Sum plasserte fosterbarn</t>
  </si>
  <si>
    <t>Ant. barn &lt; 18 år m/oppfylt krav om 4 tilsynsbesøk pr. år</t>
  </si>
  <si>
    <t>Ant. barn &lt; 18 år - ikke oppfylt krav om 4 tilsyns-besøk pr. år</t>
  </si>
  <si>
    <t>Herav med ingen tilsyns-besøk</t>
  </si>
  <si>
    <t>Tabell 2 -5 - Tilsyns- og oppfølgingsbesøk for barn 0 - 17 år i fosterhjem i perioden 01.01 - 31.12.</t>
  </si>
  <si>
    <t>Gjennom-snittlig antall tilsyns-besøk pr. barn plassert av bydelens barnevern</t>
  </si>
  <si>
    <t>Gj.snittlig antall tilsyns-besøk pr. barn plassert av andre  barnevern</t>
  </si>
  <si>
    <t xml:space="preserve">Gj.snittlig antall oppfølgings-besøk pr. barn </t>
  </si>
  <si>
    <t>Sum-tabell</t>
  </si>
  <si>
    <t>Tabell 2-B-1-A1 - Sum personellinnsats innen helsestasjons- og skolehelsetjeneste - timeverk pr. uke</t>
  </si>
  <si>
    <t>Tabell 2-B-1-B - Helsestasjon for ungdom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</si>
  <si>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</si>
  <si>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</si>
  <si>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</si>
  <si>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</si>
  <si>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</si>
  <si>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</si>
  <si>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</si>
  <si>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Herav dekket av opp-trappings-midler</t>
  </si>
  <si>
    <t>Antall konsultasjoner i løpet av året</t>
  </si>
  <si>
    <t>Antall ungdommer benyttet tjenesten i løpet av året</t>
  </si>
  <si>
    <t>*) Med minimum 3-årig høyskoleutdanning</t>
  </si>
  <si>
    <t>**) Sekretær, hjelpepleier, assistent m.v.</t>
  </si>
  <si>
    <t>Tabell 2-B-1-A2 - Sum personellinnsats- helsestasjonstjeneste til gravide og barn 0 - 5 år - timeverk pr. uke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</si>
  <si>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</si>
  <si>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</si>
  <si>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</si>
  <si>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</si>
  <si>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</si>
  <si>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</si>
  <si>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</si>
  <si>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</si>
  <si>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</si>
  <si>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</si>
  <si>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</si>
  <si>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</si>
  <si>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</si>
  <si>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</si>
  <si>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r>
      <t xml:space="preserve">Antall fosterbarn plassert av </t>
    </r>
    <r>
      <rPr>
        <u/>
        <sz val="11"/>
        <color rgb="FF000000"/>
        <rFont val="Arial"/>
        <family val="2"/>
      </rPr>
      <t>bydelens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</si>
  <si>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plasserings-ansvar)</t>
    </r>
    <r>
      <rPr>
        <sz val="11"/>
        <color rgb="FF000000"/>
        <rFont val="Arial"/>
        <family val="2"/>
      </rPr>
      <t xml:space="preserve">   </t>
    </r>
  </si>
  <si>
    <r>
      <t xml:space="preserve">Antall fosterbarn plassert i bydelen av </t>
    </r>
    <r>
      <rPr>
        <u/>
        <sz val="11"/>
        <color rgb="FF000000"/>
        <rFont val="Arial"/>
        <family val="2"/>
      </rPr>
      <t>andre bydelers/-kommuners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</si>
  <si>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tilsyns-ansvar)</t>
    </r>
    <r>
      <rPr>
        <sz val="11"/>
        <color rgb="FF000000"/>
        <rFont val="Arial"/>
        <family val="2"/>
      </rPr>
      <t xml:space="preserve">    </t>
    </r>
  </si>
  <si>
    <r>
      <t xml:space="preserve">Sum </t>
    </r>
    <r>
      <rPr>
        <u/>
        <sz val="11"/>
        <color rgb="FF000000"/>
        <rFont val="Arial"/>
        <family val="2"/>
      </rPr>
      <t>oppfølgings-</t>
    </r>
    <r>
      <rPr>
        <sz val="11"/>
        <color rgb="FF000000"/>
        <rFont val="Arial"/>
        <family val="2"/>
      </rPr>
      <t xml:space="preserve">besøk for disse </t>
    </r>
  </si>
  <si>
    <t xml:space="preserve">Tabell 2-4-2 - A1 - Barn under tiltak i barnevernet etter alder og type tiltak  - sum alle aldre - pr. 31.12  </t>
  </si>
  <si>
    <t xml:space="preserve">Tabell 2-4-2 - B1 - Barn under tiltak i barnevernet etter alder og type tiltak  - sum alle aldre - i perioden 01.01 - 31.12  </t>
  </si>
  <si>
    <t>Barn med tiltak i barne-vernet i alt</t>
  </si>
  <si>
    <t>Herav inn-vandrer-barn</t>
  </si>
  <si>
    <t>Antall barn i foster-hjem</t>
  </si>
  <si>
    <t>Antall oppholds-døgn i foster-hjem totalt</t>
  </si>
  <si>
    <t>Antall oppholds-døgn i for-sterket foster-hjem totalt</t>
  </si>
  <si>
    <t>Antall barn i inst-itusjon</t>
  </si>
  <si>
    <t>Antall oppholds-døgn i institusjon totalt</t>
  </si>
  <si>
    <t>Antall barn i hybel o.a.</t>
  </si>
  <si>
    <t>Antall opp-holds-døgn i hybel o.a.  totalt</t>
  </si>
  <si>
    <t>Konsistensjekk- tab 2-4-1 vs- 2-4-2</t>
  </si>
  <si>
    <t>avvik</t>
  </si>
  <si>
    <t xml:space="preserve"> -</t>
  </si>
  <si>
    <t xml:space="preserve">Tabell 2-4-2 - A2 - Barn under tiltak i barnevernet etter alder og type tiltak  - 0 - 5 år - pr. 31.12  </t>
  </si>
  <si>
    <t xml:space="preserve">Tabell 2-4-2 - A3 - Barn under tiltak i barnevernet etter alder og type tiltak  - 6 - 12 år - pr. 31.12  </t>
  </si>
  <si>
    <t xml:space="preserve">Tabell 2-4-2 - A4 - Barn under tiltak i barnevernet etter alder og type tiltak  - 13 - 17 år - pr. 31.12  </t>
  </si>
  <si>
    <t xml:space="preserve">Tabell 2-4-2 - A5 - Barn under tiltak i barnevernet etter alder og type tiltak  - ≥ 18 år - pr. 31.12  </t>
  </si>
  <si>
    <t>Antall barn i familie-hjem</t>
  </si>
  <si>
    <t>Antall barn i beredskaps-hjem</t>
  </si>
  <si>
    <t>Antall oppholds-døgn i familiehjem totalt</t>
  </si>
  <si>
    <t>Antall oppholdsdøgn i bered-skaps-hjem totalt</t>
  </si>
  <si>
    <t>Kilde: Bydelsstatistikk</t>
  </si>
  <si>
    <t>xxxx</t>
  </si>
  <si>
    <t>16. Sum ikke-av-sluttede saker:</t>
  </si>
  <si>
    <t>SUM 2014</t>
  </si>
  <si>
    <t>2. Antall barn og unge med plasserings-tiltak</t>
  </si>
  <si>
    <t>SUM pr 31.12.2014</t>
  </si>
  <si>
    <t>Av disse med tiltak som ikke er plasserings-tiltak</t>
  </si>
  <si>
    <t>Kontroll:</t>
  </si>
  <si>
    <t>Tabell 2 - 6 - A - Saker behandlet av Fylkesnemnda i løpet av året</t>
  </si>
  <si>
    <t>Tabell 2 - 6 - B - Saker behandlet av Tingretten  i perioden 1.1 - 31.12</t>
  </si>
  <si>
    <t>Tabell 2 - 6 - C - Saker behandlet av Lagmannsretten i perioden 1.1 - 31.12</t>
  </si>
  <si>
    <t>Herav saker hvor vedtaket inkluderer bruk av tvang</t>
  </si>
  <si>
    <t>Totalt antall saker behandlet</t>
  </si>
  <si>
    <t>Pålegg om hjelpe-tiltak etter § 4.4</t>
  </si>
  <si>
    <t>Forbud mot flytting etter § 4.8</t>
  </si>
  <si>
    <t>Omsorgs-overtakelse etter §§ 4.8 og 4.12</t>
  </si>
  <si>
    <t>Fratakelse av foreldreansvar etter § 4.20</t>
  </si>
  <si>
    <t>Tiltak for barn med adferds-vansker etter § 4.24</t>
  </si>
  <si>
    <t>Sum antall saker med bruk av tvang</t>
  </si>
  <si>
    <t>Sum antall barn omfattet av sakene</t>
  </si>
  <si>
    <t>1. Antall barn og unge med tiltak som ikke er plasserings-tiltak</t>
  </si>
  <si>
    <t>SUM barn og unge med tiltak</t>
  </si>
  <si>
    <t xml:space="preserve">Antall akutt-plassert </t>
  </si>
  <si>
    <t xml:space="preserve"> Antall akutt-plassert </t>
  </si>
  <si>
    <t xml:space="preserve">Tabell 2-4-2 - A1 - Barn med tiltak i barnevernet etter alder og type tiltak  - sum alle aldre - pr. 31.12  </t>
  </si>
  <si>
    <t xml:space="preserve">Tabell 2-4-2 - B1 - Barn med tiltak i barnevernet etter alder og type tiltak  - sum alle aldre - i perioden 01.01 - 31.12  </t>
  </si>
  <si>
    <t xml:space="preserve">Tabell 2-4-2 - A2 - Barn med tiltak i barnevernet etter alder og type tiltak  - 0 - 5 år - pr. 31.12  </t>
  </si>
  <si>
    <t xml:space="preserve">Tabell 2-4-2 - A3 - Barn med tiltak i barnevernet etter alder og type tiltak  - 6 - 12 år - pr. 31.12  </t>
  </si>
  <si>
    <t xml:space="preserve">Tabell 2-4-2 - A4 - Barn med tiltak i barnevernet etter alder og type tiltak  - 13 - 17 år - pr. 31.12  </t>
  </si>
  <si>
    <t xml:space="preserve">Tabell 2-4-2 - A5 - Barn med tiltak i barnevernet etter alder og type tiltak  - ≥ 18 år - pr. 31.12  </t>
  </si>
  <si>
    <t>xxxx  1)</t>
  </si>
  <si>
    <t>2. Underss. overført fra tidligere periode:</t>
  </si>
  <si>
    <t>1. Underss. opprettet i periode</t>
  </si>
  <si>
    <t xml:space="preserve">Herav antall barn som har hatt både tiltak i hjemmet og plasserings-tiltak </t>
  </si>
  <si>
    <t>SUM 2015</t>
  </si>
  <si>
    <t>Netto justering - institusjon m/ utenbys og Omsorg +</t>
  </si>
  <si>
    <t>Utenbys beboere 67+ år med adresse "uoppgitt Oslo"</t>
  </si>
  <si>
    <t>Tabell 2-B-1-A3 - Sum personellinnsats- skolehelsetjeneste i barnetrinnet - timeverk pr. uke</t>
  </si>
  <si>
    <t>Tabell 2-B-1-A3 - Sum personellinnsats- skolehelsetjeneste i ungdomstrinnet - timeverk pr. uke</t>
  </si>
  <si>
    <t>SUM pr 31.12.2015</t>
  </si>
  <si>
    <t xml:space="preserve">      </t>
  </si>
  <si>
    <t>SUM 2016</t>
  </si>
  <si>
    <t>SUM pr 31.12.2016</t>
  </si>
  <si>
    <t>Bydel Stovner 1)</t>
  </si>
  <si>
    <t>Bydel Alna 1)</t>
  </si>
  <si>
    <t>1) Bydelene Stovner og Alna har ikke levert tall pga utfordringer med registreringssystemet.</t>
  </si>
  <si>
    <t>90-94 år</t>
  </si>
  <si>
    <t>95 år +</t>
  </si>
  <si>
    <t>SUM 2017</t>
  </si>
  <si>
    <t>Antall ubehandlede meldinger pr 31.12.</t>
  </si>
  <si>
    <t>SUM pr 31.12.2017</t>
  </si>
  <si>
    <t>Tab 2-4-2</t>
  </si>
  <si>
    <t>SUM pr 31.12.2013</t>
  </si>
  <si>
    <t>SUM 2018</t>
  </si>
  <si>
    <t xml:space="preserve">        </t>
  </si>
  <si>
    <t>SUM pr 31.12.2018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</si>
  <si>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</si>
  <si>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</si>
  <si>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</si>
  <si>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</si>
  <si>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</si>
  <si>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</si>
  <si>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</si>
  <si>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</si>
  <si>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</si>
  <si>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</si>
  <si>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Tabell 2-4-1 - B1 - Barn med hjelpetiltak og omsorgstiltak, med gyldige planer ved periodeslutt pr. 31.08.</t>
  </si>
  <si>
    <t>SUM pr 31.12. 2013</t>
  </si>
  <si>
    <r>
      <t>Tabell 2-4-1 - A1 - Barn og unge med tiltak i barnever</t>
    </r>
    <r>
      <rPr>
        <b/>
        <sz val="10"/>
        <rFont val="Arial"/>
        <family val="2"/>
      </rPr>
      <t>net pr. 31.08.</t>
    </r>
  </si>
  <si>
    <t>SUM 2019</t>
  </si>
  <si>
    <t>Tabell 2 - 3 - B - Undersøkelsessaker i barnevernet i perioden 01.01. - 31.12.</t>
  </si>
  <si>
    <t>Timer pr årsverk SSB</t>
  </si>
  <si>
    <t>Timer pr år</t>
  </si>
  <si>
    <t>Årsverk</t>
  </si>
  <si>
    <t xml:space="preserve">Timer pr år </t>
  </si>
  <si>
    <t>Kriteriebefolkningen i bydelene etter alder per 1.1.2020*</t>
  </si>
  <si>
    <t>Justert befolkning i aldersgruppene 67 år og over</t>
  </si>
  <si>
    <t>* Etter korreksjon for befolkning 67 år og over i institusjon og Omsorg+. Det er 64 utenbys beboere som bydelene er betalingsansvarlig for, jf. sum Netto justering - institusjon m/ utenbys og Omsorg +</t>
  </si>
  <si>
    <t>Blant utenbys beboere på institusjon er det 16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</si>
  <si>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Tabell 2 - 2 - Meldinger i barnevernet i perioden 01.01. - 31.12.</t>
  </si>
  <si>
    <t>SUM pr 31.12.2019</t>
  </si>
  <si>
    <t>Tabell 2-4-1 - A2 - Barn og unge med tiltak i barnevernet i perioden 01.01 - 31.12.</t>
  </si>
  <si>
    <t>Mangler resultat fra bydel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</si>
</sst>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 * #,##0.00_ ;_ * \-#,##0.00_ ;_ * &quot;-&quot;??_ ;_ @_ "/>
    <numFmt numFmtId="165" formatCode="0.0&quot; &quot;%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_(* #,##0.00_);_(* \(#,##0.00\);_(* &quot;-&quot;??_);_(@_)"/>
    <numFmt numFmtId="172" formatCode="0%"/>
    <numFmt numFmtId="173" formatCode="0.0"/>
    <numFmt numFmtId="174" formatCode="#,##0.0"/>
  </numFmts>
  <fonts count="4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rgb="FF00000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Helv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i/>
      <sz val="8"/>
      <color rgb="FF000000"/>
      <name val="Arial"/>
      <family val="2"/>
    </font>
    <font>
      <sz val="10"/>
      <color indexed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228">
    <xf numFmtId="0" fontId="0" fillId="0" borderId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166" fontId="5" fillId="0" borderId="0" applyFont="0" applyFill="0" applyBorder="0" applyAlignment="0" applyProtection="0"/>
    <xf numFmtId="0" fontId="6" fillId="0" borderId="0" applyNumberFormat="0" applyBorder="0" applyProtection="0"/>
    <xf numFmtId="167" fontId="5" fillId="0" borderId="0" applyFont="0" applyFill="0" applyBorder="0" applyAlignment="0" applyProtection="0"/>
    <xf numFmtId="0" fontId="4" fillId="0" borderId="0"/>
    <xf numFmtId="0" fontId="12" fillId="0" borderId="0"/>
    <xf numFmtId="168" fontId="5" fillId="0" borderId="0" applyFont="0" applyFill="0" applyBorder="0" applyAlignment="0" applyProtection="0"/>
    <xf numFmtId="0" fontId="3" fillId="0" borderId="0"/>
    <xf numFmtId="0" fontId="14" fillId="0" borderId="0"/>
    <xf numFmtId="9" fontId="14" fillId="0" borderId="0" applyFont="0" applyFill="0" applyBorder="0" applyAlignment="0" applyProtection="0"/>
    <xf numFmtId="0" fontId="23" fillId="0" borderId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72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9" fontId="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35" fillId="0" borderId="0"/>
    <xf numFmtId="172" fontId="12" fillId="0" borderId="0" applyFont="0" applyFill="0" applyBorder="0" applyAlignment="0" applyProtection="0"/>
  </cellStyleXfs>
  <cellXfs count="728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6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wrapText="1"/>
    </xf>
    <xf numFmtId="3" fontId="7" fillId="0" borderId="8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wrapText="1"/>
    </xf>
    <xf numFmtId="3" fontId="8" fillId="0" borderId="0" xfId="0" applyNumberFormat="1" applyFont="1"/>
    <xf numFmtId="3" fontId="11" fillId="0" borderId="0" xfId="0" applyNumberFormat="1" applyFont="1" applyFill="1" applyAlignment="1">
      <alignment horizontal="left" vertical="center"/>
    </xf>
    <xf numFmtId="3" fontId="8" fillId="0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left" vertical="center"/>
    </xf>
    <xf numFmtId="3" fontId="8" fillId="0" borderId="1" xfId="0" applyNumberFormat="1" applyFont="1" applyFill="1" applyBorder="1" applyAlignment="1">
      <alignment horizontal="center" wrapText="1"/>
    </xf>
    <xf numFmtId="3" fontId="8" fillId="0" borderId="2" xfId="0" applyNumberFormat="1" applyFont="1" applyFill="1" applyBorder="1" applyAlignment="1">
      <alignment horizontal="center" wrapText="1"/>
    </xf>
    <xf numFmtId="3" fontId="8" fillId="0" borderId="3" xfId="0" applyNumberFormat="1" applyFont="1" applyFill="1" applyBorder="1" applyAlignment="1">
      <alignment horizontal="center" wrapText="1"/>
    </xf>
    <xf numFmtId="3" fontId="8" fillId="0" borderId="4" xfId="0" applyNumberFormat="1" applyFont="1" applyFill="1" applyBorder="1" applyAlignment="1">
      <alignment horizontal="center" wrapText="1"/>
    </xf>
    <xf numFmtId="3" fontId="8" fillId="0" borderId="18" xfId="0" applyNumberFormat="1" applyFont="1" applyBorder="1" applyAlignment="1">
      <alignment horizontal="center" wrapText="1"/>
    </xf>
    <xf numFmtId="3" fontId="8" fillId="0" borderId="18" xfId="0" applyNumberFormat="1" applyFont="1" applyFill="1" applyBorder="1" applyAlignment="1">
      <alignment horizontal="center" wrapText="1"/>
    </xf>
    <xf numFmtId="0" fontId="14" fillId="0" borderId="0" xfId="0" applyFont="1"/>
    <xf numFmtId="3" fontId="7" fillId="4" borderId="0" xfId="0" applyNumberFormat="1" applyFont="1" applyFill="1" applyAlignment="1"/>
    <xf numFmtId="3" fontId="7" fillId="4" borderId="0" xfId="0" applyNumberFormat="1" applyFont="1" applyFill="1"/>
    <xf numFmtId="3" fontId="7" fillId="6" borderId="0" xfId="0" applyNumberFormat="1" applyFont="1" applyFill="1" applyAlignment="1">
      <alignment horizontal="left"/>
    </xf>
    <xf numFmtId="3" fontId="7" fillId="6" borderId="0" xfId="0" applyNumberFormat="1" applyFont="1" applyFill="1"/>
    <xf numFmtId="3" fontId="16" fillId="6" borderId="0" xfId="0" applyNumberFormat="1" applyFont="1" applyFill="1"/>
    <xf numFmtId="3" fontId="17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7" fillId="0" borderId="0" xfId="0" applyNumberFormat="1" applyFont="1" applyAlignment="1"/>
    <xf numFmtId="3" fontId="8" fillId="0" borderId="15" xfId="0" applyNumberFormat="1" applyFont="1" applyBorder="1" applyAlignment="1">
      <alignment horizontal="center" wrapText="1"/>
    </xf>
    <xf numFmtId="3" fontId="7" fillId="0" borderId="33" xfId="0" applyNumberFormat="1" applyFont="1" applyBorder="1"/>
    <xf numFmtId="3" fontId="7" fillId="0" borderId="35" xfId="0" applyNumberFormat="1" applyFont="1" applyBorder="1"/>
    <xf numFmtId="3" fontId="7" fillId="0" borderId="36" xfId="0" applyNumberFormat="1" applyFont="1" applyBorder="1"/>
    <xf numFmtId="3" fontId="8" fillId="0" borderId="29" xfId="0" applyNumberFormat="1" applyFont="1" applyBorder="1" applyAlignment="1">
      <alignment horizontal="center"/>
    </xf>
    <xf numFmtId="3" fontId="8" fillId="0" borderId="30" xfId="0" applyNumberFormat="1" applyFont="1" applyFill="1" applyBorder="1" applyAlignment="1">
      <alignment wrapText="1"/>
    </xf>
    <xf numFmtId="3" fontId="8" fillId="0" borderId="30" xfId="0" applyNumberFormat="1" applyFont="1" applyBorder="1"/>
    <xf numFmtId="3" fontId="8" fillId="0" borderId="31" xfId="0" applyNumberFormat="1" applyFont="1" applyBorder="1"/>
    <xf numFmtId="3" fontId="7" fillId="0" borderId="32" xfId="0" applyNumberFormat="1" applyFont="1" applyBorder="1" applyAlignment="1">
      <alignment horizontal="center"/>
    </xf>
    <xf numFmtId="3" fontId="7" fillId="0" borderId="50" xfId="0" applyNumberFormat="1" applyFont="1" applyBorder="1"/>
    <xf numFmtId="3" fontId="7" fillId="0" borderId="42" xfId="0" applyNumberFormat="1" applyFont="1" applyBorder="1"/>
    <xf numFmtId="3" fontId="7" fillId="0" borderId="52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wrapText="1"/>
    </xf>
    <xf numFmtId="0" fontId="19" fillId="0" borderId="8" xfId="0" applyFont="1" applyFill="1" applyBorder="1" applyAlignment="1">
      <alignment horizontal="center"/>
    </xf>
    <xf numFmtId="0" fontId="19" fillId="0" borderId="9" xfId="0" applyFont="1" applyFill="1" applyBorder="1" applyAlignment="1">
      <alignment wrapText="1"/>
    </xf>
    <xf numFmtId="0" fontId="19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wrapText="1"/>
    </xf>
    <xf numFmtId="0" fontId="16" fillId="0" borderId="0" xfId="0" applyFont="1"/>
    <xf numFmtId="0" fontId="16" fillId="0" borderId="29" xfId="0" applyFont="1" applyBorder="1" applyAlignment="1">
      <alignment horizontal="center"/>
    </xf>
    <xf numFmtId="0" fontId="16" fillId="0" borderId="13" xfId="0" applyFont="1" applyBorder="1"/>
    <xf numFmtId="0" fontId="16" fillId="0" borderId="1" xfId="0" applyFont="1" applyBorder="1" applyAlignment="1">
      <alignment horizontal="center"/>
    </xf>
    <xf numFmtId="0" fontId="16" fillId="0" borderId="2" xfId="0" applyFont="1" applyFill="1" applyBorder="1" applyAlignment="1">
      <alignment wrapText="1"/>
    </xf>
    <xf numFmtId="0" fontId="19" fillId="4" borderId="0" xfId="0" applyFont="1" applyFill="1" applyAlignment="1"/>
    <xf numFmtId="0" fontId="19" fillId="4" borderId="0" xfId="0" applyFont="1" applyFill="1"/>
    <xf numFmtId="0" fontId="19" fillId="5" borderId="0" xfId="0" applyFont="1" applyFill="1" applyAlignment="1"/>
    <xf numFmtId="0" fontId="19" fillId="5" borderId="0" xfId="0" applyFont="1" applyFill="1"/>
    <xf numFmtId="2" fontId="19" fillId="0" borderId="0" xfId="0" applyNumberFormat="1" applyFont="1"/>
    <xf numFmtId="0" fontId="16" fillId="0" borderId="12" xfId="0" applyFont="1" applyBorder="1"/>
    <xf numFmtId="2" fontId="16" fillId="0" borderId="0" xfId="0" applyNumberFormat="1" applyFont="1"/>
    <xf numFmtId="0" fontId="16" fillId="0" borderId="1" xfId="0" applyFont="1" applyBorder="1"/>
    <xf numFmtId="0" fontId="19" fillId="0" borderId="32" xfId="0" applyFont="1" applyBorder="1" applyAlignment="1">
      <alignment horizontal="center"/>
    </xf>
    <xf numFmtId="170" fontId="19" fillId="0" borderId="33" xfId="1" applyNumberFormat="1" applyFont="1" applyBorder="1"/>
    <xf numFmtId="0" fontId="19" fillId="0" borderId="34" xfId="0" applyFont="1" applyBorder="1" applyAlignment="1">
      <alignment horizontal="center"/>
    </xf>
    <xf numFmtId="170" fontId="19" fillId="0" borderId="36" xfId="1" applyNumberFormat="1" applyFont="1" applyBorder="1"/>
    <xf numFmtId="0" fontId="22" fillId="0" borderId="0" xfId="0" applyFont="1" applyAlignment="1">
      <alignment horizontal="left"/>
    </xf>
    <xf numFmtId="0" fontId="16" fillId="0" borderId="14" xfId="0" applyFont="1" applyBorder="1"/>
    <xf numFmtId="0" fontId="16" fillId="0" borderId="24" xfId="0" applyFont="1" applyBorder="1"/>
    <xf numFmtId="165" fontId="16" fillId="0" borderId="24" xfId="2" applyNumberFormat="1" applyFont="1" applyBorder="1"/>
    <xf numFmtId="0" fontId="16" fillId="0" borderId="16" xfId="0" applyFont="1" applyBorder="1"/>
    <xf numFmtId="0" fontId="16" fillId="0" borderId="15" xfId="0" applyFont="1" applyBorder="1"/>
    <xf numFmtId="0" fontId="16" fillId="0" borderId="17" xfId="0" applyFont="1" applyBorder="1"/>
    <xf numFmtId="165" fontId="16" fillId="0" borderId="17" xfId="2" applyNumberFormat="1" applyFont="1" applyBorder="1"/>
    <xf numFmtId="3" fontId="8" fillId="0" borderId="0" xfId="0" applyNumberFormat="1" applyFont="1"/>
    <xf numFmtId="0" fontId="19" fillId="0" borderId="0" xfId="0" applyFont="1"/>
    <xf numFmtId="0" fontId="16" fillId="0" borderId="0" xfId="0" applyFont="1"/>
    <xf numFmtId="0" fontId="16" fillId="0" borderId="71" xfId="0" applyFont="1" applyBorder="1" applyAlignment="1">
      <alignment horizontal="center" wrapText="1"/>
    </xf>
    <xf numFmtId="1" fontId="19" fillId="0" borderId="28" xfId="0" applyNumberFormat="1" applyFont="1" applyBorder="1"/>
    <xf numFmtId="0" fontId="16" fillId="0" borderId="74" xfId="0" applyFont="1" applyBorder="1" applyAlignment="1">
      <alignment horizontal="center" wrapText="1"/>
    </xf>
    <xf numFmtId="0" fontId="16" fillId="0" borderId="73" xfId="0" applyFont="1" applyBorder="1" applyAlignment="1">
      <alignment horizontal="center" wrapText="1"/>
    </xf>
    <xf numFmtId="0" fontId="7" fillId="0" borderId="64" xfId="0" applyFont="1" applyFill="1" applyBorder="1" applyAlignment="1">
      <alignment wrapText="1"/>
    </xf>
    <xf numFmtId="0" fontId="16" fillId="0" borderId="72" xfId="0" applyFont="1" applyBorder="1" applyAlignment="1">
      <alignment horizontal="center" wrapText="1"/>
    </xf>
    <xf numFmtId="3" fontId="7" fillId="0" borderId="0" xfId="0" applyNumberFormat="1" applyFont="1"/>
    <xf numFmtId="3" fontId="7" fillId="0" borderId="28" xfId="0" applyNumberFormat="1" applyFont="1" applyBorder="1"/>
    <xf numFmtId="0" fontId="19" fillId="0" borderId="0" xfId="0" applyFont="1"/>
    <xf numFmtId="0" fontId="19" fillId="0" borderId="7" xfId="0" applyFont="1" applyFill="1" applyBorder="1" applyAlignment="1">
      <alignment wrapText="1"/>
    </xf>
    <xf numFmtId="0" fontId="19" fillId="0" borderId="9" xfId="0" applyFont="1" applyFill="1" applyBorder="1" applyAlignment="1">
      <alignment wrapText="1"/>
    </xf>
    <xf numFmtId="0" fontId="19" fillId="0" borderId="28" xfId="0" applyFont="1" applyBorder="1"/>
    <xf numFmtId="0" fontId="19" fillId="0" borderId="39" xfId="0" applyFont="1" applyBorder="1"/>
    <xf numFmtId="0" fontId="19" fillId="0" borderId="35" xfId="0" applyFont="1" applyBorder="1"/>
    <xf numFmtId="3" fontId="7" fillId="0" borderId="36" xfId="0" applyNumberFormat="1" applyFont="1" applyFill="1" applyBorder="1"/>
    <xf numFmtId="0" fontId="16" fillId="0" borderId="69" xfId="0" applyFont="1" applyBorder="1" applyAlignment="1">
      <alignment horizontal="center" wrapText="1"/>
    </xf>
    <xf numFmtId="0" fontId="16" fillId="0" borderId="68" xfId="0" applyFont="1" applyBorder="1" applyAlignment="1">
      <alignment horizontal="center" wrapText="1"/>
    </xf>
    <xf numFmtId="0" fontId="16" fillId="0" borderId="12" xfId="0" applyFont="1" applyBorder="1" applyAlignment="1">
      <alignment horizontal="center"/>
    </xf>
    <xf numFmtId="0" fontId="16" fillId="0" borderId="70" xfId="0" applyFont="1" applyBorder="1" applyAlignment="1">
      <alignment horizontal="center" wrapText="1"/>
    </xf>
    <xf numFmtId="0" fontId="19" fillId="0" borderId="75" xfId="0" applyFont="1" applyFill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76" xfId="0" applyFont="1" applyFill="1" applyBorder="1" applyAlignment="1">
      <alignment horizontal="center"/>
    </xf>
    <xf numFmtId="3" fontId="23" fillId="0" borderId="0" xfId="113" applyNumberFormat="1" applyFont="1" applyBorder="1" applyAlignment="1" applyProtection="1">
      <alignment horizontal="right"/>
    </xf>
    <xf numFmtId="3" fontId="23" fillId="0" borderId="0" xfId="45" applyNumberFormat="1" applyFont="1" applyBorder="1" applyAlignment="1" applyProtection="1">
      <alignment horizontal="right"/>
    </xf>
    <xf numFmtId="3" fontId="7" fillId="0" borderId="80" xfId="0" applyNumberFormat="1" applyFont="1" applyFill="1" applyBorder="1"/>
    <xf numFmtId="3" fontId="7" fillId="0" borderId="81" xfId="0" applyNumberFormat="1" applyFont="1" applyFill="1" applyBorder="1"/>
    <xf numFmtId="0" fontId="7" fillId="0" borderId="65" xfId="0" applyFont="1" applyFill="1" applyBorder="1" applyAlignment="1">
      <alignment wrapText="1"/>
    </xf>
    <xf numFmtId="3" fontId="7" fillId="0" borderId="34" xfId="0" applyNumberFormat="1" applyFont="1" applyFill="1" applyBorder="1" applyAlignment="1">
      <alignment horizontal="center"/>
    </xf>
    <xf numFmtId="1" fontId="23" fillId="0" borderId="0" xfId="113" applyNumberFormat="1" applyFont="1" applyBorder="1"/>
    <xf numFmtId="1" fontId="23" fillId="0" borderId="0" xfId="45" applyNumberFormat="1" applyFont="1" applyBorder="1"/>
    <xf numFmtId="1" fontId="23" fillId="0" borderId="0" xfId="113" applyNumberFormat="1" applyFont="1" applyBorder="1"/>
    <xf numFmtId="1" fontId="23" fillId="0" borderId="0" xfId="45" applyNumberFormat="1" applyFont="1" applyBorder="1"/>
    <xf numFmtId="3" fontId="23" fillId="0" borderId="0" xfId="45" applyNumberFormat="1" applyFont="1" applyBorder="1" applyAlignment="1" applyProtection="1">
      <alignment horizontal="right"/>
    </xf>
    <xf numFmtId="0" fontId="23" fillId="0" borderId="0" xfId="20" applyFont="1" applyBorder="1" applyProtection="1">
      <protection locked="0"/>
    </xf>
    <xf numFmtId="3" fontId="23" fillId="0" borderId="0" xfId="113" applyNumberFormat="1" applyFont="1" applyBorder="1" applyAlignment="1" applyProtection="1">
      <alignment horizontal="right"/>
    </xf>
    <xf numFmtId="3" fontId="23" fillId="0" borderId="0" xfId="54" applyNumberFormat="1" applyFont="1" applyBorder="1" applyAlignment="1" applyProtection="1">
      <alignment horizontal="right"/>
    </xf>
    <xf numFmtId="3" fontId="7" fillId="0" borderId="66" xfId="0" applyNumberFormat="1" applyFont="1" applyBorder="1" applyAlignment="1">
      <alignment horizontal="center"/>
    </xf>
    <xf numFmtId="3" fontId="7" fillId="0" borderId="39" xfId="0" applyNumberFormat="1" applyFont="1" applyFill="1" applyBorder="1" applyAlignment="1">
      <alignment wrapText="1"/>
    </xf>
    <xf numFmtId="3" fontId="7" fillId="0" borderId="39" xfId="0" applyNumberFormat="1" applyFont="1" applyBorder="1"/>
    <xf numFmtId="3" fontId="7" fillId="0" borderId="67" xfId="0" applyNumberFormat="1" applyFont="1" applyBorder="1"/>
    <xf numFmtId="3" fontId="8" fillId="0" borderId="0" xfId="0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wrapText="1"/>
    </xf>
    <xf numFmtId="3" fontId="7" fillId="0" borderId="0" xfId="0" applyNumberFormat="1" applyFont="1" applyBorder="1"/>
    <xf numFmtId="3" fontId="16" fillId="0" borderId="1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16" fillId="0" borderId="4" xfId="0" applyNumberFormat="1" applyFont="1" applyBorder="1" applyAlignment="1">
      <alignment horizontal="center" wrapText="1"/>
    </xf>
    <xf numFmtId="3" fontId="19" fillId="0" borderId="6" xfId="0" applyNumberFormat="1" applyFont="1" applyFill="1" applyBorder="1" applyAlignment="1">
      <alignment horizontal="center"/>
    </xf>
    <xf numFmtId="3" fontId="19" fillId="0" borderId="7" xfId="0" applyNumberFormat="1" applyFont="1" applyFill="1" applyBorder="1" applyAlignment="1">
      <alignment wrapText="1"/>
    </xf>
    <xf numFmtId="3" fontId="19" fillId="0" borderId="30" xfId="0" applyNumberFormat="1" applyFont="1" applyBorder="1"/>
    <xf numFmtId="3" fontId="19" fillId="0" borderId="8" xfId="0" applyNumberFormat="1" applyFont="1" applyFill="1" applyBorder="1" applyAlignment="1">
      <alignment horizontal="center"/>
    </xf>
    <xf numFmtId="3" fontId="19" fillId="0" borderId="9" xfId="0" applyNumberFormat="1" applyFont="1" applyFill="1" applyBorder="1" applyAlignment="1">
      <alignment wrapText="1"/>
    </xf>
    <xf numFmtId="3" fontId="19" fillId="0" borderId="32" xfId="0" applyNumberFormat="1" applyFont="1" applyBorder="1"/>
    <xf numFmtId="3" fontId="19" fillId="0" borderId="28" xfId="0" applyNumberFormat="1" applyFont="1" applyBorder="1"/>
    <xf numFmtId="3" fontId="19" fillId="0" borderId="10" xfId="0" applyNumberFormat="1" applyFont="1" applyFill="1" applyBorder="1" applyAlignment="1">
      <alignment horizontal="center"/>
    </xf>
    <xf numFmtId="3" fontId="19" fillId="0" borderId="11" xfId="0" applyNumberFormat="1" applyFont="1" applyFill="1" applyBorder="1" applyAlignment="1">
      <alignment wrapText="1"/>
    </xf>
    <xf numFmtId="3" fontId="19" fillId="0" borderId="34" xfId="0" applyNumberFormat="1" applyFont="1" applyBorder="1"/>
    <xf numFmtId="3" fontId="19" fillId="0" borderId="35" xfId="0" applyNumberFormat="1" applyFont="1" applyBorder="1"/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/>
    <xf numFmtId="3" fontId="16" fillId="0" borderId="20" xfId="0" applyNumberFormat="1" applyFont="1" applyBorder="1"/>
    <xf numFmtId="3" fontId="19" fillId="0" borderId="32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0" fontId="28" fillId="0" borderId="0" xfId="0" applyFont="1" applyFill="1" applyAlignment="1"/>
    <xf numFmtId="0" fontId="28" fillId="0" borderId="0" xfId="0" applyFont="1" applyFill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29" fillId="0" borderId="37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8" fillId="0" borderId="6" xfId="0" applyFont="1" applyFill="1" applyBorder="1" applyAlignment="1">
      <alignment horizontal="center"/>
    </xf>
    <xf numFmtId="0" fontId="28" fillId="0" borderId="7" xfId="0" applyFont="1" applyFill="1" applyBorder="1" applyAlignment="1">
      <alignment wrapText="1"/>
    </xf>
    <xf numFmtId="0" fontId="28" fillId="0" borderId="8" xfId="0" applyFont="1" applyFill="1" applyBorder="1" applyAlignment="1">
      <alignment horizontal="center"/>
    </xf>
    <xf numFmtId="0" fontId="28" fillId="0" borderId="9" xfId="0" applyFont="1" applyFill="1" applyBorder="1" applyAlignment="1">
      <alignment wrapText="1"/>
    </xf>
    <xf numFmtId="0" fontId="30" fillId="0" borderId="0" xfId="20" applyFont="1" applyFill="1" applyBorder="1" applyProtection="1">
      <protection locked="0"/>
    </xf>
    <xf numFmtId="3" fontId="30" fillId="0" borderId="0" xfId="45" applyNumberFormat="1" applyFont="1" applyBorder="1" applyAlignment="1" applyProtection="1">
      <alignment horizontal="right"/>
    </xf>
    <xf numFmtId="3" fontId="30" fillId="0" borderId="0" xfId="113" applyNumberFormat="1" applyFont="1" applyBorder="1" applyAlignment="1" applyProtection="1">
      <alignment horizontal="right"/>
    </xf>
    <xf numFmtId="0" fontId="28" fillId="0" borderId="10" xfId="0" applyFont="1" applyFill="1" applyBorder="1" applyAlignment="1">
      <alignment horizontal="center"/>
    </xf>
    <xf numFmtId="0" fontId="28" fillId="0" borderId="11" xfId="0" applyFont="1" applyFill="1" applyBorder="1" applyAlignment="1">
      <alignment wrapText="1"/>
    </xf>
    <xf numFmtId="0" fontId="29" fillId="0" borderId="61" xfId="0" applyFont="1" applyBorder="1" applyAlignment="1">
      <alignment horizontal="center" wrapText="1"/>
    </xf>
    <xf numFmtId="3" fontId="19" fillId="4" borderId="0" xfId="0" applyNumberFormat="1" applyFont="1" applyFill="1" applyAlignment="1"/>
    <xf numFmtId="3" fontId="19" fillId="4" borderId="0" xfId="0" applyNumberFormat="1" applyFont="1" applyFill="1"/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left"/>
    </xf>
    <xf numFmtId="3" fontId="19" fillId="6" borderId="0" xfId="0" applyNumberFormat="1" applyFont="1" applyFill="1" applyAlignment="1">
      <alignment horizontal="left"/>
    </xf>
    <xf numFmtId="3" fontId="19" fillId="6" borderId="0" xfId="0" applyNumberFormat="1" applyFont="1" applyFill="1"/>
    <xf numFmtId="3" fontId="19" fillId="6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 wrapText="1"/>
    </xf>
    <xf numFmtId="3" fontId="16" fillId="0" borderId="18" xfId="0" applyNumberFormat="1" applyFont="1" applyBorder="1" applyAlignment="1">
      <alignment horizontal="center" wrapText="1"/>
    </xf>
    <xf numFmtId="3" fontId="16" fillId="0" borderId="21" xfId="0" applyNumberFormat="1" applyFont="1" applyBorder="1" applyAlignment="1">
      <alignment horizontal="center" wrapText="1"/>
    </xf>
    <xf numFmtId="3" fontId="16" fillId="0" borderId="62" xfId="0" applyNumberFormat="1" applyFont="1" applyBorder="1" applyAlignment="1">
      <alignment horizontal="center" wrapText="1"/>
    </xf>
    <xf numFmtId="3" fontId="16" fillId="0" borderId="37" xfId="0" applyNumberFormat="1" applyFont="1" applyBorder="1" applyAlignment="1">
      <alignment horizontal="center" wrapText="1"/>
    </xf>
    <xf numFmtId="3" fontId="16" fillId="0" borderId="38" xfId="0" applyNumberFormat="1" applyFont="1" applyBorder="1" applyAlignment="1">
      <alignment horizontal="center" wrapText="1"/>
    </xf>
    <xf numFmtId="3" fontId="16" fillId="0" borderId="61" xfId="0" applyNumberFormat="1" applyFont="1" applyBorder="1" applyAlignment="1">
      <alignment horizontal="center" wrapText="1"/>
    </xf>
    <xf numFmtId="3" fontId="19" fillId="0" borderId="31" xfId="0" applyNumberFormat="1" applyFont="1" applyBorder="1"/>
    <xf numFmtId="3" fontId="19" fillId="0" borderId="56" xfId="0" applyNumberFormat="1" applyFont="1" applyBorder="1"/>
    <xf numFmtId="3" fontId="19" fillId="0" borderId="55" xfId="0" applyNumberFormat="1" applyFont="1" applyBorder="1" applyAlignment="1">
      <alignment horizontal="center"/>
    </xf>
    <xf numFmtId="3" fontId="19" fillId="0" borderId="33" xfId="0" applyNumberFormat="1" applyFont="1" applyBorder="1"/>
    <xf numFmtId="3" fontId="19" fillId="0" borderId="58" xfId="0" applyNumberFormat="1" applyFont="1" applyFill="1" applyBorder="1"/>
    <xf numFmtId="3" fontId="19" fillId="0" borderId="57" xfId="0" applyNumberFormat="1" applyFont="1" applyFill="1" applyBorder="1" applyAlignment="1">
      <alignment horizontal="center"/>
    </xf>
    <xf numFmtId="3" fontId="19" fillId="0" borderId="58" xfId="0" applyNumberFormat="1" applyFont="1" applyBorder="1"/>
    <xf numFmtId="3" fontId="19" fillId="0" borderId="57" xfId="0" applyNumberFormat="1" applyFont="1" applyBorder="1" applyAlignment="1">
      <alignment horizontal="center"/>
    </xf>
    <xf numFmtId="3" fontId="19" fillId="0" borderId="36" xfId="0" applyNumberFormat="1" applyFont="1" applyBorder="1"/>
    <xf numFmtId="3" fontId="19" fillId="0" borderId="60" xfId="0" applyNumberFormat="1" applyFont="1" applyBorder="1"/>
    <xf numFmtId="3" fontId="19" fillId="0" borderId="59" xfId="0" applyNumberFormat="1" applyFont="1" applyBorder="1" applyAlignment="1">
      <alignment horizontal="center"/>
    </xf>
    <xf numFmtId="3" fontId="16" fillId="0" borderId="19" xfId="0" applyNumberFormat="1" applyFont="1" applyBorder="1"/>
    <xf numFmtId="3" fontId="16" fillId="0" borderId="0" xfId="0" applyNumberFormat="1" applyFont="1" applyAlignment="1">
      <alignment horizontal="center"/>
    </xf>
    <xf numFmtId="3" fontId="19" fillId="0" borderId="19" xfId="0" applyNumberFormat="1" applyFont="1" applyBorder="1"/>
    <xf numFmtId="3" fontId="19" fillId="0" borderId="0" xfId="0" applyNumberFormat="1" applyFont="1" applyAlignment="1">
      <alignment horizontal="left" vertical="top"/>
    </xf>
    <xf numFmtId="3" fontId="19" fillId="0" borderId="56" xfId="0" applyNumberFormat="1" applyFont="1" applyFill="1" applyBorder="1"/>
    <xf numFmtId="3" fontId="19" fillId="0" borderId="55" xfId="0" applyNumberFormat="1" applyFont="1" applyFill="1" applyBorder="1" applyAlignment="1">
      <alignment horizontal="center"/>
    </xf>
    <xf numFmtId="3" fontId="19" fillId="0" borderId="60" xfId="0" applyNumberFormat="1" applyFont="1" applyFill="1" applyBorder="1"/>
    <xf numFmtId="3" fontId="19" fillId="0" borderId="59" xfId="0" applyNumberFormat="1" applyFont="1" applyFill="1" applyBorder="1" applyAlignment="1">
      <alignment horizontal="center"/>
    </xf>
    <xf numFmtId="3" fontId="19" fillId="0" borderId="15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0" fontId="16" fillId="0" borderId="44" xfId="0" applyFont="1" applyBorder="1" applyAlignment="1">
      <alignment horizontal="center" wrapText="1"/>
    </xf>
    <xf numFmtId="1" fontId="19" fillId="0" borderId="32" xfId="0" applyNumberFormat="1" applyFont="1" applyBorder="1"/>
    <xf numFmtId="1" fontId="19" fillId="0" borderId="33" xfId="0" applyNumberFormat="1" applyFont="1" applyBorder="1"/>
    <xf numFmtId="0" fontId="19" fillId="0" borderId="33" xfId="0" applyFont="1" applyBorder="1"/>
    <xf numFmtId="0" fontId="19" fillId="0" borderId="36" xfId="0" applyFont="1" applyBorder="1"/>
    <xf numFmtId="0" fontId="19" fillId="4" borderId="0" xfId="7" applyFont="1" applyFill="1" applyAlignment="1"/>
    <xf numFmtId="0" fontId="19" fillId="4" borderId="0" xfId="7" applyFont="1" applyFill="1"/>
    <xf numFmtId="0" fontId="19" fillId="0" borderId="0" xfId="7" applyFont="1"/>
    <xf numFmtId="0" fontId="19" fillId="0" borderId="0" xfId="7" applyFont="1" applyAlignment="1">
      <alignment horizontal="left"/>
    </xf>
    <xf numFmtId="0" fontId="19" fillId="0" borderId="0" xfId="7" applyFont="1" applyAlignment="1">
      <alignment horizontal="center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horizontal="center" wrapText="1"/>
    </xf>
    <xf numFmtId="0" fontId="16" fillId="0" borderId="43" xfId="7" applyFont="1" applyBorder="1" applyAlignment="1">
      <alignment horizontal="left" vertical="center"/>
    </xf>
    <xf numFmtId="0" fontId="16" fillId="0" borderId="45" xfId="7" applyFont="1" applyBorder="1" applyAlignment="1">
      <alignment horizontal="center" wrapText="1"/>
    </xf>
    <xf numFmtId="0" fontId="16" fillId="0" borderId="47" xfId="7" applyFont="1" applyBorder="1" applyAlignment="1">
      <alignment horizontal="left"/>
    </xf>
    <xf numFmtId="0" fontId="16" fillId="0" borderId="22" xfId="7" applyFont="1" applyBorder="1" applyAlignment="1">
      <alignment horizontal="center" wrapText="1"/>
    </xf>
    <xf numFmtId="0" fontId="16" fillId="0" borderId="1" xfId="7" applyFont="1" applyBorder="1" applyAlignment="1">
      <alignment horizontal="center" wrapText="1"/>
    </xf>
    <xf numFmtId="0" fontId="16" fillId="0" borderId="2" xfId="7" applyFont="1" applyBorder="1" applyAlignment="1">
      <alignment horizontal="center" wrapText="1"/>
    </xf>
    <xf numFmtId="0" fontId="16" fillId="0" borderId="37" xfId="7" applyFont="1" applyBorder="1" applyAlignment="1">
      <alignment horizontal="center" wrapText="1"/>
    </xf>
    <xf numFmtId="0" fontId="16" fillId="0" borderId="21" xfId="7" applyFont="1" applyBorder="1" applyAlignment="1">
      <alignment horizontal="center" wrapText="1"/>
    </xf>
    <xf numFmtId="0" fontId="16" fillId="0" borderId="61" xfId="7" applyFont="1" applyBorder="1" applyAlignment="1">
      <alignment horizontal="center" wrapText="1"/>
    </xf>
    <xf numFmtId="0" fontId="19" fillId="0" borderId="6" xfId="7" applyFont="1" applyFill="1" applyBorder="1" applyAlignment="1">
      <alignment horizontal="center"/>
    </xf>
    <xf numFmtId="0" fontId="19" fillId="0" borderId="7" xfId="7" applyFont="1" applyFill="1" applyBorder="1" applyAlignment="1">
      <alignment wrapText="1"/>
    </xf>
    <xf numFmtId="2" fontId="19" fillId="0" borderId="0" xfId="7" applyNumberFormat="1" applyFont="1"/>
    <xf numFmtId="0" fontId="19" fillId="0" borderId="8" xfId="7" applyFont="1" applyFill="1" applyBorder="1" applyAlignment="1">
      <alignment horizontal="center"/>
    </xf>
    <xf numFmtId="0" fontId="19" fillId="0" borderId="9" xfId="7" applyFont="1" applyFill="1" applyBorder="1" applyAlignment="1">
      <alignment wrapText="1"/>
    </xf>
    <xf numFmtId="0" fontId="19" fillId="0" borderId="85" xfId="7" applyFont="1" applyBorder="1"/>
    <xf numFmtId="0" fontId="19" fillId="0" borderId="28" xfId="7" applyFont="1" applyBorder="1"/>
    <xf numFmtId="0" fontId="19" fillId="0" borderId="33" xfId="7" applyFont="1" applyBorder="1"/>
    <xf numFmtId="0" fontId="19" fillId="0" borderId="10" xfId="7" applyFont="1" applyFill="1" applyBorder="1" applyAlignment="1">
      <alignment horizontal="center"/>
    </xf>
    <xf numFmtId="0" fontId="19" fillId="0" borderId="11" xfId="7" applyFont="1" applyFill="1" applyBorder="1" applyAlignment="1">
      <alignment wrapText="1"/>
    </xf>
    <xf numFmtId="0" fontId="19" fillId="0" borderId="86" xfId="7" applyFont="1" applyBorder="1"/>
    <xf numFmtId="0" fontId="19" fillId="0" borderId="35" xfId="7" applyFont="1" applyBorder="1"/>
    <xf numFmtId="0" fontId="19" fillId="0" borderId="36" xfId="7" applyFont="1" applyBorder="1"/>
    <xf numFmtId="0" fontId="16" fillId="0" borderId="0" xfId="7" applyFont="1"/>
    <xf numFmtId="2" fontId="16" fillId="0" borderId="0" xfId="7" applyNumberFormat="1" applyFont="1"/>
    <xf numFmtId="0" fontId="16" fillId="0" borderId="43" xfId="7" applyFont="1" applyBorder="1" applyAlignment="1">
      <alignment horizontal="left"/>
    </xf>
    <xf numFmtId="0" fontId="32" fillId="0" borderId="0" xfId="8" applyFont="1" applyAlignment="1"/>
    <xf numFmtId="1" fontId="33" fillId="2" borderId="26" xfId="8" applyNumberFormat="1" applyFont="1" applyFill="1" applyBorder="1" applyAlignment="1">
      <alignment horizontal="right" vertical="center"/>
    </xf>
    <xf numFmtId="1" fontId="33" fillId="0" borderId="26" xfId="8" applyNumberFormat="1" applyFont="1" applyBorder="1" applyAlignment="1">
      <alignment horizontal="right" vertical="center"/>
    </xf>
    <xf numFmtId="3" fontId="33" fillId="2" borderId="26" xfId="14" applyNumberFormat="1" applyFont="1" applyFill="1" applyBorder="1" applyAlignment="1">
      <alignment horizontal="right" vertical="center"/>
    </xf>
    <xf numFmtId="3" fontId="33" fillId="0" borderId="26" xfId="14" applyNumberFormat="1" applyFont="1" applyBorder="1" applyAlignment="1">
      <alignment horizontal="right" vertical="center"/>
    </xf>
    <xf numFmtId="3" fontId="33" fillId="2" borderId="0" xfId="14" applyNumberFormat="1" applyFont="1" applyFill="1" applyBorder="1" applyAlignment="1"/>
    <xf numFmtId="3" fontId="13" fillId="0" borderId="0" xfId="14" applyNumberFormat="1" applyFont="1" applyBorder="1" applyAlignment="1">
      <alignment horizontal="right"/>
    </xf>
    <xf numFmtId="3" fontId="33" fillId="2" borderId="27" xfId="14" applyNumberFormat="1" applyFont="1" applyFill="1" applyBorder="1" applyAlignment="1"/>
    <xf numFmtId="3" fontId="13" fillId="0" borderId="27" xfId="14" applyNumberFormat="1" applyFont="1" applyBorder="1" applyAlignment="1">
      <alignment horizontal="right"/>
    </xf>
    <xf numFmtId="0" fontId="34" fillId="0" borderId="0" xfId="0" applyFont="1" applyBorder="1"/>
    <xf numFmtId="3" fontId="14" fillId="0" borderId="0" xfId="0" applyNumberFormat="1" applyFont="1" applyFill="1"/>
    <xf numFmtId="3" fontId="14" fillId="0" borderId="0" xfId="0" applyNumberFormat="1" applyFont="1"/>
    <xf numFmtId="0" fontId="29" fillId="0" borderId="99" xfId="0" applyFont="1" applyBorder="1" applyAlignment="1">
      <alignment horizontal="center" wrapText="1"/>
    </xf>
    <xf numFmtId="165" fontId="31" fillId="0" borderId="80" xfId="2" applyNumberFormat="1" applyFont="1" applyFill="1" applyBorder="1"/>
    <xf numFmtId="0" fontId="8" fillId="0" borderId="63" xfId="0" applyFont="1" applyFill="1" applyBorder="1" applyAlignment="1">
      <alignment wrapText="1"/>
    </xf>
    <xf numFmtId="3" fontId="8" fillId="0" borderId="29" xfId="0" applyNumberFormat="1" applyFont="1" applyBorder="1"/>
    <xf numFmtId="3" fontId="8" fillId="0" borderId="79" xfId="0" applyNumberFormat="1" applyFont="1" applyBorder="1"/>
    <xf numFmtId="3" fontId="19" fillId="0" borderId="66" xfId="0" applyNumberFormat="1" applyFont="1" applyBorder="1" applyAlignment="1">
      <alignment horizontal="center"/>
    </xf>
    <xf numFmtId="1" fontId="31" fillId="0" borderId="26" xfId="0" applyNumberFormat="1" applyFont="1" applyBorder="1"/>
    <xf numFmtId="0" fontId="32" fillId="7" borderId="0" xfId="8" applyFont="1" applyFill="1" applyAlignment="1"/>
    <xf numFmtId="0" fontId="14" fillId="7" borderId="0" xfId="8" applyFont="1" applyFill="1" applyAlignment="1">
      <alignment horizontal="center"/>
    </xf>
    <xf numFmtId="0" fontId="13" fillId="0" borderId="0" xfId="225" applyNumberFormat="1" applyFont="1" applyBorder="1"/>
    <xf numFmtId="3" fontId="13" fillId="0" borderId="0" xfId="225" applyNumberFormat="1" applyFont="1" applyBorder="1"/>
    <xf numFmtId="0" fontId="32" fillId="0" borderId="0" xfId="0" applyFont="1"/>
    <xf numFmtId="1" fontId="33" fillId="0" borderId="25" xfId="225" applyNumberFormat="1" applyFont="1" applyBorder="1" applyAlignment="1">
      <alignment vertical="center"/>
    </xf>
    <xf numFmtId="1" fontId="14" fillId="0" borderId="0" xfId="0" applyNumberFormat="1" applyFont="1"/>
    <xf numFmtId="0" fontId="33" fillId="0" borderId="27" xfId="225" applyNumberFormat="1" applyFont="1" applyBorder="1" applyAlignment="1">
      <alignment vertical="center"/>
    </xf>
    <xf numFmtId="0" fontId="33" fillId="0" borderId="0" xfId="226" applyNumberFormat="1" applyFont="1" applyBorder="1"/>
    <xf numFmtId="3" fontId="13" fillId="7" borderId="0" xfId="14" applyNumberFormat="1" applyFont="1" applyFill="1" applyBorder="1" applyAlignment="1">
      <alignment horizontal="right"/>
    </xf>
    <xf numFmtId="0" fontId="13" fillId="0" borderId="0" xfId="0" applyFont="1"/>
    <xf numFmtId="0" fontId="33" fillId="0" borderId="0" xfId="0" applyFont="1"/>
    <xf numFmtId="0" fontId="33" fillId="0" borderId="27" xfId="0" applyFont="1" applyBorder="1"/>
    <xf numFmtId="1" fontId="33" fillId="0" borderId="0" xfId="8" applyNumberFormat="1" applyFont="1" applyBorder="1" applyAlignment="1">
      <alignment horizontal="right" vertical="center"/>
    </xf>
    <xf numFmtId="0" fontId="33" fillId="0" borderId="27" xfId="226" applyNumberFormat="1" applyFont="1" applyBorder="1"/>
    <xf numFmtId="3" fontId="15" fillId="0" borderId="27" xfId="14" applyNumberFormat="1" applyFont="1" applyBorder="1" applyAlignment="1">
      <alignment horizontal="right"/>
    </xf>
    <xf numFmtId="0" fontId="36" fillId="0" borderId="0" xfId="0" applyFont="1" applyBorder="1"/>
    <xf numFmtId="3" fontId="13" fillId="0" borderId="0" xfId="14" applyNumberFormat="1" applyFont="1" applyFill="1" applyBorder="1" applyAlignment="1">
      <alignment horizontal="right"/>
    </xf>
    <xf numFmtId="3" fontId="14" fillId="0" borderId="26" xfId="0" applyNumberFormat="1" applyFont="1" applyFill="1" applyBorder="1"/>
    <xf numFmtId="3" fontId="14" fillId="0" borderId="26" xfId="0" applyNumberFormat="1" applyFont="1" applyBorder="1"/>
    <xf numFmtId="3" fontId="13" fillId="0" borderId="26" xfId="14" applyNumberFormat="1" applyFont="1" applyFill="1" applyBorder="1" applyAlignment="1">
      <alignment horizontal="right"/>
    </xf>
    <xf numFmtId="3" fontId="7" fillId="0" borderId="66" xfId="0" applyNumberFormat="1" applyFont="1" applyBorder="1"/>
    <xf numFmtId="3" fontId="7" fillId="0" borderId="96" xfId="0" applyNumberFormat="1" applyFont="1" applyBorder="1"/>
    <xf numFmtId="3" fontId="7" fillId="0" borderId="97" xfId="0" applyNumberFormat="1" applyFont="1" applyBorder="1"/>
    <xf numFmtId="3" fontId="7" fillId="0" borderId="100" xfId="0" applyNumberFormat="1" applyFont="1" applyBorder="1"/>
    <xf numFmtId="3" fontId="16" fillId="0" borderId="29" xfId="0" applyNumberFormat="1" applyFont="1" applyBorder="1" applyAlignment="1">
      <alignment horizontal="center"/>
    </xf>
    <xf numFmtId="3" fontId="16" fillId="0" borderId="30" xfId="0" applyNumberFormat="1" applyFont="1" applyBorder="1"/>
    <xf numFmtId="0" fontId="19" fillId="0" borderId="65" xfId="0" applyFont="1" applyFill="1" applyBorder="1" applyAlignment="1">
      <alignment wrapText="1"/>
    </xf>
    <xf numFmtId="0" fontId="19" fillId="0" borderId="82" xfId="0" applyFont="1" applyFill="1" applyBorder="1" applyAlignment="1">
      <alignment wrapText="1"/>
    </xf>
    <xf numFmtId="0" fontId="19" fillId="0" borderId="64" xfId="0" applyFont="1" applyFill="1" applyBorder="1" applyAlignment="1">
      <alignment wrapText="1"/>
    </xf>
    <xf numFmtId="3" fontId="19" fillId="0" borderId="102" xfId="0" applyNumberFormat="1" applyFont="1" applyBorder="1"/>
    <xf numFmtId="3" fontId="19" fillId="0" borderId="66" xfId="0" applyNumberFormat="1" applyFont="1" applyBorder="1"/>
    <xf numFmtId="3" fontId="19" fillId="0" borderId="82" xfId="0" applyNumberFormat="1" applyFont="1" applyBorder="1"/>
    <xf numFmtId="165" fontId="19" fillId="0" borderId="95" xfId="2" applyNumberFormat="1" applyFont="1" applyBorder="1"/>
    <xf numFmtId="3" fontId="19" fillId="0" borderId="20" xfId="0" applyNumberFormat="1" applyFont="1" applyBorder="1"/>
    <xf numFmtId="3" fontId="19" fillId="0" borderId="17" xfId="0" applyNumberFormat="1" applyFont="1" applyBorder="1"/>
    <xf numFmtId="3" fontId="16" fillId="0" borderId="31" xfId="0" applyNumberFormat="1" applyFont="1" applyBorder="1"/>
    <xf numFmtId="3" fontId="16" fillId="0" borderId="63" xfId="0" applyNumberFormat="1" applyFont="1" applyFill="1" applyBorder="1" applyAlignment="1">
      <alignment wrapText="1"/>
    </xf>
    <xf numFmtId="3" fontId="19" fillId="0" borderId="64" xfId="0" applyNumberFormat="1" applyFont="1" applyFill="1" applyBorder="1" applyAlignment="1">
      <alignment wrapText="1"/>
    </xf>
    <xf numFmtId="3" fontId="19" fillId="0" borderId="65" xfId="0" applyNumberFormat="1" applyFont="1" applyFill="1" applyBorder="1" applyAlignment="1">
      <alignment wrapText="1"/>
    </xf>
    <xf numFmtId="3" fontId="16" fillId="0" borderId="17" xfId="0" applyNumberFormat="1" applyFont="1" applyBorder="1"/>
    <xf numFmtId="3" fontId="19" fillId="0" borderId="98" xfId="0" applyNumberFormat="1" applyFont="1" applyBorder="1"/>
    <xf numFmtId="3" fontId="22" fillId="0" borderId="104" xfId="0" applyNumberFormat="1" applyFont="1" applyBorder="1"/>
    <xf numFmtId="3" fontId="22" fillId="0" borderId="0" xfId="0" applyNumberFormat="1" applyFont="1"/>
    <xf numFmtId="3" fontId="19" fillId="0" borderId="87" xfId="0" applyNumberFormat="1" applyFont="1" applyBorder="1"/>
    <xf numFmtId="3" fontId="19" fillId="0" borderId="26" xfId="0" applyNumberFormat="1" applyFont="1" applyBorder="1"/>
    <xf numFmtId="3" fontId="37" fillId="0" borderId="103" xfId="0" applyNumberFormat="1" applyFont="1" applyBorder="1"/>
    <xf numFmtId="1" fontId="31" fillId="0" borderId="32" xfId="0" applyNumberFormat="1" applyFont="1" applyBorder="1"/>
    <xf numFmtId="1" fontId="31" fillId="0" borderId="33" xfId="0" applyNumberFormat="1" applyFont="1" applyBorder="1"/>
    <xf numFmtId="3" fontId="19" fillId="0" borderId="96" xfId="0" applyNumberFormat="1" applyFont="1" applyBorder="1" applyAlignment="1">
      <alignment horizontal="center"/>
    </xf>
    <xf numFmtId="0" fontId="19" fillId="0" borderId="106" xfId="0" applyFont="1" applyFill="1" applyBorder="1" applyAlignment="1">
      <alignment wrapText="1"/>
    </xf>
    <xf numFmtId="3" fontId="19" fillId="0" borderId="96" xfId="0" applyNumberFormat="1" applyFont="1" applyBorder="1"/>
    <xf numFmtId="3" fontId="19" fillId="0" borderId="106" xfId="0" applyNumberFormat="1" applyFont="1" applyBorder="1"/>
    <xf numFmtId="165" fontId="19" fillId="0" borderId="98" xfId="2" applyNumberFormat="1" applyFont="1" applyBorder="1"/>
    <xf numFmtId="3" fontId="19" fillId="0" borderId="107" xfId="0" applyNumberFormat="1" applyFont="1" applyBorder="1"/>
    <xf numFmtId="3" fontId="19" fillId="0" borderId="28" xfId="0" applyNumberFormat="1" applyFont="1" applyFill="1" applyBorder="1" applyAlignment="1">
      <alignment wrapText="1"/>
    </xf>
    <xf numFmtId="3" fontId="16" fillId="0" borderId="30" xfId="0" applyNumberFormat="1" applyFont="1" applyFill="1" applyBorder="1" applyAlignment="1">
      <alignment wrapText="1"/>
    </xf>
    <xf numFmtId="3" fontId="19" fillId="0" borderId="35" xfId="0" applyNumberFormat="1" applyFont="1" applyFill="1" applyBorder="1" applyAlignment="1">
      <alignment wrapText="1"/>
    </xf>
    <xf numFmtId="3" fontId="19" fillId="0" borderId="88" xfId="0" applyNumberFormat="1" applyFont="1" applyBorder="1"/>
    <xf numFmtId="3" fontId="16" fillId="0" borderId="68" xfId="0" applyNumberFormat="1" applyFont="1" applyBorder="1" applyAlignment="1">
      <alignment horizontal="center" wrapText="1"/>
    </xf>
    <xf numFmtId="3" fontId="16" fillId="0" borderId="69" xfId="0" applyNumberFormat="1" applyFont="1" applyBorder="1" applyAlignment="1">
      <alignment horizontal="center" wrapText="1"/>
    </xf>
    <xf numFmtId="3" fontId="16" fillId="0" borderId="108" xfId="0" applyNumberFormat="1" applyFont="1" applyBorder="1" applyAlignment="1">
      <alignment horizontal="center" wrapText="1"/>
    </xf>
    <xf numFmtId="3" fontId="16" fillId="0" borderId="70" xfId="0" applyNumberFormat="1" applyFont="1" applyBorder="1" applyAlignment="1">
      <alignment horizontal="center" wrapText="1"/>
    </xf>
    <xf numFmtId="3" fontId="16" fillId="0" borderId="72" xfId="0" applyNumberFormat="1" applyFont="1" applyBorder="1" applyAlignment="1">
      <alignment horizontal="center" wrapText="1"/>
    </xf>
    <xf numFmtId="3" fontId="16" fillId="0" borderId="71" xfId="0" applyNumberFormat="1" applyFont="1" applyBorder="1" applyAlignment="1">
      <alignment horizontal="center" wrapText="1"/>
    </xf>
    <xf numFmtId="3" fontId="16" fillId="0" borderId="73" xfId="0" applyNumberFormat="1" applyFont="1" applyBorder="1" applyAlignment="1">
      <alignment horizontal="center" wrapText="1"/>
    </xf>
    <xf numFmtId="3" fontId="16" fillId="0" borderId="109" xfId="0" applyNumberFormat="1" applyFont="1" applyBorder="1" applyAlignment="1">
      <alignment horizontal="center" wrapText="1"/>
    </xf>
    <xf numFmtId="3" fontId="16" fillId="0" borderId="110" xfId="0" applyNumberFormat="1" applyFont="1" applyBorder="1" applyAlignment="1">
      <alignment horizontal="center" wrapText="1"/>
    </xf>
    <xf numFmtId="3" fontId="19" fillId="0" borderId="75" xfId="0" applyNumberFormat="1" applyFont="1" applyFill="1" applyBorder="1" applyAlignment="1">
      <alignment horizontal="center"/>
    </xf>
    <xf numFmtId="3" fontId="19" fillId="0" borderId="76" xfId="0" applyNumberFormat="1" applyFont="1" applyFill="1" applyBorder="1" applyAlignment="1">
      <alignment horizontal="center"/>
    </xf>
    <xf numFmtId="3" fontId="19" fillId="0" borderId="111" xfId="0" applyNumberFormat="1" applyFont="1" applyFill="1" applyBorder="1" applyAlignment="1">
      <alignment horizontal="center"/>
    </xf>
    <xf numFmtId="3" fontId="16" fillId="0" borderId="112" xfId="0" applyNumberFormat="1" applyFont="1" applyBorder="1" applyAlignment="1">
      <alignment horizontal="center" wrapText="1"/>
    </xf>
    <xf numFmtId="3" fontId="19" fillId="0" borderId="77" xfId="0" applyNumberFormat="1" applyFont="1" applyFill="1" applyBorder="1" applyAlignment="1">
      <alignment horizontal="center"/>
    </xf>
    <xf numFmtId="3" fontId="19" fillId="0" borderId="78" xfId="0" applyNumberFormat="1" applyFont="1" applyFill="1" applyBorder="1" applyAlignment="1">
      <alignment wrapText="1"/>
    </xf>
    <xf numFmtId="3" fontId="7" fillId="0" borderId="96" xfId="0" applyNumberFormat="1" applyFont="1" applyBorder="1" applyAlignment="1">
      <alignment horizontal="center"/>
    </xf>
    <xf numFmtId="3" fontId="7" fillId="0" borderId="97" xfId="0" applyNumberFormat="1" applyFont="1" applyFill="1" applyBorder="1" applyAlignment="1">
      <alignment wrapText="1"/>
    </xf>
    <xf numFmtId="3" fontId="8" fillId="0" borderId="63" xfId="0" applyNumberFormat="1" applyFont="1" applyFill="1" applyBorder="1" applyAlignment="1">
      <alignment wrapText="1"/>
    </xf>
    <xf numFmtId="3" fontId="7" fillId="0" borderId="82" xfId="0" applyNumberFormat="1" applyFont="1" applyFill="1" applyBorder="1" applyAlignment="1">
      <alignment wrapText="1"/>
    </xf>
    <xf numFmtId="3" fontId="7" fillId="0" borderId="106" xfId="0" applyNumberFormat="1" applyFont="1" applyFill="1" applyBorder="1" applyAlignment="1">
      <alignment wrapText="1"/>
    </xf>
    <xf numFmtId="3" fontId="7" fillId="0" borderId="83" xfId="0" applyNumberFormat="1" applyFont="1" applyBorder="1"/>
    <xf numFmtId="3" fontId="7" fillId="0" borderId="113" xfId="0" applyNumberFormat="1" applyFont="1" applyBorder="1"/>
    <xf numFmtId="3" fontId="8" fillId="0" borderId="84" xfId="0" applyNumberFormat="1" applyFont="1" applyBorder="1"/>
    <xf numFmtId="3" fontId="7" fillId="0" borderId="95" xfId="0" applyNumberFormat="1" applyFont="1" applyBorder="1"/>
    <xf numFmtId="3" fontId="7" fillId="0" borderId="98" xfId="0" applyNumberFormat="1" applyFont="1" applyBorder="1"/>
    <xf numFmtId="3" fontId="8" fillId="0" borderId="114" xfId="0" applyNumberFormat="1" applyFont="1" applyBorder="1" applyAlignment="1">
      <alignment horizontal="center" wrapText="1"/>
    </xf>
    <xf numFmtId="3" fontId="8" fillId="0" borderId="115" xfId="0" applyNumberFormat="1" applyFont="1" applyBorder="1" applyAlignment="1">
      <alignment horizontal="center" wrapText="1"/>
    </xf>
    <xf numFmtId="3" fontId="7" fillId="0" borderId="101" xfId="0" applyNumberFormat="1" applyFont="1" applyFill="1" applyBorder="1" applyAlignment="1">
      <alignment horizontal="center"/>
    </xf>
    <xf numFmtId="3" fontId="7" fillId="0" borderId="116" xfId="0" applyNumberFormat="1" applyFont="1" applyFill="1" applyBorder="1" applyAlignment="1">
      <alignment wrapText="1"/>
    </xf>
    <xf numFmtId="3" fontId="7" fillId="0" borderId="76" xfId="0" applyNumberFormat="1" applyFont="1" applyFill="1" applyBorder="1" applyAlignment="1">
      <alignment horizontal="center"/>
    </xf>
    <xf numFmtId="3" fontId="7" fillId="0" borderId="77" xfId="0" applyNumberFormat="1" applyFont="1" applyFill="1" applyBorder="1" applyAlignment="1">
      <alignment horizontal="center"/>
    </xf>
    <xf numFmtId="3" fontId="7" fillId="0" borderId="78" xfId="0" applyNumberFormat="1" applyFont="1" applyFill="1" applyBorder="1" applyAlignment="1">
      <alignment wrapText="1"/>
    </xf>
    <xf numFmtId="0" fontId="19" fillId="0" borderId="111" xfId="0" applyFont="1" applyFill="1" applyBorder="1" applyAlignment="1">
      <alignment horizontal="center"/>
    </xf>
    <xf numFmtId="0" fontId="16" fillId="0" borderId="23" xfId="0" applyFont="1" applyFill="1" applyBorder="1" applyAlignment="1">
      <alignment wrapText="1"/>
    </xf>
    <xf numFmtId="0" fontId="16" fillId="0" borderId="63" xfId="0" applyFont="1" applyFill="1" applyBorder="1" applyAlignment="1">
      <alignment wrapText="1"/>
    </xf>
    <xf numFmtId="0" fontId="19" fillId="0" borderId="32" xfId="0" applyFont="1" applyBorder="1"/>
    <xf numFmtId="0" fontId="19" fillId="0" borderId="34" xfId="0" applyFont="1" applyBorder="1"/>
    <xf numFmtId="0" fontId="19" fillId="0" borderId="64" xfId="0" applyFont="1" applyBorder="1"/>
    <xf numFmtId="0" fontId="19" fillId="0" borderId="65" xfId="0" applyFont="1" applyBorder="1"/>
    <xf numFmtId="0" fontId="19" fillId="0" borderId="80" xfId="0" applyFont="1" applyBorder="1"/>
    <xf numFmtId="0" fontId="19" fillId="0" borderId="81" xfId="0" applyFont="1" applyBorder="1"/>
    <xf numFmtId="0" fontId="16" fillId="0" borderId="84" xfId="0" applyFont="1" applyBorder="1"/>
    <xf numFmtId="0" fontId="19" fillId="0" borderId="85" xfId="0" applyFont="1" applyBorder="1"/>
    <xf numFmtId="0" fontId="19" fillId="0" borderId="86" xfId="0" applyFont="1" applyBorder="1"/>
    <xf numFmtId="0" fontId="16" fillId="0" borderId="89" xfId="0" applyFont="1" applyBorder="1"/>
    <xf numFmtId="0" fontId="19" fillId="0" borderId="90" xfId="0" applyFont="1" applyBorder="1"/>
    <xf numFmtId="0" fontId="19" fillId="0" borderId="91" xfId="0" applyFont="1" applyBorder="1"/>
    <xf numFmtId="0" fontId="28" fillId="0" borderId="76" xfId="0" applyFont="1" applyFill="1" applyBorder="1" applyAlignment="1">
      <alignment horizontal="center"/>
    </xf>
    <xf numFmtId="0" fontId="28" fillId="0" borderId="77" xfId="0" applyFont="1" applyFill="1" applyBorder="1" applyAlignment="1">
      <alignment horizontal="center"/>
    </xf>
    <xf numFmtId="0" fontId="28" fillId="0" borderId="78" xfId="0" applyFont="1" applyFill="1" applyBorder="1" applyAlignment="1">
      <alignment wrapText="1"/>
    </xf>
    <xf numFmtId="1" fontId="31" fillId="0" borderId="34" xfId="0" applyNumberFormat="1" applyFont="1" applyBorder="1"/>
    <xf numFmtId="1" fontId="31" fillId="0" borderId="36" xfId="0" applyNumberFormat="1" applyFont="1" applyBorder="1"/>
    <xf numFmtId="1" fontId="31" fillId="0" borderId="88" xfId="0" applyNumberFormat="1" applyFont="1" applyBorder="1"/>
    <xf numFmtId="165" fontId="31" fillId="0" borderId="81" xfId="2" applyNumberFormat="1" applyFont="1" applyFill="1" applyBorder="1"/>
    <xf numFmtId="169" fontId="19" fillId="0" borderId="32" xfId="0" applyNumberFormat="1" applyFont="1" applyBorder="1"/>
    <xf numFmtId="169" fontId="19" fillId="0" borderId="34" xfId="0" applyNumberFormat="1" applyFont="1" applyBorder="1"/>
    <xf numFmtId="0" fontId="16" fillId="0" borderId="29" xfId="7" applyFont="1" applyBorder="1" applyAlignment="1">
      <alignment horizontal="center"/>
    </xf>
    <xf numFmtId="0" fontId="19" fillId="0" borderId="34" xfId="7" applyFont="1" applyBorder="1" applyAlignment="1">
      <alignment horizontal="center"/>
    </xf>
    <xf numFmtId="0" fontId="16" fillId="0" borderId="63" xfId="7" applyFont="1" applyFill="1" applyBorder="1" applyAlignment="1">
      <alignment wrapText="1"/>
    </xf>
    <xf numFmtId="0" fontId="19" fillId="0" borderId="65" xfId="7" applyFont="1" applyFill="1" applyBorder="1" applyAlignment="1">
      <alignment wrapText="1"/>
    </xf>
    <xf numFmtId="0" fontId="19" fillId="0" borderId="34" xfId="7" applyFont="1" applyBorder="1"/>
    <xf numFmtId="3" fontId="19" fillId="0" borderId="67" xfId="0" applyNumberFormat="1" applyFont="1" applyBorder="1"/>
    <xf numFmtId="3" fontId="19" fillId="0" borderId="100" xfId="0" applyNumberFormat="1" applyFont="1" applyBorder="1"/>
    <xf numFmtId="3" fontId="19" fillId="0" borderId="101" xfId="0" applyNumberFormat="1" applyFont="1" applyFill="1" applyBorder="1" applyAlignment="1">
      <alignment horizontal="center"/>
    </xf>
    <xf numFmtId="3" fontId="19" fillId="0" borderId="116" xfId="0" applyNumberFormat="1" applyFont="1" applyFill="1" applyBorder="1" applyAlignment="1">
      <alignment wrapText="1"/>
    </xf>
    <xf numFmtId="165" fontId="16" fillId="0" borderId="84" xfId="2" applyNumberFormat="1" applyFont="1" applyBorder="1"/>
    <xf numFmtId="0" fontId="39" fillId="0" borderId="0" xfId="0" applyFont="1" applyAlignment="1">
      <alignment horizontal="left" vertical="center"/>
    </xf>
    <xf numFmtId="3" fontId="40" fillId="0" borderId="0" xfId="0" applyNumberFormat="1" applyFont="1" applyFill="1" applyBorder="1" applyAlignment="1"/>
    <xf numFmtId="3" fontId="7" fillId="8" borderId="40" xfId="0" applyNumberFormat="1" applyFont="1" applyFill="1" applyBorder="1"/>
    <xf numFmtId="3" fontId="7" fillId="8" borderId="46" xfId="0" applyNumberFormat="1" applyFont="1" applyFill="1" applyBorder="1"/>
    <xf numFmtId="3" fontId="7" fillId="8" borderId="48" xfId="0" applyNumberFormat="1" applyFont="1" applyFill="1" applyBorder="1"/>
    <xf numFmtId="3" fontId="7" fillId="8" borderId="49" xfId="0" applyNumberFormat="1" applyFont="1" applyFill="1" applyBorder="1"/>
    <xf numFmtId="3" fontId="7" fillId="8" borderId="50" xfId="0" applyNumberFormat="1" applyFont="1" applyFill="1" applyBorder="1"/>
    <xf numFmtId="3" fontId="7" fillId="8" borderId="8" xfId="0" applyNumberFormat="1" applyFont="1" applyFill="1" applyBorder="1"/>
    <xf numFmtId="3" fontId="7" fillId="8" borderId="41" xfId="0" applyNumberFormat="1" applyFont="1" applyFill="1" applyBorder="1"/>
    <xf numFmtId="3" fontId="7" fillId="8" borderId="9" xfId="0" applyNumberFormat="1" applyFont="1" applyFill="1" applyBorder="1"/>
    <xf numFmtId="3" fontId="7" fillId="8" borderId="51" xfId="0" applyNumberFormat="1" applyFont="1" applyFill="1" applyBorder="1"/>
    <xf numFmtId="3" fontId="7" fillId="8" borderId="42" xfId="0" applyNumberFormat="1" applyFont="1" applyFill="1" applyBorder="1"/>
    <xf numFmtId="3" fontId="7" fillId="8" borderId="10" xfId="0" applyNumberFormat="1" applyFont="1" applyFill="1" applyBorder="1"/>
    <xf numFmtId="3" fontId="7" fillId="8" borderId="53" xfId="0" applyNumberFormat="1" applyFont="1" applyFill="1" applyBorder="1"/>
    <xf numFmtId="3" fontId="7" fillId="8" borderId="11" xfId="0" applyNumberFormat="1" applyFont="1" applyFill="1" applyBorder="1"/>
    <xf numFmtId="3" fontId="7" fillId="8" borderId="54" xfId="0" applyNumberFormat="1" applyFont="1" applyFill="1" applyBorder="1"/>
    <xf numFmtId="3" fontId="7" fillId="8" borderId="52" xfId="0" applyNumberFormat="1" applyFont="1" applyFill="1" applyBorder="1"/>
    <xf numFmtId="3" fontId="8" fillId="0" borderId="34" xfId="0" applyNumberFormat="1" applyFont="1" applyFill="1" applyBorder="1"/>
    <xf numFmtId="3" fontId="19" fillId="0" borderId="39" xfId="0" applyNumberFormat="1" applyFont="1" applyFill="1" applyBorder="1" applyAlignment="1">
      <alignment wrapText="1"/>
    </xf>
    <xf numFmtId="3" fontId="19" fillId="0" borderId="39" xfId="0" applyNumberFormat="1" applyFont="1" applyBorder="1"/>
    <xf numFmtId="3" fontId="19" fillId="0" borderId="82" xfId="0" applyNumberFormat="1" applyFont="1" applyFill="1" applyBorder="1" applyAlignment="1">
      <alignment wrapText="1"/>
    </xf>
    <xf numFmtId="3" fontId="19" fillId="0" borderId="27" xfId="0" applyNumberFormat="1" applyFont="1" applyBorder="1"/>
    <xf numFmtId="3" fontId="20" fillId="0" borderId="104" xfId="0" applyNumberFormat="1" applyFont="1" applyBorder="1"/>
    <xf numFmtId="1" fontId="19" fillId="0" borderId="34" xfId="0" applyNumberFormat="1" applyFont="1" applyBorder="1"/>
    <xf numFmtId="1" fontId="19" fillId="0" borderId="36" xfId="0" applyNumberFormat="1" applyFont="1" applyBorder="1"/>
    <xf numFmtId="1" fontId="19" fillId="0" borderId="87" xfId="0" applyNumberFormat="1" applyFont="1" applyBorder="1"/>
    <xf numFmtId="1" fontId="19" fillId="0" borderId="26" xfId="0" applyNumberFormat="1" applyFont="1" applyBorder="1"/>
    <xf numFmtId="1" fontId="19" fillId="0" borderId="35" xfId="0" applyNumberFormat="1" applyFont="1" applyBorder="1"/>
    <xf numFmtId="169" fontId="19" fillId="0" borderId="66" xfId="0" applyNumberFormat="1" applyFont="1" applyBorder="1"/>
    <xf numFmtId="170" fontId="19" fillId="0" borderId="67" xfId="1" applyNumberFormat="1" applyFont="1" applyBorder="1"/>
    <xf numFmtId="0" fontId="19" fillId="0" borderId="105" xfId="7" applyFont="1" applyBorder="1" applyAlignment="1">
      <alignment horizontal="center"/>
    </xf>
    <xf numFmtId="0" fontId="16" fillId="0" borderId="62" xfId="7" applyFont="1" applyBorder="1" applyAlignment="1">
      <alignment horizontal="center" wrapText="1"/>
    </xf>
    <xf numFmtId="0" fontId="16" fillId="0" borderId="66" xfId="7" applyFont="1" applyBorder="1"/>
    <xf numFmtId="0" fontId="16" fillId="0" borderId="39" xfId="7" applyFont="1" applyBorder="1"/>
    <xf numFmtId="0" fontId="16" fillId="0" borderId="67" xfId="7" applyFont="1" applyBorder="1"/>
    <xf numFmtId="0" fontId="19" fillId="0" borderId="32" xfId="7" applyFont="1" applyBorder="1"/>
    <xf numFmtId="0" fontId="16" fillId="0" borderId="95" xfId="7" applyFont="1" applyBorder="1"/>
    <xf numFmtId="0" fontId="16" fillId="0" borderId="44" xfId="7" applyFont="1" applyBorder="1" applyAlignment="1">
      <alignment horizontal="center" wrapText="1"/>
    </xf>
    <xf numFmtId="0" fontId="16" fillId="0" borderId="117" xfId="7" applyFont="1" applyBorder="1" applyAlignment="1">
      <alignment horizontal="center" wrapText="1"/>
    </xf>
    <xf numFmtId="0" fontId="16" fillId="0" borderId="110" xfId="7" applyFont="1" applyBorder="1" applyAlignment="1">
      <alignment horizontal="center" wrapText="1"/>
    </xf>
    <xf numFmtId="0" fontId="14" fillId="0" borderId="27" xfId="0" applyFont="1" applyBorder="1"/>
    <xf numFmtId="0" fontId="7" fillId="0" borderId="82" xfId="0" applyFont="1" applyFill="1" applyBorder="1" applyAlignment="1">
      <alignment wrapText="1"/>
    </xf>
    <xf numFmtId="3" fontId="8" fillId="0" borderId="66" xfId="0" applyNumberFormat="1" applyFont="1" applyBorder="1"/>
    <xf numFmtId="3" fontId="8" fillId="0" borderId="32" xfId="0" applyNumberFormat="1" applyFont="1" applyBorder="1"/>
    <xf numFmtId="3" fontId="7" fillId="0" borderId="32" xfId="0" applyNumberFormat="1" applyFont="1" applyBorder="1"/>
    <xf numFmtId="3" fontId="7" fillId="0" borderId="34" xfId="0" applyNumberFormat="1" applyFont="1" applyBorder="1"/>
    <xf numFmtId="3" fontId="7" fillId="0" borderId="122" xfId="0" applyNumberFormat="1" applyFont="1" applyBorder="1"/>
    <xf numFmtId="3" fontId="7" fillId="0" borderId="123" xfId="0" applyNumberFormat="1" applyFont="1" applyBorder="1"/>
    <xf numFmtId="3" fontId="7" fillId="0" borderId="124" xfId="0" applyNumberFormat="1" applyFont="1" applyBorder="1"/>
    <xf numFmtId="3" fontId="8" fillId="0" borderId="116" xfId="0" applyNumberFormat="1" applyFont="1" applyFill="1" applyBorder="1" applyAlignment="1">
      <alignment wrapText="1"/>
    </xf>
    <xf numFmtId="3" fontId="8" fillId="0" borderId="121" xfId="0" applyNumberFormat="1" applyFont="1" applyBorder="1"/>
    <xf numFmtId="165" fontId="16" fillId="0" borderId="31" xfId="2" applyNumberFormat="1" applyFont="1" applyBorder="1"/>
    <xf numFmtId="165" fontId="19" fillId="0" borderId="33" xfId="2" applyNumberFormat="1" applyFont="1" applyBorder="1"/>
    <xf numFmtId="165" fontId="19" fillId="0" borderId="36" xfId="2" applyNumberFormat="1" applyFont="1" applyBorder="1"/>
    <xf numFmtId="0" fontId="29" fillId="0" borderId="0" xfId="0" applyFont="1"/>
    <xf numFmtId="0" fontId="29" fillId="0" borderId="101" xfId="0" applyFont="1" applyFill="1" applyBorder="1" applyAlignment="1">
      <alignment horizontal="center"/>
    </xf>
    <xf numFmtId="0" fontId="29" fillId="0" borderId="116" xfId="0" applyFont="1" applyFill="1" applyBorder="1" applyAlignment="1">
      <alignment wrapText="1"/>
    </xf>
    <xf numFmtId="3" fontId="8" fillId="0" borderId="83" xfId="0" applyNumberFormat="1" applyFont="1" applyBorder="1"/>
    <xf numFmtId="3" fontId="16" fillId="0" borderId="67" xfId="0" applyNumberFormat="1" applyFont="1" applyBorder="1"/>
    <xf numFmtId="3" fontId="16" fillId="0" borderId="39" xfId="0" applyNumberFormat="1" applyFont="1" applyBorder="1"/>
    <xf numFmtId="3" fontId="19" fillId="0" borderId="89" xfId="0" applyNumberFormat="1" applyFont="1" applyBorder="1"/>
    <xf numFmtId="3" fontId="19" fillId="0" borderId="97" xfId="0" applyNumberFormat="1" applyFont="1" applyBorder="1"/>
    <xf numFmtId="3" fontId="19" fillId="0" borderId="125" xfId="0" applyNumberFormat="1" applyFont="1" applyBorder="1"/>
    <xf numFmtId="0" fontId="19" fillId="0" borderId="102" xfId="0" applyFont="1" applyBorder="1"/>
    <xf numFmtId="0" fontId="19" fillId="0" borderId="66" xfId="0" applyFont="1" applyBorder="1"/>
    <xf numFmtId="173" fontId="19" fillId="0" borderId="67" xfId="0" applyNumberFormat="1" applyFont="1" applyBorder="1"/>
    <xf numFmtId="173" fontId="19" fillId="0" borderId="82" xfId="0" applyNumberFormat="1" applyFont="1" applyBorder="1"/>
    <xf numFmtId="173" fontId="16" fillId="0" borderId="63" xfId="0" applyNumberFormat="1" applyFont="1" applyBorder="1"/>
    <xf numFmtId="170" fontId="19" fillId="0" borderId="82" xfId="1" applyNumberFormat="1" applyFont="1" applyBorder="1"/>
    <xf numFmtId="170" fontId="19" fillId="0" borderId="64" xfId="1" applyNumberFormat="1" applyFont="1" applyBorder="1"/>
    <xf numFmtId="170" fontId="19" fillId="0" borderId="65" xfId="1" applyNumberFormat="1" applyFont="1" applyBorder="1"/>
    <xf numFmtId="173" fontId="16" fillId="0" borderId="31" xfId="0" applyNumberFormat="1" applyFont="1" applyBorder="1"/>
    <xf numFmtId="0" fontId="19" fillId="0" borderId="120" xfId="7" applyFont="1" applyBorder="1"/>
    <xf numFmtId="0" fontId="19" fillId="0" borderId="26" xfId="7" applyFont="1" applyBorder="1"/>
    <xf numFmtId="0" fontId="19" fillId="0" borderId="88" xfId="7" applyFont="1" applyBorder="1"/>
    <xf numFmtId="0" fontId="19" fillId="0" borderId="28" xfId="7" applyFont="1" applyFill="1" applyBorder="1" applyAlignment="1">
      <alignment wrapText="1"/>
    </xf>
    <xf numFmtId="0" fontId="16" fillId="0" borderId="126" xfId="7" applyFont="1" applyBorder="1"/>
    <xf numFmtId="0" fontId="16" fillId="0" borderId="27" xfId="7" applyFont="1" applyBorder="1"/>
    <xf numFmtId="0" fontId="19" fillId="0" borderId="28" xfId="7" applyFont="1" applyBorder="1" applyAlignment="1">
      <alignment horizontal="center"/>
    </xf>
    <xf numFmtId="0" fontId="28" fillId="0" borderId="75" xfId="0" applyFont="1" applyFill="1" applyBorder="1" applyAlignment="1">
      <alignment horizontal="center"/>
    </xf>
    <xf numFmtId="1" fontId="31" fillId="0" borderId="66" xfId="0" applyNumberFormat="1" applyFont="1" applyBorder="1"/>
    <xf numFmtId="1" fontId="31" fillId="0" borderId="67" xfId="0" applyNumberFormat="1" applyFont="1" applyBorder="1"/>
    <xf numFmtId="1" fontId="31" fillId="0" borderId="27" xfId="0" applyNumberFormat="1" applyFont="1" applyBorder="1"/>
    <xf numFmtId="1" fontId="29" fillId="0" borderId="66" xfId="0" applyNumberFormat="1" applyFont="1" applyBorder="1"/>
    <xf numFmtId="165" fontId="31" fillId="0" borderId="83" xfId="2" applyNumberFormat="1" applyFont="1" applyFill="1" applyBorder="1"/>
    <xf numFmtId="0" fontId="16" fillId="0" borderId="101" xfId="0" applyFont="1" applyFill="1" applyBorder="1" applyAlignment="1">
      <alignment horizontal="center"/>
    </xf>
    <xf numFmtId="0" fontId="16" fillId="0" borderId="116" xfId="0" applyFont="1" applyFill="1" applyBorder="1" applyAlignment="1">
      <alignment wrapText="1"/>
    </xf>
    <xf numFmtId="1" fontId="16" fillId="0" borderId="87" xfId="0" applyNumberFormat="1" applyFont="1" applyBorder="1"/>
    <xf numFmtId="0" fontId="19" fillId="0" borderId="77" xfId="0" applyFont="1" applyFill="1" applyBorder="1" applyAlignment="1">
      <alignment horizontal="center"/>
    </xf>
    <xf numFmtId="0" fontId="19" fillId="0" borderId="78" xfId="0" applyFont="1" applyFill="1" applyBorder="1" applyAlignment="1">
      <alignment wrapText="1"/>
    </xf>
    <xf numFmtId="1" fontId="19" fillId="0" borderId="88" xfId="0" applyNumberFormat="1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wrapText="1"/>
    </xf>
    <xf numFmtId="0" fontId="16" fillId="0" borderId="114" xfId="0" applyFont="1" applyBorder="1" applyAlignment="1">
      <alignment horizontal="center" wrapText="1"/>
    </xf>
    <xf numFmtId="0" fontId="16" fillId="0" borderId="115" xfId="0" applyFont="1" applyBorder="1" applyAlignment="1">
      <alignment horizontal="center" wrapText="1"/>
    </xf>
    <xf numFmtId="0" fontId="19" fillId="0" borderId="127" xfId="0" applyFont="1" applyBorder="1" applyAlignment="1">
      <alignment horizontal="center" wrapText="1"/>
    </xf>
    <xf numFmtId="0" fontId="19" fillId="0" borderId="128" xfId="0" applyFont="1" applyBorder="1" applyAlignment="1">
      <alignment horizontal="center" wrapText="1"/>
    </xf>
    <xf numFmtId="0" fontId="14" fillId="0" borderId="26" xfId="0" applyFont="1" applyBorder="1" applyAlignment="1">
      <alignment wrapText="1"/>
    </xf>
    <xf numFmtId="3" fontId="7" fillId="0" borderId="75" xfId="0" applyNumberFormat="1" applyFont="1" applyFill="1" applyBorder="1" applyAlignment="1">
      <alignment horizontal="center"/>
    </xf>
    <xf numFmtId="3" fontId="7" fillId="0" borderId="129" xfId="0" applyNumberFormat="1" applyFont="1" applyBorder="1"/>
    <xf numFmtId="3" fontId="7" fillId="0" borderId="130" xfId="0" applyNumberFormat="1" applyFont="1" applyBorder="1"/>
    <xf numFmtId="174" fontId="8" fillId="0" borderId="0" xfId="0" applyNumberFormat="1" applyFont="1"/>
    <xf numFmtId="174" fontId="7" fillId="0" borderId="0" xfId="0" applyNumberFormat="1" applyFont="1"/>
    <xf numFmtId="0" fontId="28" fillId="0" borderId="131" xfId="0" applyFont="1" applyFill="1" applyBorder="1" applyAlignment="1">
      <alignment horizontal="center"/>
    </xf>
    <xf numFmtId="0" fontId="28" fillId="0" borderId="132" xfId="0" applyFont="1" applyFill="1" applyBorder="1" applyAlignment="1">
      <alignment wrapText="1"/>
    </xf>
    <xf numFmtId="1" fontId="31" fillId="0" borderId="105" xfId="0" applyNumberFormat="1" applyFont="1" applyBorder="1"/>
    <xf numFmtId="1" fontId="31" fillId="0" borderId="133" xfId="0" applyNumberFormat="1" applyFont="1" applyBorder="1"/>
    <xf numFmtId="1" fontId="31" fillId="0" borderId="0" xfId="0" applyNumberFormat="1" applyFont="1" applyBorder="1"/>
    <xf numFmtId="1" fontId="28" fillId="0" borderId="105" xfId="0" applyNumberFormat="1" applyFont="1" applyBorder="1"/>
    <xf numFmtId="165" fontId="31" fillId="0" borderId="134" xfId="2" applyNumberFormat="1" applyFont="1" applyFill="1" applyBorder="1"/>
    <xf numFmtId="1" fontId="38" fillId="0" borderId="66" xfId="0" applyNumberFormat="1" applyFont="1" applyBorder="1"/>
    <xf numFmtId="1" fontId="38" fillId="0" borderId="67" xfId="0" applyNumberFormat="1" applyFont="1" applyBorder="1"/>
    <xf numFmtId="1" fontId="38" fillId="0" borderId="27" xfId="0" applyNumberFormat="1" applyFont="1" applyBorder="1"/>
    <xf numFmtId="1" fontId="28" fillId="0" borderId="85" xfId="0" applyNumberFormat="1" applyFont="1" applyBorder="1"/>
    <xf numFmtId="1" fontId="28" fillId="0" borderId="86" xfId="0" applyNumberFormat="1" applyFont="1" applyBorder="1"/>
    <xf numFmtId="1" fontId="28" fillId="0" borderId="34" xfId="0" applyNumberFormat="1" applyFont="1" applyBorder="1"/>
    <xf numFmtId="1" fontId="28" fillId="0" borderId="66" xfId="0" applyNumberFormat="1" applyFont="1" applyBorder="1"/>
    <xf numFmtId="1" fontId="28" fillId="0" borderId="32" xfId="0" applyNumberFormat="1" applyFont="1" applyBorder="1"/>
    <xf numFmtId="0" fontId="19" fillId="0" borderId="82" xfId="0" applyFont="1" applyBorder="1"/>
    <xf numFmtId="0" fontId="19" fillId="0" borderId="95" xfId="0" applyFont="1" applyBorder="1"/>
    <xf numFmtId="0" fontId="19" fillId="0" borderId="83" xfId="0" applyFont="1" applyBorder="1"/>
    <xf numFmtId="165" fontId="19" fillId="0" borderId="67" xfId="2" applyNumberFormat="1" applyFont="1" applyBorder="1"/>
    <xf numFmtId="0" fontId="19" fillId="0" borderId="67" xfId="0" applyFont="1" applyBorder="1"/>
    <xf numFmtId="0" fontId="19" fillId="0" borderId="87" xfId="0" applyFont="1" applyBorder="1"/>
    <xf numFmtId="0" fontId="19" fillId="0" borderId="26" xfId="0" applyFont="1" applyBorder="1"/>
    <xf numFmtId="0" fontId="19" fillId="0" borderId="88" xfId="0" applyFont="1" applyBorder="1"/>
    <xf numFmtId="3" fontId="19" fillId="8" borderId="29" xfId="0" applyNumberFormat="1" applyFont="1" applyFill="1" applyBorder="1"/>
    <xf numFmtId="3" fontId="19" fillId="8" borderId="30" xfId="0" applyNumberFormat="1" applyFont="1" applyFill="1" applyBorder="1"/>
    <xf numFmtId="3" fontId="19" fillId="8" borderId="31" xfId="0" applyNumberFormat="1" applyFont="1" applyFill="1" applyBorder="1"/>
    <xf numFmtId="3" fontId="19" fillId="8" borderId="32" xfId="0" applyNumberFormat="1" applyFont="1" applyFill="1" applyBorder="1"/>
    <xf numFmtId="3" fontId="19" fillId="8" borderId="28" xfId="0" applyNumberFormat="1" applyFont="1" applyFill="1" applyBorder="1"/>
    <xf numFmtId="3" fontId="19" fillId="8" borderId="33" xfId="0" applyNumberFormat="1" applyFont="1" applyFill="1" applyBorder="1"/>
    <xf numFmtId="3" fontId="19" fillId="8" borderId="92" xfId="0" applyNumberFormat="1" applyFont="1" applyFill="1" applyBorder="1"/>
    <xf numFmtId="3" fontId="19" fillId="8" borderId="93" xfId="0" applyNumberFormat="1" applyFont="1" applyFill="1" applyBorder="1"/>
    <xf numFmtId="3" fontId="19" fillId="8" borderId="94" xfId="0" applyNumberFormat="1" applyFont="1" applyFill="1" applyBorder="1"/>
    <xf numFmtId="1" fontId="19" fillId="0" borderId="66" xfId="0" applyNumberFormat="1" applyFont="1" applyBorder="1"/>
    <xf numFmtId="1" fontId="19" fillId="0" borderId="67" xfId="0" applyNumberFormat="1" applyFont="1" applyBorder="1"/>
    <xf numFmtId="1" fontId="19" fillId="0" borderId="27" xfId="0" applyNumberFormat="1" applyFont="1" applyBorder="1"/>
    <xf numFmtId="1" fontId="19" fillId="0" borderId="39" xfId="0" applyNumberFormat="1" applyFont="1" applyBorder="1"/>
    <xf numFmtId="0" fontId="19" fillId="0" borderId="82" xfId="7" applyFont="1" applyFill="1" applyBorder="1" applyAlignment="1">
      <alignment wrapText="1"/>
    </xf>
    <xf numFmtId="0" fontId="19" fillId="0" borderId="27" xfId="7" applyFont="1" applyBorder="1"/>
    <xf numFmtId="0" fontId="19" fillId="0" borderId="66" xfId="7" applyFont="1" applyBorder="1"/>
    <xf numFmtId="0" fontId="19" fillId="0" borderId="39" xfId="7" applyFont="1" applyBorder="1"/>
    <xf numFmtId="0" fontId="19" fillId="0" borderId="67" xfId="7" applyFont="1" applyBorder="1"/>
    <xf numFmtId="0" fontId="19" fillId="0" borderId="95" xfId="7" applyFont="1" applyBorder="1"/>
    <xf numFmtId="0" fontId="19" fillId="0" borderId="102" xfId="7" applyFont="1" applyBorder="1" applyAlignment="1">
      <alignment horizontal="center"/>
    </xf>
    <xf numFmtId="3" fontId="14" fillId="0" borderId="28" xfId="0" applyNumberFormat="1" applyFont="1" applyFill="1" applyBorder="1"/>
    <xf numFmtId="1" fontId="33" fillId="0" borderId="28" xfId="8" applyNumberFormat="1" applyFont="1" applyBorder="1" applyAlignment="1">
      <alignment horizontal="right" vertical="center"/>
    </xf>
    <xf numFmtId="3" fontId="32" fillId="0" borderId="28" xfId="0" applyNumberFormat="1" applyFont="1" applyFill="1" applyBorder="1"/>
    <xf numFmtId="3" fontId="14" fillId="0" borderId="28" xfId="0" applyNumberFormat="1" applyFont="1" applyBorder="1" applyAlignment="1"/>
    <xf numFmtId="0" fontId="33" fillId="0" borderId="0" xfId="226" applyNumberFormat="1" applyFont="1" applyFill="1" applyBorder="1"/>
    <xf numFmtId="3" fontId="32" fillId="7" borderId="28" xfId="0" applyNumberFormat="1" applyFont="1" applyFill="1" applyBorder="1"/>
    <xf numFmtId="3" fontId="32" fillId="7" borderId="28" xfId="0" applyNumberFormat="1" applyFont="1" applyFill="1" applyBorder="1" applyAlignment="1"/>
    <xf numFmtId="1" fontId="31" fillId="0" borderId="87" xfId="0" applyNumberFormat="1" applyFont="1" applyBorder="1"/>
    <xf numFmtId="3" fontId="7" fillId="0" borderId="27" xfId="0" applyNumberFormat="1" applyFont="1" applyBorder="1"/>
    <xf numFmtId="3" fontId="7" fillId="0" borderId="26" xfId="0" applyNumberFormat="1" applyFont="1" applyBorder="1"/>
    <xf numFmtId="3" fontId="7" fillId="0" borderId="88" xfId="0" applyNumberFormat="1" applyFont="1" applyFill="1" applyBorder="1"/>
    <xf numFmtId="3" fontId="7" fillId="0" borderId="85" xfId="0" applyNumberFormat="1" applyFont="1" applyBorder="1"/>
    <xf numFmtId="3" fontId="7" fillId="0" borderId="86" xfId="0" applyNumberFormat="1" applyFont="1" applyFill="1" applyBorder="1"/>
    <xf numFmtId="0" fontId="29" fillId="0" borderId="135" xfId="0" applyFont="1" applyBorder="1" applyAlignment="1">
      <alignment horizontal="center" wrapText="1"/>
    </xf>
    <xf numFmtId="165" fontId="38" fillId="0" borderId="83" xfId="2" applyNumberFormat="1" applyFont="1" applyFill="1" applyBorder="1"/>
    <xf numFmtId="0" fontId="28" fillId="0" borderId="29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/>
    </xf>
    <xf numFmtId="0" fontId="28" fillId="0" borderId="34" xfId="0" applyFont="1" applyFill="1" applyBorder="1" applyAlignment="1">
      <alignment horizontal="center"/>
    </xf>
    <xf numFmtId="0" fontId="28" fillId="0" borderId="63" xfId="0" applyFont="1" applyFill="1" applyBorder="1" applyAlignment="1">
      <alignment wrapText="1"/>
    </xf>
    <xf numFmtId="0" fontId="28" fillId="0" borderId="64" xfId="0" applyFont="1" applyFill="1" applyBorder="1" applyAlignment="1">
      <alignment wrapText="1"/>
    </xf>
    <xf numFmtId="0" fontId="28" fillId="0" borderId="65" xfId="0" applyFont="1" applyFill="1" applyBorder="1" applyAlignment="1">
      <alignment wrapText="1"/>
    </xf>
    <xf numFmtId="1" fontId="31" fillId="0" borderId="84" xfId="0" applyNumberFormat="1" applyFont="1" applyBorder="1"/>
    <xf numFmtId="1" fontId="31" fillId="0" borderId="85" xfId="0" applyNumberFormat="1" applyFont="1" applyBorder="1"/>
    <xf numFmtId="1" fontId="31" fillId="0" borderId="86" xfId="0" applyNumberFormat="1" applyFont="1" applyBorder="1"/>
    <xf numFmtId="1" fontId="38" fillId="0" borderId="83" xfId="0" applyNumberFormat="1" applyFont="1" applyBorder="1"/>
    <xf numFmtId="1" fontId="31" fillId="0" borderId="80" xfId="0" applyNumberFormat="1" applyFont="1" applyBorder="1"/>
    <xf numFmtId="1" fontId="31" fillId="0" borderId="134" xfId="0" applyNumberFormat="1" applyFont="1" applyBorder="1"/>
    <xf numFmtId="1" fontId="31" fillId="0" borderId="81" xfId="0" applyNumberFormat="1" applyFont="1" applyBorder="1"/>
    <xf numFmtId="1" fontId="31" fillId="0" borderId="83" xfId="0" applyNumberFormat="1" applyFont="1" applyBorder="1"/>
    <xf numFmtId="1" fontId="29" fillId="0" borderId="95" xfId="0" applyNumberFormat="1" applyFont="1" applyBorder="1"/>
    <xf numFmtId="1" fontId="28" fillId="0" borderId="136" xfId="0" applyNumberFormat="1" applyFont="1" applyBorder="1"/>
    <xf numFmtId="1" fontId="28" fillId="0" borderId="95" xfId="0" applyNumberFormat="1" applyFont="1" applyBorder="1"/>
    <xf numFmtId="1" fontId="28" fillId="0" borderId="87" xfId="0" applyNumberFormat="1" applyFont="1" applyBorder="1"/>
    <xf numFmtId="1" fontId="28" fillId="0" borderId="26" xfId="0" applyNumberFormat="1" applyFont="1" applyBorder="1"/>
    <xf numFmtId="1" fontId="28" fillId="0" borderId="88" xfId="0" applyNumberFormat="1" applyFont="1" applyBorder="1"/>
    <xf numFmtId="166" fontId="28" fillId="0" borderId="84" xfId="2" applyFont="1" applyBorder="1"/>
    <xf numFmtId="166" fontId="28" fillId="0" borderId="85" xfId="2" applyFont="1" applyBorder="1"/>
    <xf numFmtId="166" fontId="28" fillId="0" borderId="86" xfId="2" applyFont="1" applyBorder="1"/>
    <xf numFmtId="166" fontId="31" fillId="0" borderId="84" xfId="2" applyNumberFormat="1" applyFont="1" applyFill="1" applyBorder="1"/>
    <xf numFmtId="166" fontId="31" fillId="0" borderId="85" xfId="2" applyNumberFormat="1" applyFont="1" applyFill="1" applyBorder="1"/>
    <xf numFmtId="166" fontId="31" fillId="0" borderId="86" xfId="2" applyNumberFormat="1" applyFont="1" applyFill="1" applyBorder="1"/>
    <xf numFmtId="166" fontId="38" fillId="0" borderId="67" xfId="2" applyNumberFormat="1" applyFont="1" applyFill="1" applyBorder="1"/>
    <xf numFmtId="166" fontId="31" fillId="0" borderId="33" xfId="2" applyNumberFormat="1" applyFont="1" applyFill="1" applyBorder="1"/>
    <xf numFmtId="166" fontId="31" fillId="0" borderId="133" xfId="2" applyNumberFormat="1" applyFont="1" applyFill="1" applyBorder="1"/>
    <xf numFmtId="166" fontId="31" fillId="0" borderId="36" xfId="2" applyNumberFormat="1" applyFont="1" applyFill="1" applyBorder="1"/>
    <xf numFmtId="166" fontId="31" fillId="0" borderId="67" xfId="2" applyNumberFormat="1" applyFont="1" applyFill="1" applyBorder="1"/>
    <xf numFmtId="169" fontId="31" fillId="0" borderId="87" xfId="1" applyNumberFormat="1" applyFont="1" applyFill="1" applyBorder="1"/>
    <xf numFmtId="169" fontId="31" fillId="0" borderId="26" xfId="1" applyNumberFormat="1" applyFont="1" applyFill="1" applyBorder="1"/>
    <xf numFmtId="169" fontId="31" fillId="0" borderId="88" xfId="1" applyNumberFormat="1" applyFont="1" applyFill="1" applyBorder="1"/>
    <xf numFmtId="166" fontId="31" fillId="0" borderId="84" xfId="2" applyFont="1" applyBorder="1"/>
    <xf numFmtId="166" fontId="31" fillId="0" borderId="85" xfId="2" applyFont="1" applyBorder="1"/>
    <xf numFmtId="166" fontId="31" fillId="0" borderId="86" xfId="2" applyFont="1" applyBorder="1"/>
    <xf numFmtId="3" fontId="8" fillId="0" borderId="39" xfId="0" applyNumberFormat="1" applyFont="1" applyBorder="1"/>
    <xf numFmtId="3" fontId="8" fillId="0" borderId="67" xfId="0" applyNumberFormat="1" applyFont="1" applyBorder="1"/>
    <xf numFmtId="3" fontId="23" fillId="0" borderId="28" xfId="0" applyNumberFormat="1" applyFont="1" applyBorder="1" applyAlignment="1" applyProtection="1">
      <alignment horizontal="right"/>
    </xf>
    <xf numFmtId="3" fontId="23" fillId="0" borderId="29" xfId="0" applyNumberFormat="1" applyFont="1" applyBorder="1" applyAlignment="1" applyProtection="1">
      <alignment horizontal="right"/>
    </xf>
    <xf numFmtId="3" fontId="23" fillId="0" borderId="30" xfId="0" applyNumberFormat="1" applyFont="1" applyBorder="1" applyAlignment="1" applyProtection="1">
      <alignment horizontal="right"/>
    </xf>
    <xf numFmtId="3" fontId="23" fillId="0" borderId="31" xfId="0" applyNumberFormat="1" applyFont="1" applyBorder="1" applyAlignment="1" applyProtection="1">
      <alignment horizontal="right"/>
    </xf>
    <xf numFmtId="3" fontId="23" fillId="0" borderId="32" xfId="0" applyNumberFormat="1" applyFont="1" applyBorder="1" applyAlignment="1" applyProtection="1">
      <alignment horizontal="right"/>
    </xf>
    <xf numFmtId="3" fontId="23" fillId="0" borderId="33" xfId="0" applyNumberFormat="1" applyFont="1" applyBorder="1" applyAlignment="1" applyProtection="1">
      <alignment horizontal="right"/>
    </xf>
    <xf numFmtId="3" fontId="23" fillId="0" borderId="34" xfId="0" applyNumberFormat="1" applyFont="1" applyBorder="1" applyAlignment="1" applyProtection="1">
      <alignment horizontal="right"/>
    </xf>
    <xf numFmtId="3" fontId="23" fillId="0" borderId="35" xfId="0" applyNumberFormat="1" applyFont="1" applyBorder="1" applyAlignment="1" applyProtection="1">
      <alignment horizontal="right"/>
    </xf>
    <xf numFmtId="3" fontId="23" fillId="0" borderId="36" xfId="0" applyNumberFormat="1" applyFont="1" applyBorder="1" applyAlignment="1" applyProtection="1">
      <alignment horizontal="right"/>
    </xf>
    <xf numFmtId="3" fontId="7" fillId="0" borderId="137" xfId="0" applyNumberFormat="1" applyFont="1" applyBorder="1"/>
    <xf numFmtId="3" fontId="7" fillId="0" borderId="138" xfId="0" applyNumberFormat="1" applyFont="1" applyBorder="1"/>
    <xf numFmtId="3" fontId="7" fillId="0" borderId="139" xfId="0" applyNumberFormat="1" applyFont="1" applyBorder="1"/>
    <xf numFmtId="3" fontId="23" fillId="0" borderId="84" xfId="0" applyNumberFormat="1" applyFont="1" applyBorder="1" applyAlignment="1" applyProtection="1">
      <alignment horizontal="right"/>
    </xf>
    <xf numFmtId="3" fontId="23" fillId="0" borderId="85" xfId="0" applyNumberFormat="1" applyFont="1" applyBorder="1" applyAlignment="1" applyProtection="1">
      <alignment horizontal="right"/>
    </xf>
    <xf numFmtId="3" fontId="23" fillId="0" borderId="86" xfId="0" applyNumberFormat="1" applyFont="1" applyBorder="1" applyAlignment="1" applyProtection="1">
      <alignment horizontal="right"/>
    </xf>
    <xf numFmtId="3" fontId="8" fillId="0" borderId="130" xfId="0" applyNumberFormat="1" applyFont="1" applyBorder="1"/>
    <xf numFmtId="3" fontId="8" fillId="0" borderId="70" xfId="0" applyNumberFormat="1" applyFont="1" applyBorder="1" applyAlignment="1">
      <alignment horizontal="center" wrapText="1"/>
    </xf>
    <xf numFmtId="3" fontId="8" fillId="0" borderId="74" xfId="0" applyNumberFormat="1" applyFont="1" applyBorder="1" applyAlignment="1">
      <alignment horizontal="center" wrapText="1"/>
    </xf>
    <xf numFmtId="3" fontId="13" fillId="0" borderId="29" xfId="0" applyNumberFormat="1" applyFont="1" applyBorder="1" applyAlignment="1" applyProtection="1">
      <alignment horizontal="right"/>
    </xf>
    <xf numFmtId="3" fontId="13" fillId="0" borderId="30" xfId="0" applyNumberFormat="1" applyFont="1" applyBorder="1" applyAlignment="1" applyProtection="1">
      <alignment horizontal="right"/>
    </xf>
    <xf numFmtId="3" fontId="13" fillId="0" borderId="31" xfId="0" applyNumberFormat="1" applyFont="1" applyBorder="1" applyAlignment="1" applyProtection="1">
      <alignment horizontal="right"/>
    </xf>
    <xf numFmtId="3" fontId="13" fillId="0" borderId="32" xfId="0" applyNumberFormat="1" applyFont="1" applyBorder="1" applyAlignment="1" applyProtection="1">
      <alignment horizontal="right"/>
    </xf>
    <xf numFmtId="3" fontId="13" fillId="0" borderId="28" xfId="0" applyNumberFormat="1" applyFont="1" applyBorder="1" applyAlignment="1" applyProtection="1">
      <alignment horizontal="right"/>
    </xf>
    <xf numFmtId="3" fontId="13" fillId="0" borderId="33" xfId="0" applyNumberFormat="1" applyFont="1" applyBorder="1" applyAlignment="1" applyProtection="1">
      <alignment horizontal="right"/>
    </xf>
    <xf numFmtId="3" fontId="13" fillId="0" borderId="34" xfId="0" applyNumberFormat="1" applyFont="1" applyBorder="1" applyAlignment="1" applyProtection="1">
      <alignment horizontal="right"/>
    </xf>
    <xf numFmtId="3" fontId="13" fillId="0" borderId="35" xfId="0" applyNumberFormat="1" applyFont="1" applyBorder="1" applyAlignment="1" applyProtection="1">
      <alignment horizontal="right"/>
    </xf>
    <xf numFmtId="3" fontId="13" fillId="0" borderId="36" xfId="0" applyNumberFormat="1" applyFont="1" applyBorder="1" applyAlignment="1" applyProtection="1">
      <alignment horizontal="right"/>
    </xf>
    <xf numFmtId="0" fontId="41" fillId="0" borderId="0" xfId="0" applyFont="1"/>
    <xf numFmtId="0" fontId="16" fillId="0" borderId="66" xfId="0" applyFont="1" applyBorder="1"/>
    <xf numFmtId="0" fontId="16" fillId="0" borderId="82" xfId="0" applyFont="1" applyBorder="1"/>
    <xf numFmtId="3" fontId="20" fillId="0" borderId="29" xfId="0" applyNumberFormat="1" applyFont="1" applyBorder="1" applyAlignment="1" applyProtection="1">
      <alignment horizontal="right"/>
    </xf>
    <xf numFmtId="3" fontId="20" fillId="0" borderId="31" xfId="0" applyNumberFormat="1" applyFont="1" applyBorder="1" applyAlignment="1" applyProtection="1">
      <alignment horizontal="right"/>
    </xf>
    <xf numFmtId="3" fontId="20" fillId="0" borderId="32" xfId="0" applyNumberFormat="1" applyFont="1" applyBorder="1" applyAlignment="1" applyProtection="1">
      <alignment horizontal="right"/>
    </xf>
    <xf numFmtId="3" fontId="20" fillId="0" borderId="33" xfId="0" applyNumberFormat="1" applyFont="1" applyBorder="1" applyAlignment="1" applyProtection="1">
      <alignment horizontal="right"/>
    </xf>
    <xf numFmtId="3" fontId="20" fillId="0" borderId="34" xfId="0" applyNumberFormat="1" applyFont="1" applyBorder="1" applyAlignment="1" applyProtection="1">
      <alignment horizontal="right"/>
    </xf>
    <xf numFmtId="3" fontId="20" fillId="0" borderId="36" xfId="0" applyNumberFormat="1" applyFont="1" applyBorder="1" applyAlignment="1" applyProtection="1">
      <alignment horizontal="right"/>
    </xf>
    <xf numFmtId="0" fontId="16" fillId="0" borderId="83" xfId="0" applyFont="1" applyBorder="1"/>
    <xf numFmtId="3" fontId="20" fillId="0" borderId="28" xfId="0" applyNumberFormat="1" applyFont="1" applyBorder="1" applyAlignment="1" applyProtection="1">
      <alignment horizontal="right"/>
    </xf>
    <xf numFmtId="3" fontId="20" fillId="0" borderId="84" xfId="0" applyNumberFormat="1" applyFont="1" applyBorder="1" applyAlignment="1" applyProtection="1">
      <alignment horizontal="right"/>
    </xf>
    <xf numFmtId="3" fontId="20" fillId="0" borderId="85" xfId="0" applyNumberFormat="1" applyFont="1" applyBorder="1" applyAlignment="1" applyProtection="1">
      <alignment horizontal="right"/>
    </xf>
    <xf numFmtId="3" fontId="20" fillId="0" borderId="86" xfId="0" applyNumberFormat="1" applyFont="1" applyBorder="1" applyAlignment="1" applyProtection="1">
      <alignment horizontal="right"/>
    </xf>
    <xf numFmtId="0" fontId="16" fillId="0" borderId="67" xfId="0" applyFont="1" applyBorder="1"/>
    <xf numFmtId="0" fontId="16" fillId="0" borderId="95" xfId="0" applyFont="1" applyBorder="1"/>
    <xf numFmtId="165" fontId="19" fillId="0" borderId="87" xfId="2" applyNumberFormat="1" applyFont="1" applyBorder="1"/>
    <xf numFmtId="165" fontId="19" fillId="0" borderId="26" xfId="2" applyNumberFormat="1" applyFont="1" applyBorder="1"/>
    <xf numFmtId="165" fontId="19" fillId="0" borderId="88" xfId="2" applyNumberFormat="1" applyFont="1" applyBorder="1"/>
    <xf numFmtId="0" fontId="20" fillId="0" borderId="84" xfId="20" applyFont="1" applyBorder="1" applyProtection="1">
      <protection locked="0"/>
    </xf>
    <xf numFmtId="0" fontId="20" fillId="0" borderId="85" xfId="20" applyFont="1" applyBorder="1" applyProtection="1">
      <protection locked="0"/>
    </xf>
    <xf numFmtId="0" fontId="20" fillId="0" borderId="86" xfId="20" applyFont="1" applyBorder="1" applyProtection="1">
      <protection locked="0"/>
    </xf>
    <xf numFmtId="3" fontId="8" fillId="0" borderId="27" xfId="0" applyNumberFormat="1" applyFont="1" applyBorder="1"/>
    <xf numFmtId="3" fontId="13" fillId="3" borderId="79" xfId="0" applyNumberFormat="1" applyFont="1" applyFill="1" applyBorder="1" applyAlignment="1">
      <alignment horizontal="right"/>
    </xf>
    <xf numFmtId="3" fontId="13" fillId="3" borderId="80" xfId="0" applyNumberFormat="1" applyFont="1" applyFill="1" applyBorder="1" applyAlignment="1">
      <alignment horizontal="right"/>
    </xf>
    <xf numFmtId="3" fontId="13" fillId="3" borderId="140" xfId="0" applyNumberFormat="1" applyFont="1" applyFill="1" applyBorder="1" applyAlignment="1">
      <alignment horizontal="right"/>
    </xf>
    <xf numFmtId="3" fontId="33" fillId="0" borderId="28" xfId="0" applyNumberFormat="1" applyFont="1" applyBorder="1" applyAlignment="1" applyProtection="1">
      <alignment horizontal="right"/>
    </xf>
    <xf numFmtId="3" fontId="33" fillId="0" borderId="29" xfId="0" applyNumberFormat="1" applyFont="1" applyBorder="1" applyAlignment="1" applyProtection="1">
      <alignment horizontal="right"/>
    </xf>
    <xf numFmtId="3" fontId="33" fillId="0" borderId="30" xfId="0" applyNumberFormat="1" applyFont="1" applyBorder="1" applyAlignment="1" applyProtection="1">
      <alignment horizontal="right"/>
    </xf>
    <xf numFmtId="3" fontId="33" fillId="0" borderId="32" xfId="0" applyNumberFormat="1" applyFont="1" applyBorder="1" applyAlignment="1" applyProtection="1">
      <alignment horizontal="right"/>
    </xf>
    <xf numFmtId="3" fontId="33" fillId="0" borderId="34" xfId="0" applyNumberFormat="1" applyFont="1" applyBorder="1" applyAlignment="1" applyProtection="1">
      <alignment horizontal="right"/>
    </xf>
    <xf numFmtId="3" fontId="33" fillId="0" borderId="35" xfId="0" applyNumberFormat="1" applyFont="1" applyBorder="1" applyAlignment="1" applyProtection="1">
      <alignment horizontal="right"/>
    </xf>
    <xf numFmtId="1" fontId="33" fillId="0" borderId="29" xfId="0" applyNumberFormat="1" applyFont="1" applyBorder="1"/>
    <xf numFmtId="1" fontId="13" fillId="0" borderId="31" xfId="0" applyNumberFormat="1" applyFont="1" applyBorder="1"/>
    <xf numFmtId="1" fontId="33" fillId="0" borderId="32" xfId="0" applyNumberFormat="1" applyFont="1" applyBorder="1"/>
    <xf numFmtId="1" fontId="13" fillId="0" borderId="33" xfId="0" applyNumberFormat="1" applyFont="1" applyBorder="1"/>
    <xf numFmtId="1" fontId="33" fillId="0" borderId="34" xfId="0" applyNumberFormat="1" applyFont="1" applyBorder="1"/>
    <xf numFmtId="1" fontId="13" fillId="0" borderId="36" xfId="0" applyNumberFormat="1" applyFont="1" applyBorder="1"/>
    <xf numFmtId="1" fontId="13" fillId="0" borderId="63" xfId="0" applyNumberFormat="1" applyFont="1" applyBorder="1"/>
    <xf numFmtId="1" fontId="13" fillId="0" borderId="64" xfId="0" applyNumberFormat="1" applyFont="1" applyBorder="1"/>
    <xf numFmtId="1" fontId="13" fillId="0" borderId="65" xfId="0" applyNumberFormat="1" applyFont="1" applyBorder="1"/>
    <xf numFmtId="1" fontId="13" fillId="0" borderId="84" xfId="0" applyNumberFormat="1" applyFont="1" applyBorder="1"/>
    <xf numFmtId="1" fontId="13" fillId="0" borderId="85" xfId="0" applyNumberFormat="1" applyFont="1" applyBorder="1"/>
    <xf numFmtId="1" fontId="13" fillId="0" borderId="86" xfId="0" applyNumberFormat="1" applyFont="1" applyBorder="1"/>
    <xf numFmtId="1" fontId="33" fillId="0" borderId="89" xfId="0" applyNumberFormat="1" applyFont="1" applyBorder="1"/>
    <xf numFmtId="1" fontId="33" fillId="0" borderId="90" xfId="0" applyNumberFormat="1" applyFont="1" applyBorder="1"/>
    <xf numFmtId="1" fontId="33" fillId="0" borderId="91" xfId="0" applyNumberFormat="1" applyFont="1" applyBorder="1"/>
    <xf numFmtId="3" fontId="13" fillId="3" borderId="87" xfId="0" applyNumberFormat="1" applyFont="1" applyFill="1" applyBorder="1" applyAlignment="1">
      <alignment horizontal="right"/>
    </xf>
    <xf numFmtId="3" fontId="13" fillId="3" borderId="26" xfId="0" applyNumberFormat="1" applyFont="1" applyFill="1" applyBorder="1" applyAlignment="1">
      <alignment horizontal="right"/>
    </xf>
    <xf numFmtId="3" fontId="13" fillId="3" borderId="88" xfId="0" applyNumberFormat="1" applyFont="1" applyFill="1" applyBorder="1" applyAlignment="1">
      <alignment horizontal="right"/>
    </xf>
    <xf numFmtId="165" fontId="19" fillId="0" borderId="79" xfId="2" applyNumberFormat="1" applyFont="1" applyBorder="1"/>
    <xf numFmtId="165" fontId="19" fillId="0" borderId="83" xfId="2" applyNumberFormat="1" applyFont="1" applyBorder="1"/>
    <xf numFmtId="165" fontId="19" fillId="0" borderId="113" xfId="2" applyNumberFormat="1" applyFont="1" applyBorder="1"/>
    <xf numFmtId="3" fontId="16" fillId="0" borderId="66" xfId="0" applyNumberFormat="1" applyFont="1" applyBorder="1"/>
    <xf numFmtId="165" fontId="19" fillId="0" borderId="27" xfId="2" applyNumberFormat="1" applyFont="1" applyBorder="1"/>
    <xf numFmtId="165" fontId="19" fillId="0" borderId="125" xfId="2" applyNumberFormat="1" applyFont="1" applyBorder="1"/>
    <xf numFmtId="3" fontId="16" fillId="0" borderId="102" xfId="0" applyNumberFormat="1" applyFont="1" applyBorder="1"/>
    <xf numFmtId="3" fontId="16" fillId="0" borderId="82" xfId="0" applyNumberFormat="1" applyFont="1" applyBorder="1"/>
    <xf numFmtId="3" fontId="16" fillId="0" borderId="27" xfId="0" applyNumberFormat="1" applyFont="1" applyBorder="1"/>
    <xf numFmtId="0" fontId="20" fillId="0" borderId="28" xfId="0" applyFont="1" applyBorder="1" applyProtection="1"/>
    <xf numFmtId="1" fontId="20" fillId="0" borderId="29" xfId="0" applyNumberFormat="1" applyFont="1" applyBorder="1" applyProtection="1"/>
    <xf numFmtId="0" fontId="20" fillId="0" borderId="30" xfId="0" applyFont="1" applyBorder="1" applyProtection="1"/>
    <xf numFmtId="0" fontId="20" fillId="0" borderId="31" xfId="0" applyFont="1" applyBorder="1" applyProtection="1"/>
    <xf numFmtId="1" fontId="20" fillId="0" borderId="32" xfId="0" applyNumberFormat="1" applyFont="1" applyBorder="1" applyProtection="1"/>
    <xf numFmtId="0" fontId="20" fillId="0" borderId="33" xfId="0" applyFont="1" applyBorder="1" applyProtection="1"/>
    <xf numFmtId="1" fontId="20" fillId="0" borderId="34" xfId="0" applyNumberFormat="1" applyFont="1" applyBorder="1" applyProtection="1"/>
    <xf numFmtId="0" fontId="20" fillId="0" borderId="35" xfId="0" applyFont="1" applyBorder="1" applyProtection="1"/>
    <xf numFmtId="0" fontId="20" fillId="0" borderId="36" xfId="0" applyFont="1" applyBorder="1" applyProtection="1"/>
    <xf numFmtId="3" fontId="20" fillId="0" borderId="30" xfId="0" applyNumberFormat="1" applyFont="1" applyBorder="1" applyAlignment="1" applyProtection="1">
      <alignment horizontal="right"/>
    </xf>
    <xf numFmtId="3" fontId="20" fillId="0" borderId="35" xfId="0" applyNumberFormat="1" applyFont="1" applyBorder="1" applyAlignment="1" applyProtection="1">
      <alignment horizontal="right"/>
    </xf>
    <xf numFmtId="3" fontId="20" fillId="9" borderId="32" xfId="0" applyNumberFormat="1" applyFont="1" applyFill="1" applyBorder="1" applyAlignment="1" applyProtection="1">
      <alignment horizontal="right"/>
    </xf>
    <xf numFmtId="3" fontId="19" fillId="9" borderId="0" xfId="0" applyNumberFormat="1" applyFont="1" applyFill="1"/>
    <xf numFmtId="1" fontId="16" fillId="0" borderId="66" xfId="0" applyNumberFormat="1" applyFont="1" applyBorder="1"/>
    <xf numFmtId="1" fontId="16" fillId="0" borderId="67" xfId="0" applyNumberFormat="1" applyFont="1" applyBorder="1"/>
    <xf numFmtId="1" fontId="16" fillId="0" borderId="39" xfId="0" applyNumberFormat="1" applyFont="1" applyBorder="1"/>
    <xf numFmtId="0" fontId="20" fillId="0" borderId="29" xfId="0" applyFont="1" applyBorder="1" applyAlignment="1">
      <alignment horizontal="right"/>
    </xf>
    <xf numFmtId="0" fontId="20" fillId="0" borderId="31" xfId="0" applyFont="1" applyBorder="1" applyAlignment="1">
      <alignment horizontal="right"/>
    </xf>
    <xf numFmtId="0" fontId="20" fillId="0" borderId="32" xfId="0" applyFont="1" applyBorder="1" applyAlignment="1">
      <alignment horizontal="right"/>
    </xf>
    <xf numFmtId="0" fontId="20" fillId="0" borderId="33" xfId="0" applyFont="1" applyBorder="1" applyAlignment="1">
      <alignment horizontal="right"/>
    </xf>
    <xf numFmtId="0" fontId="20" fillId="0" borderId="34" xfId="0" applyFont="1" applyBorder="1" applyAlignment="1">
      <alignment horizontal="right"/>
    </xf>
    <xf numFmtId="0" fontId="20" fillId="0" borderId="36" xfId="0" applyFont="1" applyBorder="1" applyAlignment="1">
      <alignment horizontal="right"/>
    </xf>
    <xf numFmtId="0" fontId="20" fillId="0" borderId="63" xfId="0" applyFont="1" applyBorder="1" applyAlignment="1">
      <alignment horizontal="right"/>
    </xf>
    <xf numFmtId="0" fontId="20" fillId="0" borderId="64" xfId="0" applyFont="1" applyBorder="1" applyAlignment="1">
      <alignment horizontal="right"/>
    </xf>
    <xf numFmtId="0" fontId="20" fillId="0" borderId="65" xfId="0" applyFont="1" applyBorder="1" applyAlignment="1">
      <alignment horizontal="right"/>
    </xf>
    <xf numFmtId="0" fontId="20" fillId="0" borderId="84" xfId="0" applyFont="1" applyBorder="1" applyAlignment="1">
      <alignment horizontal="right"/>
    </xf>
    <xf numFmtId="0" fontId="20" fillId="0" borderId="85" xfId="0" applyFont="1" applyBorder="1" applyAlignment="1">
      <alignment horizontal="right"/>
    </xf>
    <xf numFmtId="0" fontId="20" fillId="0" borderId="86" xfId="0" applyFont="1" applyBorder="1" applyAlignment="1">
      <alignment horizontal="right"/>
    </xf>
    <xf numFmtId="169" fontId="16" fillId="0" borderId="66" xfId="0" applyNumberFormat="1" applyFont="1" applyBorder="1"/>
    <xf numFmtId="0" fontId="16" fillId="0" borderId="39" xfId="0" applyFont="1" applyBorder="1"/>
    <xf numFmtId="0" fontId="16" fillId="0" borderId="102" xfId="0" applyFont="1" applyBorder="1"/>
    <xf numFmtId="0" fontId="19" fillId="0" borderId="141" xfId="0" applyFont="1" applyBorder="1" applyAlignment="1">
      <alignment horizontal="center" wrapText="1"/>
    </xf>
    <xf numFmtId="173" fontId="19" fillId="0" borderId="79" xfId="0" applyNumberFormat="1" applyFont="1" applyBorder="1"/>
    <xf numFmtId="173" fontId="19" fillId="0" borderId="83" xfId="0" applyNumberFormat="1" applyFont="1" applyBorder="1"/>
    <xf numFmtId="173" fontId="19" fillId="0" borderId="113" xfId="0" applyNumberFormat="1" applyFont="1" applyBorder="1"/>
    <xf numFmtId="173" fontId="19" fillId="0" borderId="87" xfId="0" applyNumberFormat="1" applyFont="1" applyBorder="1"/>
    <xf numFmtId="173" fontId="19" fillId="0" borderId="27" xfId="0" applyNumberFormat="1" applyFont="1" applyBorder="1"/>
    <xf numFmtId="173" fontId="19" fillId="0" borderId="125" xfId="0" applyNumberFormat="1" applyFont="1" applyBorder="1"/>
    <xf numFmtId="3" fontId="20" fillId="0" borderId="118" xfId="0" applyNumberFormat="1" applyFont="1" applyBorder="1" applyAlignment="1" applyProtection="1">
      <alignment horizontal="right"/>
    </xf>
    <xf numFmtId="3" fontId="20" fillId="0" borderId="119" xfId="0" applyNumberFormat="1" applyFont="1" applyBorder="1" applyAlignment="1" applyProtection="1">
      <alignment horizontal="right"/>
    </xf>
    <xf numFmtId="3" fontId="20" fillId="0" borderId="120" xfId="0" applyNumberFormat="1" applyFont="1" applyBorder="1" applyAlignment="1" applyProtection="1">
      <alignment horizontal="right"/>
    </xf>
    <xf numFmtId="0" fontId="19" fillId="0" borderId="87" xfId="7" applyFont="1" applyBorder="1"/>
    <xf numFmtId="0" fontId="16" fillId="0" borderId="3" xfId="7" applyFont="1" applyBorder="1" applyAlignment="1">
      <alignment horizontal="center" wrapText="1"/>
    </xf>
    <xf numFmtId="0" fontId="16" fillId="0" borderId="18" xfId="7" applyFont="1" applyBorder="1" applyAlignment="1">
      <alignment horizontal="center" wrapText="1"/>
    </xf>
    <xf numFmtId="3" fontId="16" fillId="0" borderId="0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horizontal="left" vertical="center" wrapText="1"/>
    </xf>
    <xf numFmtId="0" fontId="16" fillId="0" borderId="5" xfId="7" applyFont="1" applyFill="1" applyBorder="1" applyAlignment="1">
      <alignment horizontal="center" wrapText="1"/>
    </xf>
    <xf numFmtId="0" fontId="16" fillId="0" borderId="18" xfId="7" applyFont="1" applyFill="1" applyBorder="1" applyAlignment="1">
      <alignment horizontal="center" wrapText="1"/>
    </xf>
  </cellXfs>
  <cellStyles count="228">
    <cellStyle name="Hyperkobling 2" xfId="38"/>
    <cellStyle name="Komma" xfId="1" builtinId="3" customBuiltin="1"/>
    <cellStyle name="Komma 2" xfId="14"/>
    <cellStyle name="Komma 3" xfId="19"/>
    <cellStyle name="Normal" xfId="0" builtinId="0" customBuiltin="1"/>
    <cellStyle name="Normal 10" xfId="45"/>
    <cellStyle name="Normal 10 2" xfId="113"/>
    <cellStyle name="Normal 10 3" xfId="121"/>
    <cellStyle name="Normal 10 3 2" xfId="54"/>
    <cellStyle name="Normal 10 3 2 2" xfId="224"/>
    <cellStyle name="Normal 10 4" xfId="89"/>
    <cellStyle name="Normal 10 4 2" xfId="189"/>
    <cellStyle name="Normal 10 5" xfId="55"/>
    <cellStyle name="Normal 11" xfId="10"/>
    <cellStyle name="Normal 11 2" xfId="83"/>
    <cellStyle name="Normal 11 3" xfId="71"/>
    <cellStyle name="Normal 12" xfId="53"/>
    <cellStyle name="Normal 13" xfId="161"/>
    <cellStyle name="Normal 2" xfId="3"/>
    <cellStyle name="Normal 2 2" xfId="39"/>
    <cellStyle name="Normal 2 2 2" xfId="96"/>
    <cellStyle name="Normal 2 2 3" xfId="73"/>
    <cellStyle name="Normal 2 2 4" xfId="176"/>
    <cellStyle name="Normal 2 3" xfId="16"/>
    <cellStyle name="Normal 2 3 2" xfId="95"/>
    <cellStyle name="Normal 2 4" xfId="103"/>
    <cellStyle name="Normal 3" xfId="7"/>
    <cellStyle name="Normal 3 2" xfId="20"/>
    <cellStyle name="Normal 3 2 2" xfId="105"/>
    <cellStyle name="Normal 3 2 3" xfId="85"/>
    <cellStyle name="Normal 3 2 3 2" xfId="186"/>
    <cellStyle name="Normal 3 3" xfId="11"/>
    <cellStyle name="Normal 3 3 2" xfId="93"/>
    <cellStyle name="Normal 3 4" xfId="52"/>
    <cellStyle name="Normal 3 4 2" xfId="102"/>
    <cellStyle name="Normal 3 4 3" xfId="153"/>
    <cellStyle name="Normal 3 5" xfId="114"/>
    <cellStyle name="Normal 3 5 2" xfId="154"/>
    <cellStyle name="Normal 3 5 2 2" xfId="217"/>
    <cellStyle name="Normal 3 6" xfId="82"/>
    <cellStyle name="Normal 3 6 2" xfId="184"/>
    <cellStyle name="Normal 3 7" xfId="158"/>
    <cellStyle name="Normal 4" xfId="21"/>
    <cellStyle name="Normal 4 10" xfId="56"/>
    <cellStyle name="Normal 4 11" xfId="162"/>
    <cellStyle name="Normal 4 2" xfId="23"/>
    <cellStyle name="Normal 4 2 2" xfId="31"/>
    <cellStyle name="Normal 4 2 2 2" xfId="140"/>
    <cellStyle name="Normal 4 2 2 2 2" xfId="211"/>
    <cellStyle name="Normal 4 2 2 3" xfId="65"/>
    <cellStyle name="Normal 4 2 2 4" xfId="170"/>
    <cellStyle name="Normal 4 2 3" xfId="35"/>
    <cellStyle name="Normal 4 2 3 2" xfId="69"/>
    <cellStyle name="Normal 4 2 3 3" xfId="174"/>
    <cellStyle name="Normal 4 2 4" xfId="125"/>
    <cellStyle name="Normal 4 2 4 2" xfId="196"/>
    <cellStyle name="Normal 4 2 5" xfId="136"/>
    <cellStyle name="Normal 4 2 5 2" xfId="207"/>
    <cellStyle name="Normal 4 2 6" xfId="144"/>
    <cellStyle name="Normal 4 2 6 2" xfId="215"/>
    <cellStyle name="Normal 4 2 7" xfId="130"/>
    <cellStyle name="Normal 4 2 7 2" xfId="201"/>
    <cellStyle name="Normal 4 2 8" xfId="58"/>
    <cellStyle name="Normal 4 2 9" xfId="164"/>
    <cellStyle name="Normal 4 2_MAL2T-2014A.XLS" xfId="146"/>
    <cellStyle name="Normal 4 3" xfId="26"/>
    <cellStyle name="Normal 4 3 2" xfId="48"/>
    <cellStyle name="Normal 4 3 2 2" xfId="138"/>
    <cellStyle name="Normal 4 3 2 2 2" xfId="209"/>
    <cellStyle name="Normal 4 3 2 3" xfId="77"/>
    <cellStyle name="Normal 4 3 2 4" xfId="179"/>
    <cellStyle name="Normal 4 3 3" xfId="122"/>
    <cellStyle name="Normal 4 3 3 2" xfId="193"/>
    <cellStyle name="Normal 4 3 4" xfId="127"/>
    <cellStyle name="Normal 4 3 4 2" xfId="198"/>
    <cellStyle name="Normal 4 3 5" xfId="133"/>
    <cellStyle name="Normal 4 3 5 2" xfId="204"/>
    <cellStyle name="Normal 4 3 6" xfId="61"/>
    <cellStyle name="Normal 4 3 7" xfId="167"/>
    <cellStyle name="Normal 4 3_MAL2T-2014A.XLS" xfId="147"/>
    <cellStyle name="Normal 4 4" xfId="27"/>
    <cellStyle name="Normal 4 4 2" xfId="50"/>
    <cellStyle name="Normal 4 4 2 2" xfId="79"/>
    <cellStyle name="Normal 4 4 2 3" xfId="181"/>
    <cellStyle name="Normal 4 4 3" xfId="62"/>
    <cellStyle name="Normal 4 4 4" xfId="168"/>
    <cellStyle name="Normal 4 5" xfId="33"/>
    <cellStyle name="Normal 4 5 2" xfId="67"/>
    <cellStyle name="Normal 4 5 3" xfId="172"/>
    <cellStyle name="Normal 4 6" xfId="123"/>
    <cellStyle name="Normal 4 6 2" xfId="194"/>
    <cellStyle name="Normal 4 7" xfId="134"/>
    <cellStyle name="Normal 4 7 2" xfId="205"/>
    <cellStyle name="Normal 4 8" xfId="142"/>
    <cellStyle name="Normal 4 8 2" xfId="213"/>
    <cellStyle name="Normal 4 9" xfId="128"/>
    <cellStyle name="Normal 4 9 2" xfId="199"/>
    <cellStyle name="Normal 4_MAL1K-2014A.XLS" xfId="40"/>
    <cellStyle name="Normal 5" xfId="17"/>
    <cellStyle name="Normal 5 2" xfId="30"/>
    <cellStyle name="Normal 5 2 2" xfId="108"/>
    <cellStyle name="Normal 5 2 3" xfId="116"/>
    <cellStyle name="Normal 5 2 3 2" xfId="160"/>
    <cellStyle name="Normal 5 2 3 2 2" xfId="219"/>
    <cellStyle name="Normal 5 2 4" xfId="84"/>
    <cellStyle name="Normal 5 2 4 2" xfId="185"/>
    <cellStyle name="Normal 5 2 5" xfId="64"/>
    <cellStyle name="Normal 5 3" xfId="37"/>
    <cellStyle name="Normal 5 4" xfId="46"/>
    <cellStyle name="Normal 5 4 2" xfId="75"/>
    <cellStyle name="Normal 5 4 3" xfId="177"/>
    <cellStyle name="Normal 5 5" xfId="104"/>
    <cellStyle name="Normal 5 6" xfId="115"/>
    <cellStyle name="Normal 5 6 2" xfId="148"/>
    <cellStyle name="Normal 5 6 2 2" xfId="218"/>
    <cellStyle name="Normal 5 7" xfId="159"/>
    <cellStyle name="Normal 6" xfId="41"/>
    <cellStyle name="Normal 6 2" xfId="88"/>
    <cellStyle name="Normal 6 2 2" xfId="188"/>
    <cellStyle name="Normal 6 3" xfId="109"/>
    <cellStyle name="Normal 6 4" xfId="117"/>
    <cellStyle name="Normal 6 4 2" xfId="150"/>
    <cellStyle name="Normal 6 4 2 2" xfId="220"/>
    <cellStyle name="Normal 6 5" xfId="81"/>
    <cellStyle name="Normal 6 5 2" xfId="183"/>
    <cellStyle name="Normal 6 6" xfId="152"/>
    <cellStyle name="Normal 7" xfId="43"/>
    <cellStyle name="Normal 7 2" xfId="111"/>
    <cellStyle name="Normal 7 3" xfId="119"/>
    <cellStyle name="Normal 7 3 2" xfId="157"/>
    <cellStyle name="Normal 7 3 2 2" xfId="222"/>
    <cellStyle name="Normal 7 4" xfId="86"/>
    <cellStyle name="Normal 7 4 2" xfId="187"/>
    <cellStyle name="Normal 7 5" xfId="155"/>
    <cellStyle name="Normal 8" xfId="44"/>
    <cellStyle name="Normal 8 2" xfId="101"/>
    <cellStyle name="Normal 8 3" xfId="99"/>
    <cellStyle name="Normal 8 4" xfId="112"/>
    <cellStyle name="Normal 8 5" xfId="120"/>
    <cellStyle name="Normal 8 5 2" xfId="151"/>
    <cellStyle name="Normal 8 5 2 2" xfId="223"/>
    <cellStyle name="Normal 8 6" xfId="91"/>
    <cellStyle name="Normal 8 7" xfId="156"/>
    <cellStyle name="Normal 9" xfId="42"/>
    <cellStyle name="Normal 9 2" xfId="110"/>
    <cellStyle name="Normal 9 3" xfId="118"/>
    <cellStyle name="Normal 9 3 2" xfId="72"/>
    <cellStyle name="Normal 9 3 2 2" xfId="221"/>
    <cellStyle name="Normal 9 4" xfId="90"/>
    <cellStyle name="Normal 9 4 2" xfId="190"/>
    <cellStyle name="Normal 9 5" xfId="74"/>
    <cellStyle name="Normal_IN9813 2" xfId="226"/>
    <cellStyle name="Normal_IN9828" xfId="8"/>
    <cellStyle name="Normal_SO02ny 2" xfId="225"/>
    <cellStyle name="Prosent" xfId="2" builtinId="5" customBuiltin="1"/>
    <cellStyle name="Prosent 13" xfId="227"/>
    <cellStyle name="Prosent 2" xfId="4"/>
    <cellStyle name="Prosent 2 2" xfId="24"/>
    <cellStyle name="Prosent 2 2 2" xfId="32"/>
    <cellStyle name="Prosent 2 2 2 2" xfId="141"/>
    <cellStyle name="Prosent 2 2 2 2 2" xfId="212"/>
    <cellStyle name="Prosent 2 2 2 3" xfId="66"/>
    <cellStyle name="Prosent 2 2 2 4" xfId="171"/>
    <cellStyle name="Prosent 2 2 3" xfId="36"/>
    <cellStyle name="Prosent 2 2 3 2" xfId="70"/>
    <cellStyle name="Prosent 2 2 3 3" xfId="175"/>
    <cellStyle name="Prosent 2 2 4" xfId="106"/>
    <cellStyle name="Prosent 2 2 4 2" xfId="191"/>
    <cellStyle name="Prosent 2 2 5" xfId="92"/>
    <cellStyle name="Prosent 2 2 5 2" xfId="137"/>
    <cellStyle name="Prosent 2 2 5 2 2" xfId="208"/>
    <cellStyle name="Prosent 2 2 6" xfId="145"/>
    <cellStyle name="Prosent 2 2 6 2" xfId="216"/>
    <cellStyle name="Prosent 2 2 7" xfId="131"/>
    <cellStyle name="Prosent 2 2 7 2" xfId="202"/>
    <cellStyle name="Prosent 2 2 8" xfId="59"/>
    <cellStyle name="Prosent 2 2 9" xfId="165"/>
    <cellStyle name="Prosent 2 3" xfId="25"/>
    <cellStyle name="Prosent 2 3 2" xfId="49"/>
    <cellStyle name="Prosent 2 3 2 2" xfId="139"/>
    <cellStyle name="Prosent 2 3 2 2 2" xfId="210"/>
    <cellStyle name="Prosent 2 3 2 3" xfId="78"/>
    <cellStyle name="Prosent 2 3 2 4" xfId="180"/>
    <cellStyle name="Prosent 2 3 3" xfId="107"/>
    <cellStyle name="Prosent 2 3 3 2" xfId="192"/>
    <cellStyle name="Prosent 2 3 4" xfId="94"/>
    <cellStyle name="Prosent 2 3 4 2" xfId="126"/>
    <cellStyle name="Prosent 2 3 4 2 2" xfId="197"/>
    <cellStyle name="Prosent 2 3 5" xfId="132"/>
    <cellStyle name="Prosent 2 3 5 2" xfId="203"/>
    <cellStyle name="Prosent 2 3 6" xfId="60"/>
    <cellStyle name="Prosent 2 3 7" xfId="166"/>
    <cellStyle name="Prosent 2 4" xfId="22"/>
    <cellStyle name="Prosent 2 4 2" xfId="51"/>
    <cellStyle name="Prosent 2 4 2 2" xfId="80"/>
    <cellStyle name="Prosent 2 4 2 3" xfId="182"/>
    <cellStyle name="Prosent 2 4 3" xfId="57"/>
    <cellStyle name="Prosent 2 4 4" xfId="163"/>
    <cellStyle name="Prosent 2 5" xfId="29"/>
    <cellStyle name="Prosent 2 5 2" xfId="34"/>
    <cellStyle name="Prosent 2 5 2 2" xfId="68"/>
    <cellStyle name="Prosent 2 5 2 3" xfId="173"/>
    <cellStyle name="Prosent 2 6" xfId="15"/>
    <cellStyle name="Prosent 2 6 2" xfId="124"/>
    <cellStyle name="Prosent 2 6 3" xfId="195"/>
    <cellStyle name="Prosent 2 7" xfId="135"/>
    <cellStyle name="Prosent 2 7 2" xfId="206"/>
    <cellStyle name="Prosent 2 8" xfId="143"/>
    <cellStyle name="Prosent 2 8 2" xfId="214"/>
    <cellStyle name="Prosent 2 9" xfId="129"/>
    <cellStyle name="Prosent 2 9 2" xfId="200"/>
    <cellStyle name="Prosent 3" xfId="12"/>
    <cellStyle name="Prosent 3 2" xfId="47"/>
    <cellStyle name="Prosent 3 2 2" xfId="76"/>
    <cellStyle name="Prosent 3 2 3" xfId="178"/>
    <cellStyle name="Prosent 4" xfId="18"/>
    <cellStyle name="Prosent 5" xfId="28"/>
    <cellStyle name="Prosent 5 2" xfId="149"/>
    <cellStyle name="Prosent 6" xfId="63"/>
    <cellStyle name="Prosent 7" xfId="169"/>
    <cellStyle name="Svein" xfId="5"/>
    <cellStyle name="Svein 2" xfId="13"/>
    <cellStyle name="Svein 3" xfId="97"/>
    <cellStyle name="Tusen[0]" xfId="6"/>
    <cellStyle name="Tusenskille 2" xfId="87"/>
    <cellStyle name="Tusenskille 2 2" xfId="100"/>
    <cellStyle name="Tusenskille 2 3" xfId="98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/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/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/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/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/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95253</xdr:rowOff>
    </xdr:from>
    <xdr:ext cx="2965454" cy="257175"/>
    <xdr:sp macro="" textlink="">
      <xdr:nvSpPr>
        <xdr:cNvPr id="2" name="AutoShape 5"/>
        <xdr:cNvSpPr/>
      </xdr:nvSpPr>
      <xdr:spPr>
        <a:xfrm>
          <a:off x="0" y="2381253"/>
          <a:ext cx="2965454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 - Sum for alle aldersgrupper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6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7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0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1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2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2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3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6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8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4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50" name="Text Box 4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1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7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0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helse%20og%20arbeid/Seksjon%20for%20eldretjenester/Elisabeth%20Boe/Befolkningsfremskrivning/2020/AGL-%20Kriteriebef2020-Med%20tilleggsinfo%20(uten%20kopling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ØR korreksjon befolkning 67+"/>
      <sheetName val=" ETTER korreksjon befolkn 67+"/>
    </sheetNames>
    <sheetDataSet>
      <sheetData sheetId="0">
        <row r="5">
          <cell r="C5">
            <v>962</v>
          </cell>
          <cell r="D5">
            <v>3618</v>
          </cell>
          <cell r="E5">
            <v>3365</v>
          </cell>
          <cell r="F5">
            <v>1056</v>
          </cell>
          <cell r="G5">
            <v>639</v>
          </cell>
          <cell r="H5">
            <v>717</v>
          </cell>
          <cell r="I5">
            <v>3705</v>
          </cell>
          <cell r="J5">
            <v>8350</v>
          </cell>
          <cell r="K5">
            <v>15878</v>
          </cell>
          <cell r="L5">
            <v>8580</v>
          </cell>
          <cell r="M5">
            <v>8299</v>
          </cell>
          <cell r="N5">
            <v>2150</v>
          </cell>
          <cell r="O5">
            <v>665</v>
          </cell>
          <cell r="P5">
            <v>325</v>
          </cell>
          <cell r="Q5">
            <v>200</v>
          </cell>
          <cell r="R5">
            <v>111</v>
          </cell>
          <cell r="S5">
            <v>51</v>
          </cell>
        </row>
        <row r="6">
          <cell r="C6">
            <v>1034</v>
          </cell>
          <cell r="D6">
            <v>3319</v>
          </cell>
          <cell r="E6">
            <v>2864</v>
          </cell>
          <cell r="F6">
            <v>932</v>
          </cell>
          <cell r="G6">
            <v>573</v>
          </cell>
          <cell r="H6">
            <v>691</v>
          </cell>
          <cell r="I6">
            <v>5351</v>
          </cell>
          <cell r="J6">
            <v>11669</v>
          </cell>
          <cell r="K6">
            <v>17430</v>
          </cell>
          <cell r="L6">
            <v>8042</v>
          </cell>
          <cell r="M6">
            <v>7315</v>
          </cell>
          <cell r="N6">
            <v>1864</v>
          </cell>
          <cell r="O6">
            <v>666</v>
          </cell>
          <cell r="P6">
            <v>299</v>
          </cell>
          <cell r="Q6">
            <v>185</v>
          </cell>
          <cell r="R6">
            <v>123</v>
          </cell>
          <cell r="S6">
            <v>66</v>
          </cell>
        </row>
        <row r="7">
          <cell r="C7">
            <v>798</v>
          </cell>
          <cell r="D7">
            <v>2554</v>
          </cell>
          <cell r="E7">
            <v>1921</v>
          </cell>
          <cell r="F7">
            <v>570</v>
          </cell>
          <cell r="G7">
            <v>379</v>
          </cell>
          <cell r="H7">
            <v>420</v>
          </cell>
          <cell r="I7">
            <v>3634</v>
          </cell>
          <cell r="J7">
            <v>8176</v>
          </cell>
          <cell r="K7">
            <v>12551</v>
          </cell>
          <cell r="L7">
            <v>5470</v>
          </cell>
          <cell r="M7">
            <v>5577</v>
          </cell>
          <cell r="N7">
            <v>1722</v>
          </cell>
          <cell r="O7">
            <v>640</v>
          </cell>
          <cell r="P7">
            <v>319</v>
          </cell>
          <cell r="Q7">
            <v>186</v>
          </cell>
          <cell r="R7">
            <v>105</v>
          </cell>
          <cell r="S7">
            <v>67</v>
          </cell>
        </row>
        <row r="8">
          <cell r="C8">
            <v>542</v>
          </cell>
          <cell r="D8">
            <v>1634</v>
          </cell>
          <cell r="E8">
            <v>1641</v>
          </cell>
          <cell r="F8">
            <v>517</v>
          </cell>
          <cell r="G8">
            <v>378</v>
          </cell>
          <cell r="H8">
            <v>455</v>
          </cell>
          <cell r="I8">
            <v>4291</v>
          </cell>
          <cell r="J8">
            <v>7891</v>
          </cell>
          <cell r="K8">
            <v>10040</v>
          </cell>
          <cell r="L8">
            <v>4863</v>
          </cell>
          <cell r="M8">
            <v>5193</v>
          </cell>
          <cell r="N8">
            <v>1579</v>
          </cell>
          <cell r="O8">
            <v>591</v>
          </cell>
          <cell r="P8">
            <v>369</v>
          </cell>
          <cell r="Q8">
            <v>219</v>
          </cell>
          <cell r="R8">
            <v>119</v>
          </cell>
          <cell r="S8">
            <v>94</v>
          </cell>
        </row>
        <row r="9">
          <cell r="C9">
            <v>615</v>
          </cell>
          <cell r="D9">
            <v>2233</v>
          </cell>
          <cell r="E9">
            <v>2345</v>
          </cell>
          <cell r="F9">
            <v>933</v>
          </cell>
          <cell r="G9">
            <v>617</v>
          </cell>
          <cell r="H9">
            <v>767</v>
          </cell>
          <cell r="I9">
            <v>5197</v>
          </cell>
          <cell r="J9">
            <v>9427</v>
          </cell>
          <cell r="K9">
            <v>12034</v>
          </cell>
          <cell r="L9">
            <v>6905</v>
          </cell>
          <cell r="M9">
            <v>10493</v>
          </cell>
          <cell r="N9">
            <v>3911</v>
          </cell>
          <cell r="O9">
            <v>1723</v>
          </cell>
          <cell r="P9">
            <v>1050</v>
          </cell>
          <cell r="Q9">
            <v>578</v>
          </cell>
          <cell r="R9">
            <v>309</v>
          </cell>
          <cell r="S9">
            <v>132</v>
          </cell>
        </row>
        <row r="10">
          <cell r="C10">
            <v>404</v>
          </cell>
          <cell r="D10">
            <v>2084</v>
          </cell>
          <cell r="E10">
            <v>2880</v>
          </cell>
          <cell r="F10">
            <v>1170</v>
          </cell>
          <cell r="G10">
            <v>721</v>
          </cell>
          <cell r="H10">
            <v>681</v>
          </cell>
          <cell r="I10">
            <v>1573</v>
          </cell>
          <cell r="J10">
            <v>2097</v>
          </cell>
          <cell r="K10">
            <v>5093</v>
          </cell>
          <cell r="L10">
            <v>4777</v>
          </cell>
          <cell r="M10">
            <v>6933</v>
          </cell>
          <cell r="N10">
            <v>3048</v>
          </cell>
          <cell r="O10">
            <v>1360</v>
          </cell>
          <cell r="P10">
            <v>810</v>
          </cell>
          <cell r="Q10">
            <v>509</v>
          </cell>
          <cell r="R10">
            <v>312</v>
          </cell>
          <cell r="S10">
            <v>117</v>
          </cell>
        </row>
        <row r="11">
          <cell r="C11">
            <v>669</v>
          </cell>
          <cell r="D11">
            <v>3481</v>
          </cell>
          <cell r="E11">
            <v>4913</v>
          </cell>
          <cell r="F11">
            <v>1929</v>
          </cell>
          <cell r="G11">
            <v>1123</v>
          </cell>
          <cell r="H11">
            <v>1157</v>
          </cell>
          <cell r="I11">
            <v>2588</v>
          </cell>
          <cell r="J11">
            <v>2902</v>
          </cell>
          <cell r="K11">
            <v>7147</v>
          </cell>
          <cell r="L11">
            <v>7380</v>
          </cell>
          <cell r="M11">
            <v>9779</v>
          </cell>
          <cell r="N11">
            <v>4012</v>
          </cell>
          <cell r="O11">
            <v>1630</v>
          </cell>
          <cell r="P11">
            <v>1023</v>
          </cell>
          <cell r="Q11">
            <v>634</v>
          </cell>
          <cell r="R11">
            <v>365</v>
          </cell>
          <cell r="S11">
            <v>126</v>
          </cell>
        </row>
        <row r="12">
          <cell r="C12">
            <v>563</v>
          </cell>
          <cell r="D12">
            <v>3153</v>
          </cell>
          <cell r="E12">
            <v>4874</v>
          </cell>
          <cell r="F12">
            <v>1946</v>
          </cell>
          <cell r="G12">
            <v>1177</v>
          </cell>
          <cell r="H12">
            <v>1214</v>
          </cell>
          <cell r="I12">
            <v>4419</v>
          </cell>
          <cell r="J12">
            <v>4307</v>
          </cell>
          <cell r="K12">
            <v>7553</v>
          </cell>
          <cell r="L12">
            <v>7679</v>
          </cell>
          <cell r="M12">
            <v>9821</v>
          </cell>
          <cell r="N12">
            <v>3203</v>
          </cell>
          <cell r="O12">
            <v>1293</v>
          </cell>
          <cell r="P12">
            <v>866</v>
          </cell>
          <cell r="Q12">
            <v>640</v>
          </cell>
          <cell r="R12">
            <v>334</v>
          </cell>
          <cell r="S12">
            <v>111</v>
          </cell>
        </row>
        <row r="13">
          <cell r="C13">
            <v>481</v>
          </cell>
          <cell r="D13">
            <v>2400</v>
          </cell>
          <cell r="E13">
            <v>3109</v>
          </cell>
          <cell r="F13">
            <v>1170</v>
          </cell>
          <cell r="G13">
            <v>731</v>
          </cell>
          <cell r="H13">
            <v>662</v>
          </cell>
          <cell r="I13">
            <v>1756</v>
          </cell>
          <cell r="J13">
            <v>2801</v>
          </cell>
          <cell r="K13">
            <v>6395</v>
          </cell>
          <cell r="L13">
            <v>5177</v>
          </cell>
          <cell r="M13">
            <v>5498</v>
          </cell>
          <cell r="N13">
            <v>1608</v>
          </cell>
          <cell r="O13">
            <v>645</v>
          </cell>
          <cell r="P13">
            <v>436</v>
          </cell>
          <cell r="Q13">
            <v>307</v>
          </cell>
          <cell r="R13">
            <v>184</v>
          </cell>
          <cell r="S13">
            <v>62</v>
          </cell>
        </row>
        <row r="14">
          <cell r="C14">
            <v>295</v>
          </cell>
          <cell r="D14">
            <v>1675</v>
          </cell>
          <cell r="E14">
            <v>2231</v>
          </cell>
          <cell r="F14">
            <v>959</v>
          </cell>
          <cell r="G14">
            <v>639</v>
          </cell>
          <cell r="H14">
            <v>616</v>
          </cell>
          <cell r="I14">
            <v>1669</v>
          </cell>
          <cell r="J14">
            <v>2088</v>
          </cell>
          <cell r="K14">
            <v>4380</v>
          </cell>
          <cell r="L14">
            <v>4002</v>
          </cell>
          <cell r="M14">
            <v>5771</v>
          </cell>
          <cell r="N14">
            <v>1613</v>
          </cell>
          <cell r="O14">
            <v>714</v>
          </cell>
          <cell r="P14">
            <v>481</v>
          </cell>
          <cell r="Q14">
            <v>341</v>
          </cell>
          <cell r="R14">
            <v>173</v>
          </cell>
          <cell r="S14">
            <v>65</v>
          </cell>
        </row>
        <row r="15">
          <cell r="C15">
            <v>411</v>
          </cell>
          <cell r="D15">
            <v>1997</v>
          </cell>
          <cell r="E15">
            <v>2988</v>
          </cell>
          <cell r="F15">
            <v>1391</v>
          </cell>
          <cell r="G15">
            <v>958</v>
          </cell>
          <cell r="H15">
            <v>977</v>
          </cell>
          <cell r="I15">
            <v>2208</v>
          </cell>
          <cell r="J15">
            <v>2119</v>
          </cell>
          <cell r="K15">
            <v>4581</v>
          </cell>
          <cell r="L15">
            <v>4627</v>
          </cell>
          <cell r="M15">
            <v>6533</v>
          </cell>
          <cell r="N15">
            <v>2233</v>
          </cell>
          <cell r="O15">
            <v>1090</v>
          </cell>
          <cell r="P15">
            <v>629</v>
          </cell>
          <cell r="Q15">
            <v>354</v>
          </cell>
          <cell r="R15">
            <v>165</v>
          </cell>
          <cell r="S15">
            <v>55</v>
          </cell>
        </row>
        <row r="16">
          <cell r="C16">
            <v>627</v>
          </cell>
          <cell r="D16">
            <v>3246</v>
          </cell>
          <cell r="E16">
            <v>4292</v>
          </cell>
          <cell r="F16">
            <v>1659</v>
          </cell>
          <cell r="G16">
            <v>1125</v>
          </cell>
          <cell r="H16">
            <v>1095</v>
          </cell>
          <cell r="I16">
            <v>2797</v>
          </cell>
          <cell r="J16">
            <v>3886</v>
          </cell>
          <cell r="K16">
            <v>8451</v>
          </cell>
          <cell r="L16">
            <v>6981</v>
          </cell>
          <cell r="M16">
            <v>9381</v>
          </cell>
          <cell r="N16">
            <v>3350</v>
          </cell>
          <cell r="O16">
            <v>1309</v>
          </cell>
          <cell r="P16">
            <v>760</v>
          </cell>
          <cell r="Q16">
            <v>527</v>
          </cell>
          <cell r="R16">
            <v>236</v>
          </cell>
          <cell r="S16">
            <v>84</v>
          </cell>
        </row>
        <row r="17">
          <cell r="C17">
            <v>596</v>
          </cell>
          <cell r="D17">
            <v>3275</v>
          </cell>
          <cell r="E17">
            <v>4701</v>
          </cell>
          <cell r="F17">
            <v>1817</v>
          </cell>
          <cell r="G17">
            <v>1063</v>
          </cell>
          <cell r="H17">
            <v>1039</v>
          </cell>
          <cell r="I17">
            <v>2350</v>
          </cell>
          <cell r="J17">
            <v>3287</v>
          </cell>
          <cell r="K17">
            <v>7942</v>
          </cell>
          <cell r="L17">
            <v>7851</v>
          </cell>
          <cell r="M17">
            <v>10169</v>
          </cell>
          <cell r="N17">
            <v>2872</v>
          </cell>
          <cell r="O17">
            <v>1259</v>
          </cell>
          <cell r="P17">
            <v>1125</v>
          </cell>
          <cell r="Q17">
            <v>926</v>
          </cell>
          <cell r="R17">
            <v>433</v>
          </cell>
          <cell r="S17">
            <v>129</v>
          </cell>
        </row>
        <row r="18">
          <cell r="C18">
            <v>592</v>
          </cell>
          <cell r="D18">
            <v>3222</v>
          </cell>
          <cell r="E18">
            <v>4899</v>
          </cell>
          <cell r="F18">
            <v>1938</v>
          </cell>
          <cell r="G18">
            <v>1204</v>
          </cell>
          <cell r="H18">
            <v>1195</v>
          </cell>
          <cell r="I18">
            <v>2663</v>
          </cell>
          <cell r="J18">
            <v>3084</v>
          </cell>
          <cell r="K18">
            <v>7292</v>
          </cell>
          <cell r="L18">
            <v>8056</v>
          </cell>
          <cell r="M18">
            <v>10671</v>
          </cell>
          <cell r="N18">
            <v>3707</v>
          </cell>
          <cell r="O18">
            <v>1557</v>
          </cell>
          <cell r="P18">
            <v>1052</v>
          </cell>
          <cell r="Q18">
            <v>734</v>
          </cell>
          <cell r="R18">
            <v>421</v>
          </cell>
          <cell r="S18">
            <v>172</v>
          </cell>
        </row>
        <row r="19">
          <cell r="C19">
            <v>506</v>
          </cell>
          <cell r="D19">
            <v>2556</v>
          </cell>
          <cell r="E19">
            <v>4025</v>
          </cell>
          <cell r="F19">
            <v>1713</v>
          </cell>
          <cell r="G19">
            <v>1146</v>
          </cell>
          <cell r="H19">
            <v>1085</v>
          </cell>
          <cell r="I19">
            <v>2494</v>
          </cell>
          <cell r="J19">
            <v>2437</v>
          </cell>
          <cell r="K19">
            <v>5815</v>
          </cell>
          <cell r="L19">
            <v>5568</v>
          </cell>
          <cell r="M19">
            <v>8100</v>
          </cell>
          <cell r="N19">
            <v>2211</v>
          </cell>
          <cell r="O19">
            <v>765</v>
          </cell>
          <cell r="P19">
            <v>352</v>
          </cell>
          <cell r="Q19">
            <v>208</v>
          </cell>
          <cell r="R19">
            <v>88</v>
          </cell>
          <cell r="S19">
            <v>42</v>
          </cell>
        </row>
        <row r="20">
          <cell r="C20">
            <v>6</v>
          </cell>
          <cell r="D20">
            <v>86</v>
          </cell>
          <cell r="E20">
            <v>193</v>
          </cell>
          <cell r="F20">
            <v>55</v>
          </cell>
          <cell r="G20">
            <v>25</v>
          </cell>
          <cell r="H20">
            <v>22</v>
          </cell>
          <cell r="I20">
            <v>104</v>
          </cell>
          <cell r="J20">
            <v>195</v>
          </cell>
          <cell r="K20">
            <v>594</v>
          </cell>
          <cell r="L20">
            <v>518</v>
          </cell>
          <cell r="M20">
            <v>459</v>
          </cell>
          <cell r="N20">
            <v>59</v>
          </cell>
          <cell r="O20">
            <v>28</v>
          </cell>
          <cell r="P20">
            <v>18</v>
          </cell>
          <cell r="Q20">
            <v>13</v>
          </cell>
          <cell r="R20">
            <v>7</v>
          </cell>
          <cell r="S20">
            <v>4</v>
          </cell>
        </row>
        <row r="26">
          <cell r="C26">
            <v>4</v>
          </cell>
          <cell r="D26">
            <v>13</v>
          </cell>
          <cell r="E26">
            <v>16</v>
          </cell>
          <cell r="F26">
            <v>6</v>
          </cell>
          <cell r="G26">
            <v>4</v>
          </cell>
          <cell r="H26">
            <v>16</v>
          </cell>
          <cell r="I26">
            <v>316</v>
          </cell>
          <cell r="J26">
            <v>381</v>
          </cell>
          <cell r="K26">
            <v>392</v>
          </cell>
          <cell r="L26">
            <v>139</v>
          </cell>
          <cell r="M26">
            <v>143</v>
          </cell>
          <cell r="N26">
            <v>26</v>
          </cell>
          <cell r="O26">
            <v>6</v>
          </cell>
          <cell r="P26">
            <v>3</v>
          </cell>
          <cell r="Q26">
            <v>2</v>
          </cell>
          <cell r="R26">
            <v>4</v>
          </cell>
          <cell r="S26">
            <v>0</v>
          </cell>
        </row>
        <row r="29">
          <cell r="C29">
            <v>5</v>
          </cell>
          <cell r="D29">
            <v>23</v>
          </cell>
          <cell r="E29">
            <v>61</v>
          </cell>
          <cell r="F29">
            <v>21</v>
          </cell>
          <cell r="G29">
            <v>27</v>
          </cell>
          <cell r="H29">
            <v>15</v>
          </cell>
          <cell r="I29">
            <v>25</v>
          </cell>
          <cell r="J29">
            <v>32</v>
          </cell>
          <cell r="K29">
            <v>77</v>
          </cell>
          <cell r="L29">
            <v>116</v>
          </cell>
          <cell r="M29">
            <v>195</v>
          </cell>
          <cell r="N29">
            <v>55</v>
          </cell>
          <cell r="O29">
            <v>24</v>
          </cell>
          <cell r="P29">
            <v>14</v>
          </cell>
          <cell r="Q29">
            <v>9</v>
          </cell>
          <cell r="R29">
            <v>2</v>
          </cell>
          <cell r="S29">
            <v>0</v>
          </cell>
        </row>
        <row r="30">
          <cell r="C30">
            <v>6</v>
          </cell>
          <cell r="D30">
            <v>49</v>
          </cell>
          <cell r="E30">
            <v>70</v>
          </cell>
          <cell r="F30">
            <v>26</v>
          </cell>
          <cell r="G30">
            <v>15</v>
          </cell>
          <cell r="H30">
            <v>19</v>
          </cell>
          <cell r="I30">
            <v>49</v>
          </cell>
          <cell r="J30">
            <v>39</v>
          </cell>
          <cell r="K30">
            <v>103</v>
          </cell>
          <cell r="L30">
            <v>122</v>
          </cell>
          <cell r="M30">
            <v>240</v>
          </cell>
          <cell r="N30">
            <v>55</v>
          </cell>
          <cell r="O30">
            <v>12</v>
          </cell>
          <cell r="P30">
            <v>12</v>
          </cell>
          <cell r="Q30">
            <v>4</v>
          </cell>
          <cell r="R30">
            <v>5</v>
          </cell>
          <cell r="S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1</v>
          </cell>
          <cell r="L31">
            <v>0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2</v>
          </cell>
          <cell r="G33">
            <v>3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3</v>
          </cell>
          <cell r="M33">
            <v>8</v>
          </cell>
          <cell r="N33">
            <v>3</v>
          </cell>
          <cell r="O33">
            <v>4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2</v>
          </cell>
          <cell r="D34">
            <v>0</v>
          </cell>
          <cell r="E34">
            <v>3</v>
          </cell>
          <cell r="F34">
            <v>0</v>
          </cell>
          <cell r="G34">
            <v>0</v>
          </cell>
          <cell r="H34">
            <v>2</v>
          </cell>
          <cell r="I34">
            <v>1</v>
          </cell>
          <cell r="J34">
            <v>3</v>
          </cell>
          <cell r="K34">
            <v>5</v>
          </cell>
          <cell r="L34">
            <v>13</v>
          </cell>
          <cell r="M34">
            <v>10</v>
          </cell>
          <cell r="N34">
            <v>5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</sheetData>
      <sheetData sheetId="1">
        <row r="5">
          <cell r="U5">
            <v>7</v>
          </cell>
          <cell r="V5">
            <v>-1</v>
          </cell>
          <cell r="W5">
            <v>13</v>
          </cell>
          <cell r="X5">
            <v>7</v>
          </cell>
          <cell r="Y5">
            <v>11</v>
          </cell>
          <cell r="Z5">
            <v>5</v>
          </cell>
        </row>
        <row r="6">
          <cell r="U6">
            <v>3</v>
          </cell>
          <cell r="V6">
            <v>2</v>
          </cell>
          <cell r="W6">
            <v>4</v>
          </cell>
          <cell r="X6">
            <v>-6</v>
          </cell>
          <cell r="Y6">
            <v>-11</v>
          </cell>
          <cell r="Z6">
            <v>-6</v>
          </cell>
        </row>
        <row r="7">
          <cell r="U7">
            <v>-12</v>
          </cell>
          <cell r="V7">
            <v>-6</v>
          </cell>
          <cell r="W7">
            <v>-2</v>
          </cell>
          <cell r="X7">
            <v>-5</v>
          </cell>
          <cell r="Y7">
            <v>-10</v>
          </cell>
          <cell r="Z7">
            <v>-1</v>
          </cell>
        </row>
        <row r="8">
          <cell r="U8">
            <v>-7</v>
          </cell>
          <cell r="V8">
            <v>-8</v>
          </cell>
          <cell r="W8">
            <v>-15</v>
          </cell>
          <cell r="X8">
            <v>-25</v>
          </cell>
          <cell r="Y8">
            <v>-20</v>
          </cell>
          <cell r="Z8">
            <v>-20</v>
          </cell>
        </row>
        <row r="9">
          <cell r="U9">
            <v>6</v>
          </cell>
          <cell r="V9">
            <v>6</v>
          </cell>
          <cell r="W9">
            <v>3</v>
          </cell>
          <cell r="X9">
            <v>5</v>
          </cell>
          <cell r="Y9">
            <v>-7</v>
          </cell>
          <cell r="Z9">
            <v>10</v>
          </cell>
        </row>
        <row r="10">
          <cell r="U10">
            <v>-7</v>
          </cell>
          <cell r="V10">
            <v>-3</v>
          </cell>
          <cell r="W10">
            <v>-7</v>
          </cell>
          <cell r="X10">
            <v>-18</v>
          </cell>
          <cell r="Y10">
            <v>-14</v>
          </cell>
          <cell r="Z10">
            <v>-20</v>
          </cell>
        </row>
        <row r="11">
          <cell r="U11">
            <v>-3</v>
          </cell>
          <cell r="V11">
            <v>7</v>
          </cell>
          <cell r="W11">
            <v>0</v>
          </cell>
          <cell r="X11">
            <v>9</v>
          </cell>
          <cell r="Y11">
            <v>-11</v>
          </cell>
          <cell r="Z11">
            <v>16</v>
          </cell>
        </row>
        <row r="12">
          <cell r="U12">
            <v>8</v>
          </cell>
          <cell r="V12">
            <v>11</v>
          </cell>
          <cell r="W12">
            <v>12</v>
          </cell>
          <cell r="X12">
            <v>5</v>
          </cell>
          <cell r="Y12">
            <v>11</v>
          </cell>
          <cell r="Z12">
            <v>6</v>
          </cell>
        </row>
        <row r="13">
          <cell r="U13">
            <v>4</v>
          </cell>
          <cell r="V13">
            <v>1</v>
          </cell>
          <cell r="W13">
            <v>5</v>
          </cell>
          <cell r="X13">
            <v>25</v>
          </cell>
          <cell r="Y13">
            <v>21</v>
          </cell>
          <cell r="Z13">
            <v>13</v>
          </cell>
        </row>
        <row r="14">
          <cell r="U14">
            <v>-6</v>
          </cell>
          <cell r="V14">
            <v>-4</v>
          </cell>
          <cell r="W14">
            <v>-22</v>
          </cell>
          <cell r="X14">
            <v>-18</v>
          </cell>
          <cell r="Y14">
            <v>-18</v>
          </cell>
          <cell r="Z14">
            <v>-14</v>
          </cell>
        </row>
        <row r="15">
          <cell r="U15">
            <v>-2</v>
          </cell>
          <cell r="V15">
            <v>-9</v>
          </cell>
          <cell r="W15">
            <v>7</v>
          </cell>
          <cell r="X15">
            <v>-17</v>
          </cell>
          <cell r="Y15">
            <v>-21</v>
          </cell>
          <cell r="Z15">
            <v>-15</v>
          </cell>
        </row>
        <row r="16">
          <cell r="U16">
            <v>15</v>
          </cell>
          <cell r="V16">
            <v>8</v>
          </cell>
          <cell r="W16">
            <v>-1</v>
          </cell>
          <cell r="X16">
            <v>-1</v>
          </cell>
          <cell r="Y16">
            <v>3</v>
          </cell>
          <cell r="Z16">
            <v>4</v>
          </cell>
        </row>
        <row r="17">
          <cell r="U17">
            <v>3</v>
          </cell>
          <cell r="V17">
            <v>-4</v>
          </cell>
          <cell r="W17">
            <v>4</v>
          </cell>
          <cell r="X17">
            <v>16</v>
          </cell>
          <cell r="Y17">
            <v>37</v>
          </cell>
          <cell r="Z17">
            <v>15</v>
          </cell>
        </row>
        <row r="18">
          <cell r="U18">
            <v>17</v>
          </cell>
          <cell r="V18">
            <v>16</v>
          </cell>
          <cell r="W18">
            <v>6</v>
          </cell>
          <cell r="X18">
            <v>28</v>
          </cell>
          <cell r="Y18">
            <v>34</v>
          </cell>
          <cell r="Z18">
            <v>14</v>
          </cell>
        </row>
        <row r="19">
          <cell r="U19">
            <v>2</v>
          </cell>
          <cell r="V19">
            <v>0</v>
          </cell>
          <cell r="W19">
            <v>3</v>
          </cell>
          <cell r="X19">
            <v>0</v>
          </cell>
          <cell r="Y19">
            <v>-4</v>
          </cell>
          <cell r="Z19">
            <v>-3</v>
          </cell>
        </row>
        <row r="23">
          <cell r="N23">
            <v>6</v>
          </cell>
          <cell r="O23">
            <v>4</v>
          </cell>
          <cell r="P23">
            <v>4</v>
          </cell>
          <cell r="Q23">
            <v>0</v>
          </cell>
          <cell r="R23">
            <v>0</v>
          </cell>
          <cell r="S23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W200"/>
  <sheetViews>
    <sheetView showGridLines="0" tabSelected="1" zoomScaleNormal="100" workbookViewId="0">
      <selection activeCell="K7" sqref="K7"/>
    </sheetView>
  </sheetViews>
  <sheetFormatPr baseColWidth="10" defaultColWidth="11.4609375" defaultRowHeight="11.6" x14ac:dyDescent="0.3"/>
  <cols>
    <col min="1" max="1" width="4.84375" style="3" customWidth="1"/>
    <col min="2" max="2" width="22" style="1" bestFit="1" customWidth="1"/>
    <col min="3" max="3" width="10.4609375" style="1" customWidth="1"/>
    <col min="4" max="10" width="8.69140625" style="1" customWidth="1"/>
    <col min="11" max="11" width="11.4609375" style="1" customWidth="1"/>
    <col min="12" max="12" width="11.4609375" style="97" customWidth="1"/>
    <col min="13" max="13" width="11.4609375" style="1" customWidth="1"/>
    <col min="14" max="14" width="5.69140625" style="1" customWidth="1"/>
    <col min="15" max="15" width="7" style="1" customWidth="1"/>
    <col min="16" max="16" width="26" style="1" customWidth="1"/>
    <col min="17" max="17" width="13.07421875" style="1" customWidth="1"/>
    <col min="18" max="18" width="11.4609375" style="1" customWidth="1"/>
    <col min="19" max="16384" width="11.4609375" style="1"/>
  </cols>
  <sheetData>
    <row r="1" spans="1:23" x14ac:dyDescent="0.3">
      <c r="A1" s="27" t="s">
        <v>80</v>
      </c>
      <c r="B1" s="28"/>
    </row>
    <row r="2" spans="1:23" x14ac:dyDescent="0.3">
      <c r="A2" s="2" t="s">
        <v>0</v>
      </c>
    </row>
    <row r="4" spans="1:23" ht="14.15" x14ac:dyDescent="0.35">
      <c r="A4" s="29" t="str">
        <f>A14</f>
        <v>Tabell 2-B-1-A1 - Sum personellinnsats innen helsestasjons- og skolehelsetjeneste - timeverk pr. uke</v>
      </c>
      <c r="B4" s="30"/>
      <c r="C4" s="30"/>
      <c r="D4" s="30"/>
      <c r="E4" s="30"/>
      <c r="F4" s="30"/>
      <c r="G4" s="30"/>
      <c r="H4" s="30"/>
      <c r="I4" s="30"/>
      <c r="J4" s="31" t="s">
        <v>92</v>
      </c>
      <c r="K4" s="30"/>
      <c r="L4" s="30"/>
    </row>
    <row r="5" spans="1:23" x14ac:dyDescent="0.3">
      <c r="A5" s="4" t="str">
        <f>A40</f>
        <v>Tabell 2-B-1-A2 - Sum personellinnsats- helsestasjonstjeneste til gravide og barn 0 - 5 år - timeverk pr. uke</v>
      </c>
    </row>
    <row r="6" spans="1:23" x14ac:dyDescent="0.3">
      <c r="A6" s="4" t="str">
        <f>A92</f>
        <v>Tabell 2-B-1-A3 - Sum personellinnsats- skolehelsetjeneste i ungdomstrinnet - timeverk pr. uke</v>
      </c>
    </row>
    <row r="7" spans="1:23" x14ac:dyDescent="0.3">
      <c r="A7" s="4" t="str">
        <f>A118</f>
        <v>Tabell 2-B-1-A4 - Sum personellinnsats- skolehelsetjeneste i videregående skole - timeverk pr. uke</v>
      </c>
    </row>
    <row r="8" spans="1:23" x14ac:dyDescent="0.3">
      <c r="A8" s="4" t="str">
        <f>A147</f>
        <v>Tabell 2-B-1-A5 - Sum personellinnsats- helsestasjon for ungdom - timeverk pr. uke</v>
      </c>
    </row>
    <row r="9" spans="1:23" x14ac:dyDescent="0.3">
      <c r="A9" s="4" t="str">
        <f>A175</f>
        <v>Tabell 2-B-1-A6 - Sum personellinnsats  - ledelse - innen helsestasjons- og skolehelsetjeneste - timeverk pr. uke</v>
      </c>
    </row>
    <row r="10" spans="1:23" x14ac:dyDescent="0.3">
      <c r="A10" s="4" t="str">
        <f>O14</f>
        <v>Tabell 2-B-1-B - Helsestasjon for ungdom</v>
      </c>
      <c r="P10" s="1" t="s">
        <v>77</v>
      </c>
    </row>
    <row r="11" spans="1:23" x14ac:dyDescent="0.3">
      <c r="A11" s="4"/>
      <c r="K11" s="32"/>
      <c r="L11" s="32"/>
    </row>
    <row r="12" spans="1:23" x14ac:dyDescent="0.3">
      <c r="A12" s="4"/>
    </row>
    <row r="13" spans="1:23" x14ac:dyDescent="0.3">
      <c r="A13" s="4"/>
    </row>
    <row r="14" spans="1:23" s="5" customFormat="1" ht="12" thickBot="1" x14ac:dyDescent="0.35">
      <c r="A14" s="33" t="s">
        <v>93</v>
      </c>
      <c r="O14" s="33" t="s">
        <v>94</v>
      </c>
    </row>
    <row r="15" spans="1:23" s="5" customFormat="1" ht="58.3" thickBot="1" x14ac:dyDescent="0.35">
      <c r="A15" s="6" t="s">
        <v>1</v>
      </c>
      <c r="B15" s="7" t="s">
        <v>2</v>
      </c>
      <c r="C15" s="8" t="s">
        <v>95</v>
      </c>
      <c r="D15" s="8" t="s">
        <v>96</v>
      </c>
      <c r="E15" s="8" t="s">
        <v>97</v>
      </c>
      <c r="F15" s="8" t="s">
        <v>98</v>
      </c>
      <c r="G15" s="8" t="s">
        <v>99</v>
      </c>
      <c r="H15" s="9" t="s">
        <v>100</v>
      </c>
      <c r="I15" s="9" t="s">
        <v>101</v>
      </c>
      <c r="J15" s="9" t="s">
        <v>102</v>
      </c>
      <c r="O15" s="6" t="s">
        <v>1</v>
      </c>
      <c r="P15" s="7" t="s">
        <v>2</v>
      </c>
      <c r="Q15" s="24" t="s">
        <v>103</v>
      </c>
      <c r="R15" s="24" t="s">
        <v>104</v>
      </c>
      <c r="W15" s="5" t="s">
        <v>77</v>
      </c>
    </row>
    <row r="16" spans="1:23" ht="12.9" x14ac:dyDescent="0.35">
      <c r="A16" s="10">
        <v>1</v>
      </c>
      <c r="B16" s="11" t="s">
        <v>3</v>
      </c>
      <c r="C16" s="396">
        <f t="shared" ref="C16:J30" si="0">C42+C69+C94+C120+C149+C177</f>
        <v>1410</v>
      </c>
      <c r="D16" s="397">
        <f t="shared" si="0"/>
        <v>300</v>
      </c>
      <c r="E16" s="397">
        <f t="shared" si="0"/>
        <v>69.5</v>
      </c>
      <c r="F16" s="397">
        <f t="shared" si="0"/>
        <v>63</v>
      </c>
      <c r="G16" s="397">
        <f t="shared" si="0"/>
        <v>101.5</v>
      </c>
      <c r="H16" s="398">
        <f t="shared" si="0"/>
        <v>262.25</v>
      </c>
      <c r="I16" s="399">
        <f t="shared" si="0"/>
        <v>2206.25</v>
      </c>
      <c r="J16" s="400">
        <f t="shared" si="0"/>
        <v>0</v>
      </c>
      <c r="O16" s="10">
        <v>1</v>
      </c>
      <c r="P16" s="11" t="s">
        <v>3</v>
      </c>
      <c r="Q16" s="595">
        <v>1250</v>
      </c>
      <c r="R16" s="597">
        <v>870</v>
      </c>
    </row>
    <row r="17" spans="1:21" ht="12.9" x14ac:dyDescent="0.35">
      <c r="A17" s="12">
        <v>2</v>
      </c>
      <c r="B17" s="13" t="s">
        <v>4</v>
      </c>
      <c r="C17" s="401">
        <f t="shared" si="0"/>
        <v>1387.5</v>
      </c>
      <c r="D17" s="402">
        <f t="shared" si="0"/>
        <v>330</v>
      </c>
      <c r="E17" s="402">
        <f t="shared" si="0"/>
        <v>58.12</v>
      </c>
      <c r="F17" s="402">
        <f t="shared" si="0"/>
        <v>252</v>
      </c>
      <c r="G17" s="402">
        <f t="shared" si="0"/>
        <v>0</v>
      </c>
      <c r="H17" s="403">
        <f t="shared" si="0"/>
        <v>131.25</v>
      </c>
      <c r="I17" s="404">
        <f t="shared" si="0"/>
        <v>2158.87</v>
      </c>
      <c r="J17" s="405">
        <f t="shared" si="0"/>
        <v>0</v>
      </c>
      <c r="K17" s="97"/>
      <c r="O17" s="12">
        <v>2</v>
      </c>
      <c r="P17" s="13" t="s">
        <v>4</v>
      </c>
      <c r="Q17" s="598">
        <v>535</v>
      </c>
      <c r="R17" s="599">
        <v>535</v>
      </c>
    </row>
    <row r="18" spans="1:21" ht="12.9" x14ac:dyDescent="0.35">
      <c r="A18" s="12">
        <v>3</v>
      </c>
      <c r="B18" s="13" t="s">
        <v>5</v>
      </c>
      <c r="C18" s="401">
        <f t="shared" si="0"/>
        <v>997.5</v>
      </c>
      <c r="D18" s="402">
        <f t="shared" si="0"/>
        <v>236.25</v>
      </c>
      <c r="E18" s="402">
        <f t="shared" si="0"/>
        <v>65.5</v>
      </c>
      <c r="F18" s="402">
        <f t="shared" si="0"/>
        <v>73</v>
      </c>
      <c r="G18" s="402">
        <f t="shared" si="0"/>
        <v>93.75</v>
      </c>
      <c r="H18" s="403">
        <f t="shared" si="0"/>
        <v>56.25</v>
      </c>
      <c r="I18" s="404">
        <f t="shared" si="0"/>
        <v>1522.25</v>
      </c>
      <c r="J18" s="405">
        <f t="shared" si="0"/>
        <v>150</v>
      </c>
      <c r="K18" s="97"/>
      <c r="O18" s="12">
        <v>3</v>
      </c>
      <c r="P18" s="13" t="s">
        <v>5</v>
      </c>
      <c r="Q18" s="598">
        <v>337</v>
      </c>
      <c r="R18" s="599">
        <v>216</v>
      </c>
    </row>
    <row r="19" spans="1:21" ht="12.9" x14ac:dyDescent="0.35">
      <c r="A19" s="12">
        <v>4</v>
      </c>
      <c r="B19" s="13" t="s">
        <v>6</v>
      </c>
      <c r="C19" s="401">
        <f t="shared" si="0"/>
        <v>951.38</v>
      </c>
      <c r="D19" s="402">
        <f t="shared" si="0"/>
        <v>144.38</v>
      </c>
      <c r="E19" s="402">
        <f t="shared" si="0"/>
        <v>45</v>
      </c>
      <c r="F19" s="402">
        <f t="shared" si="0"/>
        <v>43.2</v>
      </c>
      <c r="G19" s="402">
        <f t="shared" si="0"/>
        <v>127.50999999999999</v>
      </c>
      <c r="H19" s="403">
        <f t="shared" si="0"/>
        <v>75</v>
      </c>
      <c r="I19" s="404">
        <f t="shared" si="0"/>
        <v>1386.4700000000003</v>
      </c>
      <c r="J19" s="405">
        <f t="shared" si="0"/>
        <v>0</v>
      </c>
      <c r="K19" s="97"/>
      <c r="O19" s="12">
        <v>4</v>
      </c>
      <c r="P19" s="13" t="s">
        <v>6</v>
      </c>
      <c r="Q19" s="598">
        <v>1036</v>
      </c>
      <c r="R19" s="599">
        <v>1020</v>
      </c>
    </row>
    <row r="20" spans="1:21" ht="12.9" x14ac:dyDescent="0.35">
      <c r="A20" s="12">
        <v>5</v>
      </c>
      <c r="B20" s="13" t="s">
        <v>7</v>
      </c>
      <c r="C20" s="401">
        <f t="shared" si="0"/>
        <v>982.5</v>
      </c>
      <c r="D20" s="402">
        <f t="shared" si="0"/>
        <v>217.5</v>
      </c>
      <c r="E20" s="402">
        <f t="shared" si="0"/>
        <v>63.75</v>
      </c>
      <c r="F20" s="402">
        <f t="shared" si="0"/>
        <v>144</v>
      </c>
      <c r="G20" s="402">
        <f t="shared" si="0"/>
        <v>119.52</v>
      </c>
      <c r="H20" s="403">
        <f t="shared" si="0"/>
        <v>60</v>
      </c>
      <c r="I20" s="404">
        <f t="shared" si="0"/>
        <v>1587.27</v>
      </c>
      <c r="J20" s="405">
        <f t="shared" si="0"/>
        <v>0</v>
      </c>
      <c r="K20" s="97"/>
      <c r="O20" s="12">
        <v>5</v>
      </c>
      <c r="P20" s="13" t="s">
        <v>7</v>
      </c>
      <c r="Q20" s="598">
        <v>1591</v>
      </c>
      <c r="R20" s="599">
        <v>1049</v>
      </c>
    </row>
    <row r="21" spans="1:21" ht="12.9" x14ac:dyDescent="0.35">
      <c r="A21" s="12">
        <v>6</v>
      </c>
      <c r="B21" s="13" t="s">
        <v>8</v>
      </c>
      <c r="C21" s="401">
        <f t="shared" si="0"/>
        <v>901.71999999999991</v>
      </c>
      <c r="D21" s="402">
        <f t="shared" si="0"/>
        <v>90</v>
      </c>
      <c r="E21" s="402">
        <f t="shared" si="0"/>
        <v>33</v>
      </c>
      <c r="F21" s="402">
        <f t="shared" si="0"/>
        <v>100.8</v>
      </c>
      <c r="G21" s="402">
        <f t="shared" si="0"/>
        <v>37.5</v>
      </c>
      <c r="H21" s="403">
        <f t="shared" si="0"/>
        <v>75</v>
      </c>
      <c r="I21" s="404">
        <f t="shared" si="0"/>
        <v>1238.02</v>
      </c>
      <c r="J21" s="405">
        <f t="shared" si="0"/>
        <v>0</v>
      </c>
      <c r="K21" s="97"/>
      <c r="O21" s="12">
        <v>6</v>
      </c>
      <c r="P21" s="13" t="s">
        <v>8</v>
      </c>
      <c r="Q21" s="598">
        <v>267</v>
      </c>
      <c r="R21" s="599">
        <v>166</v>
      </c>
    </row>
    <row r="22" spans="1:21" ht="12.9" x14ac:dyDescent="0.35">
      <c r="A22" s="12">
        <v>7</v>
      </c>
      <c r="B22" s="13" t="s">
        <v>9</v>
      </c>
      <c r="C22" s="401">
        <f t="shared" si="0"/>
        <v>1023.75</v>
      </c>
      <c r="D22" s="402">
        <f t="shared" si="0"/>
        <v>120</v>
      </c>
      <c r="E22" s="402">
        <f t="shared" si="0"/>
        <v>64.5</v>
      </c>
      <c r="F22" s="402">
        <f t="shared" si="0"/>
        <v>36</v>
      </c>
      <c r="G22" s="402">
        <f t="shared" si="0"/>
        <v>36</v>
      </c>
      <c r="H22" s="403">
        <f t="shared" si="0"/>
        <v>93.75</v>
      </c>
      <c r="I22" s="404">
        <f t="shared" si="0"/>
        <v>1374</v>
      </c>
      <c r="J22" s="405">
        <f t="shared" si="0"/>
        <v>0</v>
      </c>
      <c r="K22" s="97"/>
      <c r="O22" s="12">
        <v>7</v>
      </c>
      <c r="P22" s="13" t="s">
        <v>9</v>
      </c>
      <c r="Q22" s="598">
        <v>785</v>
      </c>
      <c r="R22" s="599">
        <v>410</v>
      </c>
    </row>
    <row r="23" spans="1:21" ht="12.9" x14ac:dyDescent="0.35">
      <c r="A23" s="12">
        <v>8</v>
      </c>
      <c r="B23" s="13" t="s">
        <v>10</v>
      </c>
      <c r="C23" s="401">
        <f t="shared" si="0"/>
        <v>1087.51</v>
      </c>
      <c r="D23" s="402">
        <f t="shared" si="0"/>
        <v>108.75</v>
      </c>
      <c r="E23" s="402">
        <f t="shared" si="0"/>
        <v>45.5</v>
      </c>
      <c r="F23" s="402">
        <f t="shared" si="0"/>
        <v>0</v>
      </c>
      <c r="G23" s="402">
        <f t="shared" si="0"/>
        <v>180</v>
      </c>
      <c r="H23" s="403">
        <f t="shared" si="0"/>
        <v>97.5</v>
      </c>
      <c r="I23" s="404">
        <f t="shared" si="0"/>
        <v>1519.2600000000002</v>
      </c>
      <c r="J23" s="405">
        <f t="shared" si="0"/>
        <v>0</v>
      </c>
      <c r="K23" s="97"/>
      <c r="O23" s="12">
        <v>8</v>
      </c>
      <c r="P23" s="13" t="s">
        <v>10</v>
      </c>
      <c r="Q23" s="598">
        <v>1792</v>
      </c>
      <c r="R23" s="599">
        <v>1072</v>
      </c>
    </row>
    <row r="24" spans="1:21" ht="12.9" x14ac:dyDescent="0.35">
      <c r="A24" s="12">
        <v>9</v>
      </c>
      <c r="B24" s="13" t="s">
        <v>11</v>
      </c>
      <c r="C24" s="401">
        <f t="shared" si="0"/>
        <v>983.50400000000002</v>
      </c>
      <c r="D24" s="402">
        <f t="shared" si="0"/>
        <v>89.4</v>
      </c>
      <c r="E24" s="402">
        <f t="shared" si="0"/>
        <v>48.75</v>
      </c>
      <c r="F24" s="402">
        <f t="shared" si="0"/>
        <v>77</v>
      </c>
      <c r="G24" s="402">
        <f t="shared" si="0"/>
        <v>203</v>
      </c>
      <c r="H24" s="403">
        <f t="shared" si="0"/>
        <v>117.05</v>
      </c>
      <c r="I24" s="404">
        <f t="shared" si="0"/>
        <v>1518.704</v>
      </c>
      <c r="J24" s="405">
        <f t="shared" si="0"/>
        <v>187.5</v>
      </c>
      <c r="K24" s="97"/>
      <c r="O24" s="12">
        <v>9</v>
      </c>
      <c r="P24" s="13" t="s">
        <v>11</v>
      </c>
      <c r="Q24" s="598">
        <v>738</v>
      </c>
      <c r="R24" s="599">
        <v>678</v>
      </c>
      <c r="U24" s="1" t="s">
        <v>77</v>
      </c>
    </row>
    <row r="25" spans="1:21" ht="12.9" x14ac:dyDescent="0.35">
      <c r="A25" s="12">
        <v>10</v>
      </c>
      <c r="B25" s="13" t="s">
        <v>12</v>
      </c>
      <c r="C25" s="401">
        <f t="shared" si="0"/>
        <v>705</v>
      </c>
      <c r="D25" s="402">
        <f t="shared" si="0"/>
        <v>165</v>
      </c>
      <c r="E25" s="402">
        <f t="shared" si="0"/>
        <v>31.5</v>
      </c>
      <c r="F25" s="402">
        <f t="shared" si="0"/>
        <v>10.8</v>
      </c>
      <c r="G25" s="402">
        <f t="shared" si="0"/>
        <v>198.75</v>
      </c>
      <c r="H25" s="403">
        <f t="shared" si="0"/>
        <v>48.75</v>
      </c>
      <c r="I25" s="404">
        <f t="shared" si="0"/>
        <v>1159.8</v>
      </c>
      <c r="J25" s="405">
        <f t="shared" si="0"/>
        <v>95.75</v>
      </c>
      <c r="K25" s="97"/>
      <c r="O25" s="12">
        <v>10</v>
      </c>
      <c r="P25" s="13" t="s">
        <v>12</v>
      </c>
      <c r="Q25" s="598">
        <v>164</v>
      </c>
      <c r="R25" s="599">
        <v>145</v>
      </c>
    </row>
    <row r="26" spans="1:21" ht="12.9" x14ac:dyDescent="0.35">
      <c r="A26" s="12">
        <v>11</v>
      </c>
      <c r="B26" s="13" t="s">
        <v>13</v>
      </c>
      <c r="C26" s="401">
        <f t="shared" si="0"/>
        <v>843.77</v>
      </c>
      <c r="D26" s="402">
        <f t="shared" si="0"/>
        <v>112.5</v>
      </c>
      <c r="E26" s="402">
        <f t="shared" si="0"/>
        <v>71.75</v>
      </c>
      <c r="F26" s="402">
        <f t="shared" si="0"/>
        <v>46.5</v>
      </c>
      <c r="G26" s="402">
        <f t="shared" si="0"/>
        <v>149.75</v>
      </c>
      <c r="H26" s="403">
        <f t="shared" si="0"/>
        <v>109</v>
      </c>
      <c r="I26" s="404">
        <f t="shared" si="0"/>
        <v>1333.27</v>
      </c>
      <c r="J26" s="405">
        <f t="shared" si="0"/>
        <v>0</v>
      </c>
      <c r="K26" s="97"/>
      <c r="O26" s="12">
        <v>11</v>
      </c>
      <c r="P26" s="13" t="s">
        <v>192</v>
      </c>
      <c r="Q26" s="598">
        <v>656</v>
      </c>
      <c r="R26" s="599">
        <v>501</v>
      </c>
    </row>
    <row r="27" spans="1:21" ht="12.9" x14ac:dyDescent="0.35">
      <c r="A27" s="12">
        <v>12</v>
      </c>
      <c r="B27" s="13" t="s">
        <v>14</v>
      </c>
      <c r="C27" s="401">
        <f t="shared" si="0"/>
        <v>1137.9000000000001</v>
      </c>
      <c r="D27" s="402">
        <f t="shared" si="0"/>
        <v>185.5</v>
      </c>
      <c r="E27" s="402">
        <f t="shared" si="0"/>
        <v>73.150000000000006</v>
      </c>
      <c r="F27" s="402">
        <f t="shared" si="0"/>
        <v>54.5</v>
      </c>
      <c r="G27" s="402">
        <f t="shared" si="0"/>
        <v>199.75</v>
      </c>
      <c r="H27" s="403">
        <f t="shared" si="0"/>
        <v>112.47000000000003</v>
      </c>
      <c r="I27" s="404">
        <f t="shared" si="0"/>
        <v>1763.2700000000002</v>
      </c>
      <c r="J27" s="405">
        <f t="shared" si="0"/>
        <v>0</v>
      </c>
      <c r="K27" s="97"/>
      <c r="L27" s="97" t="s">
        <v>220</v>
      </c>
      <c r="O27" s="12">
        <v>12</v>
      </c>
      <c r="P27" s="13" t="s">
        <v>193</v>
      </c>
      <c r="Q27" s="598">
        <v>875</v>
      </c>
      <c r="R27" s="599">
        <v>369</v>
      </c>
    </row>
    <row r="28" spans="1:21" ht="12.9" x14ac:dyDescent="0.35">
      <c r="A28" s="12">
        <v>13</v>
      </c>
      <c r="B28" s="13" t="s">
        <v>15</v>
      </c>
      <c r="C28" s="401">
        <f t="shared" si="0"/>
        <v>1325.75</v>
      </c>
      <c r="D28" s="402">
        <f t="shared" si="0"/>
        <v>168.75</v>
      </c>
      <c r="E28" s="402">
        <f t="shared" si="0"/>
        <v>48.75</v>
      </c>
      <c r="F28" s="402">
        <f t="shared" si="0"/>
        <v>49.28</v>
      </c>
      <c r="G28" s="402">
        <f t="shared" si="0"/>
        <v>0</v>
      </c>
      <c r="H28" s="403">
        <f t="shared" si="0"/>
        <v>71.25</v>
      </c>
      <c r="I28" s="404">
        <f t="shared" si="0"/>
        <v>1663.78</v>
      </c>
      <c r="J28" s="405">
        <f t="shared" si="0"/>
        <v>0</v>
      </c>
      <c r="K28" s="97"/>
      <c r="L28" s="88">
        <v>1950</v>
      </c>
      <c r="O28" s="12">
        <v>13</v>
      </c>
      <c r="P28" s="13" t="s">
        <v>15</v>
      </c>
      <c r="Q28" s="598">
        <v>916</v>
      </c>
      <c r="R28" s="599">
        <v>378</v>
      </c>
    </row>
    <row r="29" spans="1:21" ht="12.9" x14ac:dyDescent="0.35">
      <c r="A29" s="12">
        <v>14</v>
      </c>
      <c r="B29" s="13" t="s">
        <v>16</v>
      </c>
      <c r="C29" s="401">
        <f t="shared" si="0"/>
        <v>1338.75</v>
      </c>
      <c r="D29" s="402">
        <f t="shared" si="0"/>
        <v>153.75</v>
      </c>
      <c r="E29" s="402">
        <f t="shared" si="0"/>
        <v>48</v>
      </c>
      <c r="F29" s="402">
        <f t="shared" si="0"/>
        <v>72</v>
      </c>
      <c r="G29" s="402">
        <f t="shared" si="0"/>
        <v>195</v>
      </c>
      <c r="H29" s="403">
        <f t="shared" si="0"/>
        <v>131.25</v>
      </c>
      <c r="I29" s="404">
        <f t="shared" si="0"/>
        <v>1938.75</v>
      </c>
      <c r="J29" s="405">
        <f t="shared" si="0"/>
        <v>0</v>
      </c>
      <c r="K29" s="97"/>
      <c r="O29" s="12">
        <v>14</v>
      </c>
      <c r="P29" s="13" t="s">
        <v>16</v>
      </c>
      <c r="Q29" s="598">
        <v>1277</v>
      </c>
      <c r="R29" s="599">
        <v>560</v>
      </c>
    </row>
    <row r="30" spans="1:21" ht="13.3" thickBot="1" x14ac:dyDescent="0.4">
      <c r="A30" s="14">
        <v>15</v>
      </c>
      <c r="B30" s="15" t="s">
        <v>17</v>
      </c>
      <c r="C30" s="406">
        <f t="shared" si="0"/>
        <v>1177.5</v>
      </c>
      <c r="D30" s="407">
        <f t="shared" si="0"/>
        <v>169</v>
      </c>
      <c r="E30" s="407">
        <f t="shared" si="0"/>
        <v>63</v>
      </c>
      <c r="F30" s="407">
        <f t="shared" si="0"/>
        <v>126</v>
      </c>
      <c r="G30" s="407">
        <f t="shared" si="0"/>
        <v>0</v>
      </c>
      <c r="H30" s="408">
        <f t="shared" si="0"/>
        <v>146</v>
      </c>
      <c r="I30" s="409">
        <f t="shared" si="0"/>
        <v>1681.5</v>
      </c>
      <c r="J30" s="410">
        <f t="shared" si="0"/>
        <v>0</v>
      </c>
      <c r="K30" s="97"/>
      <c r="L30" s="97" t="s">
        <v>223</v>
      </c>
      <c r="M30" s="1" t="s">
        <v>222</v>
      </c>
      <c r="O30" s="14">
        <v>15</v>
      </c>
      <c r="P30" s="15" t="s">
        <v>17</v>
      </c>
      <c r="Q30" s="600">
        <v>354</v>
      </c>
      <c r="R30" s="602">
        <v>193</v>
      </c>
    </row>
    <row r="31" spans="1:21" s="16" customFormat="1" x14ac:dyDescent="0.3">
      <c r="A31" s="39"/>
      <c r="B31" s="345" t="s">
        <v>218</v>
      </c>
      <c r="C31" s="265">
        <f t="shared" ref="C31:J31" si="1">SUM(C16:C30)</f>
        <v>16254.034000000001</v>
      </c>
      <c r="D31" s="41">
        <f t="shared" si="1"/>
        <v>2590.7800000000002</v>
      </c>
      <c r="E31" s="41">
        <f t="shared" si="1"/>
        <v>829.77</v>
      </c>
      <c r="F31" s="41">
        <f t="shared" si="1"/>
        <v>1148.08</v>
      </c>
      <c r="G31" s="41">
        <f t="shared" si="1"/>
        <v>1642.03</v>
      </c>
      <c r="H31" s="42">
        <f t="shared" si="1"/>
        <v>1586.77</v>
      </c>
      <c r="I31" s="350">
        <f t="shared" si="1"/>
        <v>24051.464</v>
      </c>
      <c r="J31" s="266">
        <f t="shared" si="1"/>
        <v>433.25</v>
      </c>
      <c r="K31" s="495"/>
      <c r="L31" s="16">
        <f>I31*52</f>
        <v>1250676.128</v>
      </c>
      <c r="M31" s="16">
        <f>L31/L28</f>
        <v>641.37237333333337</v>
      </c>
      <c r="O31" s="39"/>
      <c r="P31" s="345" t="s">
        <v>218</v>
      </c>
      <c r="Q31" s="436">
        <f>SUM(Q16:Q30)</f>
        <v>12573</v>
      </c>
      <c r="R31" s="593">
        <f>SUM(R16:R30)</f>
        <v>8162</v>
      </c>
    </row>
    <row r="32" spans="1:21" s="97" customFormat="1" x14ac:dyDescent="0.3">
      <c r="A32" s="127"/>
      <c r="B32" s="346" t="s">
        <v>202</v>
      </c>
      <c r="C32" s="290">
        <v>14456.32</v>
      </c>
      <c r="D32" s="129">
        <v>2173.13</v>
      </c>
      <c r="E32" s="129">
        <v>811.24</v>
      </c>
      <c r="F32" s="129">
        <v>1225.8</v>
      </c>
      <c r="G32" s="129">
        <v>1256.0999999999999</v>
      </c>
      <c r="H32" s="130">
        <v>1452.75</v>
      </c>
      <c r="I32" s="351">
        <v>21375.339999999997</v>
      </c>
      <c r="J32" s="348">
        <v>557</v>
      </c>
      <c r="K32" s="496"/>
      <c r="L32" s="88">
        <f t="shared" ref="L32:L33" si="2">I32*52</f>
        <v>1111517.6799999997</v>
      </c>
      <c r="M32" s="88">
        <f>L32/L28</f>
        <v>570.00906666666651</v>
      </c>
      <c r="O32" s="127"/>
      <c r="P32" s="346" t="s">
        <v>202</v>
      </c>
      <c r="Q32" s="290">
        <v>14068</v>
      </c>
      <c r="R32" s="130">
        <v>10954</v>
      </c>
    </row>
    <row r="33" spans="1:20" s="97" customFormat="1" x14ac:dyDescent="0.3">
      <c r="A33" s="127"/>
      <c r="B33" s="346" t="s">
        <v>197</v>
      </c>
      <c r="C33" s="290">
        <v>13361.51</v>
      </c>
      <c r="D33" s="129">
        <v>1811.125</v>
      </c>
      <c r="E33" s="129">
        <v>758.65</v>
      </c>
      <c r="F33" s="129">
        <v>918.5</v>
      </c>
      <c r="G33" s="129">
        <v>971.77</v>
      </c>
      <c r="H33" s="130">
        <v>1570.4</v>
      </c>
      <c r="I33" s="351">
        <v>19391.954999999998</v>
      </c>
      <c r="J33" s="348">
        <v>752</v>
      </c>
      <c r="L33" s="88">
        <f t="shared" si="2"/>
        <v>1008381.6599999999</v>
      </c>
      <c r="M33" s="88">
        <f>L33/L28</f>
        <v>517.11879999999996</v>
      </c>
      <c r="O33" s="127"/>
      <c r="P33" s="346" t="s">
        <v>197</v>
      </c>
      <c r="Q33" s="290">
        <v>12795</v>
      </c>
      <c r="R33" s="130">
        <v>9167</v>
      </c>
    </row>
    <row r="34" spans="1:20" s="97" customFormat="1" x14ac:dyDescent="0.3">
      <c r="A34" s="127"/>
      <c r="B34" s="346" t="s">
        <v>190</v>
      </c>
      <c r="C34" s="290">
        <v>11555.7</v>
      </c>
      <c r="D34" s="129">
        <v>1374.37</v>
      </c>
      <c r="E34" s="129">
        <v>741.37</v>
      </c>
      <c r="F34" s="129">
        <v>921.55</v>
      </c>
      <c r="G34" s="129">
        <v>923.96</v>
      </c>
      <c r="H34" s="130">
        <v>1600.15</v>
      </c>
      <c r="I34" s="351">
        <v>17117.100000000002</v>
      </c>
      <c r="J34" s="348">
        <v>875.76</v>
      </c>
      <c r="O34" s="127"/>
      <c r="P34" s="346" t="s">
        <v>190</v>
      </c>
      <c r="Q34" s="290">
        <v>9153</v>
      </c>
      <c r="R34" s="130">
        <v>5586</v>
      </c>
    </row>
    <row r="35" spans="1:20" s="97" customFormat="1" x14ac:dyDescent="0.3">
      <c r="A35" s="127"/>
      <c r="B35" s="346" t="s">
        <v>183</v>
      </c>
      <c r="C35" s="290">
        <v>10319</v>
      </c>
      <c r="D35" s="129">
        <v>1069.9749999999999</v>
      </c>
      <c r="E35" s="129">
        <v>727</v>
      </c>
      <c r="F35" s="129">
        <v>724.19</v>
      </c>
      <c r="G35" s="129">
        <v>577.75</v>
      </c>
      <c r="H35" s="130">
        <v>1582.3</v>
      </c>
      <c r="I35" s="351">
        <v>15000.215</v>
      </c>
      <c r="J35" s="348">
        <v>823.25</v>
      </c>
      <c r="O35" s="127"/>
      <c r="P35" s="346" t="s">
        <v>183</v>
      </c>
      <c r="Q35" s="290">
        <v>7269</v>
      </c>
      <c r="R35" s="130">
        <v>4045</v>
      </c>
    </row>
    <row r="36" spans="1:20" s="97" customFormat="1" x14ac:dyDescent="0.3">
      <c r="A36" s="127"/>
      <c r="B36" s="346" t="s">
        <v>152</v>
      </c>
      <c r="C36" s="290">
        <v>9992.5600000000013</v>
      </c>
      <c r="D36" s="129">
        <v>1105.8</v>
      </c>
      <c r="E36" s="129">
        <v>726.15</v>
      </c>
      <c r="F36" s="129">
        <v>566.71</v>
      </c>
      <c r="G36" s="129">
        <v>480.49</v>
      </c>
      <c r="H36" s="130">
        <v>1687.83</v>
      </c>
      <c r="I36" s="351">
        <v>14559.539999999999</v>
      </c>
      <c r="J36" s="348">
        <v>740.74</v>
      </c>
      <c r="O36" s="127"/>
      <c r="P36" s="346" t="s">
        <v>152</v>
      </c>
      <c r="Q36" s="290">
        <v>8395</v>
      </c>
      <c r="R36" s="130">
        <v>4446</v>
      </c>
    </row>
    <row r="37" spans="1:20" s="97" customFormat="1" ht="12" thickBot="1" x14ac:dyDescent="0.35">
      <c r="A37" s="343"/>
      <c r="B37" s="347" t="s">
        <v>79</v>
      </c>
      <c r="C37" s="291">
        <v>8970.380000000001</v>
      </c>
      <c r="D37" s="292">
        <v>1072.25</v>
      </c>
      <c r="E37" s="292">
        <v>714.85</v>
      </c>
      <c r="F37" s="292">
        <v>587.79</v>
      </c>
      <c r="G37" s="292">
        <v>483.89</v>
      </c>
      <c r="H37" s="293">
        <v>1748.38</v>
      </c>
      <c r="I37" s="352">
        <v>13577.54</v>
      </c>
      <c r="J37" s="349">
        <v>867.15</v>
      </c>
      <c r="O37" s="343"/>
      <c r="P37" s="347" t="s">
        <v>79</v>
      </c>
      <c r="Q37" s="291">
        <v>10091</v>
      </c>
      <c r="R37" s="293">
        <v>5919</v>
      </c>
    </row>
    <row r="38" spans="1:20" s="88" customFormat="1" x14ac:dyDescent="0.3">
      <c r="A38" s="34" t="s">
        <v>105</v>
      </c>
      <c r="B38" s="132"/>
      <c r="C38" s="133"/>
      <c r="D38" s="133"/>
      <c r="E38" s="133"/>
      <c r="F38" s="133"/>
      <c r="G38" s="133"/>
      <c r="H38" s="133"/>
      <c r="I38" s="133"/>
      <c r="J38" s="133"/>
      <c r="N38" s="131"/>
      <c r="O38" s="395" t="s">
        <v>194</v>
      </c>
      <c r="P38" s="133"/>
      <c r="Q38" s="133"/>
    </row>
    <row r="39" spans="1:20" s="88" customFormat="1" x14ac:dyDescent="0.3">
      <c r="A39" s="34" t="s">
        <v>106</v>
      </c>
      <c r="B39" s="132"/>
      <c r="C39" s="133"/>
      <c r="D39" s="133"/>
      <c r="E39" s="133"/>
      <c r="F39" s="133"/>
      <c r="G39" s="133"/>
      <c r="H39" s="133"/>
      <c r="I39" s="133"/>
      <c r="J39" s="133"/>
      <c r="N39" s="131"/>
      <c r="O39" s="132"/>
      <c r="P39" s="133"/>
      <c r="Q39" s="133"/>
    </row>
    <row r="40" spans="1:20" s="5" customFormat="1" ht="26.25" customHeight="1" thickBot="1" x14ac:dyDescent="0.35">
      <c r="A40" s="33" t="s">
        <v>107</v>
      </c>
      <c r="N40" s="1"/>
      <c r="O40" s="1"/>
      <c r="P40" s="1"/>
      <c r="Q40" s="1"/>
      <c r="R40" s="1"/>
      <c r="S40" s="1"/>
      <c r="T40" s="1"/>
    </row>
    <row r="41" spans="1:20" s="5" customFormat="1" ht="78.75" customHeight="1" thickBot="1" x14ac:dyDescent="0.35">
      <c r="A41" s="6" t="s">
        <v>1</v>
      </c>
      <c r="B41" s="7" t="s">
        <v>2</v>
      </c>
      <c r="C41" s="8" t="s">
        <v>95</v>
      </c>
      <c r="D41" s="8" t="s">
        <v>96</v>
      </c>
      <c r="E41" s="8" t="s">
        <v>97</v>
      </c>
      <c r="F41" s="8" t="s">
        <v>98</v>
      </c>
      <c r="G41" s="8" t="s">
        <v>99</v>
      </c>
      <c r="H41" s="9" t="s">
        <v>100</v>
      </c>
      <c r="I41" s="35" t="s">
        <v>101</v>
      </c>
      <c r="J41" s="9" t="s">
        <v>102</v>
      </c>
      <c r="N41" s="1"/>
      <c r="O41" s="1"/>
      <c r="P41" s="1"/>
      <c r="Q41" s="1"/>
      <c r="R41" s="1"/>
      <c r="S41" s="1"/>
      <c r="T41" s="1"/>
    </row>
    <row r="42" spans="1:20" ht="12.9" customHeight="1" x14ac:dyDescent="0.35">
      <c r="A42" s="10">
        <v>1</v>
      </c>
      <c r="B42" s="11" t="s">
        <v>3</v>
      </c>
      <c r="C42" s="595">
        <v>663.75</v>
      </c>
      <c r="D42" s="596">
        <v>300</v>
      </c>
      <c r="E42" s="596">
        <v>49.5</v>
      </c>
      <c r="F42" s="596">
        <v>41.4</v>
      </c>
      <c r="G42" s="596">
        <v>37.5</v>
      </c>
      <c r="H42" s="597">
        <v>212.25</v>
      </c>
      <c r="I42" s="603">
        <f t="shared" ref="I42:I56" si="3">SUM(C42:H42)</f>
        <v>1304.4000000000001</v>
      </c>
      <c r="J42" s="606">
        <v>0</v>
      </c>
    </row>
    <row r="43" spans="1:20" ht="12.9" customHeight="1" x14ac:dyDescent="0.35">
      <c r="A43" s="12">
        <v>2</v>
      </c>
      <c r="B43" s="13" t="s">
        <v>4</v>
      </c>
      <c r="C43" s="598">
        <v>787.5</v>
      </c>
      <c r="D43" s="594">
        <v>307.5</v>
      </c>
      <c r="E43" s="594">
        <v>45</v>
      </c>
      <c r="F43" s="594">
        <v>119</v>
      </c>
      <c r="G43" s="594">
        <v>0</v>
      </c>
      <c r="H43" s="599">
        <v>131.25</v>
      </c>
      <c r="I43" s="604">
        <f t="shared" si="3"/>
        <v>1390.25</v>
      </c>
      <c r="J43" s="607">
        <v>0</v>
      </c>
    </row>
    <row r="44" spans="1:20" ht="12.9" x14ac:dyDescent="0.35">
      <c r="A44" s="12">
        <v>3</v>
      </c>
      <c r="B44" s="13" t="s">
        <v>5</v>
      </c>
      <c r="C44" s="598">
        <v>648.75</v>
      </c>
      <c r="D44" s="594">
        <v>236.25</v>
      </c>
      <c r="E44" s="594">
        <v>50</v>
      </c>
      <c r="F44" s="594">
        <v>48</v>
      </c>
      <c r="G44" s="594">
        <v>75</v>
      </c>
      <c r="H44" s="599">
        <v>56.25</v>
      </c>
      <c r="I44" s="604">
        <f t="shared" si="3"/>
        <v>1114.25</v>
      </c>
      <c r="J44" s="607">
        <v>112.5</v>
      </c>
    </row>
    <row r="45" spans="1:20" ht="12.9" x14ac:dyDescent="0.35">
      <c r="A45" s="12">
        <v>4</v>
      </c>
      <c r="B45" s="13" t="s">
        <v>6</v>
      </c>
      <c r="C45" s="598">
        <v>428.25</v>
      </c>
      <c r="D45" s="594">
        <v>142.5</v>
      </c>
      <c r="E45" s="594">
        <v>30</v>
      </c>
      <c r="F45" s="594">
        <v>7.2</v>
      </c>
      <c r="G45" s="594">
        <v>37.5</v>
      </c>
      <c r="H45" s="599">
        <v>60</v>
      </c>
      <c r="I45" s="604">
        <f t="shared" si="3"/>
        <v>705.45</v>
      </c>
      <c r="J45" s="607">
        <v>0</v>
      </c>
    </row>
    <row r="46" spans="1:20" ht="12.9" x14ac:dyDescent="0.35">
      <c r="A46" s="12">
        <v>5</v>
      </c>
      <c r="B46" s="13" t="s">
        <v>7</v>
      </c>
      <c r="C46" s="598">
        <v>412.5</v>
      </c>
      <c r="D46" s="594">
        <v>206.25</v>
      </c>
      <c r="E46" s="594">
        <v>45</v>
      </c>
      <c r="F46" s="594">
        <v>72</v>
      </c>
      <c r="G46" s="594">
        <v>46.88</v>
      </c>
      <c r="H46" s="599">
        <v>56.25</v>
      </c>
      <c r="I46" s="604">
        <f t="shared" si="3"/>
        <v>838.88</v>
      </c>
      <c r="J46" s="607">
        <v>0</v>
      </c>
    </row>
    <row r="47" spans="1:20" ht="12.9" x14ac:dyDescent="0.35">
      <c r="A47" s="12">
        <v>6</v>
      </c>
      <c r="B47" s="13" t="s">
        <v>8</v>
      </c>
      <c r="C47" s="598">
        <v>327.37</v>
      </c>
      <c r="D47" s="594">
        <v>90</v>
      </c>
      <c r="E47" s="594">
        <v>30</v>
      </c>
      <c r="F47" s="594">
        <v>50.4</v>
      </c>
      <c r="G47" s="594">
        <v>0</v>
      </c>
      <c r="H47" s="599">
        <v>75</v>
      </c>
      <c r="I47" s="604">
        <f t="shared" si="3"/>
        <v>572.77</v>
      </c>
      <c r="J47" s="607">
        <v>0</v>
      </c>
    </row>
    <row r="48" spans="1:20" ht="12.9" x14ac:dyDescent="0.35">
      <c r="A48" s="12">
        <v>7</v>
      </c>
      <c r="B48" s="13" t="s">
        <v>9</v>
      </c>
      <c r="C48" s="598">
        <v>360</v>
      </c>
      <c r="D48" s="594">
        <v>120</v>
      </c>
      <c r="E48" s="594">
        <v>58.5</v>
      </c>
      <c r="F48" s="594">
        <v>18</v>
      </c>
      <c r="G48" s="594">
        <v>18</v>
      </c>
      <c r="H48" s="599">
        <v>93.75</v>
      </c>
      <c r="I48" s="604">
        <f t="shared" si="3"/>
        <v>668.25</v>
      </c>
      <c r="J48" s="607">
        <v>0</v>
      </c>
    </row>
    <row r="49" spans="1:16" ht="12.9" x14ac:dyDescent="0.35">
      <c r="A49" s="12">
        <v>8</v>
      </c>
      <c r="B49" s="13" t="s">
        <v>10</v>
      </c>
      <c r="C49" s="598">
        <v>363.75</v>
      </c>
      <c r="D49" s="594">
        <v>105</v>
      </c>
      <c r="E49" s="594">
        <v>37.5</v>
      </c>
      <c r="F49" s="594">
        <v>0</v>
      </c>
      <c r="G49" s="594">
        <v>67.5</v>
      </c>
      <c r="H49" s="599">
        <v>97.5</v>
      </c>
      <c r="I49" s="604">
        <f t="shared" si="3"/>
        <v>671.25</v>
      </c>
      <c r="J49" s="607">
        <v>0</v>
      </c>
    </row>
    <row r="50" spans="1:16" ht="12.9" x14ac:dyDescent="0.35">
      <c r="A50" s="12">
        <v>9</v>
      </c>
      <c r="B50" s="13" t="s">
        <v>11</v>
      </c>
      <c r="C50" s="598">
        <v>468.75</v>
      </c>
      <c r="D50" s="594">
        <v>84.4</v>
      </c>
      <c r="E50" s="594">
        <v>25.75</v>
      </c>
      <c r="F50" s="594">
        <v>72</v>
      </c>
      <c r="G50" s="594">
        <v>30</v>
      </c>
      <c r="H50" s="599">
        <v>112.05</v>
      </c>
      <c r="I50" s="604">
        <f t="shared" si="3"/>
        <v>792.94999999999993</v>
      </c>
      <c r="J50" s="607">
        <v>93.75</v>
      </c>
      <c r="P50" s="1" t="s">
        <v>77</v>
      </c>
    </row>
    <row r="51" spans="1:16" ht="12.9" x14ac:dyDescent="0.35">
      <c r="A51" s="12">
        <v>10</v>
      </c>
      <c r="B51" s="13" t="s">
        <v>12</v>
      </c>
      <c r="C51" s="598">
        <v>356.25</v>
      </c>
      <c r="D51" s="594">
        <v>164</v>
      </c>
      <c r="E51" s="594">
        <v>24</v>
      </c>
      <c r="F51" s="594">
        <v>0</v>
      </c>
      <c r="G51" s="594">
        <v>86.25</v>
      </c>
      <c r="H51" s="599">
        <v>48.75</v>
      </c>
      <c r="I51" s="604">
        <f t="shared" si="3"/>
        <v>679.25</v>
      </c>
      <c r="J51" s="607">
        <v>48.75</v>
      </c>
    </row>
    <row r="52" spans="1:16" ht="12.9" x14ac:dyDescent="0.35">
      <c r="A52" s="12">
        <v>11</v>
      </c>
      <c r="B52" s="13" t="s">
        <v>13</v>
      </c>
      <c r="C52" s="598">
        <v>301.89999999999998</v>
      </c>
      <c r="D52" s="594">
        <v>112.5</v>
      </c>
      <c r="E52" s="594">
        <v>41.25</v>
      </c>
      <c r="F52" s="594">
        <v>8</v>
      </c>
      <c r="G52" s="594">
        <v>47.5</v>
      </c>
      <c r="H52" s="599">
        <v>105</v>
      </c>
      <c r="I52" s="604">
        <f t="shared" si="3"/>
        <v>616.15</v>
      </c>
      <c r="J52" s="607">
        <v>0</v>
      </c>
    </row>
    <row r="53" spans="1:16" ht="12.9" x14ac:dyDescent="0.35">
      <c r="A53" s="12">
        <v>12</v>
      </c>
      <c r="B53" s="13" t="s">
        <v>14</v>
      </c>
      <c r="C53" s="598">
        <v>588.75</v>
      </c>
      <c r="D53" s="594">
        <v>181.75</v>
      </c>
      <c r="E53" s="594">
        <v>52.5</v>
      </c>
      <c r="F53" s="594">
        <v>18.5</v>
      </c>
      <c r="G53" s="594">
        <v>71</v>
      </c>
      <c r="H53" s="599">
        <v>93.75</v>
      </c>
      <c r="I53" s="604">
        <f t="shared" si="3"/>
        <v>1006.25</v>
      </c>
      <c r="J53" s="607">
        <v>0</v>
      </c>
    </row>
    <row r="54" spans="1:16" ht="12.9" x14ac:dyDescent="0.35">
      <c r="A54" s="12">
        <v>13</v>
      </c>
      <c r="B54" s="13" t="s">
        <v>15</v>
      </c>
      <c r="C54" s="598">
        <v>517.5</v>
      </c>
      <c r="D54" s="594">
        <v>168.75</v>
      </c>
      <c r="E54" s="594">
        <v>48.75</v>
      </c>
      <c r="F54" s="594">
        <v>24.48</v>
      </c>
      <c r="G54" s="594">
        <v>0</v>
      </c>
      <c r="H54" s="599">
        <v>71.25</v>
      </c>
      <c r="I54" s="604">
        <f t="shared" si="3"/>
        <v>830.73</v>
      </c>
      <c r="J54" s="607">
        <v>0</v>
      </c>
    </row>
    <row r="55" spans="1:16" ht="12.9" x14ac:dyDescent="0.35">
      <c r="A55" s="12">
        <v>14</v>
      </c>
      <c r="B55" s="13" t="s">
        <v>16</v>
      </c>
      <c r="C55" s="598">
        <v>453.75</v>
      </c>
      <c r="D55" s="594">
        <v>146.25</v>
      </c>
      <c r="E55" s="594">
        <v>37.5</v>
      </c>
      <c r="F55" s="594">
        <v>72</v>
      </c>
      <c r="G55" s="594">
        <v>52.5</v>
      </c>
      <c r="H55" s="599">
        <v>131.25</v>
      </c>
      <c r="I55" s="604">
        <f t="shared" si="3"/>
        <v>893.25</v>
      </c>
      <c r="J55" s="607">
        <v>0</v>
      </c>
    </row>
    <row r="56" spans="1:16" ht="13.3" thickBot="1" x14ac:dyDescent="0.4">
      <c r="A56" s="14">
        <v>15</v>
      </c>
      <c r="B56" s="15" t="s">
        <v>17</v>
      </c>
      <c r="C56" s="600">
        <v>409</v>
      </c>
      <c r="D56" s="601">
        <v>167</v>
      </c>
      <c r="E56" s="601">
        <v>45</v>
      </c>
      <c r="F56" s="601">
        <v>126</v>
      </c>
      <c r="G56" s="601">
        <v>0</v>
      </c>
      <c r="H56" s="602">
        <v>143</v>
      </c>
      <c r="I56" s="605">
        <f t="shared" si="3"/>
        <v>890</v>
      </c>
      <c r="J56" s="608">
        <v>0</v>
      </c>
      <c r="L56" s="97" t="s">
        <v>221</v>
      </c>
      <c r="M56" s="97" t="s">
        <v>222</v>
      </c>
    </row>
    <row r="57" spans="1:16" s="16" customFormat="1" x14ac:dyDescent="0.3">
      <c r="A57" s="39"/>
      <c r="B57" s="345" t="s">
        <v>218</v>
      </c>
      <c r="C57" s="436">
        <f t="shared" ref="C57:J57" si="4">SUM(C42:C56)</f>
        <v>7087.7699999999995</v>
      </c>
      <c r="D57" s="592">
        <f t="shared" si="4"/>
        <v>2532.15</v>
      </c>
      <c r="E57" s="592">
        <f t="shared" si="4"/>
        <v>620.25</v>
      </c>
      <c r="F57" s="592">
        <f t="shared" si="4"/>
        <v>676.98</v>
      </c>
      <c r="G57" s="592">
        <f t="shared" si="4"/>
        <v>569.63</v>
      </c>
      <c r="H57" s="593">
        <f t="shared" si="4"/>
        <v>1487.3</v>
      </c>
      <c r="I57" s="350">
        <f t="shared" si="4"/>
        <v>12974.08</v>
      </c>
      <c r="J57" s="451">
        <f t="shared" si="4"/>
        <v>255</v>
      </c>
      <c r="K57" s="495"/>
      <c r="L57" s="88">
        <f>I57*52</f>
        <v>674652.16000000003</v>
      </c>
      <c r="M57" s="88">
        <f>L57/1950</f>
        <v>345.9754666666667</v>
      </c>
    </row>
    <row r="58" spans="1:16" s="97" customFormat="1" x14ac:dyDescent="0.3">
      <c r="A58" s="127"/>
      <c r="B58" s="346" t="s">
        <v>202</v>
      </c>
      <c r="C58" s="290">
        <v>6494.61</v>
      </c>
      <c r="D58" s="129">
        <v>2137.38</v>
      </c>
      <c r="E58" s="129">
        <v>628.5</v>
      </c>
      <c r="F58" s="129">
        <v>675.3</v>
      </c>
      <c r="G58" s="129">
        <v>403.75</v>
      </c>
      <c r="H58" s="130">
        <v>1356.25</v>
      </c>
      <c r="I58" s="351">
        <v>11695.789999999999</v>
      </c>
      <c r="J58" s="348">
        <v>285</v>
      </c>
      <c r="K58" s="496"/>
      <c r="L58" s="496"/>
    </row>
    <row r="59" spans="1:16" s="97" customFormat="1" x14ac:dyDescent="0.3">
      <c r="A59" s="127"/>
      <c r="B59" s="346" t="s">
        <v>197</v>
      </c>
      <c r="C59" s="290">
        <v>6268</v>
      </c>
      <c r="D59" s="129">
        <v>1779.625</v>
      </c>
      <c r="E59" s="129">
        <v>616.65</v>
      </c>
      <c r="F59" s="129">
        <v>541.79999999999995</v>
      </c>
      <c r="G59" s="129">
        <v>353.75</v>
      </c>
      <c r="H59" s="130">
        <v>1496</v>
      </c>
      <c r="I59" s="351">
        <v>11055.824999999999</v>
      </c>
      <c r="J59" s="348">
        <v>285</v>
      </c>
    </row>
    <row r="60" spans="1:16" s="97" customFormat="1" x14ac:dyDescent="0.3">
      <c r="A60" s="127"/>
      <c r="B60" s="346" t="s">
        <v>190</v>
      </c>
      <c r="C60" s="290">
        <v>5518.62</v>
      </c>
      <c r="D60" s="129">
        <v>1363.12</v>
      </c>
      <c r="E60" s="129">
        <v>574.35</v>
      </c>
      <c r="F60" s="129">
        <v>536.75</v>
      </c>
      <c r="G60" s="129">
        <v>301.25</v>
      </c>
      <c r="H60" s="130">
        <v>1488.75</v>
      </c>
      <c r="I60" s="351">
        <v>9782.84</v>
      </c>
      <c r="J60" s="348">
        <v>318.75</v>
      </c>
    </row>
    <row r="61" spans="1:16" s="97" customFormat="1" x14ac:dyDescent="0.3">
      <c r="A61" s="127"/>
      <c r="B61" s="346" t="s">
        <v>183</v>
      </c>
      <c r="C61" s="290">
        <v>4934.25</v>
      </c>
      <c r="D61" s="129">
        <v>1064.7249999999999</v>
      </c>
      <c r="E61" s="129">
        <v>561.5</v>
      </c>
      <c r="F61" s="129">
        <v>389.95</v>
      </c>
      <c r="G61" s="129">
        <v>257.5</v>
      </c>
      <c r="H61" s="130">
        <v>1469.4</v>
      </c>
      <c r="I61" s="351">
        <v>8677.3250000000007</v>
      </c>
      <c r="J61" s="348">
        <v>203.75</v>
      </c>
    </row>
    <row r="62" spans="1:16" s="97" customFormat="1" x14ac:dyDescent="0.3">
      <c r="A62" s="127"/>
      <c r="B62" s="346" t="s">
        <v>152</v>
      </c>
      <c r="C62" s="290">
        <v>5009.83</v>
      </c>
      <c r="D62" s="129">
        <v>1100.55</v>
      </c>
      <c r="E62" s="129">
        <v>542.12</v>
      </c>
      <c r="F62" s="129">
        <v>310.89999999999998</v>
      </c>
      <c r="G62" s="129">
        <v>207.12</v>
      </c>
      <c r="H62" s="130">
        <v>1578.33</v>
      </c>
      <c r="I62" s="351">
        <v>8748.85</v>
      </c>
      <c r="J62" s="348">
        <v>208.12</v>
      </c>
    </row>
    <row r="63" spans="1:16" s="97" customFormat="1" ht="12" thickBot="1" x14ac:dyDescent="0.35">
      <c r="A63" s="343"/>
      <c r="B63" s="347" t="s">
        <v>79</v>
      </c>
      <c r="C63" s="291">
        <v>4331.83</v>
      </c>
      <c r="D63" s="292">
        <v>1059.25</v>
      </c>
      <c r="E63" s="292">
        <v>539.95000000000005</v>
      </c>
      <c r="F63" s="292">
        <v>341.63</v>
      </c>
      <c r="G63" s="292">
        <v>214.97</v>
      </c>
      <c r="H63" s="293">
        <v>1610.88</v>
      </c>
      <c r="I63" s="352">
        <v>8098.5099999999993</v>
      </c>
      <c r="J63" s="349">
        <v>283.05</v>
      </c>
    </row>
    <row r="64" spans="1:16" x14ac:dyDescent="0.3">
      <c r="A64" s="34" t="s">
        <v>105</v>
      </c>
    </row>
    <row r="65" spans="1:15" x14ac:dyDescent="0.3">
      <c r="A65" s="34" t="s">
        <v>106</v>
      </c>
    </row>
    <row r="66" spans="1:15" x14ac:dyDescent="0.3">
      <c r="O66" s="1" t="s">
        <v>77</v>
      </c>
    </row>
    <row r="67" spans="1:15" ht="12" thickBot="1" x14ac:dyDescent="0.35">
      <c r="A67" s="33" t="s">
        <v>186</v>
      </c>
      <c r="B67" s="5"/>
      <c r="C67" s="5"/>
      <c r="D67" s="5"/>
      <c r="E67" s="5"/>
      <c r="F67" s="5"/>
      <c r="G67" s="5"/>
      <c r="H67" s="5"/>
      <c r="I67" s="5"/>
      <c r="J67" s="5"/>
    </row>
    <row r="68" spans="1:15" s="97" customFormat="1" ht="58.3" thickBot="1" x14ac:dyDescent="0.35">
      <c r="A68" s="6" t="s">
        <v>1</v>
      </c>
      <c r="B68" s="7" t="s">
        <v>2</v>
      </c>
      <c r="C68" s="8" t="s">
        <v>95</v>
      </c>
      <c r="D68" s="8" t="s">
        <v>96</v>
      </c>
      <c r="E68" s="8" t="s">
        <v>97</v>
      </c>
      <c r="F68" s="8" t="s">
        <v>98</v>
      </c>
      <c r="G68" s="8" t="s">
        <v>99</v>
      </c>
      <c r="H68" s="9" t="s">
        <v>100</v>
      </c>
      <c r="I68" s="35" t="s">
        <v>101</v>
      </c>
      <c r="J68" s="9" t="s">
        <v>102</v>
      </c>
    </row>
    <row r="69" spans="1:15" s="97" customFormat="1" ht="12.9" x14ac:dyDescent="0.35">
      <c r="A69" s="10">
        <v>1</v>
      </c>
      <c r="B69" s="11" t="s">
        <v>3</v>
      </c>
      <c r="C69" s="595">
        <v>333.75</v>
      </c>
      <c r="D69" s="596">
        <v>0</v>
      </c>
      <c r="E69" s="596">
        <v>12</v>
      </c>
      <c r="F69" s="596">
        <v>12.4</v>
      </c>
      <c r="G69" s="596">
        <v>15</v>
      </c>
      <c r="H69" s="597">
        <v>25</v>
      </c>
      <c r="I69" s="603">
        <f t="shared" ref="I69:I83" si="5">SUM(C69:H69)</f>
        <v>398.15</v>
      </c>
      <c r="J69" s="606">
        <v>0</v>
      </c>
    </row>
    <row r="70" spans="1:15" s="97" customFormat="1" ht="12.9" x14ac:dyDescent="0.35">
      <c r="A70" s="12">
        <v>2</v>
      </c>
      <c r="B70" s="13" t="s">
        <v>4</v>
      </c>
      <c r="C70" s="598">
        <v>337.5</v>
      </c>
      <c r="D70" s="594">
        <v>0</v>
      </c>
      <c r="E70" s="594">
        <v>7.5</v>
      </c>
      <c r="F70" s="594">
        <v>77</v>
      </c>
      <c r="G70" s="594">
        <v>0</v>
      </c>
      <c r="H70" s="599">
        <v>0</v>
      </c>
      <c r="I70" s="604">
        <f t="shared" si="5"/>
        <v>422</v>
      </c>
      <c r="J70" s="607">
        <v>0</v>
      </c>
    </row>
    <row r="71" spans="1:15" s="97" customFormat="1" ht="12.9" x14ac:dyDescent="0.35">
      <c r="A71" s="12">
        <v>3</v>
      </c>
      <c r="B71" s="13" t="s">
        <v>5</v>
      </c>
      <c r="C71" s="598">
        <v>237</v>
      </c>
      <c r="D71" s="594">
        <v>0</v>
      </c>
      <c r="E71" s="594">
        <v>12.5</v>
      </c>
      <c r="F71" s="594">
        <v>25</v>
      </c>
      <c r="G71" s="594">
        <v>0</v>
      </c>
      <c r="H71" s="599">
        <v>0</v>
      </c>
      <c r="I71" s="604">
        <f t="shared" si="5"/>
        <v>274.5</v>
      </c>
      <c r="J71" s="607">
        <v>0</v>
      </c>
    </row>
    <row r="72" spans="1:15" s="97" customFormat="1" ht="12.9" x14ac:dyDescent="0.35">
      <c r="A72" s="12">
        <v>4</v>
      </c>
      <c r="B72" s="13" t="s">
        <v>6</v>
      </c>
      <c r="C72" s="598">
        <v>221.25</v>
      </c>
      <c r="D72" s="594">
        <v>0</v>
      </c>
      <c r="E72" s="594">
        <v>3.75</v>
      </c>
      <c r="F72" s="594">
        <v>28.8</v>
      </c>
      <c r="G72" s="594">
        <v>20.63</v>
      </c>
      <c r="H72" s="599">
        <v>15</v>
      </c>
      <c r="I72" s="604">
        <f t="shared" si="5"/>
        <v>289.43</v>
      </c>
      <c r="J72" s="607">
        <v>0</v>
      </c>
    </row>
    <row r="73" spans="1:15" s="97" customFormat="1" ht="12.9" x14ac:dyDescent="0.35">
      <c r="A73" s="12">
        <v>5</v>
      </c>
      <c r="B73" s="13" t="s">
        <v>7</v>
      </c>
      <c r="C73" s="598">
        <v>202.5</v>
      </c>
      <c r="D73" s="594">
        <v>0</v>
      </c>
      <c r="E73" s="594">
        <v>11.25</v>
      </c>
      <c r="F73" s="594">
        <v>45</v>
      </c>
      <c r="G73" s="594">
        <v>46.88</v>
      </c>
      <c r="H73" s="599">
        <v>0</v>
      </c>
      <c r="I73" s="604">
        <f t="shared" si="5"/>
        <v>305.63</v>
      </c>
      <c r="J73" s="607">
        <v>0</v>
      </c>
    </row>
    <row r="74" spans="1:15" s="97" customFormat="1" ht="12.9" x14ac:dyDescent="0.35">
      <c r="A74" s="12">
        <v>6</v>
      </c>
      <c r="B74" s="13" t="s">
        <v>8</v>
      </c>
      <c r="C74" s="598">
        <v>381.75</v>
      </c>
      <c r="D74" s="594">
        <v>0</v>
      </c>
      <c r="E74" s="594">
        <v>0</v>
      </c>
      <c r="F74" s="594">
        <v>36</v>
      </c>
      <c r="G74" s="594">
        <v>0</v>
      </c>
      <c r="H74" s="599">
        <v>0</v>
      </c>
      <c r="I74" s="604">
        <f t="shared" si="5"/>
        <v>417.75</v>
      </c>
      <c r="J74" s="607">
        <v>0</v>
      </c>
    </row>
    <row r="75" spans="1:15" s="97" customFormat="1" ht="12.9" x14ac:dyDescent="0.35">
      <c r="A75" s="12">
        <v>7</v>
      </c>
      <c r="B75" s="13" t="s">
        <v>9</v>
      </c>
      <c r="C75" s="598">
        <v>427.5</v>
      </c>
      <c r="D75" s="594">
        <v>0</v>
      </c>
      <c r="E75" s="594">
        <v>2</v>
      </c>
      <c r="F75" s="594">
        <v>18</v>
      </c>
      <c r="G75" s="594">
        <v>18</v>
      </c>
      <c r="H75" s="599">
        <v>0</v>
      </c>
      <c r="I75" s="604">
        <f t="shared" si="5"/>
        <v>465.5</v>
      </c>
      <c r="J75" s="607">
        <v>0</v>
      </c>
    </row>
    <row r="76" spans="1:15" s="97" customFormat="1" ht="12.9" x14ac:dyDescent="0.35">
      <c r="A76" s="12">
        <v>8</v>
      </c>
      <c r="B76" s="13" t="s">
        <v>10</v>
      </c>
      <c r="C76" s="598">
        <v>410.63</v>
      </c>
      <c r="D76" s="594">
        <v>0</v>
      </c>
      <c r="E76" s="594">
        <v>2</v>
      </c>
      <c r="F76" s="594">
        <v>0</v>
      </c>
      <c r="G76" s="594">
        <v>37.5</v>
      </c>
      <c r="H76" s="599">
        <v>0</v>
      </c>
      <c r="I76" s="604">
        <f t="shared" si="5"/>
        <v>450.13</v>
      </c>
      <c r="J76" s="607">
        <v>0</v>
      </c>
    </row>
    <row r="77" spans="1:15" s="97" customFormat="1" ht="12.9" x14ac:dyDescent="0.35">
      <c r="A77" s="12">
        <v>9</v>
      </c>
      <c r="B77" s="13" t="s">
        <v>11</v>
      </c>
      <c r="C77" s="598">
        <v>240.00399999999999</v>
      </c>
      <c r="D77" s="594">
        <v>0</v>
      </c>
      <c r="E77" s="594">
        <v>20</v>
      </c>
      <c r="F77" s="594">
        <v>0</v>
      </c>
      <c r="G77" s="594">
        <v>37.5</v>
      </c>
      <c r="H77" s="599">
        <v>0</v>
      </c>
      <c r="I77" s="604">
        <f t="shared" si="5"/>
        <v>297.50400000000002</v>
      </c>
      <c r="J77" s="607">
        <v>37.5</v>
      </c>
    </row>
    <row r="78" spans="1:15" s="97" customFormat="1" ht="12.9" x14ac:dyDescent="0.35">
      <c r="A78" s="12">
        <v>10</v>
      </c>
      <c r="B78" s="13" t="s">
        <v>12</v>
      </c>
      <c r="C78" s="598">
        <v>213.75</v>
      </c>
      <c r="D78" s="594">
        <v>0</v>
      </c>
      <c r="E78" s="594">
        <v>7.5</v>
      </c>
      <c r="F78" s="594">
        <v>0</v>
      </c>
      <c r="G78" s="594">
        <v>75</v>
      </c>
      <c r="H78" s="599">
        <v>0</v>
      </c>
      <c r="I78" s="604">
        <f t="shared" si="5"/>
        <v>296.25</v>
      </c>
      <c r="J78" s="607">
        <v>45</v>
      </c>
    </row>
    <row r="79" spans="1:15" s="97" customFormat="1" ht="12.9" x14ac:dyDescent="0.35">
      <c r="A79" s="12">
        <v>11</v>
      </c>
      <c r="B79" s="13" t="s">
        <v>13</v>
      </c>
      <c r="C79" s="598">
        <v>360</v>
      </c>
      <c r="D79" s="594">
        <v>0</v>
      </c>
      <c r="E79" s="594">
        <v>24.5</v>
      </c>
      <c r="F79" s="594">
        <v>30</v>
      </c>
      <c r="G79" s="594">
        <v>43.5</v>
      </c>
      <c r="H79" s="599">
        <v>2</v>
      </c>
      <c r="I79" s="604">
        <f t="shared" si="5"/>
        <v>460</v>
      </c>
      <c r="J79" s="607">
        <v>0</v>
      </c>
    </row>
    <row r="80" spans="1:15" s="97" customFormat="1" ht="12.9" x14ac:dyDescent="0.35">
      <c r="A80" s="12">
        <v>12</v>
      </c>
      <c r="B80" s="13" t="s">
        <v>14</v>
      </c>
      <c r="C80" s="598">
        <v>331.85</v>
      </c>
      <c r="D80" s="594">
        <v>0</v>
      </c>
      <c r="E80" s="594">
        <v>16.899999999999999</v>
      </c>
      <c r="F80" s="594">
        <v>36</v>
      </c>
      <c r="G80" s="594">
        <v>62.7</v>
      </c>
      <c r="H80" s="599">
        <v>4.68</v>
      </c>
      <c r="I80" s="604">
        <f t="shared" si="5"/>
        <v>452.13</v>
      </c>
      <c r="J80" s="607">
        <v>0</v>
      </c>
    </row>
    <row r="81" spans="1:20" s="97" customFormat="1" ht="12.9" x14ac:dyDescent="0.35">
      <c r="A81" s="12">
        <v>13</v>
      </c>
      <c r="B81" s="13" t="s">
        <v>15</v>
      </c>
      <c r="C81" s="598">
        <v>550</v>
      </c>
      <c r="D81" s="594">
        <v>0</v>
      </c>
      <c r="E81" s="594">
        <v>0</v>
      </c>
      <c r="F81" s="594">
        <v>24.8</v>
      </c>
      <c r="G81" s="594">
        <v>0</v>
      </c>
      <c r="H81" s="599">
        <v>0</v>
      </c>
      <c r="I81" s="604">
        <f t="shared" si="5"/>
        <v>574.79999999999995</v>
      </c>
      <c r="J81" s="607">
        <v>0</v>
      </c>
    </row>
    <row r="82" spans="1:20" s="97" customFormat="1" ht="12.9" x14ac:dyDescent="0.35">
      <c r="A82" s="12">
        <v>14</v>
      </c>
      <c r="B82" s="13" t="s">
        <v>16</v>
      </c>
      <c r="C82" s="598">
        <v>480</v>
      </c>
      <c r="D82" s="594">
        <v>0</v>
      </c>
      <c r="E82" s="594">
        <v>1</v>
      </c>
      <c r="F82" s="594">
        <v>0</v>
      </c>
      <c r="G82" s="594">
        <v>60</v>
      </c>
      <c r="H82" s="599">
        <v>0</v>
      </c>
      <c r="I82" s="604">
        <f t="shared" si="5"/>
        <v>541</v>
      </c>
      <c r="J82" s="607">
        <v>0</v>
      </c>
    </row>
    <row r="83" spans="1:20" s="97" customFormat="1" ht="13.3" thickBot="1" x14ac:dyDescent="0.4">
      <c r="A83" s="14">
        <v>15</v>
      </c>
      <c r="B83" s="15" t="s">
        <v>17</v>
      </c>
      <c r="C83" s="600">
        <v>506</v>
      </c>
      <c r="D83" s="601">
        <v>0</v>
      </c>
      <c r="E83" s="601">
        <v>15</v>
      </c>
      <c r="F83" s="601">
        <v>0</v>
      </c>
      <c r="G83" s="601">
        <v>0</v>
      </c>
      <c r="H83" s="602">
        <v>0</v>
      </c>
      <c r="I83" s="605">
        <f t="shared" si="5"/>
        <v>521</v>
      </c>
      <c r="J83" s="608">
        <v>0</v>
      </c>
      <c r="L83" s="97" t="s">
        <v>221</v>
      </c>
      <c r="M83" s="97" t="s">
        <v>222</v>
      </c>
    </row>
    <row r="84" spans="1:20" s="97" customFormat="1" x14ac:dyDescent="0.3">
      <c r="A84" s="355"/>
      <c r="B84" s="443" t="s">
        <v>218</v>
      </c>
      <c r="C84" s="436">
        <f t="shared" ref="C84:J84" si="6">SUM(C69:C83)</f>
        <v>5233.4840000000004</v>
      </c>
      <c r="D84" s="592">
        <f t="shared" si="6"/>
        <v>0</v>
      </c>
      <c r="E84" s="592">
        <f t="shared" si="6"/>
        <v>135.9</v>
      </c>
      <c r="F84" s="592">
        <f t="shared" si="6"/>
        <v>333.00000000000006</v>
      </c>
      <c r="G84" s="592">
        <f t="shared" si="6"/>
        <v>416.71</v>
      </c>
      <c r="H84" s="593">
        <f t="shared" si="6"/>
        <v>46.68</v>
      </c>
      <c r="I84" s="444">
        <f t="shared" si="6"/>
        <v>6165.7740000000003</v>
      </c>
      <c r="J84" s="609">
        <f t="shared" si="6"/>
        <v>82.5</v>
      </c>
      <c r="K84" s="495"/>
      <c r="L84" s="88">
        <f>I84*52</f>
        <v>320620.24800000002</v>
      </c>
      <c r="M84" s="88">
        <f>L84/1950</f>
        <v>164.42064000000002</v>
      </c>
    </row>
    <row r="85" spans="1:20" s="97" customFormat="1" x14ac:dyDescent="0.3">
      <c r="A85" s="492"/>
      <c r="B85" s="11" t="s">
        <v>202</v>
      </c>
      <c r="C85" s="290">
        <v>4394.38</v>
      </c>
      <c r="D85" s="129">
        <v>0</v>
      </c>
      <c r="E85" s="129">
        <v>131.24</v>
      </c>
      <c r="F85" s="129">
        <v>431.2</v>
      </c>
      <c r="G85" s="129">
        <v>233.67000000000002</v>
      </c>
      <c r="H85" s="130">
        <v>32.75</v>
      </c>
      <c r="I85" s="493">
        <v>5223.24</v>
      </c>
      <c r="J85" s="494">
        <v>120</v>
      </c>
      <c r="K85" s="496"/>
      <c r="L85" s="496"/>
    </row>
    <row r="86" spans="1:20" s="97" customFormat="1" x14ac:dyDescent="0.3">
      <c r="A86" s="492"/>
      <c r="B86" s="11" t="s">
        <v>197</v>
      </c>
      <c r="C86" s="290">
        <v>3684.26</v>
      </c>
      <c r="D86" s="129">
        <v>0</v>
      </c>
      <c r="E86" s="129">
        <v>92</v>
      </c>
      <c r="F86" s="129">
        <v>276.39999999999998</v>
      </c>
      <c r="G86" s="129">
        <v>188.8</v>
      </c>
      <c r="H86" s="130">
        <v>58.45</v>
      </c>
      <c r="I86" s="493">
        <v>4299.91</v>
      </c>
      <c r="J86" s="494">
        <v>273.75</v>
      </c>
    </row>
    <row r="87" spans="1:20" s="97" customFormat="1" x14ac:dyDescent="0.3">
      <c r="A87" s="357"/>
      <c r="B87" s="13" t="s">
        <v>190</v>
      </c>
      <c r="C87" s="438">
        <v>2887.43</v>
      </c>
      <c r="D87" s="98">
        <v>0</v>
      </c>
      <c r="E87" s="98">
        <v>92.27</v>
      </c>
      <c r="F87" s="98">
        <v>270.8</v>
      </c>
      <c r="G87" s="98">
        <v>154.48999999999998</v>
      </c>
      <c r="H87" s="36">
        <v>93.95</v>
      </c>
      <c r="I87" s="45">
        <v>3498.9399999999996</v>
      </c>
      <c r="J87" s="440">
        <v>285.38</v>
      </c>
    </row>
    <row r="88" spans="1:20" s="97" customFormat="1" ht="12" thickBot="1" x14ac:dyDescent="0.35">
      <c r="A88" s="358"/>
      <c r="B88" s="359" t="s">
        <v>183</v>
      </c>
      <c r="C88" s="439">
        <v>2496.63</v>
      </c>
      <c r="D88" s="37">
        <v>0</v>
      </c>
      <c r="E88" s="37">
        <v>93.75</v>
      </c>
      <c r="F88" s="37">
        <v>271.94</v>
      </c>
      <c r="G88" s="37">
        <v>65.75</v>
      </c>
      <c r="H88" s="38">
        <v>101.45</v>
      </c>
      <c r="I88" s="441">
        <v>3029.5199999999995</v>
      </c>
      <c r="J88" s="442">
        <v>323.75</v>
      </c>
    </row>
    <row r="89" spans="1:20" s="97" customFormat="1" x14ac:dyDescent="0.3">
      <c r="A89" s="34" t="s">
        <v>105</v>
      </c>
    </row>
    <row r="90" spans="1:20" s="97" customFormat="1" x14ac:dyDescent="0.3">
      <c r="A90" s="34" t="s">
        <v>106</v>
      </c>
    </row>
    <row r="91" spans="1:20" s="97" customFormat="1" x14ac:dyDescent="0.3">
      <c r="A91" s="3"/>
    </row>
    <row r="92" spans="1:20" s="5" customFormat="1" ht="26.25" customHeight="1" thickBot="1" x14ac:dyDescent="0.35">
      <c r="A92" s="33" t="s">
        <v>187</v>
      </c>
      <c r="N92" s="1"/>
      <c r="O92" s="1"/>
      <c r="P92" s="1"/>
      <c r="Q92" s="1"/>
      <c r="R92" s="1"/>
      <c r="S92" s="1"/>
      <c r="T92" s="1"/>
    </row>
    <row r="93" spans="1:20" s="5" customFormat="1" ht="68.25" customHeight="1" thickBot="1" x14ac:dyDescent="0.35">
      <c r="A93" s="6" t="s">
        <v>1</v>
      </c>
      <c r="B93" s="7" t="s">
        <v>2</v>
      </c>
      <c r="C93" s="8" t="s">
        <v>95</v>
      </c>
      <c r="D93" s="8" t="s">
        <v>96</v>
      </c>
      <c r="E93" s="8" t="s">
        <v>97</v>
      </c>
      <c r="F93" s="8" t="s">
        <v>98</v>
      </c>
      <c r="G93" s="8" t="s">
        <v>99</v>
      </c>
      <c r="H93" s="9" t="s">
        <v>100</v>
      </c>
      <c r="I93" s="35" t="s">
        <v>101</v>
      </c>
      <c r="J93" s="9" t="s">
        <v>102</v>
      </c>
      <c r="N93" s="1"/>
      <c r="O93" s="1"/>
      <c r="P93" s="1"/>
      <c r="Q93" s="1"/>
      <c r="R93" s="1"/>
      <c r="S93" s="1"/>
      <c r="T93" s="1"/>
    </row>
    <row r="94" spans="1:20" ht="12.9" customHeight="1" x14ac:dyDescent="0.35">
      <c r="A94" s="10">
        <v>1</v>
      </c>
      <c r="B94" s="11" t="s">
        <v>3</v>
      </c>
      <c r="C94" s="595">
        <v>78.75</v>
      </c>
      <c r="D94" s="596">
        <v>0</v>
      </c>
      <c r="E94" s="596">
        <v>0</v>
      </c>
      <c r="F94" s="596">
        <v>7.2</v>
      </c>
      <c r="G94" s="596">
        <v>22.5</v>
      </c>
      <c r="H94" s="597">
        <v>25</v>
      </c>
      <c r="I94" s="603">
        <f t="shared" ref="I94:I108" si="7">SUM(C94:H94)</f>
        <v>133.44999999999999</v>
      </c>
      <c r="J94" s="606">
        <v>0</v>
      </c>
    </row>
    <row r="95" spans="1:20" ht="12.9" customHeight="1" x14ac:dyDescent="0.35">
      <c r="A95" s="12">
        <v>2</v>
      </c>
      <c r="B95" s="13" t="s">
        <v>4</v>
      </c>
      <c r="C95" s="598">
        <v>97.5</v>
      </c>
      <c r="D95" s="594">
        <v>0</v>
      </c>
      <c r="E95" s="594">
        <v>0</v>
      </c>
      <c r="F95" s="594">
        <v>10</v>
      </c>
      <c r="G95" s="594">
        <v>0</v>
      </c>
      <c r="H95" s="599">
        <v>0</v>
      </c>
      <c r="I95" s="604">
        <f t="shared" si="7"/>
        <v>107.5</v>
      </c>
      <c r="J95" s="607">
        <v>0</v>
      </c>
      <c r="K95" s="97"/>
      <c r="O95" s="1" t="s">
        <v>77</v>
      </c>
    </row>
    <row r="96" spans="1:20" ht="12.9" x14ac:dyDescent="0.35">
      <c r="A96" s="12">
        <v>3</v>
      </c>
      <c r="B96" s="13" t="s">
        <v>5</v>
      </c>
      <c r="C96" s="598">
        <v>68.25</v>
      </c>
      <c r="D96" s="594">
        <v>0</v>
      </c>
      <c r="E96" s="594">
        <v>0</v>
      </c>
      <c r="F96" s="594">
        <v>0</v>
      </c>
      <c r="G96" s="594">
        <v>18.75</v>
      </c>
      <c r="H96" s="599">
        <v>0</v>
      </c>
      <c r="I96" s="604">
        <f t="shared" si="7"/>
        <v>87</v>
      </c>
      <c r="J96" s="607">
        <v>37.5</v>
      </c>
      <c r="K96" s="97"/>
    </row>
    <row r="97" spans="1:16" ht="12.9" x14ac:dyDescent="0.35">
      <c r="A97" s="12">
        <v>4</v>
      </c>
      <c r="B97" s="13" t="s">
        <v>6</v>
      </c>
      <c r="C97" s="598">
        <v>71.25</v>
      </c>
      <c r="D97" s="594">
        <v>0</v>
      </c>
      <c r="E97" s="594">
        <v>0</v>
      </c>
      <c r="F97" s="594">
        <v>7.2</v>
      </c>
      <c r="G97" s="594">
        <v>18.75</v>
      </c>
      <c r="H97" s="599">
        <v>0</v>
      </c>
      <c r="I97" s="604">
        <f t="shared" si="7"/>
        <v>97.2</v>
      </c>
      <c r="J97" s="607">
        <v>0</v>
      </c>
      <c r="K97" s="97"/>
    </row>
    <row r="98" spans="1:16" ht="12.9" x14ac:dyDescent="0.35">
      <c r="A98" s="12">
        <v>5</v>
      </c>
      <c r="B98" s="13" t="s">
        <v>7</v>
      </c>
      <c r="C98" s="598">
        <v>86.25</v>
      </c>
      <c r="D98" s="594">
        <v>0</v>
      </c>
      <c r="E98" s="594">
        <v>0</v>
      </c>
      <c r="F98" s="594">
        <v>5</v>
      </c>
      <c r="G98" s="594">
        <v>9.3800000000000008</v>
      </c>
      <c r="H98" s="599">
        <v>0</v>
      </c>
      <c r="I98" s="604">
        <f t="shared" si="7"/>
        <v>100.63</v>
      </c>
      <c r="J98" s="607">
        <v>0</v>
      </c>
      <c r="K98" s="97"/>
    </row>
    <row r="99" spans="1:16" ht="12.9" x14ac:dyDescent="0.35">
      <c r="A99" s="12">
        <v>6</v>
      </c>
      <c r="B99" s="13" t="s">
        <v>8</v>
      </c>
      <c r="C99" s="598">
        <v>64.8</v>
      </c>
      <c r="D99" s="594">
        <v>0</v>
      </c>
      <c r="E99" s="594">
        <v>0</v>
      </c>
      <c r="F99" s="594">
        <v>10.8</v>
      </c>
      <c r="G99" s="594">
        <v>0</v>
      </c>
      <c r="H99" s="599">
        <v>0</v>
      </c>
      <c r="I99" s="604">
        <f t="shared" si="7"/>
        <v>75.599999999999994</v>
      </c>
      <c r="J99" s="607">
        <v>0</v>
      </c>
      <c r="K99" s="97"/>
    </row>
    <row r="100" spans="1:16" ht="12.9" x14ac:dyDescent="0.35">
      <c r="A100" s="12">
        <v>7</v>
      </c>
      <c r="B100" s="13" t="s">
        <v>9</v>
      </c>
      <c r="C100" s="598">
        <v>112.5</v>
      </c>
      <c r="D100" s="594">
        <v>0</v>
      </c>
      <c r="E100" s="594">
        <v>1</v>
      </c>
      <c r="F100" s="594">
        <v>0</v>
      </c>
      <c r="G100" s="594">
        <v>0</v>
      </c>
      <c r="H100" s="599">
        <v>0</v>
      </c>
      <c r="I100" s="604">
        <f t="shared" si="7"/>
        <v>113.5</v>
      </c>
      <c r="J100" s="607">
        <v>0</v>
      </c>
      <c r="K100" s="97"/>
      <c r="P100" s="1" t="s">
        <v>203</v>
      </c>
    </row>
    <row r="101" spans="1:16" ht="12.9" x14ac:dyDescent="0.35">
      <c r="A101" s="12">
        <v>8</v>
      </c>
      <c r="B101" s="13" t="s">
        <v>10</v>
      </c>
      <c r="C101" s="598">
        <v>121.88</v>
      </c>
      <c r="D101" s="594">
        <v>0</v>
      </c>
      <c r="E101" s="594">
        <v>0</v>
      </c>
      <c r="F101" s="594">
        <v>0</v>
      </c>
      <c r="G101" s="594">
        <v>33.75</v>
      </c>
      <c r="H101" s="599">
        <v>0</v>
      </c>
      <c r="I101" s="604">
        <f t="shared" si="7"/>
        <v>155.63</v>
      </c>
      <c r="J101" s="607">
        <v>0</v>
      </c>
      <c r="K101" s="97"/>
    </row>
    <row r="102" spans="1:16" ht="12.9" x14ac:dyDescent="0.35">
      <c r="A102" s="12">
        <v>9</v>
      </c>
      <c r="B102" s="13" t="s">
        <v>11</v>
      </c>
      <c r="C102" s="598">
        <v>71.25</v>
      </c>
      <c r="D102" s="594">
        <v>0</v>
      </c>
      <c r="E102" s="594">
        <v>0</v>
      </c>
      <c r="F102" s="594">
        <v>0</v>
      </c>
      <c r="G102" s="594">
        <v>37.5</v>
      </c>
      <c r="H102" s="599">
        <v>0</v>
      </c>
      <c r="I102" s="604">
        <f t="shared" si="7"/>
        <v>108.75</v>
      </c>
      <c r="J102" s="607">
        <v>18.75</v>
      </c>
      <c r="K102" s="97"/>
    </row>
    <row r="103" spans="1:16" ht="12.9" x14ac:dyDescent="0.35">
      <c r="A103" s="12">
        <v>10</v>
      </c>
      <c r="B103" s="13" t="s">
        <v>12</v>
      </c>
      <c r="C103" s="598">
        <v>86.25</v>
      </c>
      <c r="D103" s="594">
        <v>0</v>
      </c>
      <c r="E103" s="594">
        <v>0</v>
      </c>
      <c r="F103" s="594">
        <v>10.8</v>
      </c>
      <c r="G103" s="594">
        <v>35</v>
      </c>
      <c r="H103" s="599">
        <v>0</v>
      </c>
      <c r="I103" s="604">
        <f t="shared" si="7"/>
        <v>132.05000000000001</v>
      </c>
      <c r="J103" s="607">
        <v>0</v>
      </c>
      <c r="K103" s="97"/>
    </row>
    <row r="104" spans="1:16" ht="12.9" x14ac:dyDescent="0.35">
      <c r="A104" s="12">
        <v>11</v>
      </c>
      <c r="B104" s="13" t="s">
        <v>13</v>
      </c>
      <c r="C104" s="598">
        <v>95.62</v>
      </c>
      <c r="D104" s="594">
        <v>0</v>
      </c>
      <c r="E104" s="594">
        <v>0</v>
      </c>
      <c r="F104" s="594">
        <v>7.5</v>
      </c>
      <c r="G104" s="594">
        <v>42</v>
      </c>
      <c r="H104" s="599">
        <v>2</v>
      </c>
      <c r="I104" s="604">
        <f t="shared" si="7"/>
        <v>147.12</v>
      </c>
      <c r="J104" s="607">
        <v>0</v>
      </c>
      <c r="K104" s="97"/>
    </row>
    <row r="105" spans="1:16" ht="12.9" x14ac:dyDescent="0.35">
      <c r="A105" s="12">
        <v>12</v>
      </c>
      <c r="B105" s="13" t="s">
        <v>14</v>
      </c>
      <c r="C105" s="598">
        <v>120.05</v>
      </c>
      <c r="D105" s="594">
        <v>0</v>
      </c>
      <c r="E105" s="594">
        <v>0</v>
      </c>
      <c r="F105" s="594">
        <v>0</v>
      </c>
      <c r="G105" s="594">
        <v>24.15</v>
      </c>
      <c r="H105" s="599">
        <v>4.68</v>
      </c>
      <c r="I105" s="604">
        <f t="shared" si="7"/>
        <v>148.88</v>
      </c>
      <c r="J105" s="607">
        <v>0</v>
      </c>
      <c r="K105" s="97"/>
    </row>
    <row r="106" spans="1:16" ht="12.9" x14ac:dyDescent="0.35">
      <c r="A106" s="12">
        <v>13</v>
      </c>
      <c r="B106" s="13" t="s">
        <v>15</v>
      </c>
      <c r="C106" s="598">
        <v>142</v>
      </c>
      <c r="D106" s="594">
        <v>0</v>
      </c>
      <c r="E106" s="594">
        <v>0</v>
      </c>
      <c r="F106" s="594">
        <v>0</v>
      </c>
      <c r="G106" s="594">
        <v>0</v>
      </c>
      <c r="H106" s="599">
        <v>0</v>
      </c>
      <c r="I106" s="604">
        <f t="shared" si="7"/>
        <v>142</v>
      </c>
      <c r="J106" s="607">
        <v>0</v>
      </c>
      <c r="K106" s="97"/>
    </row>
    <row r="107" spans="1:16" ht="12.9" x14ac:dyDescent="0.35">
      <c r="A107" s="12">
        <v>14</v>
      </c>
      <c r="B107" s="13" t="s">
        <v>16</v>
      </c>
      <c r="C107" s="598">
        <v>198.75</v>
      </c>
      <c r="D107" s="594">
        <v>0</v>
      </c>
      <c r="E107" s="594">
        <v>0</v>
      </c>
      <c r="F107" s="594">
        <v>0</v>
      </c>
      <c r="G107" s="594">
        <v>45</v>
      </c>
      <c r="H107" s="599">
        <v>0</v>
      </c>
      <c r="I107" s="604">
        <f t="shared" si="7"/>
        <v>243.75</v>
      </c>
      <c r="J107" s="607">
        <v>0</v>
      </c>
      <c r="K107" s="97"/>
    </row>
    <row r="108" spans="1:16" ht="13.3" thickBot="1" x14ac:dyDescent="0.4">
      <c r="A108" s="14">
        <v>15</v>
      </c>
      <c r="B108" s="15" t="s">
        <v>17</v>
      </c>
      <c r="C108" s="600">
        <v>144</v>
      </c>
      <c r="D108" s="601">
        <v>0</v>
      </c>
      <c r="E108" s="601">
        <v>0</v>
      </c>
      <c r="F108" s="601">
        <v>0</v>
      </c>
      <c r="G108" s="601">
        <v>0</v>
      </c>
      <c r="H108" s="602">
        <v>0</v>
      </c>
      <c r="I108" s="605">
        <f t="shared" si="7"/>
        <v>144</v>
      </c>
      <c r="J108" s="608">
        <v>0</v>
      </c>
      <c r="K108" s="97"/>
      <c r="L108" s="97" t="s">
        <v>221</v>
      </c>
      <c r="M108" s="97" t="s">
        <v>222</v>
      </c>
    </row>
    <row r="109" spans="1:16" s="16" customFormat="1" x14ac:dyDescent="0.3">
      <c r="A109" s="355"/>
      <c r="B109" s="443" t="s">
        <v>218</v>
      </c>
      <c r="C109" s="436">
        <f t="shared" ref="C109:J109" si="8">SUM(C94:C108)</f>
        <v>1559.1</v>
      </c>
      <c r="D109" s="592">
        <f t="shared" si="8"/>
        <v>0</v>
      </c>
      <c r="E109" s="592">
        <f t="shared" si="8"/>
        <v>1</v>
      </c>
      <c r="F109" s="592">
        <f t="shared" si="8"/>
        <v>58.5</v>
      </c>
      <c r="G109" s="592">
        <f t="shared" si="8"/>
        <v>286.77999999999997</v>
      </c>
      <c r="H109" s="593">
        <f t="shared" si="8"/>
        <v>31.68</v>
      </c>
      <c r="I109" s="444">
        <f t="shared" si="8"/>
        <v>1937.06</v>
      </c>
      <c r="J109" s="609">
        <f t="shared" si="8"/>
        <v>56.25</v>
      </c>
      <c r="K109" s="495"/>
      <c r="L109" s="88">
        <f>I109*52</f>
        <v>100727.12</v>
      </c>
      <c r="M109" s="88">
        <f>L109/1950</f>
        <v>51.654933333333332</v>
      </c>
    </row>
    <row r="110" spans="1:16" s="97" customFormat="1" x14ac:dyDescent="0.3">
      <c r="A110" s="492"/>
      <c r="B110" s="11" t="s">
        <v>202</v>
      </c>
      <c r="C110" s="290">
        <v>1515.03</v>
      </c>
      <c r="D110" s="129">
        <v>0</v>
      </c>
      <c r="E110" s="129">
        <v>1</v>
      </c>
      <c r="F110" s="129">
        <v>46.3</v>
      </c>
      <c r="G110" s="129">
        <v>284.89999999999998</v>
      </c>
      <c r="H110" s="130">
        <v>55</v>
      </c>
      <c r="I110" s="493">
        <v>1902.2300000000002</v>
      </c>
      <c r="J110" s="494">
        <v>56.25</v>
      </c>
      <c r="K110" s="496"/>
      <c r="L110" s="496"/>
    </row>
    <row r="111" spans="1:16" s="97" customFormat="1" x14ac:dyDescent="0.3">
      <c r="A111" s="492"/>
      <c r="B111" s="11" t="s">
        <v>197</v>
      </c>
      <c r="C111" s="290">
        <v>1378.77</v>
      </c>
      <c r="D111" s="129">
        <v>0</v>
      </c>
      <c r="E111" s="129">
        <v>1</v>
      </c>
      <c r="F111" s="129">
        <v>52.8</v>
      </c>
      <c r="G111" s="129">
        <v>181.61</v>
      </c>
      <c r="H111" s="130">
        <v>8.4499999999999993</v>
      </c>
      <c r="I111" s="493">
        <v>1622.63</v>
      </c>
      <c r="J111" s="494">
        <v>56.25</v>
      </c>
    </row>
    <row r="112" spans="1:16" s="97" customFormat="1" x14ac:dyDescent="0.3">
      <c r="A112" s="357"/>
      <c r="B112" s="13" t="s">
        <v>190</v>
      </c>
      <c r="C112" s="438">
        <v>1247.9000000000001</v>
      </c>
      <c r="D112" s="98">
        <v>0</v>
      </c>
      <c r="E112" s="98">
        <v>1</v>
      </c>
      <c r="F112" s="98">
        <v>29</v>
      </c>
      <c r="G112" s="98">
        <v>244.23999999999998</v>
      </c>
      <c r="H112" s="36">
        <v>8.4499999999999993</v>
      </c>
      <c r="I112" s="45">
        <v>1530.59</v>
      </c>
      <c r="J112" s="440">
        <v>61.88</v>
      </c>
    </row>
    <row r="113" spans="1:20" s="97" customFormat="1" ht="12" thickBot="1" x14ac:dyDescent="0.35">
      <c r="A113" s="358"/>
      <c r="B113" s="359" t="s">
        <v>183</v>
      </c>
      <c r="C113" s="439">
        <v>1115.24</v>
      </c>
      <c r="D113" s="37">
        <v>0</v>
      </c>
      <c r="E113" s="37">
        <v>6</v>
      </c>
      <c r="F113" s="37">
        <v>19.100000000000001</v>
      </c>
      <c r="G113" s="37">
        <v>105.5</v>
      </c>
      <c r="H113" s="38">
        <v>8.4499999999999993</v>
      </c>
      <c r="I113" s="441">
        <v>1254.29</v>
      </c>
      <c r="J113" s="442">
        <v>87.5</v>
      </c>
    </row>
    <row r="114" spans="1:20" x14ac:dyDescent="0.3">
      <c r="A114" s="34" t="s">
        <v>105</v>
      </c>
    </row>
    <row r="115" spans="1:20" x14ac:dyDescent="0.3">
      <c r="A115" s="34" t="s">
        <v>106</v>
      </c>
    </row>
    <row r="117" spans="1:20" x14ac:dyDescent="0.3">
      <c r="A117" s="33"/>
    </row>
    <row r="118" spans="1:20" s="5" customFormat="1" ht="26.25" customHeight="1" thickBot="1" x14ac:dyDescent="0.35">
      <c r="A118" s="33" t="s">
        <v>108</v>
      </c>
      <c r="N118" s="1"/>
      <c r="O118" s="1" t="s">
        <v>77</v>
      </c>
      <c r="P118" s="1"/>
      <c r="Q118" s="1"/>
      <c r="R118" s="1"/>
      <c r="S118" s="1"/>
      <c r="T118" s="1"/>
    </row>
    <row r="119" spans="1:20" s="5" customFormat="1" ht="75.75" customHeight="1" thickBot="1" x14ac:dyDescent="0.35">
      <c r="A119" s="6" t="s">
        <v>1</v>
      </c>
      <c r="B119" s="7" t="s">
        <v>2</v>
      </c>
      <c r="C119" s="8" t="s">
        <v>95</v>
      </c>
      <c r="D119" s="8" t="s">
        <v>96</v>
      </c>
      <c r="E119" s="8" t="s">
        <v>97</v>
      </c>
      <c r="F119" s="8" t="s">
        <v>98</v>
      </c>
      <c r="G119" s="8" t="s">
        <v>99</v>
      </c>
      <c r="H119" s="9" t="s">
        <v>100</v>
      </c>
      <c r="I119" s="35" t="s">
        <v>101</v>
      </c>
      <c r="J119" s="9" t="s">
        <v>102</v>
      </c>
      <c r="N119" s="1"/>
      <c r="O119" s="1"/>
      <c r="P119" s="1"/>
      <c r="Q119" s="1"/>
      <c r="R119" s="1"/>
      <c r="S119" s="1"/>
      <c r="T119" s="1"/>
    </row>
    <row r="120" spans="1:20" ht="12.9" customHeight="1" x14ac:dyDescent="0.35">
      <c r="A120" s="10">
        <v>1</v>
      </c>
      <c r="B120" s="11" t="s">
        <v>3</v>
      </c>
      <c r="C120" s="595">
        <v>153.75</v>
      </c>
      <c r="D120" s="596">
        <v>0</v>
      </c>
      <c r="E120" s="596">
        <v>0</v>
      </c>
      <c r="F120" s="596">
        <v>2</v>
      </c>
      <c r="G120" s="596">
        <v>22.5</v>
      </c>
      <c r="H120" s="597">
        <v>0</v>
      </c>
      <c r="I120" s="603">
        <f t="shared" ref="I120:I134" si="9">SUM(C120:H120)</f>
        <v>178.25</v>
      </c>
      <c r="J120" s="606">
        <v>0</v>
      </c>
    </row>
    <row r="121" spans="1:20" ht="12.9" customHeight="1" x14ac:dyDescent="0.35">
      <c r="A121" s="12">
        <v>2</v>
      </c>
      <c r="B121" s="13" t="s">
        <v>4</v>
      </c>
      <c r="C121" s="598">
        <v>105</v>
      </c>
      <c r="D121" s="594">
        <v>0</v>
      </c>
      <c r="E121" s="594">
        <v>0</v>
      </c>
      <c r="F121" s="594">
        <v>10</v>
      </c>
      <c r="G121" s="594">
        <v>0</v>
      </c>
      <c r="H121" s="599">
        <v>0</v>
      </c>
      <c r="I121" s="604">
        <f t="shared" si="9"/>
        <v>115</v>
      </c>
      <c r="J121" s="607">
        <v>0</v>
      </c>
      <c r="K121" s="97"/>
    </row>
    <row r="122" spans="1:20" ht="12.9" x14ac:dyDescent="0.35">
      <c r="A122" s="12">
        <v>3</v>
      </c>
      <c r="B122" s="13" t="s">
        <v>5</v>
      </c>
      <c r="C122" s="598">
        <v>0</v>
      </c>
      <c r="D122" s="594">
        <v>0</v>
      </c>
      <c r="E122" s="594">
        <v>0</v>
      </c>
      <c r="F122" s="594">
        <v>0</v>
      </c>
      <c r="G122" s="594">
        <v>0</v>
      </c>
      <c r="H122" s="599">
        <v>0</v>
      </c>
      <c r="I122" s="604">
        <f t="shared" si="9"/>
        <v>0</v>
      </c>
      <c r="J122" s="607">
        <v>0</v>
      </c>
      <c r="K122" s="97"/>
    </row>
    <row r="123" spans="1:20" ht="12.9" x14ac:dyDescent="0.35">
      <c r="A123" s="12">
        <v>4</v>
      </c>
      <c r="B123" s="13" t="s">
        <v>6</v>
      </c>
      <c r="C123" s="598">
        <v>140.63</v>
      </c>
      <c r="D123" s="594">
        <v>0</v>
      </c>
      <c r="E123" s="594">
        <v>0</v>
      </c>
      <c r="F123" s="594">
        <v>0</v>
      </c>
      <c r="G123" s="594">
        <v>46.88</v>
      </c>
      <c r="H123" s="599">
        <v>0</v>
      </c>
      <c r="I123" s="604">
        <f t="shared" si="9"/>
        <v>187.51</v>
      </c>
      <c r="J123" s="607">
        <v>0</v>
      </c>
      <c r="K123" s="97"/>
    </row>
    <row r="124" spans="1:20" ht="12.9" x14ac:dyDescent="0.35">
      <c r="A124" s="12">
        <v>5</v>
      </c>
      <c r="B124" s="13" t="s">
        <v>7</v>
      </c>
      <c r="C124" s="598">
        <v>112.5</v>
      </c>
      <c r="D124" s="594">
        <v>0</v>
      </c>
      <c r="E124" s="594">
        <v>0</v>
      </c>
      <c r="F124" s="594">
        <v>18</v>
      </c>
      <c r="G124" s="594">
        <v>9.3800000000000008</v>
      </c>
      <c r="H124" s="599">
        <v>0</v>
      </c>
      <c r="I124" s="604">
        <f t="shared" si="9"/>
        <v>139.88</v>
      </c>
      <c r="J124" s="607">
        <v>0</v>
      </c>
      <c r="K124" s="97"/>
    </row>
    <row r="125" spans="1:20" ht="12.9" x14ac:dyDescent="0.35">
      <c r="A125" s="12">
        <v>6</v>
      </c>
      <c r="B125" s="13" t="s">
        <v>8</v>
      </c>
      <c r="C125" s="598">
        <v>46.8</v>
      </c>
      <c r="D125" s="594">
        <v>0</v>
      </c>
      <c r="E125" s="594">
        <v>0</v>
      </c>
      <c r="F125" s="594">
        <v>3.6</v>
      </c>
      <c r="G125" s="594">
        <v>0</v>
      </c>
      <c r="H125" s="599">
        <v>0</v>
      </c>
      <c r="I125" s="604">
        <f t="shared" si="9"/>
        <v>50.4</v>
      </c>
      <c r="J125" s="607">
        <v>0</v>
      </c>
      <c r="K125" s="97"/>
    </row>
    <row r="126" spans="1:20" ht="12.9" x14ac:dyDescent="0.35">
      <c r="A126" s="12">
        <v>7</v>
      </c>
      <c r="B126" s="13" t="s">
        <v>9</v>
      </c>
      <c r="C126" s="598">
        <v>37.5</v>
      </c>
      <c r="D126" s="594">
        <v>0</v>
      </c>
      <c r="E126" s="594">
        <v>0</v>
      </c>
      <c r="F126" s="594">
        <v>0</v>
      </c>
      <c r="G126" s="594">
        <v>0</v>
      </c>
      <c r="H126" s="599">
        <v>0</v>
      </c>
      <c r="I126" s="604">
        <f t="shared" si="9"/>
        <v>37.5</v>
      </c>
      <c r="J126" s="607">
        <v>0</v>
      </c>
      <c r="K126" s="97"/>
    </row>
    <row r="127" spans="1:20" ht="12.9" x14ac:dyDescent="0.35">
      <c r="A127" s="12">
        <v>8</v>
      </c>
      <c r="B127" s="13" t="s">
        <v>10</v>
      </c>
      <c r="C127" s="598">
        <v>112.5</v>
      </c>
      <c r="D127" s="594">
        <v>0</v>
      </c>
      <c r="E127" s="594">
        <v>0</v>
      </c>
      <c r="F127" s="594">
        <v>0</v>
      </c>
      <c r="G127" s="594">
        <v>41.25</v>
      </c>
      <c r="H127" s="599">
        <v>0</v>
      </c>
      <c r="I127" s="604">
        <f t="shared" si="9"/>
        <v>153.75</v>
      </c>
      <c r="J127" s="607">
        <v>0</v>
      </c>
      <c r="K127" s="97"/>
    </row>
    <row r="128" spans="1:20" ht="12.9" x14ac:dyDescent="0.35">
      <c r="A128" s="12">
        <v>9</v>
      </c>
      <c r="B128" s="13" t="s">
        <v>11</v>
      </c>
      <c r="C128" s="598">
        <v>142.5</v>
      </c>
      <c r="D128" s="594">
        <v>0</v>
      </c>
      <c r="E128" s="594">
        <v>0</v>
      </c>
      <c r="F128" s="594">
        <v>0</v>
      </c>
      <c r="G128" s="594">
        <v>90</v>
      </c>
      <c r="H128" s="599">
        <v>0</v>
      </c>
      <c r="I128" s="604">
        <f t="shared" si="9"/>
        <v>232.5</v>
      </c>
      <c r="J128" s="607">
        <v>37.5</v>
      </c>
      <c r="K128" s="97"/>
    </row>
    <row r="129" spans="1:13" ht="12.9" x14ac:dyDescent="0.35">
      <c r="A129" s="12">
        <v>10</v>
      </c>
      <c r="B129" s="13" t="s">
        <v>12</v>
      </c>
      <c r="C129" s="598">
        <v>0</v>
      </c>
      <c r="D129" s="594">
        <v>0</v>
      </c>
      <c r="E129" s="594">
        <v>0</v>
      </c>
      <c r="F129" s="594">
        <v>0</v>
      </c>
      <c r="G129" s="594">
        <v>0</v>
      </c>
      <c r="H129" s="599">
        <v>0</v>
      </c>
      <c r="I129" s="604">
        <f t="shared" si="9"/>
        <v>0</v>
      </c>
      <c r="J129" s="607">
        <v>0</v>
      </c>
      <c r="K129" s="97"/>
    </row>
    <row r="130" spans="1:13" ht="12.9" x14ac:dyDescent="0.35">
      <c r="A130" s="12">
        <v>11</v>
      </c>
      <c r="B130" s="13" t="s">
        <v>13</v>
      </c>
      <c r="C130" s="598">
        <v>37.5</v>
      </c>
      <c r="D130" s="594">
        <v>0</v>
      </c>
      <c r="E130" s="594">
        <v>0</v>
      </c>
      <c r="F130" s="594">
        <v>1</v>
      </c>
      <c r="G130" s="594">
        <v>16.75</v>
      </c>
      <c r="H130" s="599">
        <v>0</v>
      </c>
      <c r="I130" s="604">
        <f t="shared" si="9"/>
        <v>55.25</v>
      </c>
      <c r="J130" s="607">
        <v>0</v>
      </c>
      <c r="K130" s="97"/>
    </row>
    <row r="131" spans="1:13" ht="12.9" x14ac:dyDescent="0.35">
      <c r="A131" s="12">
        <v>12</v>
      </c>
      <c r="B131" s="13" t="s">
        <v>14</v>
      </c>
      <c r="C131" s="598">
        <v>52.25</v>
      </c>
      <c r="D131" s="594">
        <v>0</v>
      </c>
      <c r="E131" s="594">
        <v>0</v>
      </c>
      <c r="F131" s="594">
        <v>0</v>
      </c>
      <c r="G131" s="594">
        <v>41.9</v>
      </c>
      <c r="H131" s="599">
        <v>4.68</v>
      </c>
      <c r="I131" s="604">
        <f t="shared" si="9"/>
        <v>98.830000000000013</v>
      </c>
      <c r="J131" s="607">
        <v>0</v>
      </c>
      <c r="K131" s="97"/>
    </row>
    <row r="132" spans="1:13" ht="12.9" x14ac:dyDescent="0.35">
      <c r="A132" s="12">
        <v>13</v>
      </c>
      <c r="B132" s="13" t="s">
        <v>15</v>
      </c>
      <c r="C132" s="598">
        <v>33.75</v>
      </c>
      <c r="D132" s="594">
        <v>0</v>
      </c>
      <c r="E132" s="594">
        <v>0</v>
      </c>
      <c r="F132" s="594">
        <v>0</v>
      </c>
      <c r="G132" s="594">
        <v>0</v>
      </c>
      <c r="H132" s="599">
        <v>0</v>
      </c>
      <c r="I132" s="604">
        <f t="shared" si="9"/>
        <v>33.75</v>
      </c>
      <c r="J132" s="607">
        <v>0</v>
      </c>
      <c r="K132" s="97"/>
    </row>
    <row r="133" spans="1:13" ht="12.9" x14ac:dyDescent="0.35">
      <c r="A133" s="12">
        <v>14</v>
      </c>
      <c r="B133" s="13" t="s">
        <v>16</v>
      </c>
      <c r="C133" s="598">
        <v>75</v>
      </c>
      <c r="D133" s="594">
        <v>0</v>
      </c>
      <c r="E133" s="594">
        <v>0</v>
      </c>
      <c r="F133" s="594">
        <v>0</v>
      </c>
      <c r="G133" s="594">
        <v>30</v>
      </c>
      <c r="H133" s="599">
        <v>0</v>
      </c>
      <c r="I133" s="604">
        <f t="shared" si="9"/>
        <v>105</v>
      </c>
      <c r="J133" s="607">
        <v>0</v>
      </c>
      <c r="K133" s="97"/>
    </row>
    <row r="134" spans="1:13" ht="13.3" thickBot="1" x14ac:dyDescent="0.4">
      <c r="A134" s="14">
        <v>15</v>
      </c>
      <c r="B134" s="15" t="s">
        <v>17</v>
      </c>
      <c r="C134" s="600">
        <v>35.5</v>
      </c>
      <c r="D134" s="601">
        <v>0</v>
      </c>
      <c r="E134" s="601">
        <v>0</v>
      </c>
      <c r="F134" s="601">
        <v>0</v>
      </c>
      <c r="G134" s="601">
        <v>0</v>
      </c>
      <c r="H134" s="602">
        <v>0</v>
      </c>
      <c r="I134" s="605">
        <f t="shared" si="9"/>
        <v>35.5</v>
      </c>
      <c r="J134" s="608">
        <v>0</v>
      </c>
      <c r="K134" s="97"/>
      <c r="L134" s="97" t="s">
        <v>221</v>
      </c>
      <c r="M134" s="97" t="s">
        <v>222</v>
      </c>
    </row>
    <row r="135" spans="1:13" s="16" customFormat="1" x14ac:dyDescent="0.3">
      <c r="A135" s="39"/>
      <c r="B135" s="345" t="s">
        <v>218</v>
      </c>
      <c r="C135" s="436">
        <f t="shared" ref="C135:J135" si="10">SUM(C120:C134)</f>
        <v>1085.1799999999998</v>
      </c>
      <c r="D135" s="592">
        <f t="shared" si="10"/>
        <v>0</v>
      </c>
      <c r="E135" s="592">
        <f t="shared" si="10"/>
        <v>0</v>
      </c>
      <c r="F135" s="592">
        <f t="shared" si="10"/>
        <v>34.6</v>
      </c>
      <c r="G135" s="592">
        <f t="shared" si="10"/>
        <v>298.65999999999997</v>
      </c>
      <c r="H135" s="593">
        <f t="shared" si="10"/>
        <v>4.68</v>
      </c>
      <c r="I135" s="350">
        <f t="shared" si="10"/>
        <v>1423.12</v>
      </c>
      <c r="J135" s="451">
        <f t="shared" si="10"/>
        <v>37.5</v>
      </c>
      <c r="K135" s="495"/>
      <c r="L135" s="88">
        <f>I135*52</f>
        <v>74002.239999999991</v>
      </c>
      <c r="M135" s="88">
        <f>L135/1950</f>
        <v>37.949866666666665</v>
      </c>
    </row>
    <row r="136" spans="1:13" s="97" customFormat="1" x14ac:dyDescent="0.3">
      <c r="A136" s="127"/>
      <c r="B136" s="346" t="s">
        <v>202</v>
      </c>
      <c r="C136" s="290">
        <v>1012.6</v>
      </c>
      <c r="D136" s="129">
        <v>0</v>
      </c>
      <c r="E136" s="129">
        <v>3</v>
      </c>
      <c r="F136" s="129">
        <v>32</v>
      </c>
      <c r="G136" s="129">
        <v>217.03</v>
      </c>
      <c r="H136" s="130">
        <v>0</v>
      </c>
      <c r="I136" s="351">
        <v>1264.6300000000001</v>
      </c>
      <c r="J136" s="348">
        <v>93.75</v>
      </c>
      <c r="K136" s="496"/>
      <c r="L136" s="496"/>
    </row>
    <row r="137" spans="1:13" s="97" customFormat="1" x14ac:dyDescent="0.3">
      <c r="A137" s="127"/>
      <c r="B137" s="346" t="s">
        <v>197</v>
      </c>
      <c r="C137" s="290">
        <v>976.38</v>
      </c>
      <c r="D137" s="129">
        <v>0</v>
      </c>
      <c r="E137" s="129">
        <v>0</v>
      </c>
      <c r="F137" s="129">
        <v>40</v>
      </c>
      <c r="G137" s="129">
        <v>100.11</v>
      </c>
      <c r="H137" s="130">
        <v>0</v>
      </c>
      <c r="I137" s="351">
        <v>1116.49</v>
      </c>
      <c r="J137" s="348">
        <v>97.5</v>
      </c>
    </row>
    <row r="138" spans="1:13" s="97" customFormat="1" x14ac:dyDescent="0.3">
      <c r="A138" s="127"/>
      <c r="B138" s="346" t="s">
        <v>190</v>
      </c>
      <c r="C138" s="290">
        <v>997.25</v>
      </c>
      <c r="D138" s="129">
        <v>0</v>
      </c>
      <c r="E138" s="129">
        <v>0</v>
      </c>
      <c r="F138" s="129">
        <v>7</v>
      </c>
      <c r="G138" s="129">
        <v>72.599999999999994</v>
      </c>
      <c r="H138" s="130">
        <v>0</v>
      </c>
      <c r="I138" s="351">
        <v>1076.8499999999999</v>
      </c>
      <c r="J138" s="348">
        <v>153.75</v>
      </c>
    </row>
    <row r="139" spans="1:13" s="97" customFormat="1" x14ac:dyDescent="0.3">
      <c r="A139" s="127"/>
      <c r="B139" s="346" t="s">
        <v>183</v>
      </c>
      <c r="C139" s="290">
        <v>824.88</v>
      </c>
      <c r="D139" s="129">
        <v>0</v>
      </c>
      <c r="E139" s="129">
        <v>0</v>
      </c>
      <c r="F139" s="129">
        <v>7.2</v>
      </c>
      <c r="G139" s="129">
        <v>61.25</v>
      </c>
      <c r="H139" s="130">
        <v>0</v>
      </c>
      <c r="I139" s="351">
        <v>893.32999999999993</v>
      </c>
      <c r="J139" s="348">
        <v>153.75</v>
      </c>
    </row>
    <row r="140" spans="1:13" s="97" customFormat="1" x14ac:dyDescent="0.3">
      <c r="A140" s="127"/>
      <c r="B140" s="346" t="s">
        <v>152</v>
      </c>
      <c r="C140" s="290">
        <v>701.43</v>
      </c>
      <c r="D140" s="129">
        <v>0</v>
      </c>
      <c r="E140" s="129">
        <v>0</v>
      </c>
      <c r="F140" s="129">
        <v>16</v>
      </c>
      <c r="G140" s="129">
        <v>69</v>
      </c>
      <c r="H140" s="130">
        <v>0</v>
      </c>
      <c r="I140" s="351">
        <v>786.43</v>
      </c>
      <c r="J140" s="348">
        <v>176.25</v>
      </c>
    </row>
    <row r="141" spans="1:13" s="97" customFormat="1" ht="12" thickBot="1" x14ac:dyDescent="0.35">
      <c r="A141" s="343"/>
      <c r="B141" s="347" t="s">
        <v>79</v>
      </c>
      <c r="C141" s="291">
        <v>643.68000000000006</v>
      </c>
      <c r="D141" s="292">
        <v>0</v>
      </c>
      <c r="E141" s="292">
        <v>1</v>
      </c>
      <c r="F141" s="292">
        <v>13</v>
      </c>
      <c r="G141" s="292">
        <v>69</v>
      </c>
      <c r="H141" s="293">
        <v>7.5</v>
      </c>
      <c r="I141" s="352">
        <v>734.18000000000006</v>
      </c>
      <c r="J141" s="349">
        <v>150</v>
      </c>
    </row>
    <row r="142" spans="1:13" x14ac:dyDescent="0.3">
      <c r="A142" s="34" t="s">
        <v>105</v>
      </c>
    </row>
    <row r="143" spans="1:13" x14ac:dyDescent="0.3">
      <c r="A143" s="34" t="s">
        <v>106</v>
      </c>
    </row>
    <row r="147" spans="1:20" s="5" customFormat="1" ht="26.25" customHeight="1" thickBot="1" x14ac:dyDescent="0.35">
      <c r="A147" s="33" t="s">
        <v>109</v>
      </c>
      <c r="N147" s="1"/>
      <c r="O147" s="1"/>
      <c r="P147" s="1"/>
      <c r="Q147" s="1"/>
      <c r="R147" s="1"/>
      <c r="S147" s="1"/>
      <c r="T147" s="1"/>
    </row>
    <row r="148" spans="1:20" s="5" customFormat="1" ht="72" customHeight="1" thickBot="1" x14ac:dyDescent="0.35">
      <c r="A148" s="6" t="s">
        <v>1</v>
      </c>
      <c r="B148" s="7" t="s">
        <v>2</v>
      </c>
      <c r="C148" s="8" t="s">
        <v>95</v>
      </c>
      <c r="D148" s="8" t="s">
        <v>96</v>
      </c>
      <c r="E148" s="8" t="s">
        <v>97</v>
      </c>
      <c r="F148" s="8" t="s">
        <v>98</v>
      </c>
      <c r="G148" s="8" t="s">
        <v>99</v>
      </c>
      <c r="H148" s="9" t="s">
        <v>100</v>
      </c>
      <c r="I148" s="35" t="s">
        <v>101</v>
      </c>
      <c r="J148" s="9" t="s">
        <v>102</v>
      </c>
      <c r="N148" s="1"/>
      <c r="O148" s="1"/>
      <c r="P148" s="1"/>
      <c r="Q148" s="1"/>
      <c r="R148" s="1"/>
      <c r="S148" s="1"/>
      <c r="T148" s="1"/>
    </row>
    <row r="149" spans="1:20" ht="12.9" customHeight="1" x14ac:dyDescent="0.35">
      <c r="A149" s="10">
        <v>1</v>
      </c>
      <c r="B149" s="11" t="s">
        <v>3</v>
      </c>
      <c r="C149" s="595">
        <v>30</v>
      </c>
      <c r="D149" s="596">
        <v>0</v>
      </c>
      <c r="E149" s="596">
        <v>8</v>
      </c>
      <c r="F149" s="596">
        <v>0</v>
      </c>
      <c r="G149" s="596">
        <v>4</v>
      </c>
      <c r="H149" s="597">
        <v>0</v>
      </c>
      <c r="I149" s="603">
        <f t="shared" ref="I149:I163" si="11">SUM(C149:H149)</f>
        <v>42</v>
      </c>
      <c r="J149" s="606">
        <v>0</v>
      </c>
    </row>
    <row r="150" spans="1:20" ht="12.9" customHeight="1" x14ac:dyDescent="0.35">
      <c r="A150" s="12">
        <v>2</v>
      </c>
      <c r="B150" s="13" t="s">
        <v>4</v>
      </c>
      <c r="C150" s="598">
        <v>22.5</v>
      </c>
      <c r="D150" s="594">
        <v>0</v>
      </c>
      <c r="E150" s="594">
        <v>5.62</v>
      </c>
      <c r="F150" s="594">
        <v>0</v>
      </c>
      <c r="G150" s="594">
        <v>0</v>
      </c>
      <c r="H150" s="599">
        <v>0</v>
      </c>
      <c r="I150" s="604">
        <f t="shared" si="11"/>
        <v>28.12</v>
      </c>
      <c r="J150" s="607">
        <v>0</v>
      </c>
    </row>
    <row r="151" spans="1:20" ht="12.9" x14ac:dyDescent="0.35">
      <c r="A151" s="12">
        <v>3</v>
      </c>
      <c r="B151" s="13" t="s">
        <v>5</v>
      </c>
      <c r="C151" s="598">
        <v>6</v>
      </c>
      <c r="D151" s="594">
        <v>0</v>
      </c>
      <c r="E151" s="594">
        <v>3</v>
      </c>
      <c r="F151" s="594">
        <v>0</v>
      </c>
      <c r="G151" s="594">
        <v>0</v>
      </c>
      <c r="H151" s="599">
        <v>0</v>
      </c>
      <c r="I151" s="604">
        <f t="shared" si="11"/>
        <v>9</v>
      </c>
      <c r="J151" s="607">
        <v>0</v>
      </c>
    </row>
    <row r="152" spans="1:20" ht="12.9" x14ac:dyDescent="0.35">
      <c r="A152" s="12">
        <v>4</v>
      </c>
      <c r="B152" s="13" t="s">
        <v>6</v>
      </c>
      <c r="C152" s="598">
        <v>15</v>
      </c>
      <c r="D152" s="594">
        <v>1.88</v>
      </c>
      <c r="E152" s="594">
        <v>7.5</v>
      </c>
      <c r="F152" s="594">
        <v>0</v>
      </c>
      <c r="G152" s="594">
        <v>0</v>
      </c>
      <c r="H152" s="599">
        <v>0</v>
      </c>
      <c r="I152" s="604">
        <f t="shared" si="11"/>
        <v>24.38</v>
      </c>
      <c r="J152" s="607">
        <v>0</v>
      </c>
    </row>
    <row r="153" spans="1:20" ht="12.9" x14ac:dyDescent="0.35">
      <c r="A153" s="12">
        <v>5</v>
      </c>
      <c r="B153" s="13" t="s">
        <v>7</v>
      </c>
      <c r="C153" s="598">
        <v>56.25</v>
      </c>
      <c r="D153" s="594">
        <v>11.25</v>
      </c>
      <c r="E153" s="594">
        <v>7.5</v>
      </c>
      <c r="F153" s="594">
        <v>4</v>
      </c>
      <c r="G153" s="594">
        <v>7</v>
      </c>
      <c r="H153" s="599">
        <v>3.75</v>
      </c>
      <c r="I153" s="604">
        <f t="shared" si="11"/>
        <v>89.75</v>
      </c>
      <c r="J153" s="607">
        <v>0</v>
      </c>
    </row>
    <row r="154" spans="1:20" ht="12.9" x14ac:dyDescent="0.35">
      <c r="A154" s="12">
        <v>6</v>
      </c>
      <c r="B154" s="13" t="s">
        <v>8</v>
      </c>
      <c r="C154" s="598">
        <v>6</v>
      </c>
      <c r="D154" s="594">
        <v>0</v>
      </c>
      <c r="E154" s="594">
        <v>3</v>
      </c>
      <c r="F154" s="594">
        <v>0</v>
      </c>
      <c r="G154" s="594">
        <v>0</v>
      </c>
      <c r="H154" s="599">
        <v>0</v>
      </c>
      <c r="I154" s="604">
        <f t="shared" si="11"/>
        <v>9</v>
      </c>
      <c r="J154" s="607">
        <v>0</v>
      </c>
      <c r="P154" s="1" t="s">
        <v>77</v>
      </c>
    </row>
    <row r="155" spans="1:20" ht="12.9" x14ac:dyDescent="0.35">
      <c r="A155" s="12">
        <v>7</v>
      </c>
      <c r="B155" s="13" t="s">
        <v>9</v>
      </c>
      <c r="C155" s="598">
        <v>11.25</v>
      </c>
      <c r="D155" s="594">
        <v>0</v>
      </c>
      <c r="E155" s="594">
        <v>3</v>
      </c>
      <c r="F155" s="594">
        <v>0</v>
      </c>
      <c r="G155" s="594">
        <v>0</v>
      </c>
      <c r="H155" s="599">
        <v>0</v>
      </c>
      <c r="I155" s="604">
        <f t="shared" si="11"/>
        <v>14.25</v>
      </c>
      <c r="J155" s="607">
        <v>0</v>
      </c>
    </row>
    <row r="156" spans="1:20" ht="12.9" x14ac:dyDescent="0.35">
      <c r="A156" s="12">
        <v>8</v>
      </c>
      <c r="B156" s="13" t="s">
        <v>10</v>
      </c>
      <c r="C156" s="598">
        <v>41.25</v>
      </c>
      <c r="D156" s="594">
        <v>3.75</v>
      </c>
      <c r="E156" s="594">
        <v>6</v>
      </c>
      <c r="F156" s="594">
        <v>0</v>
      </c>
      <c r="G156" s="594">
        <v>0</v>
      </c>
      <c r="H156" s="599">
        <v>0</v>
      </c>
      <c r="I156" s="604">
        <f t="shared" si="11"/>
        <v>51</v>
      </c>
      <c r="J156" s="607">
        <v>0</v>
      </c>
    </row>
    <row r="157" spans="1:20" ht="12.9" x14ac:dyDescent="0.35">
      <c r="A157" s="12">
        <v>9</v>
      </c>
      <c r="B157" s="13" t="s">
        <v>11</v>
      </c>
      <c r="C157" s="598">
        <v>6</v>
      </c>
      <c r="D157" s="594">
        <v>0</v>
      </c>
      <c r="E157" s="594">
        <v>3</v>
      </c>
      <c r="F157" s="594">
        <v>0</v>
      </c>
      <c r="G157" s="594">
        <v>3</v>
      </c>
      <c r="H157" s="599">
        <v>0</v>
      </c>
      <c r="I157" s="604">
        <f t="shared" si="11"/>
        <v>12</v>
      </c>
      <c r="J157" s="607">
        <v>0</v>
      </c>
    </row>
    <row r="158" spans="1:20" ht="12.9" x14ac:dyDescent="0.35">
      <c r="A158" s="12">
        <v>10</v>
      </c>
      <c r="B158" s="13" t="s">
        <v>12</v>
      </c>
      <c r="C158" s="598">
        <v>11.25</v>
      </c>
      <c r="D158" s="594">
        <v>1</v>
      </c>
      <c r="E158" s="594">
        <v>0</v>
      </c>
      <c r="F158" s="594">
        <v>0</v>
      </c>
      <c r="G158" s="594">
        <v>2.5</v>
      </c>
      <c r="H158" s="599">
        <v>0</v>
      </c>
      <c r="I158" s="604">
        <f t="shared" si="11"/>
        <v>14.75</v>
      </c>
      <c r="J158" s="607">
        <v>2</v>
      </c>
    </row>
    <row r="159" spans="1:20" ht="12.9" x14ac:dyDescent="0.35">
      <c r="A159" s="12">
        <v>11</v>
      </c>
      <c r="B159" s="13" t="s">
        <v>13</v>
      </c>
      <c r="C159" s="598">
        <v>11.25</v>
      </c>
      <c r="D159" s="594">
        <v>0</v>
      </c>
      <c r="E159" s="594">
        <v>6</v>
      </c>
      <c r="F159" s="594">
        <v>0</v>
      </c>
      <c r="G159" s="594">
        <v>0</v>
      </c>
      <c r="H159" s="599">
        <v>0</v>
      </c>
      <c r="I159" s="604">
        <f t="shared" si="11"/>
        <v>17.25</v>
      </c>
      <c r="J159" s="607">
        <v>0</v>
      </c>
    </row>
    <row r="160" spans="1:20" ht="12.9" x14ac:dyDescent="0.35">
      <c r="A160" s="12">
        <v>12</v>
      </c>
      <c r="B160" s="13" t="s">
        <v>14</v>
      </c>
      <c r="C160" s="598">
        <v>7.5</v>
      </c>
      <c r="D160" s="594">
        <v>3.75</v>
      </c>
      <c r="E160" s="594">
        <v>3.75</v>
      </c>
      <c r="F160" s="594">
        <v>0</v>
      </c>
      <c r="G160" s="594">
        <v>0</v>
      </c>
      <c r="H160" s="599">
        <v>4.68</v>
      </c>
      <c r="I160" s="604">
        <f t="shared" si="11"/>
        <v>19.68</v>
      </c>
      <c r="J160" s="607">
        <v>0</v>
      </c>
    </row>
    <row r="161" spans="1:20" ht="12.9" x14ac:dyDescent="0.35">
      <c r="A161" s="12">
        <v>13</v>
      </c>
      <c r="B161" s="13" t="s">
        <v>15</v>
      </c>
      <c r="C161" s="598">
        <v>7.5</v>
      </c>
      <c r="D161" s="594">
        <v>0</v>
      </c>
      <c r="E161" s="594">
        <v>0</v>
      </c>
      <c r="F161" s="594">
        <v>0</v>
      </c>
      <c r="G161" s="594">
        <v>0</v>
      </c>
      <c r="H161" s="599">
        <v>0</v>
      </c>
      <c r="I161" s="604">
        <f t="shared" si="11"/>
        <v>7.5</v>
      </c>
      <c r="J161" s="607">
        <v>0</v>
      </c>
    </row>
    <row r="162" spans="1:20" ht="12.9" x14ac:dyDescent="0.35">
      <c r="A162" s="12">
        <v>14</v>
      </c>
      <c r="B162" s="13" t="s">
        <v>16</v>
      </c>
      <c r="C162" s="598">
        <v>22.5</v>
      </c>
      <c r="D162" s="594">
        <v>7.5</v>
      </c>
      <c r="E162" s="594">
        <v>9.5</v>
      </c>
      <c r="F162" s="594">
        <v>0</v>
      </c>
      <c r="G162" s="594">
        <v>7.5</v>
      </c>
      <c r="H162" s="599">
        <v>0</v>
      </c>
      <c r="I162" s="604">
        <f t="shared" si="11"/>
        <v>47</v>
      </c>
      <c r="J162" s="607">
        <v>0</v>
      </c>
    </row>
    <row r="163" spans="1:20" ht="13.3" thickBot="1" x14ac:dyDescent="0.4">
      <c r="A163" s="14">
        <v>15</v>
      </c>
      <c r="B163" s="15" t="s">
        <v>17</v>
      </c>
      <c r="C163" s="600">
        <v>8</v>
      </c>
      <c r="D163" s="601">
        <v>2</v>
      </c>
      <c r="E163" s="601">
        <v>3</v>
      </c>
      <c r="F163" s="601">
        <v>0</v>
      </c>
      <c r="G163" s="601">
        <v>0</v>
      </c>
      <c r="H163" s="602">
        <v>3</v>
      </c>
      <c r="I163" s="605">
        <f t="shared" si="11"/>
        <v>16</v>
      </c>
      <c r="J163" s="608">
        <v>0</v>
      </c>
      <c r="L163" s="97" t="s">
        <v>221</v>
      </c>
      <c r="M163" s="97" t="s">
        <v>222</v>
      </c>
    </row>
    <row r="164" spans="1:20" s="16" customFormat="1" x14ac:dyDescent="0.3">
      <c r="A164" s="39"/>
      <c r="B164" s="345" t="s">
        <v>218</v>
      </c>
      <c r="C164" s="436">
        <f t="shared" ref="C164:J164" si="12">SUM(C149:C163)</f>
        <v>262.25</v>
      </c>
      <c r="D164" s="592">
        <f t="shared" si="12"/>
        <v>31.13</v>
      </c>
      <c r="E164" s="592">
        <f t="shared" si="12"/>
        <v>68.87</v>
      </c>
      <c r="F164" s="592">
        <f t="shared" si="12"/>
        <v>4</v>
      </c>
      <c r="G164" s="592">
        <f t="shared" si="12"/>
        <v>24</v>
      </c>
      <c r="H164" s="593">
        <f t="shared" si="12"/>
        <v>11.43</v>
      </c>
      <c r="I164" s="350">
        <f t="shared" si="12"/>
        <v>401.68</v>
      </c>
      <c r="J164" s="451">
        <f t="shared" si="12"/>
        <v>2</v>
      </c>
      <c r="K164" s="495"/>
      <c r="L164" s="88">
        <f>I164*52</f>
        <v>20887.36</v>
      </c>
      <c r="M164" s="88">
        <f>L164/1950</f>
        <v>10.711466666666666</v>
      </c>
    </row>
    <row r="165" spans="1:20" s="97" customFormat="1" x14ac:dyDescent="0.3">
      <c r="A165" s="127"/>
      <c r="B165" s="346" t="s">
        <v>202</v>
      </c>
      <c r="C165" s="290">
        <v>234.45</v>
      </c>
      <c r="D165" s="129">
        <v>13.25</v>
      </c>
      <c r="E165" s="129">
        <v>47.5</v>
      </c>
      <c r="F165" s="129">
        <v>0</v>
      </c>
      <c r="G165" s="129">
        <v>14.25</v>
      </c>
      <c r="H165" s="130">
        <v>3.75</v>
      </c>
      <c r="I165" s="351">
        <v>313.2</v>
      </c>
      <c r="J165" s="348">
        <v>2</v>
      </c>
      <c r="K165" s="496"/>
      <c r="L165" s="496"/>
    </row>
    <row r="166" spans="1:20" s="97" customFormat="1" x14ac:dyDescent="0.3">
      <c r="A166" s="127"/>
      <c r="B166" s="346" t="s">
        <v>197</v>
      </c>
      <c r="C166" s="290">
        <v>210.5</v>
      </c>
      <c r="D166" s="129">
        <v>5.25</v>
      </c>
      <c r="E166" s="129">
        <v>49</v>
      </c>
      <c r="F166" s="129">
        <v>0</v>
      </c>
      <c r="G166" s="129">
        <v>16.5</v>
      </c>
      <c r="H166" s="130">
        <v>0</v>
      </c>
      <c r="I166" s="351">
        <v>281.25</v>
      </c>
      <c r="J166" s="348">
        <v>2</v>
      </c>
    </row>
    <row r="167" spans="1:20" s="97" customFormat="1" x14ac:dyDescent="0.3">
      <c r="A167" s="127"/>
      <c r="B167" s="346" t="s">
        <v>190</v>
      </c>
      <c r="C167" s="290">
        <v>137</v>
      </c>
      <c r="D167" s="129">
        <v>5.25</v>
      </c>
      <c r="E167" s="129">
        <v>49</v>
      </c>
      <c r="F167" s="129">
        <v>0</v>
      </c>
      <c r="G167" s="129">
        <v>23.5</v>
      </c>
      <c r="H167" s="130">
        <v>3</v>
      </c>
      <c r="I167" s="351">
        <v>217.75</v>
      </c>
      <c r="J167" s="348">
        <v>18.5</v>
      </c>
    </row>
    <row r="168" spans="1:20" s="97" customFormat="1" x14ac:dyDescent="0.3">
      <c r="A168" s="127"/>
      <c r="B168" s="346" t="s">
        <v>183</v>
      </c>
      <c r="C168" s="290">
        <v>129.25</v>
      </c>
      <c r="D168" s="129">
        <v>5.25</v>
      </c>
      <c r="E168" s="129">
        <v>47</v>
      </c>
      <c r="F168" s="129">
        <v>0</v>
      </c>
      <c r="G168" s="129">
        <v>31.5</v>
      </c>
      <c r="H168" s="130">
        <v>3</v>
      </c>
      <c r="I168" s="351">
        <v>216</v>
      </c>
      <c r="J168" s="348">
        <v>17</v>
      </c>
    </row>
    <row r="169" spans="1:20" s="97" customFormat="1" x14ac:dyDescent="0.3">
      <c r="A169" s="127"/>
      <c r="B169" s="346" t="s">
        <v>152</v>
      </c>
      <c r="C169" s="290">
        <v>141.25</v>
      </c>
      <c r="D169" s="129">
        <v>5.25</v>
      </c>
      <c r="E169" s="129">
        <v>45.75</v>
      </c>
      <c r="F169" s="129">
        <v>0</v>
      </c>
      <c r="G169" s="129">
        <v>17.75</v>
      </c>
      <c r="H169" s="130">
        <v>3</v>
      </c>
      <c r="I169" s="351">
        <v>213</v>
      </c>
      <c r="J169" s="348">
        <v>2</v>
      </c>
    </row>
    <row r="170" spans="1:20" s="97" customFormat="1" ht="12" thickBot="1" x14ac:dyDescent="0.35">
      <c r="A170" s="343"/>
      <c r="B170" s="347" t="s">
        <v>79</v>
      </c>
      <c r="C170" s="291">
        <v>159.35</v>
      </c>
      <c r="D170" s="292">
        <v>5.25</v>
      </c>
      <c r="E170" s="292">
        <v>48.5</v>
      </c>
      <c r="F170" s="292">
        <v>0</v>
      </c>
      <c r="G170" s="292">
        <v>15.25</v>
      </c>
      <c r="H170" s="293">
        <v>2</v>
      </c>
      <c r="I170" s="352">
        <v>230.35</v>
      </c>
      <c r="J170" s="349">
        <v>50</v>
      </c>
    </row>
    <row r="171" spans="1:20" x14ac:dyDescent="0.3">
      <c r="A171" s="34" t="s">
        <v>105</v>
      </c>
    </row>
    <row r="172" spans="1:20" x14ac:dyDescent="0.3">
      <c r="A172" s="34" t="s">
        <v>106</v>
      </c>
    </row>
    <row r="175" spans="1:20" s="5" customFormat="1" ht="26.25" customHeight="1" thickBot="1" x14ac:dyDescent="0.35">
      <c r="A175" s="33" t="s">
        <v>110</v>
      </c>
      <c r="N175" s="1"/>
      <c r="O175" s="1"/>
      <c r="P175" s="1"/>
      <c r="Q175" s="1"/>
      <c r="R175" s="1"/>
      <c r="S175" s="1"/>
      <c r="T175" s="1"/>
    </row>
    <row r="176" spans="1:20" s="5" customFormat="1" ht="81.75" customHeight="1" thickBot="1" x14ac:dyDescent="0.35">
      <c r="A176" s="6" t="s">
        <v>1</v>
      </c>
      <c r="B176" s="7" t="s">
        <v>2</v>
      </c>
      <c r="C176" s="8" t="s">
        <v>95</v>
      </c>
      <c r="D176" s="8" t="s">
        <v>96</v>
      </c>
      <c r="E176" s="8" t="s">
        <v>97</v>
      </c>
      <c r="F176" s="8" t="s">
        <v>98</v>
      </c>
      <c r="G176" s="8" t="s">
        <v>99</v>
      </c>
      <c r="H176" s="9" t="s">
        <v>100</v>
      </c>
      <c r="I176" s="35" t="s">
        <v>101</v>
      </c>
      <c r="J176" s="35" t="s">
        <v>102</v>
      </c>
      <c r="N176" s="1"/>
      <c r="O176" s="1"/>
      <c r="P176" s="1"/>
      <c r="Q176" s="1"/>
      <c r="R176" s="1"/>
      <c r="S176" s="1"/>
      <c r="T176" s="1"/>
    </row>
    <row r="177" spans="1:15" ht="12.9" customHeight="1" x14ac:dyDescent="0.35">
      <c r="A177" s="10">
        <v>1</v>
      </c>
      <c r="B177" s="11" t="s">
        <v>3</v>
      </c>
      <c r="C177" s="595">
        <v>150</v>
      </c>
      <c r="D177" s="596">
        <v>0</v>
      </c>
      <c r="E177" s="596">
        <v>0</v>
      </c>
      <c r="F177" s="596">
        <v>0</v>
      </c>
      <c r="G177" s="596">
        <v>0</v>
      </c>
      <c r="H177" s="597">
        <v>0</v>
      </c>
      <c r="I177" s="44">
        <f t="shared" ref="I177:I191" si="13">SUM(C177:H177)</f>
        <v>150</v>
      </c>
      <c r="J177" s="44">
        <v>0</v>
      </c>
    </row>
    <row r="178" spans="1:15" ht="12.9" customHeight="1" x14ac:dyDescent="0.35">
      <c r="A178" s="12">
        <v>2</v>
      </c>
      <c r="B178" s="13" t="s">
        <v>4</v>
      </c>
      <c r="C178" s="598">
        <v>37.5</v>
      </c>
      <c r="D178" s="594">
        <v>22.5</v>
      </c>
      <c r="E178" s="594">
        <v>0</v>
      </c>
      <c r="F178" s="594">
        <v>36</v>
      </c>
      <c r="G178" s="594">
        <v>0</v>
      </c>
      <c r="H178" s="599">
        <v>0</v>
      </c>
      <c r="I178" s="45">
        <f t="shared" si="13"/>
        <v>96</v>
      </c>
      <c r="J178" s="45">
        <v>0</v>
      </c>
    </row>
    <row r="179" spans="1:15" ht="12.9" x14ac:dyDescent="0.35">
      <c r="A179" s="12">
        <v>3</v>
      </c>
      <c r="B179" s="13" t="s">
        <v>5</v>
      </c>
      <c r="C179" s="598">
        <v>37.5</v>
      </c>
      <c r="D179" s="594">
        <v>0</v>
      </c>
      <c r="E179" s="594">
        <v>0</v>
      </c>
      <c r="F179" s="594">
        <v>0</v>
      </c>
      <c r="G179" s="594">
        <v>0</v>
      </c>
      <c r="H179" s="599">
        <v>0</v>
      </c>
      <c r="I179" s="45">
        <f t="shared" si="13"/>
        <v>37.5</v>
      </c>
      <c r="J179" s="45">
        <v>0</v>
      </c>
    </row>
    <row r="180" spans="1:15" ht="12.9" x14ac:dyDescent="0.35">
      <c r="A180" s="12">
        <v>4</v>
      </c>
      <c r="B180" s="13" t="s">
        <v>6</v>
      </c>
      <c r="C180" s="598">
        <v>75</v>
      </c>
      <c r="D180" s="594">
        <v>0</v>
      </c>
      <c r="E180" s="594">
        <v>3.75</v>
      </c>
      <c r="F180" s="594">
        <v>0</v>
      </c>
      <c r="G180" s="594">
        <v>3.75</v>
      </c>
      <c r="H180" s="599">
        <v>0</v>
      </c>
      <c r="I180" s="45">
        <f t="shared" si="13"/>
        <v>82.5</v>
      </c>
      <c r="J180" s="45">
        <v>0</v>
      </c>
    </row>
    <row r="181" spans="1:15" ht="12.9" x14ac:dyDescent="0.35">
      <c r="A181" s="12">
        <v>5</v>
      </c>
      <c r="B181" s="13" t="s">
        <v>7</v>
      </c>
      <c r="C181" s="598">
        <v>112.5</v>
      </c>
      <c r="D181" s="594">
        <v>0</v>
      </c>
      <c r="E181" s="594">
        <v>0</v>
      </c>
      <c r="F181" s="594">
        <v>0</v>
      </c>
      <c r="G181" s="594">
        <v>0</v>
      </c>
      <c r="H181" s="599">
        <v>0</v>
      </c>
      <c r="I181" s="45">
        <f t="shared" si="13"/>
        <v>112.5</v>
      </c>
      <c r="J181" s="45">
        <v>0</v>
      </c>
    </row>
    <row r="182" spans="1:15" ht="12.9" x14ac:dyDescent="0.35">
      <c r="A182" s="12">
        <v>6</v>
      </c>
      <c r="B182" s="13" t="s">
        <v>8</v>
      </c>
      <c r="C182" s="598">
        <v>75</v>
      </c>
      <c r="D182" s="594">
        <v>0</v>
      </c>
      <c r="E182" s="594">
        <v>0</v>
      </c>
      <c r="F182" s="594">
        <v>0</v>
      </c>
      <c r="G182" s="594">
        <v>37.5</v>
      </c>
      <c r="H182" s="599">
        <v>0</v>
      </c>
      <c r="I182" s="45">
        <f t="shared" si="13"/>
        <v>112.5</v>
      </c>
      <c r="J182" s="45">
        <v>0</v>
      </c>
    </row>
    <row r="183" spans="1:15" ht="12.9" x14ac:dyDescent="0.35">
      <c r="A183" s="12">
        <v>7</v>
      </c>
      <c r="B183" s="13" t="s">
        <v>9</v>
      </c>
      <c r="C183" s="598">
        <v>75</v>
      </c>
      <c r="D183" s="594">
        <v>0</v>
      </c>
      <c r="E183" s="594">
        <v>0</v>
      </c>
      <c r="F183" s="594">
        <v>0</v>
      </c>
      <c r="G183" s="594">
        <v>0</v>
      </c>
      <c r="H183" s="599">
        <v>0</v>
      </c>
      <c r="I183" s="45">
        <f t="shared" si="13"/>
        <v>75</v>
      </c>
      <c r="J183" s="45">
        <v>0</v>
      </c>
    </row>
    <row r="184" spans="1:15" ht="12.9" x14ac:dyDescent="0.35">
      <c r="A184" s="12">
        <v>8</v>
      </c>
      <c r="B184" s="13" t="s">
        <v>10</v>
      </c>
      <c r="C184" s="598">
        <v>37.5</v>
      </c>
      <c r="D184" s="594">
        <v>0</v>
      </c>
      <c r="E184" s="594">
        <v>0</v>
      </c>
      <c r="F184" s="594">
        <v>0</v>
      </c>
      <c r="G184" s="594">
        <v>0</v>
      </c>
      <c r="H184" s="599">
        <v>0</v>
      </c>
      <c r="I184" s="45">
        <f t="shared" si="13"/>
        <v>37.5</v>
      </c>
      <c r="J184" s="45">
        <v>0</v>
      </c>
    </row>
    <row r="185" spans="1:15" ht="12.9" x14ac:dyDescent="0.35">
      <c r="A185" s="12">
        <v>9</v>
      </c>
      <c r="B185" s="13" t="s">
        <v>11</v>
      </c>
      <c r="C185" s="598">
        <v>55</v>
      </c>
      <c r="D185" s="594">
        <v>5</v>
      </c>
      <c r="E185" s="594">
        <v>0</v>
      </c>
      <c r="F185" s="594">
        <v>5</v>
      </c>
      <c r="G185" s="594">
        <v>5</v>
      </c>
      <c r="H185" s="599">
        <v>5</v>
      </c>
      <c r="I185" s="45">
        <f t="shared" si="13"/>
        <v>75</v>
      </c>
      <c r="J185" s="45">
        <v>0</v>
      </c>
    </row>
    <row r="186" spans="1:15" ht="12.9" x14ac:dyDescent="0.35">
      <c r="A186" s="12">
        <v>10</v>
      </c>
      <c r="B186" s="13" t="s">
        <v>12</v>
      </c>
      <c r="C186" s="598">
        <v>37.5</v>
      </c>
      <c r="D186" s="594">
        <v>0</v>
      </c>
      <c r="E186" s="594">
        <v>0</v>
      </c>
      <c r="F186" s="594">
        <v>0</v>
      </c>
      <c r="G186" s="594">
        <v>0</v>
      </c>
      <c r="H186" s="599">
        <v>0</v>
      </c>
      <c r="I186" s="45">
        <f t="shared" si="13"/>
        <v>37.5</v>
      </c>
      <c r="J186" s="45">
        <v>0</v>
      </c>
    </row>
    <row r="187" spans="1:15" ht="12.9" x14ac:dyDescent="0.35">
      <c r="A187" s="12">
        <v>11</v>
      </c>
      <c r="B187" s="13" t="s">
        <v>13</v>
      </c>
      <c r="C187" s="598">
        <v>37.5</v>
      </c>
      <c r="D187" s="594">
        <v>0</v>
      </c>
      <c r="E187" s="594">
        <v>0</v>
      </c>
      <c r="F187" s="594">
        <v>0</v>
      </c>
      <c r="G187" s="594">
        <v>0</v>
      </c>
      <c r="H187" s="599">
        <v>0</v>
      </c>
      <c r="I187" s="45">
        <f t="shared" si="13"/>
        <v>37.5</v>
      </c>
      <c r="J187" s="45">
        <v>0</v>
      </c>
    </row>
    <row r="188" spans="1:15" ht="12.9" x14ac:dyDescent="0.35">
      <c r="A188" s="12">
        <v>12</v>
      </c>
      <c r="B188" s="13" t="s">
        <v>14</v>
      </c>
      <c r="C188" s="598">
        <v>37.5</v>
      </c>
      <c r="D188" s="594">
        <v>0</v>
      </c>
      <c r="E188" s="594">
        <v>0</v>
      </c>
      <c r="F188" s="594">
        <v>0</v>
      </c>
      <c r="G188" s="594">
        <v>0</v>
      </c>
      <c r="H188" s="599">
        <v>0</v>
      </c>
      <c r="I188" s="45">
        <f t="shared" si="13"/>
        <v>37.5</v>
      </c>
      <c r="J188" s="45">
        <v>0</v>
      </c>
    </row>
    <row r="189" spans="1:15" ht="12.9" x14ac:dyDescent="0.35">
      <c r="A189" s="12">
        <v>13</v>
      </c>
      <c r="B189" s="13" t="s">
        <v>15</v>
      </c>
      <c r="C189" s="598">
        <v>75</v>
      </c>
      <c r="D189" s="594">
        <v>0</v>
      </c>
      <c r="E189" s="594">
        <v>0</v>
      </c>
      <c r="F189" s="594">
        <v>0</v>
      </c>
      <c r="G189" s="594">
        <v>0</v>
      </c>
      <c r="H189" s="599">
        <v>0</v>
      </c>
      <c r="I189" s="45">
        <f t="shared" si="13"/>
        <v>75</v>
      </c>
      <c r="J189" s="45">
        <v>0</v>
      </c>
    </row>
    <row r="190" spans="1:15" ht="12.9" x14ac:dyDescent="0.35">
      <c r="A190" s="12">
        <v>14</v>
      </c>
      <c r="B190" s="13" t="s">
        <v>16</v>
      </c>
      <c r="C190" s="598">
        <v>108.75</v>
      </c>
      <c r="D190" s="594">
        <v>0</v>
      </c>
      <c r="E190" s="594">
        <v>0</v>
      </c>
      <c r="F190" s="594">
        <v>0</v>
      </c>
      <c r="G190" s="594">
        <v>0</v>
      </c>
      <c r="H190" s="599">
        <v>0</v>
      </c>
      <c r="I190" s="45">
        <f t="shared" si="13"/>
        <v>108.75</v>
      </c>
      <c r="J190" s="45">
        <v>0</v>
      </c>
    </row>
    <row r="191" spans="1:15" ht="13.3" thickBot="1" x14ac:dyDescent="0.4">
      <c r="A191" s="14">
        <v>15</v>
      </c>
      <c r="B191" s="15" t="s">
        <v>17</v>
      </c>
      <c r="C191" s="600">
        <v>75</v>
      </c>
      <c r="D191" s="601">
        <v>0</v>
      </c>
      <c r="E191" s="601">
        <v>0</v>
      </c>
      <c r="F191" s="601">
        <v>0</v>
      </c>
      <c r="G191" s="601">
        <v>0</v>
      </c>
      <c r="H191" s="602">
        <v>0</v>
      </c>
      <c r="I191" s="46">
        <f t="shared" si="13"/>
        <v>75</v>
      </c>
      <c r="J191" s="46">
        <v>0</v>
      </c>
      <c r="L191" s="97" t="s">
        <v>221</v>
      </c>
      <c r="M191" s="97" t="s">
        <v>222</v>
      </c>
      <c r="O191" s="496"/>
    </row>
    <row r="192" spans="1:15" s="16" customFormat="1" x14ac:dyDescent="0.3">
      <c r="A192" s="39"/>
      <c r="B192" s="345" t="s">
        <v>218</v>
      </c>
      <c r="C192" s="436">
        <f>SUM(C177:C191)</f>
        <v>1026.25</v>
      </c>
      <c r="D192" s="592">
        <f t="shared" ref="D192:J192" si="14">SUM(D177:D191)</f>
        <v>27.5</v>
      </c>
      <c r="E192" s="592">
        <f t="shared" si="14"/>
        <v>3.75</v>
      </c>
      <c r="F192" s="592">
        <f t="shared" si="14"/>
        <v>41</v>
      </c>
      <c r="G192" s="592">
        <f t="shared" si="14"/>
        <v>46.25</v>
      </c>
      <c r="H192" s="593">
        <f t="shared" si="14"/>
        <v>5</v>
      </c>
      <c r="I192" s="350">
        <f t="shared" si="14"/>
        <v>1149.75</v>
      </c>
      <c r="J192" s="266">
        <f t="shared" si="14"/>
        <v>0</v>
      </c>
      <c r="K192" s="495"/>
      <c r="L192" s="88">
        <f>I192*52</f>
        <v>59787</v>
      </c>
      <c r="M192" s="88">
        <f>L192/1950</f>
        <v>30.66</v>
      </c>
    </row>
    <row r="193" spans="1:11" s="97" customFormat="1" x14ac:dyDescent="0.3">
      <c r="A193" s="127"/>
      <c r="B193" s="346" t="s">
        <v>202</v>
      </c>
      <c r="C193" s="290">
        <v>805.25</v>
      </c>
      <c r="D193" s="129">
        <v>22.5</v>
      </c>
      <c r="E193" s="129">
        <v>0</v>
      </c>
      <c r="F193" s="129">
        <v>41</v>
      </c>
      <c r="G193" s="129">
        <v>102.5</v>
      </c>
      <c r="H193" s="130">
        <v>5</v>
      </c>
      <c r="I193" s="351">
        <v>976.25</v>
      </c>
      <c r="J193" s="348">
        <v>0</v>
      </c>
      <c r="K193" s="496"/>
    </row>
    <row r="194" spans="1:11" s="97" customFormat="1" x14ac:dyDescent="0.3">
      <c r="A194" s="127"/>
      <c r="B194" s="346" t="s">
        <v>197</v>
      </c>
      <c r="C194" s="290">
        <v>843.6</v>
      </c>
      <c r="D194" s="129">
        <v>26.25</v>
      </c>
      <c r="E194" s="129">
        <v>0</v>
      </c>
      <c r="F194" s="129">
        <v>7.5</v>
      </c>
      <c r="G194" s="129">
        <v>131</v>
      </c>
      <c r="H194" s="130">
        <v>7.5</v>
      </c>
      <c r="I194" s="351">
        <v>1015.85</v>
      </c>
      <c r="J194" s="348">
        <v>37.5</v>
      </c>
    </row>
    <row r="195" spans="1:11" s="97" customFormat="1" x14ac:dyDescent="0.3">
      <c r="A195" s="127"/>
      <c r="B195" s="346" t="s">
        <v>190</v>
      </c>
      <c r="C195" s="290">
        <v>767.5</v>
      </c>
      <c r="D195" s="129">
        <v>6</v>
      </c>
      <c r="E195" s="129">
        <v>24.75</v>
      </c>
      <c r="F195" s="129">
        <v>78</v>
      </c>
      <c r="G195" s="129">
        <v>127.88</v>
      </c>
      <c r="H195" s="130">
        <v>6</v>
      </c>
      <c r="I195" s="351">
        <v>1010.13</v>
      </c>
      <c r="J195" s="348">
        <v>37.5</v>
      </c>
    </row>
    <row r="196" spans="1:11" s="97" customFormat="1" x14ac:dyDescent="0.3">
      <c r="A196" s="127"/>
      <c r="B196" s="346" t="s">
        <v>183</v>
      </c>
      <c r="C196" s="290">
        <v>818.75</v>
      </c>
      <c r="D196" s="129">
        <v>0</v>
      </c>
      <c r="E196" s="129">
        <v>18.75</v>
      </c>
      <c r="F196" s="129">
        <v>36</v>
      </c>
      <c r="G196" s="129">
        <v>56.25</v>
      </c>
      <c r="H196" s="130">
        <v>0</v>
      </c>
      <c r="I196" s="351">
        <v>929.75</v>
      </c>
      <c r="J196" s="348">
        <v>37.5</v>
      </c>
    </row>
    <row r="197" spans="1:11" s="97" customFormat="1" x14ac:dyDescent="0.3">
      <c r="A197" s="127"/>
      <c r="B197" s="346" t="s">
        <v>152</v>
      </c>
      <c r="C197" s="290">
        <v>856</v>
      </c>
      <c r="D197" s="129">
        <v>0</v>
      </c>
      <c r="E197" s="129">
        <v>18.75</v>
      </c>
      <c r="F197" s="129">
        <v>36</v>
      </c>
      <c r="G197" s="129">
        <v>56.25</v>
      </c>
      <c r="H197" s="130">
        <v>0</v>
      </c>
      <c r="I197" s="351">
        <v>967</v>
      </c>
      <c r="J197" s="348">
        <v>37.5</v>
      </c>
    </row>
    <row r="198" spans="1:11" s="97" customFormat="1" ht="12" thickBot="1" x14ac:dyDescent="0.35">
      <c r="A198" s="343"/>
      <c r="B198" s="347" t="s">
        <v>79</v>
      </c>
      <c r="C198" s="291">
        <v>768.5</v>
      </c>
      <c r="D198" s="292">
        <v>7.75</v>
      </c>
      <c r="E198" s="292">
        <v>7.25</v>
      </c>
      <c r="F198" s="292">
        <v>36</v>
      </c>
      <c r="G198" s="292">
        <v>59.5</v>
      </c>
      <c r="H198" s="293">
        <v>60</v>
      </c>
      <c r="I198" s="352">
        <v>939</v>
      </c>
      <c r="J198" s="349">
        <v>0</v>
      </c>
    </row>
    <row r="199" spans="1:11" x14ac:dyDescent="0.3">
      <c r="A199" s="34" t="s">
        <v>105</v>
      </c>
    </row>
    <row r="200" spans="1:11" x14ac:dyDescent="0.3">
      <c r="A200" s="34" t="s">
        <v>106</v>
      </c>
    </row>
  </sheetData>
  <pageMargins left="0.7" right="0.7" top="0.78740157499999996" bottom="0.78740157499999996" header="0.3" footer="0.3"/>
  <pageSetup paperSize="9" scale="101" orientation="landscape" r:id="rId1"/>
  <headerFooter>
    <oddFooter>&amp;L&amp;F</oddFooter>
  </headerFooter>
  <rowBreaks count="6" manualBreakCount="6">
    <brk id="39" max="16383" man="1"/>
    <brk id="66" max="16383" man="1"/>
    <brk id="91" max="16383" man="1"/>
    <brk id="117" max="16383" man="1"/>
    <brk id="146" max="16383" man="1"/>
    <brk id="174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89"/>
  <sheetViews>
    <sheetView showGridLines="0" zoomScaleNormal="100" workbookViewId="0">
      <selection activeCell="G6" sqref="G6"/>
    </sheetView>
  </sheetViews>
  <sheetFormatPr baseColWidth="10" defaultColWidth="11.4609375" defaultRowHeight="14.15" x14ac:dyDescent="0.35"/>
  <cols>
    <col min="1" max="1" width="4.84375" style="222" customWidth="1"/>
    <col min="2" max="2" width="22" style="220" bestFit="1" customWidth="1"/>
    <col min="3" max="3" width="12.69140625" style="220" customWidth="1"/>
    <col min="4" max="4" width="13.4609375" style="220" customWidth="1"/>
    <col min="5" max="5" width="11.4609375" style="220" customWidth="1"/>
    <col min="6" max="7" width="13.4609375" style="220" customWidth="1"/>
    <col min="8" max="8" width="12.69140625" style="220" customWidth="1"/>
    <col min="9" max="9" width="11.84375" style="220" customWidth="1"/>
    <col min="10" max="10" width="11.07421875" style="220" customWidth="1"/>
    <col min="11" max="11" width="11.4609375" style="220" customWidth="1"/>
    <col min="12" max="16384" width="11.4609375" style="220"/>
  </cols>
  <sheetData>
    <row r="1" spans="1:14" x14ac:dyDescent="0.35">
      <c r="A1" s="218" t="s">
        <v>80</v>
      </c>
      <c r="B1" s="219"/>
    </row>
    <row r="2" spans="1:14" x14ac:dyDescent="0.35">
      <c r="A2" s="221" t="s">
        <v>0</v>
      </c>
    </row>
    <row r="4" spans="1:14" x14ac:dyDescent="0.35">
      <c r="A4" s="221" t="s">
        <v>157</v>
      </c>
    </row>
    <row r="5" spans="1:14" x14ac:dyDescent="0.35">
      <c r="A5" s="221" t="s">
        <v>158</v>
      </c>
    </row>
    <row r="6" spans="1:14" x14ac:dyDescent="0.35">
      <c r="A6" s="221" t="s">
        <v>159</v>
      </c>
    </row>
    <row r="8" spans="1:14" s="224" customFormat="1" ht="14.6" thickBot="1" x14ac:dyDescent="0.4">
      <c r="A8" s="223" t="s">
        <v>157</v>
      </c>
    </row>
    <row r="9" spans="1:14" s="224" customFormat="1" ht="14.6" thickBot="1" x14ac:dyDescent="0.4">
      <c r="A9" s="225"/>
      <c r="B9" s="226"/>
      <c r="C9" s="227"/>
      <c r="D9" s="726" t="s">
        <v>160</v>
      </c>
      <c r="E9" s="726"/>
      <c r="F9" s="726"/>
      <c r="G9" s="726"/>
      <c r="H9" s="726"/>
      <c r="I9" s="727"/>
      <c r="J9" s="431"/>
    </row>
    <row r="10" spans="1:14" s="224" customFormat="1" ht="71.150000000000006" thickBot="1" x14ac:dyDescent="0.4">
      <c r="A10" s="229" t="s">
        <v>1</v>
      </c>
      <c r="B10" s="230" t="s">
        <v>2</v>
      </c>
      <c r="C10" s="425" t="s">
        <v>161</v>
      </c>
      <c r="D10" s="231" t="s">
        <v>162</v>
      </c>
      <c r="E10" s="232" t="s">
        <v>163</v>
      </c>
      <c r="F10" s="232" t="s">
        <v>164</v>
      </c>
      <c r="G10" s="232" t="s">
        <v>165</v>
      </c>
      <c r="H10" s="233" t="s">
        <v>166</v>
      </c>
      <c r="I10" s="432" t="s">
        <v>167</v>
      </c>
      <c r="J10" s="433" t="s">
        <v>168</v>
      </c>
    </row>
    <row r="11" spans="1:14" x14ac:dyDescent="0.35">
      <c r="A11" s="234">
        <v>1</v>
      </c>
      <c r="B11" s="235" t="s">
        <v>3</v>
      </c>
      <c r="C11" s="718">
        <v>25</v>
      </c>
      <c r="D11" s="624">
        <v>0</v>
      </c>
      <c r="E11" s="689">
        <v>0</v>
      </c>
      <c r="F11" s="689">
        <v>23</v>
      </c>
      <c r="G11" s="689">
        <v>0</v>
      </c>
      <c r="H11" s="625">
        <v>2</v>
      </c>
      <c r="I11" s="721">
        <f>SUM(D11:H11)</f>
        <v>25</v>
      </c>
      <c r="J11" s="632">
        <v>24</v>
      </c>
      <c r="M11" s="236"/>
      <c r="N11" s="236"/>
    </row>
    <row r="12" spans="1:14" x14ac:dyDescent="0.35">
      <c r="A12" s="237">
        <v>2</v>
      </c>
      <c r="B12" s="238" t="s">
        <v>4</v>
      </c>
      <c r="C12" s="719">
        <v>12</v>
      </c>
      <c r="D12" s="626">
        <v>0</v>
      </c>
      <c r="E12" s="631">
        <v>0</v>
      </c>
      <c r="F12" s="631">
        <v>9</v>
      </c>
      <c r="G12" s="631">
        <v>1</v>
      </c>
      <c r="H12" s="627">
        <v>0</v>
      </c>
      <c r="I12" s="467">
        <f t="shared" ref="I12:I26" si="0">SUM(D12:H12)</f>
        <v>10</v>
      </c>
      <c r="J12" s="633">
        <v>12</v>
      </c>
      <c r="M12" s="236"/>
      <c r="N12" s="236"/>
    </row>
    <row r="13" spans="1:14" x14ac:dyDescent="0.35">
      <c r="A13" s="237">
        <v>3</v>
      </c>
      <c r="B13" s="238" t="s">
        <v>5</v>
      </c>
      <c r="C13" s="719">
        <v>16</v>
      </c>
      <c r="D13" s="626">
        <v>1</v>
      </c>
      <c r="E13" s="631">
        <v>0</v>
      </c>
      <c r="F13" s="631">
        <v>14</v>
      </c>
      <c r="G13" s="631">
        <v>1</v>
      </c>
      <c r="H13" s="627">
        <v>0</v>
      </c>
      <c r="I13" s="467">
        <f t="shared" si="0"/>
        <v>16</v>
      </c>
      <c r="J13" s="633">
        <v>16</v>
      </c>
      <c r="M13" s="236"/>
      <c r="N13" s="236"/>
    </row>
    <row r="14" spans="1:14" x14ac:dyDescent="0.35">
      <c r="A14" s="237">
        <v>4</v>
      </c>
      <c r="B14" s="238" t="s">
        <v>6</v>
      </c>
      <c r="C14" s="719">
        <v>6</v>
      </c>
      <c r="D14" s="626">
        <v>0</v>
      </c>
      <c r="E14" s="631">
        <v>0</v>
      </c>
      <c r="F14" s="631">
        <v>5</v>
      </c>
      <c r="G14" s="631">
        <v>0</v>
      </c>
      <c r="H14" s="627">
        <v>0</v>
      </c>
      <c r="I14" s="467">
        <f t="shared" si="0"/>
        <v>5</v>
      </c>
      <c r="J14" s="633">
        <v>6</v>
      </c>
      <c r="M14" s="236"/>
      <c r="N14" s="236"/>
    </row>
    <row r="15" spans="1:14" x14ac:dyDescent="0.35">
      <c r="A15" s="237">
        <v>5</v>
      </c>
      <c r="B15" s="238" t="s">
        <v>7</v>
      </c>
      <c r="C15" s="719">
        <v>4</v>
      </c>
      <c r="D15" s="626">
        <v>0</v>
      </c>
      <c r="E15" s="631">
        <v>0</v>
      </c>
      <c r="F15" s="631">
        <v>1</v>
      </c>
      <c r="G15" s="631">
        <v>0</v>
      </c>
      <c r="H15" s="627">
        <v>1</v>
      </c>
      <c r="I15" s="467">
        <f t="shared" si="0"/>
        <v>2</v>
      </c>
      <c r="J15" s="633">
        <v>4</v>
      </c>
      <c r="M15" s="236"/>
      <c r="N15" s="236"/>
    </row>
    <row r="16" spans="1:14" x14ac:dyDescent="0.35">
      <c r="A16" s="237">
        <v>6</v>
      </c>
      <c r="B16" s="238" t="s">
        <v>8</v>
      </c>
      <c r="C16" s="719">
        <v>2</v>
      </c>
      <c r="D16" s="626">
        <v>1</v>
      </c>
      <c r="E16" s="631">
        <v>0</v>
      </c>
      <c r="F16" s="631">
        <v>1</v>
      </c>
      <c r="G16" s="631">
        <v>0</v>
      </c>
      <c r="H16" s="627">
        <v>0</v>
      </c>
      <c r="I16" s="467">
        <f t="shared" si="0"/>
        <v>2</v>
      </c>
      <c r="J16" s="633">
        <v>2</v>
      </c>
      <c r="M16" s="236"/>
      <c r="N16" s="236"/>
    </row>
    <row r="17" spans="1:14" x14ac:dyDescent="0.35">
      <c r="A17" s="237">
        <v>7</v>
      </c>
      <c r="B17" s="238" t="s">
        <v>9</v>
      </c>
      <c r="C17" s="719">
        <v>2</v>
      </c>
      <c r="D17" s="626">
        <v>0</v>
      </c>
      <c r="E17" s="631">
        <v>0</v>
      </c>
      <c r="F17" s="631">
        <v>2</v>
      </c>
      <c r="G17" s="631">
        <v>0</v>
      </c>
      <c r="H17" s="627">
        <v>0</v>
      </c>
      <c r="I17" s="467">
        <f t="shared" si="0"/>
        <v>2</v>
      </c>
      <c r="J17" s="633">
        <v>0</v>
      </c>
      <c r="M17" s="236"/>
      <c r="N17" s="236"/>
    </row>
    <row r="18" spans="1:14" x14ac:dyDescent="0.35">
      <c r="A18" s="237">
        <v>8</v>
      </c>
      <c r="B18" s="238" t="s">
        <v>10</v>
      </c>
      <c r="C18" s="719">
        <v>5</v>
      </c>
      <c r="D18" s="626">
        <v>2</v>
      </c>
      <c r="E18" s="631">
        <v>0</v>
      </c>
      <c r="F18" s="631">
        <v>1</v>
      </c>
      <c r="G18" s="631">
        <v>0</v>
      </c>
      <c r="H18" s="627">
        <v>2</v>
      </c>
      <c r="I18" s="467">
        <f t="shared" si="0"/>
        <v>5</v>
      </c>
      <c r="J18" s="633">
        <v>4</v>
      </c>
      <c r="M18" s="236"/>
      <c r="N18" s="236"/>
    </row>
    <row r="19" spans="1:14" x14ac:dyDescent="0.35">
      <c r="A19" s="237">
        <v>9</v>
      </c>
      <c r="B19" s="238" t="s">
        <v>11</v>
      </c>
      <c r="C19" s="719">
        <v>9</v>
      </c>
      <c r="D19" s="626">
        <v>3</v>
      </c>
      <c r="E19" s="631">
        <v>0</v>
      </c>
      <c r="F19" s="631">
        <v>5</v>
      </c>
      <c r="G19" s="631">
        <v>0</v>
      </c>
      <c r="H19" s="627">
        <v>1</v>
      </c>
      <c r="I19" s="467">
        <f t="shared" si="0"/>
        <v>9</v>
      </c>
      <c r="J19" s="633">
        <v>0</v>
      </c>
      <c r="M19" s="236"/>
      <c r="N19" s="236"/>
    </row>
    <row r="20" spans="1:14" x14ac:dyDescent="0.35">
      <c r="A20" s="237">
        <v>10</v>
      </c>
      <c r="B20" s="238" t="s">
        <v>12</v>
      </c>
      <c r="C20" s="719">
        <v>5</v>
      </c>
      <c r="D20" s="626">
        <v>0</v>
      </c>
      <c r="E20" s="631">
        <v>0</v>
      </c>
      <c r="F20" s="631">
        <v>5</v>
      </c>
      <c r="G20" s="631">
        <v>0</v>
      </c>
      <c r="H20" s="627">
        <v>0</v>
      </c>
      <c r="I20" s="467">
        <f t="shared" si="0"/>
        <v>5</v>
      </c>
      <c r="J20" s="633">
        <v>5</v>
      </c>
      <c r="M20" s="236"/>
      <c r="N20" s="236"/>
    </row>
    <row r="21" spans="1:14" x14ac:dyDescent="0.35">
      <c r="A21" s="237">
        <v>11</v>
      </c>
      <c r="B21" s="238" t="s">
        <v>13</v>
      </c>
      <c r="C21" s="719">
        <v>15</v>
      </c>
      <c r="D21" s="626">
        <v>0</v>
      </c>
      <c r="E21" s="631">
        <v>0</v>
      </c>
      <c r="F21" s="631">
        <v>15</v>
      </c>
      <c r="G21" s="631">
        <v>0</v>
      </c>
      <c r="H21" s="627">
        <v>0</v>
      </c>
      <c r="I21" s="467">
        <f t="shared" si="0"/>
        <v>15</v>
      </c>
      <c r="J21" s="633">
        <v>15</v>
      </c>
      <c r="M21" s="236"/>
      <c r="N21" s="236"/>
    </row>
    <row r="22" spans="1:14" x14ac:dyDescent="0.35">
      <c r="A22" s="237">
        <v>12</v>
      </c>
      <c r="B22" s="238" t="s">
        <v>14</v>
      </c>
      <c r="C22" s="719">
        <v>33</v>
      </c>
      <c r="D22" s="626">
        <v>0</v>
      </c>
      <c r="E22" s="631">
        <v>0</v>
      </c>
      <c r="F22" s="631">
        <v>12</v>
      </c>
      <c r="G22" s="631">
        <v>0</v>
      </c>
      <c r="H22" s="627">
        <v>4</v>
      </c>
      <c r="I22" s="467">
        <f t="shared" si="0"/>
        <v>16</v>
      </c>
      <c r="J22" s="633">
        <v>31</v>
      </c>
      <c r="M22" s="236"/>
      <c r="N22" s="236"/>
    </row>
    <row r="23" spans="1:14" x14ac:dyDescent="0.35">
      <c r="A23" s="237">
        <v>13</v>
      </c>
      <c r="B23" s="238" t="s">
        <v>15</v>
      </c>
      <c r="C23" s="719">
        <v>14</v>
      </c>
      <c r="D23" s="626">
        <v>0</v>
      </c>
      <c r="E23" s="631">
        <v>0</v>
      </c>
      <c r="F23" s="631">
        <v>10</v>
      </c>
      <c r="G23" s="631">
        <v>1</v>
      </c>
      <c r="H23" s="627">
        <v>3</v>
      </c>
      <c r="I23" s="467">
        <f t="shared" si="0"/>
        <v>14</v>
      </c>
      <c r="J23" s="633">
        <v>14</v>
      </c>
      <c r="M23" s="236"/>
      <c r="N23" s="236"/>
    </row>
    <row r="24" spans="1:14" x14ac:dyDescent="0.35">
      <c r="A24" s="237">
        <v>14</v>
      </c>
      <c r="B24" s="238" t="s">
        <v>16</v>
      </c>
      <c r="C24" s="719">
        <v>9</v>
      </c>
      <c r="D24" s="626">
        <v>1</v>
      </c>
      <c r="E24" s="631">
        <v>0</v>
      </c>
      <c r="F24" s="631">
        <v>4</v>
      </c>
      <c r="G24" s="631">
        <v>0</v>
      </c>
      <c r="H24" s="627">
        <v>0</v>
      </c>
      <c r="I24" s="467">
        <f t="shared" si="0"/>
        <v>5</v>
      </c>
      <c r="J24" s="633">
        <v>9</v>
      </c>
      <c r="M24" s="236"/>
      <c r="N24" s="236"/>
    </row>
    <row r="25" spans="1:14" ht="28.75" thickBot="1" x14ac:dyDescent="0.4">
      <c r="A25" s="242">
        <v>15</v>
      </c>
      <c r="B25" s="243" t="s">
        <v>17</v>
      </c>
      <c r="C25" s="720">
        <v>17</v>
      </c>
      <c r="D25" s="628">
        <v>9</v>
      </c>
      <c r="E25" s="690">
        <v>0</v>
      </c>
      <c r="F25" s="690">
        <v>2</v>
      </c>
      <c r="G25" s="690">
        <v>0</v>
      </c>
      <c r="H25" s="629">
        <v>2</v>
      </c>
      <c r="I25" s="468">
        <f t="shared" si="0"/>
        <v>13</v>
      </c>
      <c r="J25" s="634">
        <v>16</v>
      </c>
      <c r="M25" s="236"/>
      <c r="N25" s="236"/>
    </row>
    <row r="26" spans="1:14" s="247" customFormat="1" x14ac:dyDescent="0.35">
      <c r="A26" s="384"/>
      <c r="B26" s="386" t="s">
        <v>218</v>
      </c>
      <c r="C26" s="470">
        <f>SUM(C11:C25)</f>
        <v>174</v>
      </c>
      <c r="D26" s="426">
        <f t="shared" ref="D26:J26" si="1">SUM(D11:D25)</f>
        <v>17</v>
      </c>
      <c r="E26" s="427">
        <f t="shared" si="1"/>
        <v>0</v>
      </c>
      <c r="F26" s="427">
        <f t="shared" si="1"/>
        <v>109</v>
      </c>
      <c r="G26" s="427">
        <f t="shared" si="1"/>
        <v>3</v>
      </c>
      <c r="H26" s="428">
        <f t="shared" si="1"/>
        <v>15</v>
      </c>
      <c r="I26" s="471">
        <f t="shared" si="0"/>
        <v>144</v>
      </c>
      <c r="J26" s="430">
        <f t="shared" si="1"/>
        <v>158</v>
      </c>
      <c r="M26" s="248"/>
    </row>
    <row r="27" spans="1:14" x14ac:dyDescent="0.35">
      <c r="A27" s="424"/>
      <c r="B27" s="533" t="s">
        <v>202</v>
      </c>
      <c r="C27" s="534">
        <v>175</v>
      </c>
      <c r="D27" s="535">
        <v>4</v>
      </c>
      <c r="E27" s="536">
        <v>0</v>
      </c>
      <c r="F27" s="536">
        <v>110</v>
      </c>
      <c r="G27" s="536">
        <v>3</v>
      </c>
      <c r="H27" s="537">
        <v>20</v>
      </c>
      <c r="I27" s="534">
        <v>137</v>
      </c>
      <c r="J27" s="538">
        <v>169</v>
      </c>
      <c r="M27" s="236"/>
    </row>
    <row r="28" spans="1:14" x14ac:dyDescent="0.35">
      <c r="A28" s="424"/>
      <c r="B28" s="469" t="s">
        <v>197</v>
      </c>
      <c r="C28" s="467">
        <v>183</v>
      </c>
      <c r="D28" s="429">
        <v>11</v>
      </c>
      <c r="E28" s="240">
        <v>12</v>
      </c>
      <c r="F28" s="240">
        <v>101</v>
      </c>
      <c r="G28" s="240">
        <v>3</v>
      </c>
      <c r="H28" s="241">
        <v>26</v>
      </c>
      <c r="I28" s="467">
        <v>153</v>
      </c>
      <c r="J28" s="239">
        <v>159</v>
      </c>
      <c r="M28" s="236"/>
    </row>
    <row r="29" spans="1:14" x14ac:dyDescent="0.35">
      <c r="A29" s="424"/>
      <c r="B29" s="469" t="s">
        <v>190</v>
      </c>
      <c r="C29" s="467">
        <v>234</v>
      </c>
      <c r="D29" s="429">
        <v>9</v>
      </c>
      <c r="E29" s="240">
        <v>0</v>
      </c>
      <c r="F29" s="240">
        <v>144</v>
      </c>
      <c r="G29" s="240">
        <v>9</v>
      </c>
      <c r="H29" s="241">
        <v>22</v>
      </c>
      <c r="I29" s="467">
        <v>184</v>
      </c>
      <c r="J29" s="239">
        <v>217</v>
      </c>
      <c r="M29" s="236"/>
    </row>
    <row r="30" spans="1:14" x14ac:dyDescent="0.35">
      <c r="A30" s="424"/>
      <c r="B30" s="469" t="s">
        <v>183</v>
      </c>
      <c r="C30" s="467">
        <v>215</v>
      </c>
      <c r="D30" s="429">
        <v>0</v>
      </c>
      <c r="E30" s="240">
        <v>1</v>
      </c>
      <c r="F30" s="240">
        <v>133</v>
      </c>
      <c r="G30" s="240">
        <v>10</v>
      </c>
      <c r="H30" s="241">
        <v>12</v>
      </c>
      <c r="I30" s="467">
        <v>166</v>
      </c>
      <c r="J30" s="239">
        <v>204</v>
      </c>
      <c r="M30" s="236"/>
    </row>
    <row r="31" spans="1:14" ht="14.6" thickBot="1" x14ac:dyDescent="0.4">
      <c r="A31" s="385"/>
      <c r="B31" s="387" t="s">
        <v>152</v>
      </c>
      <c r="C31" s="466">
        <v>216</v>
      </c>
      <c r="D31" s="388">
        <v>1</v>
      </c>
      <c r="E31" s="245">
        <v>0</v>
      </c>
      <c r="F31" s="245">
        <v>129</v>
      </c>
      <c r="G31" s="245">
        <v>4</v>
      </c>
      <c r="H31" s="246">
        <v>8</v>
      </c>
      <c r="I31" s="468">
        <v>152</v>
      </c>
      <c r="J31" s="244">
        <v>210</v>
      </c>
      <c r="M31" s="236"/>
    </row>
    <row r="35" spans="1:14" s="224" customFormat="1" ht="14.6" thickBot="1" x14ac:dyDescent="0.4">
      <c r="A35" s="223" t="s">
        <v>158</v>
      </c>
    </row>
    <row r="36" spans="1:14" s="224" customFormat="1" ht="14.6" thickBot="1" x14ac:dyDescent="0.4">
      <c r="A36" s="225"/>
      <c r="B36" s="226"/>
      <c r="C36" s="249"/>
      <c r="D36" s="726" t="s">
        <v>160</v>
      </c>
      <c r="E36" s="726"/>
      <c r="F36" s="726"/>
      <c r="G36" s="726"/>
      <c r="H36" s="726"/>
      <c r="I36" s="726"/>
      <c r="J36" s="228"/>
    </row>
    <row r="37" spans="1:14" s="224" customFormat="1" ht="71.150000000000006" thickBot="1" x14ac:dyDescent="0.4">
      <c r="A37" s="229" t="s">
        <v>1</v>
      </c>
      <c r="B37" s="230" t="s">
        <v>2</v>
      </c>
      <c r="C37" s="722" t="s">
        <v>161</v>
      </c>
      <c r="D37" s="232" t="s">
        <v>162</v>
      </c>
      <c r="E37" s="232" t="s">
        <v>163</v>
      </c>
      <c r="F37" s="232" t="s">
        <v>164</v>
      </c>
      <c r="G37" s="232" t="s">
        <v>165</v>
      </c>
      <c r="H37" s="232" t="s">
        <v>166</v>
      </c>
      <c r="I37" s="230" t="s">
        <v>167</v>
      </c>
      <c r="J37" s="723" t="s">
        <v>168</v>
      </c>
    </row>
    <row r="38" spans="1:14" x14ac:dyDescent="0.35">
      <c r="A38" s="234">
        <v>1</v>
      </c>
      <c r="B38" s="235" t="s">
        <v>3</v>
      </c>
      <c r="C38" s="718">
        <v>3</v>
      </c>
      <c r="D38" s="624">
        <v>0</v>
      </c>
      <c r="E38" s="689">
        <v>0</v>
      </c>
      <c r="F38" s="689">
        <v>3</v>
      </c>
      <c r="G38" s="689">
        <v>0</v>
      </c>
      <c r="H38" s="625">
        <v>0</v>
      </c>
      <c r="I38" s="721">
        <f>SUM(D38:H38)</f>
        <v>3</v>
      </c>
      <c r="J38" s="632">
        <v>4</v>
      </c>
      <c r="M38" s="236"/>
      <c r="N38" s="236"/>
    </row>
    <row r="39" spans="1:14" x14ac:dyDescent="0.35">
      <c r="A39" s="237">
        <v>2</v>
      </c>
      <c r="B39" s="238" t="s">
        <v>4</v>
      </c>
      <c r="C39" s="719">
        <v>7</v>
      </c>
      <c r="D39" s="626">
        <v>0</v>
      </c>
      <c r="E39" s="631">
        <v>0</v>
      </c>
      <c r="F39" s="631">
        <v>6</v>
      </c>
      <c r="G39" s="631">
        <v>0</v>
      </c>
      <c r="H39" s="627">
        <v>0</v>
      </c>
      <c r="I39" s="467">
        <f t="shared" ref="I39:I58" si="2">SUM(D39:H39)</f>
        <v>6</v>
      </c>
      <c r="J39" s="633">
        <v>0</v>
      </c>
      <c r="M39" s="236"/>
      <c r="N39" s="236"/>
    </row>
    <row r="40" spans="1:14" x14ac:dyDescent="0.35">
      <c r="A40" s="237">
        <v>3</v>
      </c>
      <c r="B40" s="238" t="s">
        <v>5</v>
      </c>
      <c r="C40" s="719">
        <v>7</v>
      </c>
      <c r="D40" s="626">
        <v>0</v>
      </c>
      <c r="E40" s="631">
        <v>0</v>
      </c>
      <c r="F40" s="631">
        <v>7</v>
      </c>
      <c r="G40" s="631">
        <v>0</v>
      </c>
      <c r="H40" s="627">
        <v>0</v>
      </c>
      <c r="I40" s="467">
        <f t="shared" si="2"/>
        <v>7</v>
      </c>
      <c r="J40" s="633">
        <v>7</v>
      </c>
      <c r="M40" s="236"/>
      <c r="N40" s="236"/>
    </row>
    <row r="41" spans="1:14" x14ac:dyDescent="0.35">
      <c r="A41" s="237">
        <v>4</v>
      </c>
      <c r="B41" s="238" t="s">
        <v>6</v>
      </c>
      <c r="C41" s="719">
        <v>2</v>
      </c>
      <c r="D41" s="626">
        <v>0</v>
      </c>
      <c r="E41" s="631">
        <v>0</v>
      </c>
      <c r="F41" s="631">
        <v>0</v>
      </c>
      <c r="G41" s="631">
        <v>0</v>
      </c>
      <c r="H41" s="627">
        <v>0</v>
      </c>
      <c r="I41" s="467">
        <f t="shared" si="2"/>
        <v>0</v>
      </c>
      <c r="J41" s="633">
        <v>2</v>
      </c>
      <c r="M41" s="236"/>
      <c r="N41" s="236"/>
    </row>
    <row r="42" spans="1:14" x14ac:dyDescent="0.35">
      <c r="A42" s="237">
        <v>5</v>
      </c>
      <c r="B42" s="238" t="s">
        <v>7</v>
      </c>
      <c r="C42" s="719">
        <v>1</v>
      </c>
      <c r="D42" s="626">
        <v>0</v>
      </c>
      <c r="E42" s="631">
        <v>0</v>
      </c>
      <c r="F42" s="631">
        <v>0</v>
      </c>
      <c r="G42" s="631">
        <v>0</v>
      </c>
      <c r="H42" s="627">
        <v>0</v>
      </c>
      <c r="I42" s="467">
        <f t="shared" si="2"/>
        <v>0</v>
      </c>
      <c r="J42" s="633">
        <v>1</v>
      </c>
      <c r="M42" s="236"/>
      <c r="N42" s="236"/>
    </row>
    <row r="43" spans="1:14" x14ac:dyDescent="0.35">
      <c r="A43" s="237">
        <v>6</v>
      </c>
      <c r="B43" s="238" t="s">
        <v>8</v>
      </c>
      <c r="C43" s="719">
        <v>0</v>
      </c>
      <c r="D43" s="626">
        <v>0</v>
      </c>
      <c r="E43" s="631">
        <v>0</v>
      </c>
      <c r="F43" s="631">
        <v>0</v>
      </c>
      <c r="G43" s="631">
        <v>0</v>
      </c>
      <c r="H43" s="627">
        <v>0</v>
      </c>
      <c r="I43" s="467">
        <f t="shared" si="2"/>
        <v>0</v>
      </c>
      <c r="J43" s="633">
        <v>0</v>
      </c>
      <c r="M43" s="236"/>
      <c r="N43" s="236"/>
    </row>
    <row r="44" spans="1:14" x14ac:dyDescent="0.35">
      <c r="A44" s="237">
        <v>7</v>
      </c>
      <c r="B44" s="238" t="s">
        <v>9</v>
      </c>
      <c r="C44" s="719">
        <v>1</v>
      </c>
      <c r="D44" s="626">
        <v>0</v>
      </c>
      <c r="E44" s="631">
        <v>0</v>
      </c>
      <c r="F44" s="631">
        <v>1</v>
      </c>
      <c r="G44" s="631">
        <v>0</v>
      </c>
      <c r="H44" s="627">
        <v>0</v>
      </c>
      <c r="I44" s="467">
        <f t="shared" si="2"/>
        <v>1</v>
      </c>
      <c r="J44" s="633">
        <v>0</v>
      </c>
      <c r="M44" s="236"/>
      <c r="N44" s="236"/>
    </row>
    <row r="45" spans="1:14" x14ac:dyDescent="0.35">
      <c r="A45" s="237">
        <v>8</v>
      </c>
      <c r="B45" s="238" t="s">
        <v>10</v>
      </c>
      <c r="C45" s="719">
        <v>2</v>
      </c>
      <c r="D45" s="626">
        <v>0</v>
      </c>
      <c r="E45" s="631">
        <v>0</v>
      </c>
      <c r="F45" s="631">
        <v>2</v>
      </c>
      <c r="G45" s="631">
        <v>0</v>
      </c>
      <c r="H45" s="627">
        <v>0</v>
      </c>
      <c r="I45" s="467">
        <f t="shared" si="2"/>
        <v>2</v>
      </c>
      <c r="J45" s="633">
        <v>2</v>
      </c>
      <c r="M45" s="236"/>
      <c r="N45" s="236"/>
    </row>
    <row r="46" spans="1:14" x14ac:dyDescent="0.35">
      <c r="A46" s="237">
        <v>9</v>
      </c>
      <c r="B46" s="238" t="s">
        <v>11</v>
      </c>
      <c r="C46" s="719">
        <v>3</v>
      </c>
      <c r="D46" s="626">
        <v>0</v>
      </c>
      <c r="E46" s="631">
        <v>0</v>
      </c>
      <c r="F46" s="631">
        <v>3</v>
      </c>
      <c r="G46" s="631">
        <v>0</v>
      </c>
      <c r="H46" s="627">
        <v>0</v>
      </c>
      <c r="I46" s="467">
        <f t="shared" si="2"/>
        <v>3</v>
      </c>
      <c r="J46" s="633">
        <v>0</v>
      </c>
      <c r="M46" s="236"/>
      <c r="N46" s="236"/>
    </row>
    <row r="47" spans="1:14" x14ac:dyDescent="0.35">
      <c r="A47" s="237">
        <v>10</v>
      </c>
      <c r="B47" s="238" t="s">
        <v>12</v>
      </c>
      <c r="C47" s="719">
        <v>0</v>
      </c>
      <c r="D47" s="626">
        <v>0</v>
      </c>
      <c r="E47" s="631">
        <v>0</v>
      </c>
      <c r="F47" s="631">
        <v>0</v>
      </c>
      <c r="G47" s="631">
        <v>0</v>
      </c>
      <c r="H47" s="627">
        <v>0</v>
      </c>
      <c r="I47" s="467">
        <f t="shared" si="2"/>
        <v>0</v>
      </c>
      <c r="J47" s="633">
        <v>0</v>
      </c>
      <c r="M47" s="236"/>
      <c r="N47" s="236"/>
    </row>
    <row r="48" spans="1:14" x14ac:dyDescent="0.35">
      <c r="A48" s="237">
        <v>11</v>
      </c>
      <c r="B48" s="238" t="s">
        <v>13</v>
      </c>
      <c r="C48" s="719">
        <v>5</v>
      </c>
      <c r="D48" s="626">
        <v>0</v>
      </c>
      <c r="E48" s="631">
        <v>0</v>
      </c>
      <c r="F48" s="631">
        <v>5</v>
      </c>
      <c r="G48" s="631">
        <v>0</v>
      </c>
      <c r="H48" s="627">
        <v>0</v>
      </c>
      <c r="I48" s="467">
        <f t="shared" si="2"/>
        <v>5</v>
      </c>
      <c r="J48" s="633">
        <v>5</v>
      </c>
      <c r="M48" s="236"/>
      <c r="N48" s="236"/>
    </row>
    <row r="49" spans="1:14" x14ac:dyDescent="0.35">
      <c r="A49" s="237">
        <v>12</v>
      </c>
      <c r="B49" s="238" t="s">
        <v>14</v>
      </c>
      <c r="C49" s="719">
        <v>8</v>
      </c>
      <c r="D49" s="626">
        <v>0</v>
      </c>
      <c r="E49" s="631">
        <v>0</v>
      </c>
      <c r="F49" s="631">
        <v>2</v>
      </c>
      <c r="G49" s="631">
        <v>0</v>
      </c>
      <c r="H49" s="627">
        <v>0</v>
      </c>
      <c r="I49" s="467">
        <f t="shared" si="2"/>
        <v>2</v>
      </c>
      <c r="J49" s="633">
        <v>8</v>
      </c>
      <c r="M49" s="236"/>
      <c r="N49" s="236"/>
    </row>
    <row r="50" spans="1:14" x14ac:dyDescent="0.35">
      <c r="A50" s="237">
        <v>13</v>
      </c>
      <c r="B50" s="238" t="s">
        <v>15</v>
      </c>
      <c r="C50" s="719">
        <v>5</v>
      </c>
      <c r="D50" s="626">
        <v>0</v>
      </c>
      <c r="E50" s="631">
        <v>0</v>
      </c>
      <c r="F50" s="631">
        <v>5</v>
      </c>
      <c r="G50" s="631">
        <v>0</v>
      </c>
      <c r="H50" s="627">
        <v>0</v>
      </c>
      <c r="I50" s="467">
        <f t="shared" si="2"/>
        <v>5</v>
      </c>
      <c r="J50" s="633">
        <v>5</v>
      </c>
      <c r="M50" s="236"/>
      <c r="N50" s="236"/>
    </row>
    <row r="51" spans="1:14" x14ac:dyDescent="0.35">
      <c r="A51" s="237">
        <v>14</v>
      </c>
      <c r="B51" s="238" t="s">
        <v>16</v>
      </c>
      <c r="C51" s="719">
        <v>8</v>
      </c>
      <c r="D51" s="626">
        <v>0</v>
      </c>
      <c r="E51" s="631">
        <v>0</v>
      </c>
      <c r="F51" s="631">
        <v>4</v>
      </c>
      <c r="G51" s="631">
        <v>0</v>
      </c>
      <c r="H51" s="627">
        <v>0</v>
      </c>
      <c r="I51" s="467">
        <f t="shared" si="2"/>
        <v>4</v>
      </c>
      <c r="J51" s="633">
        <v>8</v>
      </c>
      <c r="M51" s="236"/>
      <c r="N51" s="236"/>
    </row>
    <row r="52" spans="1:14" ht="28.75" thickBot="1" x14ac:dyDescent="0.4">
      <c r="A52" s="242">
        <v>15</v>
      </c>
      <c r="B52" s="243" t="s">
        <v>17</v>
      </c>
      <c r="C52" s="720">
        <v>0</v>
      </c>
      <c r="D52" s="628">
        <v>0</v>
      </c>
      <c r="E52" s="690">
        <v>0</v>
      </c>
      <c r="F52" s="690">
        <v>0</v>
      </c>
      <c r="G52" s="690">
        <v>0</v>
      </c>
      <c r="H52" s="629">
        <v>0</v>
      </c>
      <c r="I52" s="468">
        <f t="shared" si="2"/>
        <v>0</v>
      </c>
      <c r="J52" s="634">
        <v>0</v>
      </c>
      <c r="M52" s="236"/>
      <c r="N52" s="236"/>
    </row>
    <row r="53" spans="1:14" s="247" customFormat="1" x14ac:dyDescent="0.35">
      <c r="A53" s="384"/>
      <c r="B53" s="386" t="s">
        <v>218</v>
      </c>
      <c r="C53" s="470">
        <f>SUM(C38:C52)</f>
        <v>52</v>
      </c>
      <c r="D53" s="426">
        <f t="shared" ref="D53:J53" si="3">SUM(D38:D52)</f>
        <v>0</v>
      </c>
      <c r="E53" s="427">
        <f t="shared" si="3"/>
        <v>0</v>
      </c>
      <c r="F53" s="427">
        <f t="shared" si="3"/>
        <v>38</v>
      </c>
      <c r="G53" s="427">
        <f t="shared" si="3"/>
        <v>0</v>
      </c>
      <c r="H53" s="428">
        <f t="shared" si="3"/>
        <v>0</v>
      </c>
      <c r="I53" s="471">
        <f t="shared" si="2"/>
        <v>38</v>
      </c>
      <c r="J53" s="430">
        <f t="shared" si="3"/>
        <v>42</v>
      </c>
      <c r="M53" s="248"/>
    </row>
    <row r="54" spans="1:14" x14ac:dyDescent="0.35">
      <c r="A54" s="469"/>
      <c r="B54" s="467" t="s">
        <v>202</v>
      </c>
      <c r="C54" s="429">
        <v>30</v>
      </c>
      <c r="D54" s="240">
        <v>1</v>
      </c>
      <c r="E54" s="240">
        <v>0</v>
      </c>
      <c r="F54" s="240">
        <v>17</v>
      </c>
      <c r="G54" s="241">
        <v>2</v>
      </c>
      <c r="H54" s="467">
        <v>1</v>
      </c>
      <c r="I54" s="239">
        <v>21</v>
      </c>
      <c r="J54" s="469">
        <v>29</v>
      </c>
      <c r="M54" s="236"/>
    </row>
    <row r="55" spans="1:14" x14ac:dyDescent="0.35">
      <c r="A55" s="469"/>
      <c r="B55" s="467" t="s">
        <v>197</v>
      </c>
      <c r="C55" s="429">
        <v>63</v>
      </c>
      <c r="D55" s="240">
        <v>0</v>
      </c>
      <c r="E55" s="240">
        <v>0</v>
      </c>
      <c r="F55" s="240">
        <v>40</v>
      </c>
      <c r="G55" s="241">
        <v>2</v>
      </c>
      <c r="H55" s="467">
        <v>5</v>
      </c>
      <c r="I55" s="239">
        <v>47</v>
      </c>
      <c r="J55" s="469">
        <v>56</v>
      </c>
      <c r="M55" s="236"/>
    </row>
    <row r="56" spans="1:14" x14ac:dyDescent="0.35">
      <c r="A56" s="469"/>
      <c r="B56" s="467" t="s">
        <v>190</v>
      </c>
      <c r="C56" s="429">
        <v>56</v>
      </c>
      <c r="D56" s="240">
        <v>0</v>
      </c>
      <c r="E56" s="240">
        <v>1</v>
      </c>
      <c r="F56" s="240">
        <v>34</v>
      </c>
      <c r="G56" s="241">
        <v>3</v>
      </c>
      <c r="H56" s="467">
        <v>2</v>
      </c>
      <c r="I56" s="239">
        <f t="shared" si="2"/>
        <v>40</v>
      </c>
      <c r="J56" s="469">
        <v>56</v>
      </c>
      <c r="M56" s="236"/>
    </row>
    <row r="57" spans="1:14" x14ac:dyDescent="0.35">
      <c r="A57" s="472"/>
      <c r="B57" s="469" t="s">
        <v>183</v>
      </c>
      <c r="C57" s="467">
        <v>56</v>
      </c>
      <c r="D57" s="429">
        <v>0</v>
      </c>
      <c r="E57" s="240">
        <v>0</v>
      </c>
      <c r="F57" s="240">
        <v>29</v>
      </c>
      <c r="G57" s="240">
        <v>3</v>
      </c>
      <c r="H57" s="241">
        <v>1</v>
      </c>
      <c r="I57" s="467">
        <f t="shared" si="2"/>
        <v>33</v>
      </c>
      <c r="J57" s="239">
        <v>51</v>
      </c>
      <c r="M57" s="236"/>
    </row>
    <row r="58" spans="1:14" ht="14.6" thickBot="1" x14ac:dyDescent="0.4">
      <c r="A58" s="385"/>
      <c r="B58" s="387" t="s">
        <v>152</v>
      </c>
      <c r="C58" s="466">
        <v>48</v>
      </c>
      <c r="D58" s="388">
        <v>0</v>
      </c>
      <c r="E58" s="245">
        <v>0</v>
      </c>
      <c r="F58" s="245">
        <v>29</v>
      </c>
      <c r="G58" s="245">
        <v>2</v>
      </c>
      <c r="H58" s="246">
        <v>1</v>
      </c>
      <c r="I58" s="468">
        <f t="shared" si="2"/>
        <v>32</v>
      </c>
      <c r="J58" s="244">
        <v>54</v>
      </c>
      <c r="M58" s="236"/>
    </row>
    <row r="66" spans="1:14" s="224" customFormat="1" ht="14.6" thickBot="1" x14ac:dyDescent="0.4">
      <c r="A66" s="223" t="s">
        <v>159</v>
      </c>
    </row>
    <row r="67" spans="1:14" s="224" customFormat="1" ht="14.6" thickBot="1" x14ac:dyDescent="0.4">
      <c r="A67" s="225"/>
      <c r="B67" s="226"/>
      <c r="C67" s="249"/>
      <c r="D67" s="726" t="s">
        <v>160</v>
      </c>
      <c r="E67" s="726"/>
      <c r="F67" s="726"/>
      <c r="G67" s="726"/>
      <c r="H67" s="726"/>
      <c r="I67" s="726"/>
      <c r="J67" s="228"/>
    </row>
    <row r="68" spans="1:14" s="224" customFormat="1" ht="71.150000000000006" thickBot="1" x14ac:dyDescent="0.4">
      <c r="A68" s="229" t="s">
        <v>1</v>
      </c>
      <c r="B68" s="230" t="s">
        <v>2</v>
      </c>
      <c r="C68" s="722" t="s">
        <v>161</v>
      </c>
      <c r="D68" s="232" t="s">
        <v>162</v>
      </c>
      <c r="E68" s="232" t="s">
        <v>163</v>
      </c>
      <c r="F68" s="232" t="s">
        <v>164</v>
      </c>
      <c r="G68" s="232" t="s">
        <v>165</v>
      </c>
      <c r="H68" s="232" t="s">
        <v>166</v>
      </c>
      <c r="I68" s="230" t="s">
        <v>167</v>
      </c>
      <c r="J68" s="723" t="s">
        <v>168</v>
      </c>
    </row>
    <row r="69" spans="1:14" x14ac:dyDescent="0.35">
      <c r="A69" s="234">
        <v>1</v>
      </c>
      <c r="B69" s="235" t="s">
        <v>3</v>
      </c>
      <c r="C69" s="718">
        <v>0</v>
      </c>
      <c r="D69" s="624">
        <v>0</v>
      </c>
      <c r="E69" s="689">
        <v>0</v>
      </c>
      <c r="F69" s="689">
        <v>0</v>
      </c>
      <c r="G69" s="689">
        <v>0</v>
      </c>
      <c r="H69" s="625">
        <v>0</v>
      </c>
      <c r="I69" s="721">
        <f>SUM(D69:H69)</f>
        <v>0</v>
      </c>
      <c r="J69" s="632">
        <v>0</v>
      </c>
      <c r="M69" s="236"/>
      <c r="N69" s="236"/>
    </row>
    <row r="70" spans="1:14" x14ac:dyDescent="0.35">
      <c r="A70" s="237">
        <v>2</v>
      </c>
      <c r="B70" s="238" t="s">
        <v>4</v>
      </c>
      <c r="C70" s="719">
        <v>0</v>
      </c>
      <c r="D70" s="626">
        <v>0</v>
      </c>
      <c r="E70" s="631">
        <v>0</v>
      </c>
      <c r="F70" s="631">
        <v>0</v>
      </c>
      <c r="G70" s="631">
        <v>0</v>
      </c>
      <c r="H70" s="627">
        <v>0</v>
      </c>
      <c r="I70" s="467">
        <f t="shared" ref="I70:I84" si="4">SUM(D70:H70)</f>
        <v>0</v>
      </c>
      <c r="J70" s="633">
        <v>0</v>
      </c>
      <c r="M70" s="236"/>
      <c r="N70" s="236"/>
    </row>
    <row r="71" spans="1:14" x14ac:dyDescent="0.35">
      <c r="A71" s="237">
        <v>3</v>
      </c>
      <c r="B71" s="238" t="s">
        <v>5</v>
      </c>
      <c r="C71" s="719">
        <v>1</v>
      </c>
      <c r="D71" s="626">
        <v>0</v>
      </c>
      <c r="E71" s="631">
        <v>0</v>
      </c>
      <c r="F71" s="631">
        <v>0</v>
      </c>
      <c r="G71" s="631">
        <v>1</v>
      </c>
      <c r="H71" s="627">
        <v>0</v>
      </c>
      <c r="I71" s="467">
        <f t="shared" si="4"/>
        <v>1</v>
      </c>
      <c r="J71" s="633">
        <v>1</v>
      </c>
      <c r="M71" s="236"/>
      <c r="N71" s="236"/>
    </row>
    <row r="72" spans="1:14" x14ac:dyDescent="0.35">
      <c r="A72" s="237">
        <v>4</v>
      </c>
      <c r="B72" s="238" t="s">
        <v>6</v>
      </c>
      <c r="C72" s="719">
        <v>0</v>
      </c>
      <c r="D72" s="626">
        <v>0</v>
      </c>
      <c r="E72" s="631">
        <v>0</v>
      </c>
      <c r="F72" s="631">
        <v>0</v>
      </c>
      <c r="G72" s="631">
        <v>0</v>
      </c>
      <c r="H72" s="627">
        <v>0</v>
      </c>
      <c r="I72" s="467">
        <f t="shared" si="4"/>
        <v>0</v>
      </c>
      <c r="J72" s="633">
        <v>0</v>
      </c>
      <c r="M72" s="236"/>
      <c r="N72" s="236"/>
    </row>
    <row r="73" spans="1:14" x14ac:dyDescent="0.35">
      <c r="A73" s="237">
        <v>5</v>
      </c>
      <c r="B73" s="238" t="s">
        <v>7</v>
      </c>
      <c r="C73" s="719">
        <v>1</v>
      </c>
      <c r="D73" s="626">
        <v>0</v>
      </c>
      <c r="E73" s="631">
        <v>0</v>
      </c>
      <c r="F73" s="631">
        <v>0</v>
      </c>
      <c r="G73" s="631">
        <v>0</v>
      </c>
      <c r="H73" s="627">
        <v>0</v>
      </c>
      <c r="I73" s="467">
        <f t="shared" si="4"/>
        <v>0</v>
      </c>
      <c r="J73" s="633">
        <v>1</v>
      </c>
      <c r="M73" s="236"/>
      <c r="N73" s="236"/>
    </row>
    <row r="74" spans="1:14" x14ac:dyDescent="0.35">
      <c r="A74" s="237">
        <v>6</v>
      </c>
      <c r="B74" s="238" t="s">
        <v>8</v>
      </c>
      <c r="C74" s="719">
        <v>0</v>
      </c>
      <c r="D74" s="626">
        <v>0</v>
      </c>
      <c r="E74" s="631">
        <v>0</v>
      </c>
      <c r="F74" s="631">
        <v>0</v>
      </c>
      <c r="G74" s="631">
        <v>0</v>
      </c>
      <c r="H74" s="627">
        <v>0</v>
      </c>
      <c r="I74" s="467">
        <f t="shared" si="4"/>
        <v>0</v>
      </c>
      <c r="J74" s="633">
        <v>0</v>
      </c>
      <c r="M74" s="236"/>
      <c r="N74" s="236"/>
    </row>
    <row r="75" spans="1:14" x14ac:dyDescent="0.35">
      <c r="A75" s="237">
        <v>7</v>
      </c>
      <c r="B75" s="238" t="s">
        <v>9</v>
      </c>
      <c r="C75" s="719">
        <v>0</v>
      </c>
      <c r="D75" s="626">
        <v>0</v>
      </c>
      <c r="E75" s="631">
        <v>0</v>
      </c>
      <c r="F75" s="631">
        <v>0</v>
      </c>
      <c r="G75" s="631">
        <v>0</v>
      </c>
      <c r="H75" s="627">
        <v>0</v>
      </c>
      <c r="I75" s="467">
        <f t="shared" si="4"/>
        <v>0</v>
      </c>
      <c r="J75" s="633">
        <v>0</v>
      </c>
      <c r="M75" s="236"/>
      <c r="N75" s="236"/>
    </row>
    <row r="76" spans="1:14" x14ac:dyDescent="0.35">
      <c r="A76" s="237">
        <v>8</v>
      </c>
      <c r="B76" s="238" t="s">
        <v>10</v>
      </c>
      <c r="C76" s="719">
        <v>0</v>
      </c>
      <c r="D76" s="626">
        <v>0</v>
      </c>
      <c r="E76" s="631">
        <v>0</v>
      </c>
      <c r="F76" s="631">
        <v>0</v>
      </c>
      <c r="G76" s="631">
        <v>0</v>
      </c>
      <c r="H76" s="627">
        <v>0</v>
      </c>
      <c r="I76" s="467">
        <f t="shared" si="4"/>
        <v>0</v>
      </c>
      <c r="J76" s="633">
        <v>0</v>
      </c>
      <c r="M76" s="236"/>
      <c r="N76" s="236"/>
    </row>
    <row r="77" spans="1:14" x14ac:dyDescent="0.35">
      <c r="A77" s="237">
        <v>9</v>
      </c>
      <c r="B77" s="238" t="s">
        <v>11</v>
      </c>
      <c r="C77" s="719">
        <v>0</v>
      </c>
      <c r="D77" s="626">
        <v>0</v>
      </c>
      <c r="E77" s="631">
        <v>0</v>
      </c>
      <c r="F77" s="631">
        <v>0</v>
      </c>
      <c r="G77" s="631">
        <v>0</v>
      </c>
      <c r="H77" s="627">
        <v>0</v>
      </c>
      <c r="I77" s="467">
        <f t="shared" si="4"/>
        <v>0</v>
      </c>
      <c r="J77" s="633">
        <v>0</v>
      </c>
      <c r="M77" s="236"/>
      <c r="N77" s="236"/>
    </row>
    <row r="78" spans="1:14" x14ac:dyDescent="0.35">
      <c r="A78" s="237">
        <v>10</v>
      </c>
      <c r="B78" s="238" t="s">
        <v>12</v>
      </c>
      <c r="C78" s="719">
        <v>0</v>
      </c>
      <c r="D78" s="626">
        <v>0</v>
      </c>
      <c r="E78" s="631">
        <v>0</v>
      </c>
      <c r="F78" s="631">
        <v>0</v>
      </c>
      <c r="G78" s="631">
        <v>0</v>
      </c>
      <c r="H78" s="627">
        <v>0</v>
      </c>
      <c r="I78" s="467">
        <f t="shared" si="4"/>
        <v>0</v>
      </c>
      <c r="J78" s="633">
        <v>0</v>
      </c>
      <c r="M78" s="236"/>
      <c r="N78" s="236"/>
    </row>
    <row r="79" spans="1:14" x14ac:dyDescent="0.35">
      <c r="A79" s="237">
        <v>11</v>
      </c>
      <c r="B79" s="238" t="s">
        <v>13</v>
      </c>
      <c r="C79" s="719">
        <v>0</v>
      </c>
      <c r="D79" s="626">
        <v>0</v>
      </c>
      <c r="E79" s="631">
        <v>0</v>
      </c>
      <c r="F79" s="631">
        <v>0</v>
      </c>
      <c r="G79" s="631">
        <v>0</v>
      </c>
      <c r="H79" s="627">
        <v>0</v>
      </c>
      <c r="I79" s="467">
        <f t="shared" si="4"/>
        <v>0</v>
      </c>
      <c r="J79" s="633">
        <v>0</v>
      </c>
      <c r="M79" s="236"/>
      <c r="N79" s="236"/>
    </row>
    <row r="80" spans="1:14" x14ac:dyDescent="0.35">
      <c r="A80" s="237">
        <v>12</v>
      </c>
      <c r="B80" s="238" t="s">
        <v>14</v>
      </c>
      <c r="C80" s="719">
        <v>3</v>
      </c>
      <c r="D80" s="626">
        <v>0</v>
      </c>
      <c r="E80" s="631">
        <v>0</v>
      </c>
      <c r="F80" s="631">
        <v>0</v>
      </c>
      <c r="G80" s="631">
        <v>1</v>
      </c>
      <c r="H80" s="627">
        <v>0</v>
      </c>
      <c r="I80" s="467">
        <f t="shared" si="4"/>
        <v>1</v>
      </c>
      <c r="J80" s="633">
        <v>3</v>
      </c>
      <c r="L80" s="220" t="s">
        <v>77</v>
      </c>
      <c r="M80" s="236"/>
      <c r="N80" s="236"/>
    </row>
    <row r="81" spans="1:14" x14ac:dyDescent="0.35">
      <c r="A81" s="237">
        <v>13</v>
      </c>
      <c r="B81" s="238" t="s">
        <v>15</v>
      </c>
      <c r="C81" s="719">
        <v>0</v>
      </c>
      <c r="D81" s="626">
        <v>0</v>
      </c>
      <c r="E81" s="631">
        <v>0</v>
      </c>
      <c r="F81" s="631">
        <v>0</v>
      </c>
      <c r="G81" s="631">
        <v>0</v>
      </c>
      <c r="H81" s="627">
        <v>0</v>
      </c>
      <c r="I81" s="467">
        <f t="shared" si="4"/>
        <v>0</v>
      </c>
      <c r="J81" s="633">
        <v>0</v>
      </c>
      <c r="M81" s="236"/>
      <c r="N81" s="236"/>
    </row>
    <row r="82" spans="1:14" x14ac:dyDescent="0.35">
      <c r="A82" s="237">
        <v>14</v>
      </c>
      <c r="B82" s="238" t="s">
        <v>16</v>
      </c>
      <c r="C82" s="719">
        <v>0</v>
      </c>
      <c r="D82" s="626">
        <v>0</v>
      </c>
      <c r="E82" s="631">
        <v>0</v>
      </c>
      <c r="F82" s="631">
        <v>0</v>
      </c>
      <c r="G82" s="631">
        <v>0</v>
      </c>
      <c r="H82" s="627">
        <v>0</v>
      </c>
      <c r="I82" s="467">
        <f t="shared" si="4"/>
        <v>0</v>
      </c>
      <c r="J82" s="633">
        <v>0</v>
      </c>
      <c r="M82" s="236"/>
      <c r="N82" s="236"/>
    </row>
    <row r="83" spans="1:14" ht="28.75" thickBot="1" x14ac:dyDescent="0.4">
      <c r="A83" s="242">
        <v>15</v>
      </c>
      <c r="B83" s="243" t="s">
        <v>17</v>
      </c>
      <c r="C83" s="720">
        <v>0</v>
      </c>
      <c r="D83" s="628">
        <v>0</v>
      </c>
      <c r="E83" s="690">
        <v>0</v>
      </c>
      <c r="F83" s="690">
        <v>0</v>
      </c>
      <c r="G83" s="690">
        <v>0</v>
      </c>
      <c r="H83" s="629">
        <v>0</v>
      </c>
      <c r="I83" s="468">
        <f t="shared" si="4"/>
        <v>0</v>
      </c>
      <c r="J83" s="634">
        <v>0</v>
      </c>
      <c r="M83" s="236"/>
      <c r="N83" s="236"/>
    </row>
    <row r="84" spans="1:14" s="247" customFormat="1" x14ac:dyDescent="0.35">
      <c r="A84" s="384"/>
      <c r="B84" s="386" t="s">
        <v>218</v>
      </c>
      <c r="C84" s="470">
        <f>SUM(C69:C83)</f>
        <v>5</v>
      </c>
      <c r="D84" s="426">
        <f t="shared" ref="D84:J84" si="5">SUM(D69:D83)</f>
        <v>0</v>
      </c>
      <c r="E84" s="427">
        <f t="shared" si="5"/>
        <v>0</v>
      </c>
      <c r="F84" s="427">
        <f t="shared" si="5"/>
        <v>0</v>
      </c>
      <c r="G84" s="427">
        <f t="shared" si="5"/>
        <v>2</v>
      </c>
      <c r="H84" s="428">
        <f t="shared" si="5"/>
        <v>0</v>
      </c>
      <c r="I84" s="471">
        <f t="shared" si="4"/>
        <v>2</v>
      </c>
      <c r="J84" s="430">
        <f t="shared" si="5"/>
        <v>5</v>
      </c>
      <c r="M84" s="248"/>
    </row>
    <row r="85" spans="1:14" x14ac:dyDescent="0.35">
      <c r="A85" s="539"/>
      <c r="B85" s="533" t="s">
        <v>202</v>
      </c>
      <c r="C85" s="534">
        <v>8</v>
      </c>
      <c r="D85" s="535">
        <v>0</v>
      </c>
      <c r="E85" s="536">
        <v>0</v>
      </c>
      <c r="F85" s="536">
        <v>4</v>
      </c>
      <c r="G85" s="536">
        <v>0</v>
      </c>
      <c r="H85" s="537">
        <v>0</v>
      </c>
      <c r="I85" s="534">
        <v>4</v>
      </c>
      <c r="J85" s="538">
        <v>8</v>
      </c>
      <c r="M85" s="236"/>
    </row>
    <row r="86" spans="1:14" x14ac:dyDescent="0.35">
      <c r="A86" s="539"/>
      <c r="B86" s="533" t="s">
        <v>197</v>
      </c>
      <c r="C86" s="534">
        <v>10</v>
      </c>
      <c r="D86" s="535">
        <v>0</v>
      </c>
      <c r="E86" s="536">
        <v>0</v>
      </c>
      <c r="F86" s="536">
        <v>4</v>
      </c>
      <c r="G86" s="536">
        <v>2</v>
      </c>
      <c r="H86" s="537">
        <v>1</v>
      </c>
      <c r="I86" s="534">
        <v>7</v>
      </c>
      <c r="J86" s="538">
        <v>10</v>
      </c>
      <c r="M86" s="236"/>
    </row>
    <row r="87" spans="1:14" s="247" customFormat="1" x14ac:dyDescent="0.35">
      <c r="A87" s="472"/>
      <c r="B87" s="469" t="s">
        <v>190</v>
      </c>
      <c r="C87" s="467">
        <v>6</v>
      </c>
      <c r="D87" s="429">
        <v>0</v>
      </c>
      <c r="E87" s="240">
        <v>0</v>
      </c>
      <c r="F87" s="240">
        <v>4</v>
      </c>
      <c r="G87" s="240">
        <v>1</v>
      </c>
      <c r="H87" s="241">
        <v>0</v>
      </c>
      <c r="I87" s="467">
        <v>5</v>
      </c>
      <c r="J87" s="239">
        <v>6</v>
      </c>
      <c r="M87" s="248"/>
    </row>
    <row r="88" spans="1:14" x14ac:dyDescent="0.35">
      <c r="A88" s="472"/>
      <c r="B88" s="469" t="s">
        <v>183</v>
      </c>
      <c r="C88" s="467">
        <v>6</v>
      </c>
      <c r="D88" s="429">
        <v>0</v>
      </c>
      <c r="E88" s="240">
        <v>0</v>
      </c>
      <c r="F88" s="240">
        <v>4</v>
      </c>
      <c r="G88" s="240">
        <v>2</v>
      </c>
      <c r="H88" s="241">
        <v>0</v>
      </c>
      <c r="I88" s="467">
        <v>6</v>
      </c>
      <c r="J88" s="239">
        <v>6</v>
      </c>
      <c r="M88" s="236"/>
    </row>
    <row r="89" spans="1:14" ht="14.6" thickBot="1" x14ac:dyDescent="0.4">
      <c r="A89" s="385"/>
      <c r="B89" s="387" t="s">
        <v>152</v>
      </c>
      <c r="C89" s="466">
        <v>5</v>
      </c>
      <c r="D89" s="388">
        <v>0</v>
      </c>
      <c r="E89" s="245">
        <v>0</v>
      </c>
      <c r="F89" s="245">
        <v>4</v>
      </c>
      <c r="G89" s="245">
        <v>0</v>
      </c>
      <c r="H89" s="246">
        <v>0</v>
      </c>
      <c r="I89" s="468">
        <v>4</v>
      </c>
      <c r="J89" s="244">
        <v>5</v>
      </c>
      <c r="M89" s="236"/>
    </row>
  </sheetData>
  <mergeCells count="3">
    <mergeCell ref="D9:I9"/>
    <mergeCell ref="D36:I36"/>
    <mergeCell ref="D67:I67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AH35"/>
  <sheetViews>
    <sheetView zoomScaleNormal="100" workbookViewId="0">
      <selection activeCell="L2" sqref="L2"/>
    </sheetView>
  </sheetViews>
  <sheetFormatPr baseColWidth="10" defaultColWidth="11.3828125" defaultRowHeight="12.45" x14ac:dyDescent="0.3"/>
  <cols>
    <col min="1" max="1" width="25.3828125" style="26" customWidth="1"/>
    <col min="2" max="2" width="10.69140625" style="260" customWidth="1"/>
    <col min="3" max="19" width="8.69140625" style="261" customWidth="1"/>
    <col min="20" max="20" width="5.53515625" style="26" customWidth="1"/>
    <col min="21" max="27" width="8.3046875" style="26" customWidth="1"/>
    <col min="28" max="28" width="4.69140625" style="26" customWidth="1"/>
    <col min="29" max="34" width="7.69140625" style="26" customWidth="1"/>
    <col min="35" max="16384" width="11.3828125" style="26"/>
  </cols>
  <sheetData>
    <row r="1" spans="1:27" x14ac:dyDescent="0.3">
      <c r="A1" s="250" t="s">
        <v>224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69"/>
      <c r="O1" s="269"/>
      <c r="P1" s="270" t="s">
        <v>225</v>
      </c>
      <c r="Q1" s="269"/>
      <c r="R1" s="269"/>
      <c r="S1" s="269"/>
    </row>
    <row r="2" spans="1:27" x14ac:dyDescent="0.3">
      <c r="A2" s="271" t="s">
        <v>77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U2" s="273" t="s">
        <v>184</v>
      </c>
    </row>
    <row r="3" spans="1:27" s="275" customFormat="1" ht="18" customHeight="1" x14ac:dyDescent="0.3">
      <c r="A3" s="274"/>
      <c r="B3" s="251" t="s">
        <v>38</v>
      </c>
      <c r="C3" s="252" t="s">
        <v>39</v>
      </c>
      <c r="D3" s="252" t="s">
        <v>40</v>
      </c>
      <c r="E3" s="252" t="s">
        <v>41</v>
      </c>
      <c r="F3" s="252" t="s">
        <v>42</v>
      </c>
      <c r="G3" s="252" t="s">
        <v>43</v>
      </c>
      <c r="H3" s="252" t="s">
        <v>44</v>
      </c>
      <c r="I3" s="252" t="s">
        <v>45</v>
      </c>
      <c r="J3" s="252" t="s">
        <v>46</v>
      </c>
      <c r="K3" s="252" t="s">
        <v>47</v>
      </c>
      <c r="L3" s="252" t="s">
        <v>48</v>
      </c>
      <c r="M3" s="252" t="s">
        <v>49</v>
      </c>
      <c r="N3" s="252" t="s">
        <v>73</v>
      </c>
      <c r="O3" s="252" t="s">
        <v>74</v>
      </c>
      <c r="P3" s="252" t="s">
        <v>75</v>
      </c>
      <c r="Q3" s="252" t="s">
        <v>76</v>
      </c>
      <c r="R3" s="252" t="s">
        <v>195</v>
      </c>
      <c r="S3" s="252" t="s">
        <v>196</v>
      </c>
      <c r="U3" s="252" t="s">
        <v>73</v>
      </c>
      <c r="V3" s="252" t="s">
        <v>74</v>
      </c>
      <c r="W3" s="252" t="s">
        <v>75</v>
      </c>
      <c r="X3" s="252" t="s">
        <v>76</v>
      </c>
      <c r="Y3" s="252" t="s">
        <v>195</v>
      </c>
      <c r="Z3" s="252" t="s">
        <v>196</v>
      </c>
      <c r="AA3" s="252" t="s">
        <v>101</v>
      </c>
    </row>
    <row r="4" spans="1:27" ht="18" customHeight="1" x14ac:dyDescent="0.3">
      <c r="A4" s="276" t="s">
        <v>50</v>
      </c>
      <c r="B4" s="253">
        <f>SUM(B5:B20)</f>
        <v>693542</v>
      </c>
      <c r="C4" s="254">
        <f>SUM(C5:C20)</f>
        <v>9101</v>
      </c>
      <c r="D4" s="254">
        <f>SUM(D5:D20)</f>
        <v>40533</v>
      </c>
      <c r="E4" s="254">
        <f t="shared" ref="E4:S4" si="0">SUM(E5:E20)</f>
        <v>51241</v>
      </c>
      <c r="F4" s="254">
        <f t="shared" si="0"/>
        <v>19755</v>
      </c>
      <c r="G4" s="254">
        <f t="shared" si="0"/>
        <v>12498</v>
      </c>
      <c r="H4" s="254">
        <f t="shared" si="0"/>
        <v>12793</v>
      </c>
      <c r="I4" s="254">
        <f t="shared" si="0"/>
        <v>46799</v>
      </c>
      <c r="J4" s="254">
        <f t="shared" si="0"/>
        <v>74716</v>
      </c>
      <c r="K4" s="254">
        <f t="shared" si="0"/>
        <v>133176</v>
      </c>
      <c r="L4" s="254">
        <f t="shared" si="0"/>
        <v>96476</v>
      </c>
      <c r="M4" s="254">
        <f t="shared" si="0"/>
        <v>119992</v>
      </c>
      <c r="N4" s="254">
        <f t="shared" si="0"/>
        <v>39164</v>
      </c>
      <c r="O4" s="254">
        <f t="shared" si="0"/>
        <v>15947</v>
      </c>
      <c r="P4" s="254">
        <f t="shared" si="0"/>
        <v>9920</v>
      </c>
      <c r="Q4" s="254">
        <f t="shared" si="0"/>
        <v>6566</v>
      </c>
      <c r="R4" s="254">
        <f t="shared" si="0"/>
        <v>3486</v>
      </c>
      <c r="S4" s="254">
        <f t="shared" si="0"/>
        <v>1379</v>
      </c>
      <c r="U4" s="254">
        <f>SUM(U5:U19)</f>
        <v>28</v>
      </c>
      <c r="V4" s="254">
        <f t="shared" ref="V4:Z4" si="1">SUM(V5:V19)</f>
        <v>16</v>
      </c>
      <c r="W4" s="254">
        <f t="shared" si="1"/>
        <v>10</v>
      </c>
      <c r="X4" s="254">
        <f t="shared" si="1"/>
        <v>5</v>
      </c>
      <c r="Y4" s="254">
        <f t="shared" si="1"/>
        <v>1</v>
      </c>
      <c r="Z4" s="254">
        <f t="shared" si="1"/>
        <v>4</v>
      </c>
      <c r="AA4" s="254">
        <f>SUM(U4:Z4)</f>
        <v>64</v>
      </c>
    </row>
    <row r="5" spans="1:27" s="279" customFormat="1" ht="18" customHeight="1" x14ac:dyDescent="0.3">
      <c r="A5" s="277" t="s">
        <v>51</v>
      </c>
      <c r="B5" s="255">
        <f>SUM(C5:S5)</f>
        <v>58713</v>
      </c>
      <c r="C5" s="256">
        <f>'[2]FØR korreksjon befolkning 67+'!C5</f>
        <v>962</v>
      </c>
      <c r="D5" s="256">
        <f>'[2]FØR korreksjon befolkning 67+'!D5</f>
        <v>3618</v>
      </c>
      <c r="E5" s="256">
        <f>'[2]FØR korreksjon befolkning 67+'!E5</f>
        <v>3365</v>
      </c>
      <c r="F5" s="256">
        <f>'[2]FØR korreksjon befolkning 67+'!F5</f>
        <v>1056</v>
      </c>
      <c r="G5" s="256">
        <f>'[2]FØR korreksjon befolkning 67+'!G5</f>
        <v>639</v>
      </c>
      <c r="H5" s="256">
        <f>'[2]FØR korreksjon befolkning 67+'!H5</f>
        <v>717</v>
      </c>
      <c r="I5" s="256">
        <f>'[2]FØR korreksjon befolkning 67+'!I5</f>
        <v>3705</v>
      </c>
      <c r="J5" s="256">
        <f>'[2]FØR korreksjon befolkning 67+'!J5</f>
        <v>8350</v>
      </c>
      <c r="K5" s="256">
        <f>'[2]FØR korreksjon befolkning 67+'!K5</f>
        <v>15878</v>
      </c>
      <c r="L5" s="256">
        <f>'[2]FØR korreksjon befolkning 67+'!L5</f>
        <v>8580</v>
      </c>
      <c r="M5" s="256">
        <f>'[2]FØR korreksjon befolkning 67+'!M5</f>
        <v>8299</v>
      </c>
      <c r="N5" s="278">
        <f>'[2]FØR korreksjon befolkning 67+'!N5+'[2] ETTER korreksjon befolkn 67+'!U5</f>
        <v>2157</v>
      </c>
      <c r="O5" s="278">
        <f>'[2]FØR korreksjon befolkning 67+'!O5+'[2] ETTER korreksjon befolkn 67+'!V5</f>
        <v>664</v>
      </c>
      <c r="P5" s="278">
        <f>'[2]FØR korreksjon befolkning 67+'!P5+'[2] ETTER korreksjon befolkn 67+'!W5</f>
        <v>338</v>
      </c>
      <c r="Q5" s="278">
        <f>'[2]FØR korreksjon befolkning 67+'!Q5+'[2] ETTER korreksjon befolkn 67+'!X5</f>
        <v>207</v>
      </c>
      <c r="R5" s="278">
        <f>'[2]FØR korreksjon befolkning 67+'!R5+'[2] ETTER korreksjon befolkn 67+'!Y5</f>
        <v>122</v>
      </c>
      <c r="S5" s="278">
        <f>'[2]FØR korreksjon befolkning 67+'!S5+'[2] ETTER korreksjon befolkn 67+'!Z5</f>
        <v>56</v>
      </c>
      <c r="U5" s="26">
        <v>7</v>
      </c>
      <c r="V5" s="26">
        <v>-1</v>
      </c>
      <c r="W5" s="26">
        <v>13</v>
      </c>
      <c r="X5" s="26">
        <v>7</v>
      </c>
      <c r="Y5" s="26">
        <v>11</v>
      </c>
      <c r="Z5" s="26">
        <v>5</v>
      </c>
      <c r="AA5" s="280">
        <f>SUM(U5:Z5)</f>
        <v>42</v>
      </c>
    </row>
    <row r="6" spans="1:27" s="279" customFormat="1" x14ac:dyDescent="0.3">
      <c r="A6" s="277" t="s">
        <v>52</v>
      </c>
      <c r="B6" s="255">
        <f t="shared" ref="B6:B20" si="2">SUM(C6:S6)</f>
        <v>62409</v>
      </c>
      <c r="C6" s="256">
        <f>'[2]FØR korreksjon befolkning 67+'!C6</f>
        <v>1034</v>
      </c>
      <c r="D6" s="256">
        <f>'[2]FØR korreksjon befolkning 67+'!D6</f>
        <v>3319</v>
      </c>
      <c r="E6" s="256">
        <f>'[2]FØR korreksjon befolkning 67+'!E6</f>
        <v>2864</v>
      </c>
      <c r="F6" s="256">
        <f>'[2]FØR korreksjon befolkning 67+'!F6</f>
        <v>932</v>
      </c>
      <c r="G6" s="256">
        <f>'[2]FØR korreksjon befolkning 67+'!G6</f>
        <v>573</v>
      </c>
      <c r="H6" s="256">
        <f>'[2]FØR korreksjon befolkning 67+'!H6</f>
        <v>691</v>
      </c>
      <c r="I6" s="256">
        <f>'[2]FØR korreksjon befolkning 67+'!I6</f>
        <v>5351</v>
      </c>
      <c r="J6" s="256">
        <f>'[2]FØR korreksjon befolkning 67+'!J6</f>
        <v>11669</v>
      </c>
      <c r="K6" s="256">
        <f>'[2]FØR korreksjon befolkning 67+'!K6</f>
        <v>17430</v>
      </c>
      <c r="L6" s="256">
        <f>'[2]FØR korreksjon befolkning 67+'!L6</f>
        <v>8042</v>
      </c>
      <c r="M6" s="256">
        <f>'[2]FØR korreksjon befolkning 67+'!M6</f>
        <v>7315</v>
      </c>
      <c r="N6" s="278">
        <f>'[2]FØR korreksjon befolkning 67+'!N6+'[2] ETTER korreksjon befolkn 67+'!U6</f>
        <v>1867</v>
      </c>
      <c r="O6" s="278">
        <f>'[2]FØR korreksjon befolkning 67+'!O6+'[2] ETTER korreksjon befolkn 67+'!V6</f>
        <v>668</v>
      </c>
      <c r="P6" s="278">
        <f>'[2]FØR korreksjon befolkning 67+'!P6+'[2] ETTER korreksjon befolkn 67+'!W6</f>
        <v>303</v>
      </c>
      <c r="Q6" s="278">
        <f>'[2]FØR korreksjon befolkning 67+'!Q6+'[2] ETTER korreksjon befolkn 67+'!X6</f>
        <v>179</v>
      </c>
      <c r="R6" s="278">
        <f>'[2]FØR korreksjon befolkning 67+'!R6+'[2] ETTER korreksjon befolkn 67+'!Y6</f>
        <v>112</v>
      </c>
      <c r="S6" s="278">
        <f>'[2]FØR korreksjon befolkning 67+'!S6+'[2] ETTER korreksjon befolkn 67+'!Z6</f>
        <v>60</v>
      </c>
      <c r="U6" s="26">
        <v>3</v>
      </c>
      <c r="V6" s="26">
        <v>2</v>
      </c>
      <c r="W6" s="26">
        <v>4</v>
      </c>
      <c r="X6" s="26">
        <v>-6</v>
      </c>
      <c r="Y6" s="26">
        <v>-11</v>
      </c>
      <c r="Z6" s="26">
        <v>-6</v>
      </c>
      <c r="AA6" s="280">
        <f t="shared" ref="AA6:AA19" si="3">SUM(U6:Z6)</f>
        <v>-14</v>
      </c>
    </row>
    <row r="7" spans="1:27" s="279" customFormat="1" x14ac:dyDescent="0.3">
      <c r="A7" s="277" t="s">
        <v>53</v>
      </c>
      <c r="B7" s="255">
        <f t="shared" si="2"/>
        <v>45053</v>
      </c>
      <c r="C7" s="256">
        <f>'[2]FØR korreksjon befolkning 67+'!C7</f>
        <v>798</v>
      </c>
      <c r="D7" s="256">
        <f>'[2]FØR korreksjon befolkning 67+'!D7</f>
        <v>2554</v>
      </c>
      <c r="E7" s="256">
        <f>'[2]FØR korreksjon befolkning 67+'!E7</f>
        <v>1921</v>
      </c>
      <c r="F7" s="256">
        <f>'[2]FØR korreksjon befolkning 67+'!F7</f>
        <v>570</v>
      </c>
      <c r="G7" s="256">
        <f>'[2]FØR korreksjon befolkning 67+'!G7</f>
        <v>379</v>
      </c>
      <c r="H7" s="256">
        <f>'[2]FØR korreksjon befolkning 67+'!H7</f>
        <v>420</v>
      </c>
      <c r="I7" s="256">
        <f>'[2]FØR korreksjon befolkning 67+'!I7</f>
        <v>3634</v>
      </c>
      <c r="J7" s="256">
        <f>'[2]FØR korreksjon befolkning 67+'!J7</f>
        <v>8176</v>
      </c>
      <c r="K7" s="256">
        <f>'[2]FØR korreksjon befolkning 67+'!K7</f>
        <v>12551</v>
      </c>
      <c r="L7" s="256">
        <f>'[2]FØR korreksjon befolkning 67+'!L7</f>
        <v>5470</v>
      </c>
      <c r="M7" s="256">
        <f>'[2]FØR korreksjon befolkning 67+'!M7</f>
        <v>5577</v>
      </c>
      <c r="N7" s="278">
        <f>'[2]FØR korreksjon befolkning 67+'!N7+'[2] ETTER korreksjon befolkn 67+'!U7</f>
        <v>1710</v>
      </c>
      <c r="O7" s="278">
        <f>'[2]FØR korreksjon befolkning 67+'!O7+'[2] ETTER korreksjon befolkn 67+'!V7</f>
        <v>634</v>
      </c>
      <c r="P7" s="278">
        <f>'[2]FØR korreksjon befolkning 67+'!P7+'[2] ETTER korreksjon befolkn 67+'!W7</f>
        <v>317</v>
      </c>
      <c r="Q7" s="278">
        <f>'[2]FØR korreksjon befolkning 67+'!Q7+'[2] ETTER korreksjon befolkn 67+'!X7</f>
        <v>181</v>
      </c>
      <c r="R7" s="278">
        <f>'[2]FØR korreksjon befolkning 67+'!R7+'[2] ETTER korreksjon befolkn 67+'!Y7</f>
        <v>95</v>
      </c>
      <c r="S7" s="278">
        <f>'[2]FØR korreksjon befolkning 67+'!S7+'[2] ETTER korreksjon befolkn 67+'!Z7</f>
        <v>66</v>
      </c>
      <c r="U7" s="26">
        <v>-12</v>
      </c>
      <c r="V7" s="26">
        <v>-6</v>
      </c>
      <c r="W7" s="26">
        <v>-2</v>
      </c>
      <c r="X7" s="26">
        <v>-5</v>
      </c>
      <c r="Y7" s="26">
        <v>-10</v>
      </c>
      <c r="Z7" s="26">
        <v>-1</v>
      </c>
      <c r="AA7" s="280">
        <f t="shared" si="3"/>
        <v>-36</v>
      </c>
    </row>
    <row r="8" spans="1:27" s="279" customFormat="1" x14ac:dyDescent="0.3">
      <c r="A8" s="277" t="s">
        <v>54</v>
      </c>
      <c r="B8" s="255">
        <f t="shared" si="2"/>
        <v>40321</v>
      </c>
      <c r="C8" s="256">
        <f>'[2]FØR korreksjon befolkning 67+'!C8</f>
        <v>542</v>
      </c>
      <c r="D8" s="256">
        <f>'[2]FØR korreksjon befolkning 67+'!D8</f>
        <v>1634</v>
      </c>
      <c r="E8" s="256">
        <f>'[2]FØR korreksjon befolkning 67+'!E8</f>
        <v>1641</v>
      </c>
      <c r="F8" s="256">
        <f>'[2]FØR korreksjon befolkning 67+'!F8</f>
        <v>517</v>
      </c>
      <c r="G8" s="256">
        <f>'[2]FØR korreksjon befolkning 67+'!G8</f>
        <v>378</v>
      </c>
      <c r="H8" s="256">
        <f>'[2]FØR korreksjon befolkning 67+'!H8</f>
        <v>455</v>
      </c>
      <c r="I8" s="256">
        <f>'[2]FØR korreksjon befolkning 67+'!I8</f>
        <v>4291</v>
      </c>
      <c r="J8" s="256">
        <f>'[2]FØR korreksjon befolkning 67+'!J8</f>
        <v>7891</v>
      </c>
      <c r="K8" s="256">
        <f>'[2]FØR korreksjon befolkning 67+'!K8</f>
        <v>10040</v>
      </c>
      <c r="L8" s="256">
        <f>'[2]FØR korreksjon befolkning 67+'!L8</f>
        <v>4863</v>
      </c>
      <c r="M8" s="256">
        <f>'[2]FØR korreksjon befolkning 67+'!M8</f>
        <v>5193</v>
      </c>
      <c r="N8" s="278">
        <f>'[2]FØR korreksjon befolkning 67+'!N8+'[2] ETTER korreksjon befolkn 67+'!U8</f>
        <v>1572</v>
      </c>
      <c r="O8" s="278">
        <f>'[2]FØR korreksjon befolkning 67+'!O8+'[2] ETTER korreksjon befolkn 67+'!V8</f>
        <v>583</v>
      </c>
      <c r="P8" s="278">
        <f>'[2]FØR korreksjon befolkning 67+'!P8+'[2] ETTER korreksjon befolkn 67+'!W8</f>
        <v>354</v>
      </c>
      <c r="Q8" s="278">
        <f>'[2]FØR korreksjon befolkning 67+'!Q8+'[2] ETTER korreksjon befolkn 67+'!X8</f>
        <v>194</v>
      </c>
      <c r="R8" s="278">
        <f>'[2]FØR korreksjon befolkning 67+'!R8+'[2] ETTER korreksjon befolkn 67+'!Y8</f>
        <v>99</v>
      </c>
      <c r="S8" s="278">
        <f>'[2]FØR korreksjon befolkning 67+'!S8+'[2] ETTER korreksjon befolkn 67+'!Z8</f>
        <v>74</v>
      </c>
      <c r="U8" s="26">
        <v>-7</v>
      </c>
      <c r="V8" s="26">
        <v>-8</v>
      </c>
      <c r="W8" s="26">
        <v>-15</v>
      </c>
      <c r="X8" s="26">
        <v>-25</v>
      </c>
      <c r="Y8" s="26">
        <v>-20</v>
      </c>
      <c r="Z8" s="26">
        <v>-20</v>
      </c>
      <c r="AA8" s="280">
        <f t="shared" si="3"/>
        <v>-95</v>
      </c>
    </row>
    <row r="9" spans="1:27" s="279" customFormat="1" x14ac:dyDescent="0.3">
      <c r="A9" s="277" t="s">
        <v>55</v>
      </c>
      <c r="B9" s="255">
        <f t="shared" si="2"/>
        <v>59292</v>
      </c>
      <c r="C9" s="256">
        <f>'[2]FØR korreksjon befolkning 67+'!C9</f>
        <v>615</v>
      </c>
      <c r="D9" s="256">
        <f>'[2]FØR korreksjon befolkning 67+'!D9</f>
        <v>2233</v>
      </c>
      <c r="E9" s="256">
        <f>'[2]FØR korreksjon befolkning 67+'!E9</f>
        <v>2345</v>
      </c>
      <c r="F9" s="256">
        <f>'[2]FØR korreksjon befolkning 67+'!F9</f>
        <v>933</v>
      </c>
      <c r="G9" s="256">
        <f>'[2]FØR korreksjon befolkning 67+'!G9</f>
        <v>617</v>
      </c>
      <c r="H9" s="256">
        <f>'[2]FØR korreksjon befolkning 67+'!H9</f>
        <v>767</v>
      </c>
      <c r="I9" s="256">
        <f>'[2]FØR korreksjon befolkning 67+'!I9</f>
        <v>5197</v>
      </c>
      <c r="J9" s="256">
        <f>'[2]FØR korreksjon befolkning 67+'!J9</f>
        <v>9427</v>
      </c>
      <c r="K9" s="256">
        <f>'[2]FØR korreksjon befolkning 67+'!K9</f>
        <v>12034</v>
      </c>
      <c r="L9" s="256">
        <f>'[2]FØR korreksjon befolkning 67+'!L9</f>
        <v>6905</v>
      </c>
      <c r="M9" s="256">
        <f>'[2]FØR korreksjon befolkning 67+'!M9</f>
        <v>10493</v>
      </c>
      <c r="N9" s="278">
        <f>'[2]FØR korreksjon befolkning 67+'!N9+'[2] ETTER korreksjon befolkn 67+'!U9</f>
        <v>3917</v>
      </c>
      <c r="O9" s="278">
        <f>'[2]FØR korreksjon befolkning 67+'!O9+'[2] ETTER korreksjon befolkn 67+'!V9</f>
        <v>1729</v>
      </c>
      <c r="P9" s="278">
        <f>'[2]FØR korreksjon befolkning 67+'!P9+'[2] ETTER korreksjon befolkn 67+'!W9</f>
        <v>1053</v>
      </c>
      <c r="Q9" s="278">
        <f>'[2]FØR korreksjon befolkning 67+'!Q9+'[2] ETTER korreksjon befolkn 67+'!X9</f>
        <v>583</v>
      </c>
      <c r="R9" s="278">
        <f>'[2]FØR korreksjon befolkning 67+'!R9+'[2] ETTER korreksjon befolkn 67+'!Y9</f>
        <v>302</v>
      </c>
      <c r="S9" s="278">
        <f>'[2]FØR korreksjon befolkning 67+'!S9+'[2] ETTER korreksjon befolkn 67+'!Z9</f>
        <v>142</v>
      </c>
      <c r="U9" s="26">
        <v>6</v>
      </c>
      <c r="V9" s="26">
        <v>6</v>
      </c>
      <c r="W9" s="26">
        <v>3</v>
      </c>
      <c r="X9" s="26">
        <v>5</v>
      </c>
      <c r="Y9" s="26">
        <v>-7</v>
      </c>
      <c r="Z9" s="26">
        <v>10</v>
      </c>
      <c r="AA9" s="280">
        <f t="shared" si="3"/>
        <v>23</v>
      </c>
    </row>
    <row r="10" spans="1:27" s="279" customFormat="1" ht="18" customHeight="1" x14ac:dyDescent="0.3">
      <c r="A10" s="277" t="s">
        <v>56</v>
      </c>
      <c r="B10" s="255">
        <f t="shared" si="2"/>
        <v>34500</v>
      </c>
      <c r="C10" s="256">
        <f>'[2]FØR korreksjon befolkning 67+'!C10</f>
        <v>404</v>
      </c>
      <c r="D10" s="256">
        <f>'[2]FØR korreksjon befolkning 67+'!D10</f>
        <v>2084</v>
      </c>
      <c r="E10" s="256">
        <f>'[2]FØR korreksjon befolkning 67+'!E10</f>
        <v>2880</v>
      </c>
      <c r="F10" s="256">
        <f>'[2]FØR korreksjon befolkning 67+'!F10</f>
        <v>1170</v>
      </c>
      <c r="G10" s="256">
        <f>'[2]FØR korreksjon befolkning 67+'!G10</f>
        <v>721</v>
      </c>
      <c r="H10" s="256">
        <f>'[2]FØR korreksjon befolkning 67+'!H10</f>
        <v>681</v>
      </c>
      <c r="I10" s="256">
        <f>'[2]FØR korreksjon befolkning 67+'!I10</f>
        <v>1573</v>
      </c>
      <c r="J10" s="256">
        <f>'[2]FØR korreksjon befolkning 67+'!J10</f>
        <v>2097</v>
      </c>
      <c r="K10" s="256">
        <f>'[2]FØR korreksjon befolkning 67+'!K10</f>
        <v>5093</v>
      </c>
      <c r="L10" s="256">
        <f>'[2]FØR korreksjon befolkning 67+'!L10</f>
        <v>4777</v>
      </c>
      <c r="M10" s="256">
        <f>'[2]FØR korreksjon befolkning 67+'!M10</f>
        <v>6933</v>
      </c>
      <c r="N10" s="278">
        <f>'[2]FØR korreksjon befolkning 67+'!N10+'[2] ETTER korreksjon befolkn 67+'!U10</f>
        <v>3041</v>
      </c>
      <c r="O10" s="278">
        <f>'[2]FØR korreksjon befolkning 67+'!O10+'[2] ETTER korreksjon befolkn 67+'!V10</f>
        <v>1357</v>
      </c>
      <c r="P10" s="278">
        <f>'[2]FØR korreksjon befolkning 67+'!P10+'[2] ETTER korreksjon befolkn 67+'!W10</f>
        <v>803</v>
      </c>
      <c r="Q10" s="278">
        <f>'[2]FØR korreksjon befolkning 67+'!Q10+'[2] ETTER korreksjon befolkn 67+'!X10</f>
        <v>491</v>
      </c>
      <c r="R10" s="278">
        <f>'[2]FØR korreksjon befolkning 67+'!R10+'[2] ETTER korreksjon befolkn 67+'!Y10</f>
        <v>298</v>
      </c>
      <c r="S10" s="278">
        <f>'[2]FØR korreksjon befolkning 67+'!S10+'[2] ETTER korreksjon befolkn 67+'!Z10</f>
        <v>97</v>
      </c>
      <c r="U10" s="26">
        <v>-7</v>
      </c>
      <c r="V10" s="26">
        <v>-3</v>
      </c>
      <c r="W10" s="26">
        <v>-7</v>
      </c>
      <c r="X10" s="26">
        <v>-18</v>
      </c>
      <c r="Y10" s="26">
        <v>-14</v>
      </c>
      <c r="Z10" s="26">
        <v>-20</v>
      </c>
      <c r="AA10" s="280">
        <f t="shared" si="3"/>
        <v>-69</v>
      </c>
    </row>
    <row r="11" spans="1:27" s="279" customFormat="1" x14ac:dyDescent="0.3">
      <c r="A11" s="277" t="s">
        <v>57</v>
      </c>
      <c r="B11" s="255">
        <f t="shared" si="2"/>
        <v>50876</v>
      </c>
      <c r="C11" s="256">
        <f>'[2]FØR korreksjon befolkning 67+'!C11</f>
        <v>669</v>
      </c>
      <c r="D11" s="256">
        <f>'[2]FØR korreksjon befolkning 67+'!D11</f>
        <v>3481</v>
      </c>
      <c r="E11" s="256">
        <f>'[2]FØR korreksjon befolkning 67+'!E11</f>
        <v>4913</v>
      </c>
      <c r="F11" s="256">
        <f>'[2]FØR korreksjon befolkning 67+'!F11</f>
        <v>1929</v>
      </c>
      <c r="G11" s="256">
        <f>'[2]FØR korreksjon befolkning 67+'!G11</f>
        <v>1123</v>
      </c>
      <c r="H11" s="256">
        <f>'[2]FØR korreksjon befolkning 67+'!H11</f>
        <v>1157</v>
      </c>
      <c r="I11" s="256">
        <f>'[2]FØR korreksjon befolkning 67+'!I11</f>
        <v>2588</v>
      </c>
      <c r="J11" s="256">
        <f>'[2]FØR korreksjon befolkning 67+'!J11</f>
        <v>2902</v>
      </c>
      <c r="K11" s="256">
        <f>'[2]FØR korreksjon befolkning 67+'!K11</f>
        <v>7147</v>
      </c>
      <c r="L11" s="256">
        <f>'[2]FØR korreksjon befolkning 67+'!L11</f>
        <v>7380</v>
      </c>
      <c r="M11" s="256">
        <f>'[2]FØR korreksjon befolkning 67+'!M11</f>
        <v>9779</v>
      </c>
      <c r="N11" s="278">
        <f>'[2]FØR korreksjon befolkning 67+'!N11+'[2] ETTER korreksjon befolkn 67+'!U11</f>
        <v>4009</v>
      </c>
      <c r="O11" s="278">
        <f>'[2]FØR korreksjon befolkning 67+'!O11+'[2] ETTER korreksjon befolkn 67+'!V11</f>
        <v>1637</v>
      </c>
      <c r="P11" s="278">
        <f>'[2]FØR korreksjon befolkning 67+'!P11+'[2] ETTER korreksjon befolkn 67+'!W11</f>
        <v>1023</v>
      </c>
      <c r="Q11" s="278">
        <f>'[2]FØR korreksjon befolkning 67+'!Q11+'[2] ETTER korreksjon befolkn 67+'!X11</f>
        <v>643</v>
      </c>
      <c r="R11" s="278">
        <f>'[2]FØR korreksjon befolkning 67+'!R11+'[2] ETTER korreksjon befolkn 67+'!Y11</f>
        <v>354</v>
      </c>
      <c r="S11" s="278">
        <f>'[2]FØR korreksjon befolkning 67+'!S11+'[2] ETTER korreksjon befolkn 67+'!Z11</f>
        <v>142</v>
      </c>
      <c r="U11" s="26">
        <v>-3</v>
      </c>
      <c r="V11" s="26">
        <v>7</v>
      </c>
      <c r="W11" s="26">
        <v>0</v>
      </c>
      <c r="X11" s="26">
        <v>9</v>
      </c>
      <c r="Y11" s="26">
        <v>-11</v>
      </c>
      <c r="Z11" s="26">
        <v>16</v>
      </c>
      <c r="AA11" s="280">
        <f t="shared" si="3"/>
        <v>18</v>
      </c>
    </row>
    <row r="12" spans="1:27" s="279" customFormat="1" x14ac:dyDescent="0.3">
      <c r="A12" s="277" t="s">
        <v>58</v>
      </c>
      <c r="B12" s="255">
        <f t="shared" si="2"/>
        <v>53206</v>
      </c>
      <c r="C12" s="256">
        <f>'[2]FØR korreksjon befolkning 67+'!C12</f>
        <v>563</v>
      </c>
      <c r="D12" s="256">
        <f>'[2]FØR korreksjon befolkning 67+'!D12</f>
        <v>3153</v>
      </c>
      <c r="E12" s="256">
        <f>'[2]FØR korreksjon befolkning 67+'!E12</f>
        <v>4874</v>
      </c>
      <c r="F12" s="256">
        <f>'[2]FØR korreksjon befolkning 67+'!F12</f>
        <v>1946</v>
      </c>
      <c r="G12" s="256">
        <f>'[2]FØR korreksjon befolkning 67+'!G12</f>
        <v>1177</v>
      </c>
      <c r="H12" s="256">
        <f>'[2]FØR korreksjon befolkning 67+'!H12</f>
        <v>1214</v>
      </c>
      <c r="I12" s="256">
        <f>'[2]FØR korreksjon befolkning 67+'!I12</f>
        <v>4419</v>
      </c>
      <c r="J12" s="256">
        <f>'[2]FØR korreksjon befolkning 67+'!J12</f>
        <v>4307</v>
      </c>
      <c r="K12" s="256">
        <f>'[2]FØR korreksjon befolkning 67+'!K12</f>
        <v>7553</v>
      </c>
      <c r="L12" s="256">
        <f>'[2]FØR korreksjon befolkning 67+'!L12</f>
        <v>7679</v>
      </c>
      <c r="M12" s="256">
        <f>'[2]FØR korreksjon befolkning 67+'!M12</f>
        <v>9821</v>
      </c>
      <c r="N12" s="278">
        <f>'[2]FØR korreksjon befolkning 67+'!N12+'[2] ETTER korreksjon befolkn 67+'!U12</f>
        <v>3211</v>
      </c>
      <c r="O12" s="278">
        <f>'[2]FØR korreksjon befolkning 67+'!O12+'[2] ETTER korreksjon befolkn 67+'!V12</f>
        <v>1304</v>
      </c>
      <c r="P12" s="278">
        <f>'[2]FØR korreksjon befolkning 67+'!P12+'[2] ETTER korreksjon befolkn 67+'!W12</f>
        <v>878</v>
      </c>
      <c r="Q12" s="278">
        <f>'[2]FØR korreksjon befolkning 67+'!Q12+'[2] ETTER korreksjon befolkn 67+'!X12</f>
        <v>645</v>
      </c>
      <c r="R12" s="278">
        <f>'[2]FØR korreksjon befolkning 67+'!R12+'[2] ETTER korreksjon befolkn 67+'!Y12</f>
        <v>345</v>
      </c>
      <c r="S12" s="278">
        <f>'[2]FØR korreksjon befolkning 67+'!S12+'[2] ETTER korreksjon befolkn 67+'!Z12</f>
        <v>117</v>
      </c>
      <c r="U12" s="26">
        <v>8</v>
      </c>
      <c r="V12" s="26">
        <v>11</v>
      </c>
      <c r="W12" s="26">
        <v>12</v>
      </c>
      <c r="X12" s="26">
        <v>5</v>
      </c>
      <c r="Y12" s="26">
        <v>11</v>
      </c>
      <c r="Z12" s="26">
        <v>6</v>
      </c>
      <c r="AA12" s="280">
        <f t="shared" si="3"/>
        <v>53</v>
      </c>
    </row>
    <row r="13" spans="1:27" s="279" customFormat="1" x14ac:dyDescent="0.3">
      <c r="A13" s="277" t="s">
        <v>59</v>
      </c>
      <c r="B13" s="255">
        <f t="shared" si="2"/>
        <v>33491</v>
      </c>
      <c r="C13" s="256">
        <f>'[2]FØR korreksjon befolkning 67+'!C13</f>
        <v>481</v>
      </c>
      <c r="D13" s="256">
        <f>'[2]FØR korreksjon befolkning 67+'!D13</f>
        <v>2400</v>
      </c>
      <c r="E13" s="256">
        <f>'[2]FØR korreksjon befolkning 67+'!E13</f>
        <v>3109</v>
      </c>
      <c r="F13" s="256">
        <f>'[2]FØR korreksjon befolkning 67+'!F13</f>
        <v>1170</v>
      </c>
      <c r="G13" s="256">
        <f>'[2]FØR korreksjon befolkning 67+'!G13</f>
        <v>731</v>
      </c>
      <c r="H13" s="256">
        <f>'[2]FØR korreksjon befolkning 67+'!H13</f>
        <v>662</v>
      </c>
      <c r="I13" s="256">
        <f>'[2]FØR korreksjon befolkning 67+'!I13</f>
        <v>1756</v>
      </c>
      <c r="J13" s="256">
        <f>'[2]FØR korreksjon befolkning 67+'!J13</f>
        <v>2801</v>
      </c>
      <c r="K13" s="256">
        <f>'[2]FØR korreksjon befolkning 67+'!K13</f>
        <v>6395</v>
      </c>
      <c r="L13" s="256">
        <f>'[2]FØR korreksjon befolkning 67+'!L13</f>
        <v>5177</v>
      </c>
      <c r="M13" s="256">
        <f>'[2]FØR korreksjon befolkning 67+'!M13</f>
        <v>5498</v>
      </c>
      <c r="N13" s="278">
        <f>'[2]FØR korreksjon befolkning 67+'!N13+'[2] ETTER korreksjon befolkn 67+'!U13</f>
        <v>1612</v>
      </c>
      <c r="O13" s="278">
        <f>'[2]FØR korreksjon befolkning 67+'!O13+'[2] ETTER korreksjon befolkn 67+'!V13</f>
        <v>646</v>
      </c>
      <c r="P13" s="278">
        <f>'[2]FØR korreksjon befolkning 67+'!P13+'[2] ETTER korreksjon befolkn 67+'!W13</f>
        <v>441</v>
      </c>
      <c r="Q13" s="278">
        <f>'[2]FØR korreksjon befolkning 67+'!Q13+'[2] ETTER korreksjon befolkn 67+'!X13</f>
        <v>332</v>
      </c>
      <c r="R13" s="278">
        <f>'[2]FØR korreksjon befolkning 67+'!R13+'[2] ETTER korreksjon befolkn 67+'!Y13</f>
        <v>205</v>
      </c>
      <c r="S13" s="278">
        <f>'[2]FØR korreksjon befolkning 67+'!S13+'[2] ETTER korreksjon befolkn 67+'!Z13</f>
        <v>75</v>
      </c>
      <c r="U13" s="26">
        <v>4</v>
      </c>
      <c r="V13" s="26">
        <v>1</v>
      </c>
      <c r="W13" s="26">
        <v>5</v>
      </c>
      <c r="X13" s="26">
        <v>25</v>
      </c>
      <c r="Y13" s="26">
        <v>21</v>
      </c>
      <c r="Z13" s="26">
        <v>13</v>
      </c>
      <c r="AA13" s="280">
        <f t="shared" si="3"/>
        <v>69</v>
      </c>
    </row>
    <row r="14" spans="1:27" s="279" customFormat="1" x14ac:dyDescent="0.3">
      <c r="A14" s="277" t="s">
        <v>60</v>
      </c>
      <c r="B14" s="255">
        <f t="shared" si="2"/>
        <v>27630</v>
      </c>
      <c r="C14" s="256">
        <f>'[2]FØR korreksjon befolkning 67+'!C14</f>
        <v>295</v>
      </c>
      <c r="D14" s="256">
        <f>'[2]FØR korreksjon befolkning 67+'!D14</f>
        <v>1675</v>
      </c>
      <c r="E14" s="256">
        <f>'[2]FØR korreksjon befolkning 67+'!E14</f>
        <v>2231</v>
      </c>
      <c r="F14" s="256">
        <f>'[2]FØR korreksjon befolkning 67+'!F14</f>
        <v>959</v>
      </c>
      <c r="G14" s="256">
        <f>'[2]FØR korreksjon befolkning 67+'!G14</f>
        <v>639</v>
      </c>
      <c r="H14" s="256">
        <f>'[2]FØR korreksjon befolkning 67+'!H14</f>
        <v>616</v>
      </c>
      <c r="I14" s="256">
        <f>'[2]FØR korreksjon befolkning 67+'!I14</f>
        <v>1669</v>
      </c>
      <c r="J14" s="256">
        <f>'[2]FØR korreksjon befolkning 67+'!J14</f>
        <v>2088</v>
      </c>
      <c r="K14" s="256">
        <f>'[2]FØR korreksjon befolkning 67+'!K14</f>
        <v>4380</v>
      </c>
      <c r="L14" s="256">
        <f>'[2]FØR korreksjon befolkning 67+'!L14</f>
        <v>4002</v>
      </c>
      <c r="M14" s="256">
        <f>'[2]FØR korreksjon befolkning 67+'!M14</f>
        <v>5771</v>
      </c>
      <c r="N14" s="278">
        <f>'[2]FØR korreksjon befolkning 67+'!N14+'[2] ETTER korreksjon befolkn 67+'!U14</f>
        <v>1607</v>
      </c>
      <c r="O14" s="278">
        <f>'[2]FØR korreksjon befolkning 67+'!O14+'[2] ETTER korreksjon befolkn 67+'!V14</f>
        <v>710</v>
      </c>
      <c r="P14" s="278">
        <f>'[2]FØR korreksjon befolkning 67+'!P14+'[2] ETTER korreksjon befolkn 67+'!W14</f>
        <v>459</v>
      </c>
      <c r="Q14" s="278">
        <f>'[2]FØR korreksjon befolkning 67+'!Q14+'[2] ETTER korreksjon befolkn 67+'!X14</f>
        <v>323</v>
      </c>
      <c r="R14" s="278">
        <f>'[2]FØR korreksjon befolkning 67+'!R14+'[2] ETTER korreksjon befolkn 67+'!Y14</f>
        <v>155</v>
      </c>
      <c r="S14" s="278">
        <f>'[2]FØR korreksjon befolkning 67+'!S14+'[2] ETTER korreksjon befolkn 67+'!Z14</f>
        <v>51</v>
      </c>
      <c r="U14" s="26">
        <v>-6</v>
      </c>
      <c r="V14" s="26">
        <v>-4</v>
      </c>
      <c r="W14" s="26">
        <v>-22</v>
      </c>
      <c r="X14" s="26">
        <v>-18</v>
      </c>
      <c r="Y14" s="26">
        <v>-18</v>
      </c>
      <c r="Z14" s="26">
        <v>-14</v>
      </c>
      <c r="AA14" s="280">
        <f t="shared" si="3"/>
        <v>-82</v>
      </c>
    </row>
    <row r="15" spans="1:27" s="279" customFormat="1" ht="18" customHeight="1" x14ac:dyDescent="0.3">
      <c r="A15" s="277" t="s">
        <v>61</v>
      </c>
      <c r="B15" s="255">
        <f t="shared" si="2"/>
        <v>33259</v>
      </c>
      <c r="C15" s="256">
        <f>'[2]FØR korreksjon befolkning 67+'!C15</f>
        <v>411</v>
      </c>
      <c r="D15" s="256">
        <f>'[2]FØR korreksjon befolkning 67+'!D15</f>
        <v>1997</v>
      </c>
      <c r="E15" s="256">
        <f>'[2]FØR korreksjon befolkning 67+'!E15</f>
        <v>2988</v>
      </c>
      <c r="F15" s="256">
        <f>'[2]FØR korreksjon befolkning 67+'!F15</f>
        <v>1391</v>
      </c>
      <c r="G15" s="256">
        <f>'[2]FØR korreksjon befolkning 67+'!G15</f>
        <v>958</v>
      </c>
      <c r="H15" s="256">
        <f>'[2]FØR korreksjon befolkning 67+'!H15</f>
        <v>977</v>
      </c>
      <c r="I15" s="256">
        <f>'[2]FØR korreksjon befolkning 67+'!I15</f>
        <v>2208</v>
      </c>
      <c r="J15" s="256">
        <f>'[2]FØR korreksjon befolkning 67+'!J15</f>
        <v>2119</v>
      </c>
      <c r="K15" s="256">
        <f>'[2]FØR korreksjon befolkning 67+'!K15</f>
        <v>4581</v>
      </c>
      <c r="L15" s="256">
        <f>'[2]FØR korreksjon befolkning 67+'!L15</f>
        <v>4627</v>
      </c>
      <c r="M15" s="256">
        <f>'[2]FØR korreksjon befolkning 67+'!M15</f>
        <v>6533</v>
      </c>
      <c r="N15" s="278">
        <f>'[2]FØR korreksjon befolkning 67+'!N15+'[2] ETTER korreksjon befolkn 67+'!U15</f>
        <v>2231</v>
      </c>
      <c r="O15" s="278">
        <f>'[2]FØR korreksjon befolkning 67+'!O15+'[2] ETTER korreksjon befolkn 67+'!V15</f>
        <v>1081</v>
      </c>
      <c r="P15" s="278">
        <f>'[2]FØR korreksjon befolkning 67+'!P15+'[2] ETTER korreksjon befolkn 67+'!W15</f>
        <v>636</v>
      </c>
      <c r="Q15" s="278">
        <f>'[2]FØR korreksjon befolkning 67+'!Q15+'[2] ETTER korreksjon befolkn 67+'!X15</f>
        <v>337</v>
      </c>
      <c r="R15" s="278">
        <f>'[2]FØR korreksjon befolkning 67+'!R15+'[2] ETTER korreksjon befolkn 67+'!Y15</f>
        <v>144</v>
      </c>
      <c r="S15" s="278">
        <f>'[2]FØR korreksjon befolkning 67+'!S15+'[2] ETTER korreksjon befolkn 67+'!Z15</f>
        <v>40</v>
      </c>
      <c r="U15" s="26">
        <v>-2</v>
      </c>
      <c r="V15" s="26">
        <v>-9</v>
      </c>
      <c r="W15" s="26">
        <v>7</v>
      </c>
      <c r="X15" s="26">
        <v>-17</v>
      </c>
      <c r="Y15" s="26">
        <v>-21</v>
      </c>
      <c r="Z15" s="26">
        <v>-15</v>
      </c>
      <c r="AA15" s="280">
        <f t="shared" si="3"/>
        <v>-57</v>
      </c>
    </row>
    <row r="16" spans="1:27" s="279" customFormat="1" x14ac:dyDescent="0.3">
      <c r="A16" s="277" t="s">
        <v>62</v>
      </c>
      <c r="B16" s="255">
        <f t="shared" si="2"/>
        <v>49834</v>
      </c>
      <c r="C16" s="256">
        <f>'[2]FØR korreksjon befolkning 67+'!C16</f>
        <v>627</v>
      </c>
      <c r="D16" s="256">
        <f>'[2]FØR korreksjon befolkning 67+'!D16</f>
        <v>3246</v>
      </c>
      <c r="E16" s="256">
        <f>'[2]FØR korreksjon befolkning 67+'!E16</f>
        <v>4292</v>
      </c>
      <c r="F16" s="256">
        <f>'[2]FØR korreksjon befolkning 67+'!F16</f>
        <v>1659</v>
      </c>
      <c r="G16" s="256">
        <f>'[2]FØR korreksjon befolkning 67+'!G16</f>
        <v>1125</v>
      </c>
      <c r="H16" s="256">
        <f>'[2]FØR korreksjon befolkning 67+'!H16</f>
        <v>1095</v>
      </c>
      <c r="I16" s="256">
        <f>'[2]FØR korreksjon befolkning 67+'!I16</f>
        <v>2797</v>
      </c>
      <c r="J16" s="256">
        <f>'[2]FØR korreksjon befolkning 67+'!J16</f>
        <v>3886</v>
      </c>
      <c r="K16" s="256">
        <f>'[2]FØR korreksjon befolkning 67+'!K16</f>
        <v>8451</v>
      </c>
      <c r="L16" s="256">
        <f>'[2]FØR korreksjon befolkning 67+'!L16</f>
        <v>6981</v>
      </c>
      <c r="M16" s="256">
        <f>'[2]FØR korreksjon befolkning 67+'!M16</f>
        <v>9381</v>
      </c>
      <c r="N16" s="278">
        <f>'[2]FØR korreksjon befolkning 67+'!N16+'[2] ETTER korreksjon befolkn 67+'!U16</f>
        <v>3365</v>
      </c>
      <c r="O16" s="278">
        <f>'[2]FØR korreksjon befolkning 67+'!O16+'[2] ETTER korreksjon befolkn 67+'!V16</f>
        <v>1317</v>
      </c>
      <c r="P16" s="278">
        <f>'[2]FØR korreksjon befolkning 67+'!P16+'[2] ETTER korreksjon befolkn 67+'!W16</f>
        <v>759</v>
      </c>
      <c r="Q16" s="278">
        <f>'[2]FØR korreksjon befolkning 67+'!Q16+'[2] ETTER korreksjon befolkn 67+'!X16</f>
        <v>526</v>
      </c>
      <c r="R16" s="278">
        <f>'[2]FØR korreksjon befolkning 67+'!R16+'[2] ETTER korreksjon befolkn 67+'!Y16</f>
        <v>239</v>
      </c>
      <c r="S16" s="278">
        <f>'[2]FØR korreksjon befolkning 67+'!S16+'[2] ETTER korreksjon befolkn 67+'!Z16</f>
        <v>88</v>
      </c>
      <c r="U16" s="26">
        <v>15</v>
      </c>
      <c r="V16" s="26">
        <v>8</v>
      </c>
      <c r="W16" s="26">
        <v>-1</v>
      </c>
      <c r="X16" s="26">
        <v>-1</v>
      </c>
      <c r="Y16" s="26">
        <v>3</v>
      </c>
      <c r="Z16" s="26">
        <v>4</v>
      </c>
      <c r="AA16" s="280">
        <f t="shared" si="3"/>
        <v>28</v>
      </c>
    </row>
    <row r="17" spans="1:34" s="279" customFormat="1" x14ac:dyDescent="0.3">
      <c r="A17" s="277" t="s">
        <v>63</v>
      </c>
      <c r="B17" s="255">
        <f t="shared" si="2"/>
        <v>50905</v>
      </c>
      <c r="C17" s="256">
        <f>'[2]FØR korreksjon befolkning 67+'!C17</f>
        <v>596</v>
      </c>
      <c r="D17" s="256">
        <f>'[2]FØR korreksjon befolkning 67+'!D17</f>
        <v>3275</v>
      </c>
      <c r="E17" s="256">
        <f>'[2]FØR korreksjon befolkning 67+'!E17</f>
        <v>4701</v>
      </c>
      <c r="F17" s="256">
        <f>'[2]FØR korreksjon befolkning 67+'!F17</f>
        <v>1817</v>
      </c>
      <c r="G17" s="256">
        <f>'[2]FØR korreksjon befolkning 67+'!G17</f>
        <v>1063</v>
      </c>
      <c r="H17" s="256">
        <f>'[2]FØR korreksjon befolkning 67+'!H17</f>
        <v>1039</v>
      </c>
      <c r="I17" s="256">
        <f>'[2]FØR korreksjon befolkning 67+'!I17</f>
        <v>2350</v>
      </c>
      <c r="J17" s="256">
        <f>'[2]FØR korreksjon befolkning 67+'!J17</f>
        <v>3287</v>
      </c>
      <c r="K17" s="256">
        <f>'[2]FØR korreksjon befolkning 67+'!K17</f>
        <v>7942</v>
      </c>
      <c r="L17" s="256">
        <f>'[2]FØR korreksjon befolkning 67+'!L17</f>
        <v>7851</v>
      </c>
      <c r="M17" s="256">
        <f>'[2]FØR korreksjon befolkning 67+'!M17</f>
        <v>10169</v>
      </c>
      <c r="N17" s="278">
        <f>'[2]FØR korreksjon befolkning 67+'!N17+'[2] ETTER korreksjon befolkn 67+'!U17</f>
        <v>2875</v>
      </c>
      <c r="O17" s="278">
        <f>'[2]FØR korreksjon befolkning 67+'!O17+'[2] ETTER korreksjon befolkn 67+'!V17</f>
        <v>1255</v>
      </c>
      <c r="P17" s="278">
        <f>'[2]FØR korreksjon befolkning 67+'!P17+'[2] ETTER korreksjon befolkn 67+'!W17</f>
        <v>1129</v>
      </c>
      <c r="Q17" s="278">
        <f>'[2]FØR korreksjon befolkning 67+'!Q17+'[2] ETTER korreksjon befolkn 67+'!X17</f>
        <v>942</v>
      </c>
      <c r="R17" s="278">
        <f>'[2]FØR korreksjon befolkning 67+'!R17+'[2] ETTER korreksjon befolkn 67+'!Y17</f>
        <v>470</v>
      </c>
      <c r="S17" s="278">
        <f>'[2]FØR korreksjon befolkning 67+'!S17+'[2] ETTER korreksjon befolkn 67+'!Z17</f>
        <v>144</v>
      </c>
      <c r="U17" s="26">
        <v>3</v>
      </c>
      <c r="V17" s="26">
        <v>-4</v>
      </c>
      <c r="W17" s="26">
        <v>4</v>
      </c>
      <c r="X17" s="26">
        <v>16</v>
      </c>
      <c r="Y17" s="26">
        <v>37</v>
      </c>
      <c r="Z17" s="26">
        <v>15</v>
      </c>
      <c r="AA17" s="280">
        <f t="shared" si="3"/>
        <v>71</v>
      </c>
    </row>
    <row r="18" spans="1:34" s="279" customFormat="1" x14ac:dyDescent="0.3">
      <c r="A18" s="277" t="s">
        <v>64</v>
      </c>
      <c r="B18" s="255">
        <f t="shared" si="2"/>
        <v>52574</v>
      </c>
      <c r="C18" s="256">
        <f>'[2]FØR korreksjon befolkning 67+'!C18</f>
        <v>592</v>
      </c>
      <c r="D18" s="256">
        <f>'[2]FØR korreksjon befolkning 67+'!D18</f>
        <v>3222</v>
      </c>
      <c r="E18" s="256">
        <f>'[2]FØR korreksjon befolkning 67+'!E18</f>
        <v>4899</v>
      </c>
      <c r="F18" s="256">
        <f>'[2]FØR korreksjon befolkning 67+'!F18</f>
        <v>1938</v>
      </c>
      <c r="G18" s="256">
        <f>'[2]FØR korreksjon befolkning 67+'!G18</f>
        <v>1204</v>
      </c>
      <c r="H18" s="256">
        <f>'[2]FØR korreksjon befolkning 67+'!H18</f>
        <v>1195</v>
      </c>
      <c r="I18" s="256">
        <f>'[2]FØR korreksjon befolkning 67+'!I18</f>
        <v>2663</v>
      </c>
      <c r="J18" s="256">
        <f>'[2]FØR korreksjon befolkning 67+'!J18</f>
        <v>3084</v>
      </c>
      <c r="K18" s="256">
        <f>'[2]FØR korreksjon befolkning 67+'!K18</f>
        <v>7292</v>
      </c>
      <c r="L18" s="256">
        <f>'[2]FØR korreksjon befolkning 67+'!L18</f>
        <v>8056</v>
      </c>
      <c r="M18" s="256">
        <f>'[2]FØR korreksjon befolkning 67+'!M18</f>
        <v>10671</v>
      </c>
      <c r="N18" s="278">
        <f>'[2]FØR korreksjon befolkning 67+'!N18+'[2] ETTER korreksjon befolkn 67+'!U18</f>
        <v>3724</v>
      </c>
      <c r="O18" s="278">
        <f>'[2]FØR korreksjon befolkning 67+'!O18+'[2] ETTER korreksjon befolkn 67+'!V18</f>
        <v>1573</v>
      </c>
      <c r="P18" s="278">
        <f>'[2]FØR korreksjon befolkning 67+'!P18+'[2] ETTER korreksjon befolkn 67+'!W18</f>
        <v>1058</v>
      </c>
      <c r="Q18" s="278">
        <f>'[2]FØR korreksjon befolkning 67+'!Q18+'[2] ETTER korreksjon befolkn 67+'!X18</f>
        <v>762</v>
      </c>
      <c r="R18" s="278">
        <f>'[2]FØR korreksjon befolkning 67+'!R18+'[2] ETTER korreksjon befolkn 67+'!Y18</f>
        <v>455</v>
      </c>
      <c r="S18" s="278">
        <f>'[2]FØR korreksjon befolkning 67+'!S18+'[2] ETTER korreksjon befolkn 67+'!Z18</f>
        <v>186</v>
      </c>
      <c r="U18" s="26">
        <v>17</v>
      </c>
      <c r="V18" s="26">
        <v>16</v>
      </c>
      <c r="W18" s="26">
        <v>6</v>
      </c>
      <c r="X18" s="26">
        <v>28</v>
      </c>
      <c r="Y18" s="26">
        <v>34</v>
      </c>
      <c r="Z18" s="26">
        <v>14</v>
      </c>
      <c r="AA18" s="280">
        <f t="shared" si="3"/>
        <v>115</v>
      </c>
    </row>
    <row r="19" spans="1:34" s="279" customFormat="1" x14ac:dyDescent="0.3">
      <c r="A19" s="277" t="s">
        <v>65</v>
      </c>
      <c r="B19" s="255">
        <f t="shared" si="2"/>
        <v>39109</v>
      </c>
      <c r="C19" s="256">
        <f>'[2]FØR korreksjon befolkning 67+'!C19</f>
        <v>506</v>
      </c>
      <c r="D19" s="256">
        <f>'[2]FØR korreksjon befolkning 67+'!D19</f>
        <v>2556</v>
      </c>
      <c r="E19" s="256">
        <f>'[2]FØR korreksjon befolkning 67+'!E19</f>
        <v>4025</v>
      </c>
      <c r="F19" s="256">
        <f>'[2]FØR korreksjon befolkning 67+'!F19</f>
        <v>1713</v>
      </c>
      <c r="G19" s="256">
        <f>'[2]FØR korreksjon befolkning 67+'!G19</f>
        <v>1146</v>
      </c>
      <c r="H19" s="256">
        <f>'[2]FØR korreksjon befolkning 67+'!H19</f>
        <v>1085</v>
      </c>
      <c r="I19" s="256">
        <f>'[2]FØR korreksjon befolkning 67+'!I19</f>
        <v>2494</v>
      </c>
      <c r="J19" s="256">
        <f>'[2]FØR korreksjon befolkning 67+'!J19</f>
        <v>2437</v>
      </c>
      <c r="K19" s="256">
        <f>'[2]FØR korreksjon befolkning 67+'!K19</f>
        <v>5815</v>
      </c>
      <c r="L19" s="256">
        <f>'[2]FØR korreksjon befolkning 67+'!L19</f>
        <v>5568</v>
      </c>
      <c r="M19" s="256">
        <f>'[2]FØR korreksjon befolkning 67+'!M19</f>
        <v>8100</v>
      </c>
      <c r="N19" s="278">
        <f>'[2]FØR korreksjon befolkning 67+'!N19+'[2] ETTER korreksjon befolkn 67+'!U19</f>
        <v>2213</v>
      </c>
      <c r="O19" s="278">
        <f>'[2]FØR korreksjon befolkning 67+'!O19+'[2] ETTER korreksjon befolkn 67+'!V19</f>
        <v>765</v>
      </c>
      <c r="P19" s="278">
        <f>'[2]FØR korreksjon befolkning 67+'!P19+'[2] ETTER korreksjon befolkn 67+'!W19</f>
        <v>355</v>
      </c>
      <c r="Q19" s="278">
        <f>'[2]FØR korreksjon befolkning 67+'!Q19+'[2] ETTER korreksjon befolkn 67+'!X19</f>
        <v>208</v>
      </c>
      <c r="R19" s="278">
        <f>'[2]FØR korreksjon befolkning 67+'!R19+'[2] ETTER korreksjon befolkn 67+'!Y19</f>
        <v>84</v>
      </c>
      <c r="S19" s="278">
        <f>'[2]FØR korreksjon befolkning 67+'!S19+'[2] ETTER korreksjon befolkn 67+'!Z19</f>
        <v>39</v>
      </c>
      <c r="U19" s="434">
        <v>2</v>
      </c>
      <c r="V19" s="434">
        <v>0</v>
      </c>
      <c r="W19" s="434">
        <v>3</v>
      </c>
      <c r="X19" s="434">
        <v>0</v>
      </c>
      <c r="Y19" s="434">
        <v>-4</v>
      </c>
      <c r="Z19" s="434">
        <v>-3</v>
      </c>
      <c r="AA19" s="281">
        <f t="shared" si="3"/>
        <v>-2</v>
      </c>
      <c r="AC19" s="282"/>
      <c r="AD19" s="282"/>
      <c r="AE19" s="282"/>
      <c r="AF19" s="282"/>
      <c r="AG19" s="282"/>
      <c r="AH19" s="282"/>
    </row>
    <row r="20" spans="1:34" s="279" customFormat="1" ht="18" customHeight="1" x14ac:dyDescent="0.3">
      <c r="A20" s="283" t="s">
        <v>66</v>
      </c>
      <c r="B20" s="257">
        <f t="shared" si="2"/>
        <v>2370</v>
      </c>
      <c r="C20" s="258">
        <f>'[2]FØR korreksjon befolkning 67+'!C20</f>
        <v>6</v>
      </c>
      <c r="D20" s="258">
        <f>'[2]FØR korreksjon befolkning 67+'!D20</f>
        <v>86</v>
      </c>
      <c r="E20" s="258">
        <f>'[2]FØR korreksjon befolkning 67+'!E20</f>
        <v>193</v>
      </c>
      <c r="F20" s="258">
        <f>'[2]FØR korreksjon befolkning 67+'!F20</f>
        <v>55</v>
      </c>
      <c r="G20" s="258">
        <f>'[2]FØR korreksjon befolkning 67+'!G20</f>
        <v>25</v>
      </c>
      <c r="H20" s="258">
        <f>'[2]FØR korreksjon befolkning 67+'!H20</f>
        <v>22</v>
      </c>
      <c r="I20" s="258">
        <f>'[2]FØR korreksjon befolkning 67+'!I20</f>
        <v>104</v>
      </c>
      <c r="J20" s="258">
        <f>'[2]FØR korreksjon befolkning 67+'!J20</f>
        <v>195</v>
      </c>
      <c r="K20" s="258">
        <f>'[2]FØR korreksjon befolkning 67+'!K20</f>
        <v>594</v>
      </c>
      <c r="L20" s="258">
        <f>'[2]FØR korreksjon befolkning 67+'!L20</f>
        <v>518</v>
      </c>
      <c r="M20" s="258">
        <f>'[2]FØR korreksjon befolkning 67+'!M20</f>
        <v>459</v>
      </c>
      <c r="N20" s="284">
        <f>'[2]FØR korreksjon befolkning 67+'!N20-'[2] ETTER korreksjon befolkn 67+'!N23</f>
        <v>53</v>
      </c>
      <c r="O20" s="284">
        <f>'[2]FØR korreksjon befolkning 67+'!O20-'[2] ETTER korreksjon befolkn 67+'!O23</f>
        <v>24</v>
      </c>
      <c r="P20" s="284">
        <f>'[2]FØR korreksjon befolkning 67+'!P20-'[2] ETTER korreksjon befolkn 67+'!P23</f>
        <v>14</v>
      </c>
      <c r="Q20" s="284">
        <f>'[2]FØR korreksjon befolkning 67+'!Q20-'[2] ETTER korreksjon befolkn 67+'!Q23</f>
        <v>13</v>
      </c>
      <c r="R20" s="284">
        <f>'[2]FØR korreksjon befolkning 67+'!R20-'[2] ETTER korreksjon befolkn 67+'!R23</f>
        <v>7</v>
      </c>
      <c r="S20" s="284">
        <f>'[2]FØR korreksjon befolkning 67+'!S20-'[2] ETTER korreksjon befolkn 67+'!S23</f>
        <v>2</v>
      </c>
    </row>
    <row r="21" spans="1:34" s="279" customFormat="1" x14ac:dyDescent="0.3">
      <c r="A21" s="259" t="s">
        <v>226</v>
      </c>
      <c r="B21" s="260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</row>
    <row r="22" spans="1:34" s="279" customFormat="1" x14ac:dyDescent="0.3">
      <c r="A22" s="285" t="s">
        <v>227</v>
      </c>
      <c r="B22"/>
      <c r="C22"/>
      <c r="D22"/>
      <c r="E22"/>
      <c r="F22"/>
      <c r="G22"/>
      <c r="H22"/>
      <c r="I22"/>
      <c r="J22"/>
      <c r="K22"/>
      <c r="L22"/>
      <c r="M22"/>
      <c r="N22" s="286"/>
      <c r="O22" s="286"/>
      <c r="P22" s="286"/>
      <c r="Q22" s="286"/>
      <c r="R22" s="286"/>
      <c r="S22" s="286"/>
    </row>
    <row r="23" spans="1:34" ht="24.9" x14ac:dyDescent="0.3">
      <c r="A23" s="491" t="s">
        <v>185</v>
      </c>
      <c r="B23" s="287">
        <f>SUM(N23:S23)</f>
        <v>16</v>
      </c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9">
        <v>6</v>
      </c>
      <c r="O23" s="289">
        <v>4</v>
      </c>
      <c r="P23" s="289">
        <v>4</v>
      </c>
      <c r="Q23" s="289">
        <v>0</v>
      </c>
      <c r="R23" s="289">
        <v>0</v>
      </c>
      <c r="S23" s="289">
        <v>2</v>
      </c>
      <c r="U23" s="279"/>
      <c r="V23" s="279"/>
      <c r="W23" s="279"/>
      <c r="X23" s="279"/>
      <c r="Y23" s="279"/>
      <c r="Z23" s="279"/>
    </row>
    <row r="25" spans="1:34" x14ac:dyDescent="0.3">
      <c r="A25" s="273" t="s">
        <v>205</v>
      </c>
      <c r="B25" s="540" t="s">
        <v>38</v>
      </c>
      <c r="C25" s="541" t="s">
        <v>39</v>
      </c>
      <c r="D25" s="541" t="s">
        <v>40</v>
      </c>
      <c r="E25" s="541" t="s">
        <v>41</v>
      </c>
      <c r="F25" s="541" t="s">
        <v>42</v>
      </c>
      <c r="G25" s="541" t="s">
        <v>43</v>
      </c>
      <c r="H25" s="541" t="s">
        <v>44</v>
      </c>
      <c r="I25" s="541" t="s">
        <v>45</v>
      </c>
      <c r="J25" s="541" t="s">
        <v>46</v>
      </c>
      <c r="K25" s="541" t="s">
        <v>47</v>
      </c>
      <c r="L25" s="541" t="s">
        <v>48</v>
      </c>
      <c r="M25" s="541" t="s">
        <v>49</v>
      </c>
      <c r="N25" s="541" t="s">
        <v>73</v>
      </c>
      <c r="O25" s="541" t="s">
        <v>74</v>
      </c>
      <c r="P25" s="541" t="s">
        <v>75</v>
      </c>
      <c r="Q25" s="541" t="s">
        <v>76</v>
      </c>
      <c r="R25" s="252" t="s">
        <v>195</v>
      </c>
      <c r="S25" s="541" t="s">
        <v>196</v>
      </c>
    </row>
    <row r="26" spans="1:34" x14ac:dyDescent="0.3">
      <c r="A26" s="277" t="s">
        <v>206</v>
      </c>
      <c r="B26" s="542">
        <f>SUM(C26:S26)</f>
        <v>1471</v>
      </c>
      <c r="C26" s="543">
        <f>'[2]FØR korreksjon befolkning 67+'!C26</f>
        <v>4</v>
      </c>
      <c r="D26" s="543">
        <f>'[2]FØR korreksjon befolkning 67+'!D26</f>
        <v>13</v>
      </c>
      <c r="E26" s="543">
        <f>'[2]FØR korreksjon befolkning 67+'!E26</f>
        <v>16</v>
      </c>
      <c r="F26" s="543">
        <f>'[2]FØR korreksjon befolkning 67+'!F26</f>
        <v>6</v>
      </c>
      <c r="G26" s="543">
        <f>'[2]FØR korreksjon befolkning 67+'!G26</f>
        <v>4</v>
      </c>
      <c r="H26" s="543">
        <f>'[2]FØR korreksjon befolkning 67+'!H26</f>
        <v>16</v>
      </c>
      <c r="I26" s="543">
        <f>'[2]FØR korreksjon befolkning 67+'!I26</f>
        <v>316</v>
      </c>
      <c r="J26" s="543">
        <f>'[2]FØR korreksjon befolkning 67+'!J26</f>
        <v>381</v>
      </c>
      <c r="K26" s="543">
        <f>'[2]FØR korreksjon befolkning 67+'!K26</f>
        <v>392</v>
      </c>
      <c r="L26" s="543">
        <f>'[2]FØR korreksjon befolkning 67+'!L26</f>
        <v>139</v>
      </c>
      <c r="M26" s="543">
        <f>'[2]FØR korreksjon befolkning 67+'!M26</f>
        <v>143</v>
      </c>
      <c r="N26" s="543">
        <f>'[2]FØR korreksjon befolkning 67+'!N26</f>
        <v>26</v>
      </c>
      <c r="O26" s="543">
        <f>'[2]FØR korreksjon befolkning 67+'!O26</f>
        <v>6</v>
      </c>
      <c r="P26" s="543">
        <f>'[2]FØR korreksjon befolkning 67+'!P26</f>
        <v>3</v>
      </c>
      <c r="Q26" s="543">
        <f>'[2]FØR korreksjon befolkning 67+'!Q26</f>
        <v>2</v>
      </c>
      <c r="R26" s="543">
        <f>'[2]FØR korreksjon befolkning 67+'!R26</f>
        <v>4</v>
      </c>
      <c r="S26" s="543">
        <f>'[2]FØR korreksjon befolkning 67+'!S26</f>
        <v>0</v>
      </c>
    </row>
    <row r="28" spans="1:34" x14ac:dyDescent="0.3">
      <c r="A28" s="273" t="s">
        <v>207</v>
      </c>
      <c r="B28" s="540" t="s">
        <v>38</v>
      </c>
      <c r="C28" s="541" t="s">
        <v>39</v>
      </c>
      <c r="D28" s="541" t="s">
        <v>40</v>
      </c>
      <c r="E28" s="541" t="s">
        <v>41</v>
      </c>
      <c r="F28" s="541" t="s">
        <v>42</v>
      </c>
      <c r="G28" s="541" t="s">
        <v>43</v>
      </c>
      <c r="H28" s="541" t="s">
        <v>44</v>
      </c>
      <c r="I28" s="541" t="s">
        <v>45</v>
      </c>
      <c r="J28" s="541" t="s">
        <v>46</v>
      </c>
      <c r="K28" s="541" t="s">
        <v>47</v>
      </c>
      <c r="L28" s="541" t="s">
        <v>48</v>
      </c>
      <c r="M28" s="541" t="s">
        <v>49</v>
      </c>
      <c r="N28" s="541" t="s">
        <v>73</v>
      </c>
      <c r="O28" s="541" t="s">
        <v>74</v>
      </c>
      <c r="P28" s="541" t="s">
        <v>75</v>
      </c>
      <c r="Q28" s="541" t="s">
        <v>76</v>
      </c>
      <c r="R28" s="252" t="s">
        <v>195</v>
      </c>
      <c r="S28" s="541" t="s">
        <v>196</v>
      </c>
    </row>
    <row r="29" spans="1:34" x14ac:dyDescent="0.3">
      <c r="A29" s="277" t="s">
        <v>208</v>
      </c>
      <c r="B29" s="542">
        <f>SUM(C29:S29)</f>
        <v>701</v>
      </c>
      <c r="C29" s="543">
        <f>'[2]FØR korreksjon befolkning 67+'!C29</f>
        <v>5</v>
      </c>
      <c r="D29" s="543">
        <f>'[2]FØR korreksjon befolkning 67+'!D29</f>
        <v>23</v>
      </c>
      <c r="E29" s="543">
        <f>'[2]FØR korreksjon befolkning 67+'!E29</f>
        <v>61</v>
      </c>
      <c r="F29" s="543">
        <f>'[2]FØR korreksjon befolkning 67+'!F29</f>
        <v>21</v>
      </c>
      <c r="G29" s="543">
        <f>'[2]FØR korreksjon befolkning 67+'!G29</f>
        <v>27</v>
      </c>
      <c r="H29" s="543">
        <f>'[2]FØR korreksjon befolkning 67+'!H29</f>
        <v>15</v>
      </c>
      <c r="I29" s="543">
        <f>'[2]FØR korreksjon befolkning 67+'!I29</f>
        <v>25</v>
      </c>
      <c r="J29" s="543">
        <f>'[2]FØR korreksjon befolkning 67+'!J29</f>
        <v>32</v>
      </c>
      <c r="K29" s="543">
        <f>'[2]FØR korreksjon befolkning 67+'!K29</f>
        <v>77</v>
      </c>
      <c r="L29" s="543">
        <f>'[2]FØR korreksjon befolkning 67+'!L29</f>
        <v>116</v>
      </c>
      <c r="M29" s="543">
        <f>'[2]FØR korreksjon befolkning 67+'!M29</f>
        <v>195</v>
      </c>
      <c r="N29" s="543">
        <f>'[2]FØR korreksjon befolkning 67+'!N29</f>
        <v>55</v>
      </c>
      <c r="O29" s="543">
        <f>'[2]FØR korreksjon befolkning 67+'!O29</f>
        <v>24</v>
      </c>
      <c r="P29" s="543">
        <f>'[2]FØR korreksjon befolkning 67+'!P29</f>
        <v>14</v>
      </c>
      <c r="Q29" s="543">
        <f>'[2]FØR korreksjon befolkning 67+'!Q29</f>
        <v>9</v>
      </c>
      <c r="R29" s="543">
        <f>'[2]FØR korreksjon befolkning 67+'!R29</f>
        <v>2</v>
      </c>
      <c r="S29" s="543">
        <f>'[2]FØR korreksjon befolkning 67+'!S29</f>
        <v>0</v>
      </c>
    </row>
    <row r="30" spans="1:34" x14ac:dyDescent="0.3">
      <c r="A30" s="277" t="s">
        <v>209</v>
      </c>
      <c r="B30" s="542">
        <f t="shared" ref="B30:B35" si="4">SUM(C30:S30)</f>
        <v>826</v>
      </c>
      <c r="C30" s="543">
        <f>'[2]FØR korreksjon befolkning 67+'!C30</f>
        <v>6</v>
      </c>
      <c r="D30" s="543">
        <f>'[2]FØR korreksjon befolkning 67+'!D30</f>
        <v>49</v>
      </c>
      <c r="E30" s="543">
        <f>'[2]FØR korreksjon befolkning 67+'!E30</f>
        <v>70</v>
      </c>
      <c r="F30" s="543">
        <f>'[2]FØR korreksjon befolkning 67+'!F30</f>
        <v>26</v>
      </c>
      <c r="G30" s="543">
        <f>'[2]FØR korreksjon befolkning 67+'!G30</f>
        <v>15</v>
      </c>
      <c r="H30" s="543">
        <f>'[2]FØR korreksjon befolkning 67+'!H30</f>
        <v>19</v>
      </c>
      <c r="I30" s="543">
        <f>'[2]FØR korreksjon befolkning 67+'!I30</f>
        <v>49</v>
      </c>
      <c r="J30" s="543">
        <f>'[2]FØR korreksjon befolkning 67+'!J30</f>
        <v>39</v>
      </c>
      <c r="K30" s="543">
        <f>'[2]FØR korreksjon befolkning 67+'!K30</f>
        <v>103</v>
      </c>
      <c r="L30" s="543">
        <f>'[2]FØR korreksjon befolkning 67+'!L30</f>
        <v>122</v>
      </c>
      <c r="M30" s="543">
        <f>'[2]FØR korreksjon befolkning 67+'!M30</f>
        <v>240</v>
      </c>
      <c r="N30" s="543">
        <f>'[2]FØR korreksjon befolkning 67+'!N30</f>
        <v>55</v>
      </c>
      <c r="O30" s="543">
        <f>'[2]FØR korreksjon befolkning 67+'!O30</f>
        <v>12</v>
      </c>
      <c r="P30" s="543">
        <f>'[2]FØR korreksjon befolkning 67+'!P30</f>
        <v>12</v>
      </c>
      <c r="Q30" s="543">
        <f>'[2]FØR korreksjon befolkning 67+'!Q30</f>
        <v>4</v>
      </c>
      <c r="R30" s="543">
        <f>'[2]FØR korreksjon befolkning 67+'!R30</f>
        <v>5</v>
      </c>
      <c r="S30" s="543">
        <f>'[2]FØR korreksjon befolkning 67+'!S30</f>
        <v>0</v>
      </c>
    </row>
    <row r="31" spans="1:34" x14ac:dyDescent="0.3">
      <c r="A31" s="277" t="s">
        <v>210</v>
      </c>
      <c r="B31" s="542">
        <f t="shared" si="4"/>
        <v>5</v>
      </c>
      <c r="C31" s="543">
        <f>'[2]FØR korreksjon befolkning 67+'!C31</f>
        <v>0</v>
      </c>
      <c r="D31" s="543">
        <f>'[2]FØR korreksjon befolkning 67+'!D31</f>
        <v>0</v>
      </c>
      <c r="E31" s="543">
        <f>'[2]FØR korreksjon befolkning 67+'!E31</f>
        <v>0</v>
      </c>
      <c r="F31" s="543">
        <f>'[2]FØR korreksjon befolkning 67+'!F31</f>
        <v>0</v>
      </c>
      <c r="G31" s="543">
        <f>'[2]FØR korreksjon befolkning 67+'!G31</f>
        <v>0</v>
      </c>
      <c r="H31" s="543">
        <f>'[2]FØR korreksjon befolkning 67+'!H31</f>
        <v>0</v>
      </c>
      <c r="I31" s="543">
        <f>'[2]FØR korreksjon befolkning 67+'!I31</f>
        <v>0</v>
      </c>
      <c r="J31" s="543">
        <f>'[2]FØR korreksjon befolkning 67+'!J31</f>
        <v>1</v>
      </c>
      <c r="K31" s="543">
        <f>'[2]FØR korreksjon befolkning 67+'!K31</f>
        <v>1</v>
      </c>
      <c r="L31" s="543">
        <f>'[2]FØR korreksjon befolkning 67+'!L31</f>
        <v>0</v>
      </c>
      <c r="M31" s="543">
        <f>'[2]FØR korreksjon befolkning 67+'!M31</f>
        <v>3</v>
      </c>
      <c r="N31" s="543">
        <f>'[2]FØR korreksjon befolkning 67+'!N31</f>
        <v>0</v>
      </c>
      <c r="O31" s="543">
        <f>'[2]FØR korreksjon befolkning 67+'!O31</f>
        <v>0</v>
      </c>
      <c r="P31" s="543">
        <f>'[2]FØR korreksjon befolkning 67+'!P31</f>
        <v>0</v>
      </c>
      <c r="Q31" s="543">
        <f>'[2]FØR korreksjon befolkning 67+'!Q31</f>
        <v>0</v>
      </c>
      <c r="R31" s="543">
        <f>'[2]FØR korreksjon befolkning 67+'!R31</f>
        <v>0</v>
      </c>
      <c r="S31" s="543">
        <f>'[2]FØR korreksjon befolkning 67+'!S31</f>
        <v>0</v>
      </c>
    </row>
    <row r="32" spans="1:34" x14ac:dyDescent="0.3">
      <c r="A32" s="277" t="s">
        <v>211</v>
      </c>
      <c r="B32" s="542">
        <f t="shared" si="4"/>
        <v>5</v>
      </c>
      <c r="C32" s="543">
        <f>'[2]FØR korreksjon befolkning 67+'!C32</f>
        <v>0</v>
      </c>
      <c r="D32" s="543">
        <f>'[2]FØR korreksjon befolkning 67+'!D32</f>
        <v>0</v>
      </c>
      <c r="E32" s="543">
        <f>'[2]FØR korreksjon befolkning 67+'!E32</f>
        <v>0</v>
      </c>
      <c r="F32" s="543">
        <f>'[2]FØR korreksjon befolkning 67+'!F32</f>
        <v>0</v>
      </c>
      <c r="G32" s="543">
        <f>'[2]FØR korreksjon befolkning 67+'!G32</f>
        <v>0</v>
      </c>
      <c r="H32" s="543">
        <f>'[2]FØR korreksjon befolkning 67+'!H32</f>
        <v>0</v>
      </c>
      <c r="I32" s="543">
        <f>'[2]FØR korreksjon befolkning 67+'!I32</f>
        <v>0</v>
      </c>
      <c r="J32" s="543">
        <f>'[2]FØR korreksjon befolkning 67+'!J32</f>
        <v>0</v>
      </c>
      <c r="K32" s="543">
        <f>'[2]FØR korreksjon befolkning 67+'!K32</f>
        <v>0</v>
      </c>
      <c r="L32" s="543">
        <f>'[2]FØR korreksjon befolkning 67+'!L32</f>
        <v>0</v>
      </c>
      <c r="M32" s="543">
        <f>'[2]FØR korreksjon befolkning 67+'!M32</f>
        <v>5</v>
      </c>
      <c r="N32" s="543">
        <f>'[2]FØR korreksjon befolkning 67+'!N32</f>
        <v>0</v>
      </c>
      <c r="O32" s="543">
        <f>'[2]FØR korreksjon befolkning 67+'!O32</f>
        <v>0</v>
      </c>
      <c r="P32" s="543">
        <f>'[2]FØR korreksjon befolkning 67+'!P32</f>
        <v>0</v>
      </c>
      <c r="Q32" s="543">
        <f>'[2]FØR korreksjon befolkning 67+'!Q32</f>
        <v>0</v>
      </c>
      <c r="R32" s="543">
        <f>'[2]FØR korreksjon befolkning 67+'!R32</f>
        <v>0</v>
      </c>
      <c r="S32" s="543">
        <f>'[2]FØR korreksjon befolkning 67+'!S32</f>
        <v>0</v>
      </c>
    </row>
    <row r="33" spans="1:19" x14ac:dyDescent="0.3">
      <c r="A33" s="277" t="s">
        <v>212</v>
      </c>
      <c r="B33" s="542">
        <f t="shared" si="4"/>
        <v>28</v>
      </c>
      <c r="C33" s="543">
        <f>'[2]FØR korreksjon befolkning 67+'!C33</f>
        <v>0</v>
      </c>
      <c r="D33" s="543">
        <f>'[2]FØR korreksjon befolkning 67+'!D33</f>
        <v>0</v>
      </c>
      <c r="E33" s="543">
        <f>'[2]FØR korreksjon befolkning 67+'!E33</f>
        <v>0</v>
      </c>
      <c r="F33" s="543">
        <f>'[2]FØR korreksjon befolkning 67+'!F33</f>
        <v>2</v>
      </c>
      <c r="G33" s="543">
        <f>'[2]FØR korreksjon befolkning 67+'!G33</f>
        <v>3</v>
      </c>
      <c r="H33" s="543">
        <f>'[2]FØR korreksjon befolkning 67+'!H33</f>
        <v>1</v>
      </c>
      <c r="I33" s="543">
        <f>'[2]FØR korreksjon befolkning 67+'!I33</f>
        <v>1</v>
      </c>
      <c r="J33" s="543">
        <f>'[2]FØR korreksjon befolkning 67+'!J33</f>
        <v>1</v>
      </c>
      <c r="K33" s="543">
        <f>'[2]FØR korreksjon befolkning 67+'!K33</f>
        <v>1</v>
      </c>
      <c r="L33" s="543">
        <f>'[2]FØR korreksjon befolkning 67+'!L33</f>
        <v>3</v>
      </c>
      <c r="M33" s="543">
        <f>'[2]FØR korreksjon befolkning 67+'!M33</f>
        <v>8</v>
      </c>
      <c r="N33" s="543">
        <f>'[2]FØR korreksjon befolkning 67+'!N33</f>
        <v>3</v>
      </c>
      <c r="O33" s="543">
        <f>'[2]FØR korreksjon befolkning 67+'!O33</f>
        <v>4</v>
      </c>
      <c r="P33" s="543">
        <f>'[2]FØR korreksjon befolkning 67+'!P33</f>
        <v>1</v>
      </c>
      <c r="Q33" s="543">
        <f>'[2]FØR korreksjon befolkning 67+'!Q33</f>
        <v>0</v>
      </c>
      <c r="R33" s="543">
        <f>'[2]FØR korreksjon befolkning 67+'!R33</f>
        <v>0</v>
      </c>
      <c r="S33" s="543">
        <f>'[2]FØR korreksjon befolkning 67+'!S33</f>
        <v>0</v>
      </c>
    </row>
    <row r="34" spans="1:19" x14ac:dyDescent="0.3">
      <c r="A34" s="277" t="s">
        <v>213</v>
      </c>
      <c r="B34" s="542">
        <f t="shared" si="4"/>
        <v>45</v>
      </c>
      <c r="C34" s="543">
        <f>'[2]FØR korreksjon befolkning 67+'!C34</f>
        <v>2</v>
      </c>
      <c r="D34" s="543">
        <f>'[2]FØR korreksjon befolkning 67+'!D34</f>
        <v>0</v>
      </c>
      <c r="E34" s="543">
        <f>'[2]FØR korreksjon befolkning 67+'!E34</f>
        <v>3</v>
      </c>
      <c r="F34" s="543">
        <f>'[2]FØR korreksjon befolkning 67+'!F34</f>
        <v>0</v>
      </c>
      <c r="G34" s="543">
        <f>'[2]FØR korreksjon befolkning 67+'!G34</f>
        <v>0</v>
      </c>
      <c r="H34" s="543">
        <f>'[2]FØR korreksjon befolkning 67+'!H34</f>
        <v>2</v>
      </c>
      <c r="I34" s="543">
        <f>'[2]FØR korreksjon befolkning 67+'!I34</f>
        <v>1</v>
      </c>
      <c r="J34" s="543">
        <f>'[2]FØR korreksjon befolkning 67+'!J34</f>
        <v>3</v>
      </c>
      <c r="K34" s="543">
        <f>'[2]FØR korreksjon befolkning 67+'!K34</f>
        <v>5</v>
      </c>
      <c r="L34" s="543">
        <f>'[2]FØR korreksjon befolkning 67+'!L34</f>
        <v>13</v>
      </c>
      <c r="M34" s="543">
        <f>'[2]FØR korreksjon befolkning 67+'!M34</f>
        <v>10</v>
      </c>
      <c r="N34" s="543">
        <f>'[2]FØR korreksjon befolkning 67+'!N34</f>
        <v>5</v>
      </c>
      <c r="O34" s="543">
        <f>'[2]FØR korreksjon befolkning 67+'!O34</f>
        <v>1</v>
      </c>
      <c r="P34" s="543">
        <f>'[2]FØR korreksjon befolkning 67+'!P34</f>
        <v>0</v>
      </c>
      <c r="Q34" s="543">
        <f>'[2]FØR korreksjon befolkning 67+'!Q34</f>
        <v>0</v>
      </c>
      <c r="R34" s="543">
        <f>'[2]FØR korreksjon befolkning 67+'!R34</f>
        <v>0</v>
      </c>
      <c r="S34" s="543">
        <f>'[2]FØR korreksjon befolkning 67+'!S34</f>
        <v>0</v>
      </c>
    </row>
    <row r="35" spans="1:19" x14ac:dyDescent="0.3">
      <c r="A35" s="544" t="s">
        <v>214</v>
      </c>
      <c r="B35" s="545">
        <f t="shared" si="4"/>
        <v>1610</v>
      </c>
      <c r="C35" s="546">
        <f>SUM(C29:C34)</f>
        <v>13</v>
      </c>
      <c r="D35" s="546">
        <f t="shared" ref="D35:S35" si="5">SUM(D29:D34)</f>
        <v>72</v>
      </c>
      <c r="E35" s="546">
        <f t="shared" si="5"/>
        <v>134</v>
      </c>
      <c r="F35" s="546">
        <f t="shared" si="5"/>
        <v>49</v>
      </c>
      <c r="G35" s="546">
        <f t="shared" si="5"/>
        <v>45</v>
      </c>
      <c r="H35" s="546">
        <f t="shared" si="5"/>
        <v>37</v>
      </c>
      <c r="I35" s="546">
        <f t="shared" si="5"/>
        <v>76</v>
      </c>
      <c r="J35" s="546">
        <f t="shared" si="5"/>
        <v>76</v>
      </c>
      <c r="K35" s="546">
        <f t="shared" si="5"/>
        <v>187</v>
      </c>
      <c r="L35" s="546">
        <f t="shared" si="5"/>
        <v>254</v>
      </c>
      <c r="M35" s="546">
        <f t="shared" si="5"/>
        <v>461</v>
      </c>
      <c r="N35" s="546">
        <f t="shared" si="5"/>
        <v>118</v>
      </c>
      <c r="O35" s="546">
        <f t="shared" si="5"/>
        <v>41</v>
      </c>
      <c r="P35" s="546">
        <f t="shared" si="5"/>
        <v>27</v>
      </c>
      <c r="Q35" s="546">
        <f t="shared" si="5"/>
        <v>13</v>
      </c>
      <c r="R35" s="546">
        <f t="shared" si="5"/>
        <v>7</v>
      </c>
      <c r="S35" s="546">
        <f t="shared" si="5"/>
        <v>0</v>
      </c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0"/>
  <sheetViews>
    <sheetView showGridLines="0" topLeftCell="A19" zoomScaleNormal="100" zoomScalePageLayoutView="120" workbookViewId="0">
      <selection activeCell="I25" sqref="I25"/>
    </sheetView>
  </sheetViews>
  <sheetFormatPr baseColWidth="10" defaultColWidth="11.4609375" defaultRowHeight="11.6" x14ac:dyDescent="0.3"/>
  <cols>
    <col min="1" max="1" width="4.84375" style="3" customWidth="1"/>
    <col min="2" max="2" width="22" style="1" bestFit="1" customWidth="1"/>
    <col min="3" max="3" width="10.4609375" style="1" customWidth="1"/>
    <col min="4" max="4" width="8.69140625" style="1" customWidth="1"/>
    <col min="5" max="5" width="10.3046875" style="1" customWidth="1"/>
    <col min="6" max="6" width="13.84375" style="1" customWidth="1"/>
    <col min="7" max="7" width="10.4609375" style="1" customWidth="1"/>
    <col min="8" max="16384" width="11.4609375" style="1"/>
  </cols>
  <sheetData>
    <row r="1" spans="1:8" x14ac:dyDescent="0.3">
      <c r="A1" s="27" t="s">
        <v>80</v>
      </c>
      <c r="B1" s="28"/>
      <c r="H1" s="1" t="s">
        <v>189</v>
      </c>
    </row>
    <row r="2" spans="1:8" x14ac:dyDescent="0.3">
      <c r="A2" s="2" t="s">
        <v>0</v>
      </c>
    </row>
    <row r="4" spans="1:8" x14ac:dyDescent="0.3">
      <c r="A4" s="4" t="str">
        <f>A10</f>
        <v>Tabell 2-B-1-C- Kommunale fritidsklubber og lignende for barn og ungdom under 14 år</v>
      </c>
    </row>
    <row r="5" spans="1:8" x14ac:dyDescent="0.3">
      <c r="A5" s="4" t="str">
        <f>A36</f>
        <v>Tabell 2-B-1-C2 - Kommunale fritidsklubber og lignende for barn og ungdom 14 - 18 år</v>
      </c>
    </row>
    <row r="6" spans="1:8" x14ac:dyDescent="0.3">
      <c r="A6" s="4" t="str">
        <f>A63</f>
        <v>Tabell 2-B-1-C3 - Ungdomssentre med høyere aldersgrense enn 18 år</v>
      </c>
    </row>
    <row r="7" spans="1:8" x14ac:dyDescent="0.3">
      <c r="A7" s="4" t="str">
        <f>A90</f>
        <v>Tabell 2-B-1-C4 - Ungdomstiltak rettet mot særskilte aktiviteter    *)</v>
      </c>
    </row>
    <row r="8" spans="1:8" x14ac:dyDescent="0.3">
      <c r="A8" s="4" t="str">
        <f>A117</f>
        <v>Tabell 2-B-1-C5 - Kommunalt støttede fritidstiltak for barn og ungdom opp til 18 år</v>
      </c>
    </row>
    <row r="9" spans="1:8" x14ac:dyDescent="0.3">
      <c r="A9" s="4"/>
    </row>
    <row r="10" spans="1:8" s="5" customFormat="1" ht="12" thickBot="1" x14ac:dyDescent="0.35">
      <c r="A10" s="33" t="s">
        <v>111</v>
      </c>
    </row>
    <row r="11" spans="1:8" s="5" customFormat="1" ht="35.15" thickBot="1" x14ac:dyDescent="0.35">
      <c r="A11" s="353" t="s">
        <v>1</v>
      </c>
      <c r="B11" s="354" t="s">
        <v>2</v>
      </c>
      <c r="C11" s="610" t="s">
        <v>112</v>
      </c>
      <c r="D11" s="610" t="s">
        <v>113</v>
      </c>
      <c r="E11" s="610" t="s">
        <v>114</v>
      </c>
      <c r="F11" s="610" t="s">
        <v>115</v>
      </c>
      <c r="G11" s="611" t="s">
        <v>116</v>
      </c>
    </row>
    <row r="12" spans="1:8" x14ac:dyDescent="0.3">
      <c r="A12" s="355">
        <v>1</v>
      </c>
      <c r="B12" s="356" t="s">
        <v>3</v>
      </c>
      <c r="C12" s="612">
        <v>3</v>
      </c>
      <c r="D12" s="613">
        <v>2</v>
      </c>
      <c r="E12" s="613">
        <v>5</v>
      </c>
      <c r="F12" s="613">
        <v>24.666666666666668</v>
      </c>
      <c r="G12" s="614">
        <v>336</v>
      </c>
    </row>
    <row r="13" spans="1:8" x14ac:dyDescent="0.3">
      <c r="A13" s="357">
        <v>2</v>
      </c>
      <c r="B13" s="13" t="s">
        <v>4</v>
      </c>
      <c r="C13" s="615">
        <v>3</v>
      </c>
      <c r="D13" s="616">
        <v>3</v>
      </c>
      <c r="E13" s="616">
        <v>3</v>
      </c>
      <c r="F13" s="616">
        <v>1.3333333333333333</v>
      </c>
      <c r="G13" s="617">
        <v>958</v>
      </c>
    </row>
    <row r="14" spans="1:8" x14ac:dyDescent="0.3">
      <c r="A14" s="357">
        <v>3</v>
      </c>
      <c r="B14" s="13" t="s">
        <v>5</v>
      </c>
      <c r="C14" s="615">
        <v>3</v>
      </c>
      <c r="D14" s="616">
        <v>0</v>
      </c>
      <c r="E14" s="616">
        <v>1.6666666666666667</v>
      </c>
      <c r="F14" s="616">
        <v>0</v>
      </c>
      <c r="G14" s="617">
        <v>180</v>
      </c>
    </row>
    <row r="15" spans="1:8" x14ac:dyDescent="0.3">
      <c r="A15" s="357">
        <v>4</v>
      </c>
      <c r="B15" s="13" t="s">
        <v>6</v>
      </c>
      <c r="C15" s="615">
        <v>4</v>
      </c>
      <c r="D15" s="616">
        <v>2</v>
      </c>
      <c r="E15" s="616">
        <v>4.25</v>
      </c>
      <c r="F15" s="616">
        <v>0</v>
      </c>
      <c r="G15" s="617">
        <v>389</v>
      </c>
    </row>
    <row r="16" spans="1:8" x14ac:dyDescent="0.3">
      <c r="A16" s="357">
        <v>5</v>
      </c>
      <c r="B16" s="13" t="s">
        <v>7</v>
      </c>
      <c r="C16" s="615">
        <v>3</v>
      </c>
      <c r="D16" s="616">
        <v>2</v>
      </c>
      <c r="E16" s="616">
        <v>2.3333333333333335</v>
      </c>
      <c r="F16" s="616">
        <v>0</v>
      </c>
      <c r="G16" s="617">
        <v>358</v>
      </c>
    </row>
    <row r="17" spans="1:9" x14ac:dyDescent="0.3">
      <c r="A17" s="357">
        <v>6</v>
      </c>
      <c r="B17" s="13" t="s">
        <v>8</v>
      </c>
      <c r="C17" s="615">
        <v>1</v>
      </c>
      <c r="D17" s="616">
        <v>0</v>
      </c>
      <c r="E17" s="616">
        <v>1</v>
      </c>
      <c r="F17" s="616">
        <v>0</v>
      </c>
      <c r="G17" s="617">
        <v>58</v>
      </c>
    </row>
    <row r="18" spans="1:9" x14ac:dyDescent="0.3">
      <c r="A18" s="357">
        <v>7</v>
      </c>
      <c r="B18" s="13" t="s">
        <v>9</v>
      </c>
      <c r="C18" s="615">
        <v>1</v>
      </c>
      <c r="D18" s="616">
        <v>0</v>
      </c>
      <c r="E18" s="616">
        <v>1</v>
      </c>
      <c r="F18" s="616">
        <v>1</v>
      </c>
      <c r="G18" s="617">
        <v>30</v>
      </c>
    </row>
    <row r="19" spans="1:9" x14ac:dyDescent="0.3">
      <c r="A19" s="357">
        <v>8</v>
      </c>
      <c r="B19" s="13" t="s">
        <v>10</v>
      </c>
      <c r="C19" s="615">
        <v>4</v>
      </c>
      <c r="D19" s="616">
        <v>0</v>
      </c>
      <c r="E19" s="616">
        <v>4.5</v>
      </c>
      <c r="F19" s="616">
        <v>5</v>
      </c>
      <c r="G19" s="617">
        <v>740</v>
      </c>
    </row>
    <row r="20" spans="1:9" x14ac:dyDescent="0.3">
      <c r="A20" s="357">
        <v>9</v>
      </c>
      <c r="B20" s="13" t="s">
        <v>11</v>
      </c>
      <c r="C20" s="615">
        <v>5</v>
      </c>
      <c r="D20" s="616">
        <v>1</v>
      </c>
      <c r="E20" s="616">
        <v>3.6</v>
      </c>
      <c r="F20" s="616">
        <v>0</v>
      </c>
      <c r="G20" s="617">
        <v>1536</v>
      </c>
    </row>
    <row r="21" spans="1:9" x14ac:dyDescent="0.3">
      <c r="A21" s="357">
        <v>10</v>
      </c>
      <c r="B21" s="13" t="s">
        <v>12</v>
      </c>
      <c r="C21" s="615">
        <v>5</v>
      </c>
      <c r="D21" s="616">
        <v>5</v>
      </c>
      <c r="E21" s="616">
        <v>1</v>
      </c>
      <c r="F21" s="616">
        <v>2</v>
      </c>
      <c r="G21" s="617">
        <v>344</v>
      </c>
    </row>
    <row r="22" spans="1:9" x14ac:dyDescent="0.3">
      <c r="A22" s="357">
        <v>11</v>
      </c>
      <c r="B22" s="13" t="s">
        <v>13</v>
      </c>
      <c r="C22" s="615">
        <v>4</v>
      </c>
      <c r="D22" s="616">
        <v>1</v>
      </c>
      <c r="E22" s="616">
        <v>2</v>
      </c>
      <c r="F22" s="616">
        <v>0.75</v>
      </c>
      <c r="G22" s="617">
        <v>532</v>
      </c>
    </row>
    <row r="23" spans="1:9" x14ac:dyDescent="0.3">
      <c r="A23" s="357">
        <v>12</v>
      </c>
      <c r="B23" s="13" t="s">
        <v>14</v>
      </c>
      <c r="C23" s="615">
        <v>22</v>
      </c>
      <c r="D23" s="616">
        <v>8</v>
      </c>
      <c r="E23" s="616">
        <v>2.5681818181818183</v>
      </c>
      <c r="F23" s="616">
        <v>4.4090909090909092</v>
      </c>
      <c r="G23" s="617">
        <v>2432</v>
      </c>
    </row>
    <row r="24" spans="1:9" x14ac:dyDescent="0.3">
      <c r="A24" s="357">
        <v>13</v>
      </c>
      <c r="B24" s="13" t="s">
        <v>15</v>
      </c>
      <c r="C24" s="615">
        <v>4</v>
      </c>
      <c r="D24" s="616">
        <v>3</v>
      </c>
      <c r="E24" s="616">
        <v>1.5</v>
      </c>
      <c r="F24" s="616">
        <v>0.5</v>
      </c>
      <c r="G24" s="617">
        <v>194</v>
      </c>
    </row>
    <row r="25" spans="1:9" x14ac:dyDescent="0.3">
      <c r="A25" s="357">
        <v>14</v>
      </c>
      <c r="B25" s="13" t="s">
        <v>16</v>
      </c>
      <c r="C25" s="615">
        <v>2</v>
      </c>
      <c r="D25" s="616">
        <v>0</v>
      </c>
      <c r="E25" s="616">
        <v>1</v>
      </c>
      <c r="F25" s="616">
        <v>0</v>
      </c>
      <c r="G25" s="617">
        <v>52</v>
      </c>
    </row>
    <row r="26" spans="1:9" ht="12" thickBot="1" x14ac:dyDescent="0.35">
      <c r="A26" s="358">
        <v>15</v>
      </c>
      <c r="B26" s="359" t="s">
        <v>17</v>
      </c>
      <c r="C26" s="618">
        <v>4</v>
      </c>
      <c r="D26" s="619">
        <v>4</v>
      </c>
      <c r="E26" s="619">
        <v>1.5</v>
      </c>
      <c r="F26" s="619">
        <v>0.5</v>
      </c>
      <c r="G26" s="620">
        <v>327</v>
      </c>
    </row>
    <row r="27" spans="1:9" s="16" customFormat="1" ht="12.9" x14ac:dyDescent="0.35">
      <c r="A27" s="39"/>
      <c r="B27" s="40" t="s">
        <v>218</v>
      </c>
      <c r="C27" s="592">
        <f>SUM(C12:C26)</f>
        <v>68</v>
      </c>
      <c r="D27" s="592">
        <f>SUM(D12:D26)</f>
        <v>31</v>
      </c>
      <c r="E27" s="592">
        <f>SUM(E12:E26)</f>
        <v>35.918181818181822</v>
      </c>
      <c r="F27" s="592">
        <f>SUM(F12:F26)</f>
        <v>40.159090909090907</v>
      </c>
      <c r="G27" s="593">
        <f>SUM(G12:G26)</f>
        <v>8466</v>
      </c>
      <c r="I27" s="621"/>
    </row>
    <row r="28" spans="1:9" s="97" customFormat="1" ht="12.9" x14ac:dyDescent="0.35">
      <c r="A28" s="127"/>
      <c r="B28" s="128" t="s">
        <v>202</v>
      </c>
      <c r="C28" s="129">
        <v>54</v>
      </c>
      <c r="D28" s="129">
        <v>35</v>
      </c>
      <c r="E28" s="129">
        <v>42.716666666666661</v>
      </c>
      <c r="F28" s="129">
        <v>99.233333333333334</v>
      </c>
      <c r="G28" s="130">
        <v>8232</v>
      </c>
      <c r="I28" s="621"/>
    </row>
    <row r="29" spans="1:9" s="97" customFormat="1" x14ac:dyDescent="0.3">
      <c r="A29" s="127"/>
      <c r="B29" s="128" t="s">
        <v>197</v>
      </c>
      <c r="C29" s="129">
        <v>43</v>
      </c>
      <c r="D29" s="129">
        <v>26</v>
      </c>
      <c r="E29" s="129">
        <v>40.233333333333334</v>
      </c>
      <c r="F29" s="129">
        <v>82.666666666666671</v>
      </c>
      <c r="G29" s="130">
        <v>7412</v>
      </c>
    </row>
    <row r="30" spans="1:9" s="97" customFormat="1" x14ac:dyDescent="0.3">
      <c r="A30" s="127"/>
      <c r="B30" s="128" t="s">
        <v>190</v>
      </c>
      <c r="C30" s="129">
        <v>49</v>
      </c>
      <c r="D30" s="129">
        <v>23</v>
      </c>
      <c r="E30" s="129">
        <v>38.110714285714288</v>
      </c>
      <c r="F30" s="129">
        <v>65.33214285714287</v>
      </c>
      <c r="G30" s="130">
        <v>6195</v>
      </c>
    </row>
    <row r="31" spans="1:9" s="97" customFormat="1" x14ac:dyDescent="0.3">
      <c r="A31" s="127"/>
      <c r="B31" s="128" t="s">
        <v>183</v>
      </c>
      <c r="C31" s="129">
        <v>42</v>
      </c>
      <c r="D31" s="129">
        <v>24</v>
      </c>
      <c r="E31" s="129">
        <v>40.741666666666674</v>
      </c>
      <c r="F31" s="129">
        <v>38.633333333333333</v>
      </c>
      <c r="G31" s="130">
        <v>6525</v>
      </c>
    </row>
    <row r="32" spans="1:9" s="97" customFormat="1" x14ac:dyDescent="0.3">
      <c r="A32" s="127"/>
      <c r="B32" s="128" t="s">
        <v>152</v>
      </c>
      <c r="C32" s="129">
        <v>51</v>
      </c>
      <c r="D32" s="129">
        <v>21</v>
      </c>
      <c r="E32" s="129">
        <v>36.238095238095241</v>
      </c>
      <c r="F32" s="129">
        <v>25.411904761904758</v>
      </c>
      <c r="G32" s="130">
        <v>13978</v>
      </c>
    </row>
    <row r="33" spans="1:7" s="97" customFormat="1" ht="12" thickBot="1" x14ac:dyDescent="0.35">
      <c r="A33" s="343"/>
      <c r="B33" s="344" t="s">
        <v>79</v>
      </c>
      <c r="C33" s="292">
        <v>49</v>
      </c>
      <c r="D33" s="292">
        <v>19</v>
      </c>
      <c r="E33" s="292">
        <v>39.450000000000003</v>
      </c>
      <c r="F33" s="292">
        <v>23.4</v>
      </c>
      <c r="G33" s="293">
        <v>4829</v>
      </c>
    </row>
    <row r="36" spans="1:7" s="5" customFormat="1" ht="12" thickBot="1" x14ac:dyDescent="0.35">
      <c r="A36" s="33" t="s">
        <v>117</v>
      </c>
    </row>
    <row r="37" spans="1:7" s="5" customFormat="1" ht="35.15" thickBot="1" x14ac:dyDescent="0.35">
      <c r="A37" s="353" t="s">
        <v>1</v>
      </c>
      <c r="B37" s="354" t="s">
        <v>2</v>
      </c>
      <c r="C37" s="610" t="s">
        <v>112</v>
      </c>
      <c r="D37" s="610" t="s">
        <v>113</v>
      </c>
      <c r="E37" s="610" t="s">
        <v>114</v>
      </c>
      <c r="F37" s="610" t="s">
        <v>115</v>
      </c>
      <c r="G37" s="611" t="s">
        <v>116</v>
      </c>
    </row>
    <row r="38" spans="1:7" x14ac:dyDescent="0.3">
      <c r="A38" s="355">
        <v>1</v>
      </c>
      <c r="B38" s="356" t="s">
        <v>3</v>
      </c>
      <c r="C38" s="612">
        <v>4</v>
      </c>
      <c r="D38" s="613">
        <v>1</v>
      </c>
      <c r="E38" s="613">
        <v>4.25</v>
      </c>
      <c r="F38" s="613">
        <v>26</v>
      </c>
      <c r="G38" s="614">
        <v>290</v>
      </c>
    </row>
    <row r="39" spans="1:7" x14ac:dyDescent="0.3">
      <c r="A39" s="357">
        <v>2</v>
      </c>
      <c r="B39" s="13" t="s">
        <v>4</v>
      </c>
      <c r="C39" s="615">
        <v>2</v>
      </c>
      <c r="D39" s="616">
        <v>2</v>
      </c>
      <c r="E39" s="616">
        <v>3</v>
      </c>
      <c r="F39" s="616">
        <v>2</v>
      </c>
      <c r="G39" s="617">
        <v>546</v>
      </c>
    </row>
    <row r="40" spans="1:7" x14ac:dyDescent="0.3">
      <c r="A40" s="357">
        <v>3</v>
      </c>
      <c r="B40" s="13" t="s">
        <v>5</v>
      </c>
      <c r="C40" s="615">
        <v>3</v>
      </c>
      <c r="D40" s="616">
        <v>0</v>
      </c>
      <c r="E40" s="616">
        <v>2</v>
      </c>
      <c r="F40" s="616">
        <v>0</v>
      </c>
      <c r="G40" s="617">
        <v>100</v>
      </c>
    </row>
    <row r="41" spans="1:7" x14ac:dyDescent="0.3">
      <c r="A41" s="357">
        <v>4</v>
      </c>
      <c r="B41" s="13" t="s">
        <v>6</v>
      </c>
      <c r="C41" s="615">
        <v>1</v>
      </c>
      <c r="D41" s="616">
        <v>0</v>
      </c>
      <c r="E41" s="616">
        <v>4</v>
      </c>
      <c r="F41" s="616">
        <v>0</v>
      </c>
      <c r="G41" s="617">
        <v>118</v>
      </c>
    </row>
    <row r="42" spans="1:7" x14ac:dyDescent="0.3">
      <c r="A42" s="357">
        <v>5</v>
      </c>
      <c r="B42" s="13" t="s">
        <v>7</v>
      </c>
      <c r="C42" s="615">
        <v>2</v>
      </c>
      <c r="D42" s="616">
        <v>2</v>
      </c>
      <c r="E42" s="616">
        <v>2.5</v>
      </c>
      <c r="F42" s="616">
        <v>4</v>
      </c>
      <c r="G42" s="617">
        <v>135</v>
      </c>
    </row>
    <row r="43" spans="1:7" x14ac:dyDescent="0.3">
      <c r="A43" s="357">
        <v>6</v>
      </c>
      <c r="B43" s="13" t="s">
        <v>8</v>
      </c>
      <c r="C43" s="615">
        <v>2</v>
      </c>
      <c r="D43" s="616">
        <v>0</v>
      </c>
      <c r="E43" s="616">
        <v>1.5</v>
      </c>
      <c r="F43" s="616">
        <v>8.5</v>
      </c>
      <c r="G43" s="617">
        <v>110</v>
      </c>
    </row>
    <row r="44" spans="1:7" x14ac:dyDescent="0.3">
      <c r="A44" s="357">
        <v>7</v>
      </c>
      <c r="B44" s="13" t="s">
        <v>9</v>
      </c>
      <c r="C44" s="615">
        <v>1</v>
      </c>
      <c r="D44" s="616">
        <v>1</v>
      </c>
      <c r="E44" s="616">
        <v>4</v>
      </c>
      <c r="F44" s="616">
        <v>7</v>
      </c>
      <c r="G44" s="617">
        <v>150</v>
      </c>
    </row>
    <row r="45" spans="1:7" x14ac:dyDescent="0.3">
      <c r="A45" s="357">
        <v>8</v>
      </c>
      <c r="B45" s="13" t="s">
        <v>10</v>
      </c>
      <c r="C45" s="615">
        <v>4</v>
      </c>
      <c r="D45" s="616">
        <v>0</v>
      </c>
      <c r="E45" s="616">
        <v>4.5</v>
      </c>
      <c r="F45" s="616">
        <v>5</v>
      </c>
      <c r="G45" s="617">
        <v>670</v>
      </c>
    </row>
    <row r="46" spans="1:7" x14ac:dyDescent="0.3">
      <c r="A46" s="357">
        <v>9</v>
      </c>
      <c r="B46" s="13" t="s">
        <v>11</v>
      </c>
      <c r="C46" s="615">
        <v>4</v>
      </c>
      <c r="D46" s="616">
        <v>1</v>
      </c>
      <c r="E46" s="616">
        <v>4.75</v>
      </c>
      <c r="F46" s="616">
        <v>0.25</v>
      </c>
      <c r="G46" s="617">
        <v>1621</v>
      </c>
    </row>
    <row r="47" spans="1:7" x14ac:dyDescent="0.3">
      <c r="A47" s="357">
        <v>10</v>
      </c>
      <c r="B47" s="13" t="s">
        <v>12</v>
      </c>
      <c r="C47" s="615">
        <v>4</v>
      </c>
      <c r="D47" s="616">
        <v>4</v>
      </c>
      <c r="E47" s="616">
        <v>1.5</v>
      </c>
      <c r="F47" s="616">
        <v>10</v>
      </c>
      <c r="G47" s="617">
        <v>391</v>
      </c>
    </row>
    <row r="48" spans="1:7" x14ac:dyDescent="0.3">
      <c r="A48" s="357">
        <v>11</v>
      </c>
      <c r="B48" s="13" t="s">
        <v>13</v>
      </c>
      <c r="C48" s="615">
        <v>3</v>
      </c>
      <c r="D48" s="616">
        <v>3</v>
      </c>
      <c r="E48" s="616">
        <v>3.6666666666666665</v>
      </c>
      <c r="F48" s="616">
        <v>35.333333333333336</v>
      </c>
      <c r="G48" s="617">
        <v>797</v>
      </c>
    </row>
    <row r="49" spans="1:7" x14ac:dyDescent="0.3">
      <c r="A49" s="357">
        <v>12</v>
      </c>
      <c r="B49" s="13" t="s">
        <v>14</v>
      </c>
      <c r="C49" s="615">
        <v>20</v>
      </c>
      <c r="D49" s="616">
        <v>4</v>
      </c>
      <c r="E49" s="616">
        <v>2.3250000000000002</v>
      </c>
      <c r="F49" s="616">
        <v>3.4</v>
      </c>
      <c r="G49" s="617">
        <v>2193</v>
      </c>
    </row>
    <row r="50" spans="1:7" x14ac:dyDescent="0.3">
      <c r="A50" s="357">
        <v>13</v>
      </c>
      <c r="B50" s="13" t="s">
        <v>15</v>
      </c>
      <c r="C50" s="615">
        <v>4</v>
      </c>
      <c r="D50" s="616">
        <v>2</v>
      </c>
      <c r="E50" s="616">
        <v>2.25</v>
      </c>
      <c r="F50" s="616">
        <v>3.75</v>
      </c>
      <c r="G50" s="617">
        <v>143</v>
      </c>
    </row>
    <row r="51" spans="1:7" x14ac:dyDescent="0.3">
      <c r="A51" s="357">
        <v>14</v>
      </c>
      <c r="B51" s="13" t="s">
        <v>16</v>
      </c>
      <c r="C51" s="615">
        <v>2</v>
      </c>
      <c r="D51" s="616">
        <v>0</v>
      </c>
      <c r="E51" s="616">
        <v>1.25</v>
      </c>
      <c r="F51" s="616">
        <v>12.5</v>
      </c>
      <c r="G51" s="617">
        <v>38</v>
      </c>
    </row>
    <row r="52" spans="1:7" ht="12" thickBot="1" x14ac:dyDescent="0.35">
      <c r="A52" s="358">
        <v>15</v>
      </c>
      <c r="B52" s="359" t="s">
        <v>17</v>
      </c>
      <c r="C52" s="618">
        <v>2</v>
      </c>
      <c r="D52" s="619">
        <v>2</v>
      </c>
      <c r="E52" s="619">
        <v>3</v>
      </c>
      <c r="F52" s="619">
        <v>10</v>
      </c>
      <c r="G52" s="620">
        <v>370</v>
      </c>
    </row>
    <row r="53" spans="1:7" s="16" customFormat="1" x14ac:dyDescent="0.3">
      <c r="A53" s="39"/>
      <c r="B53" s="40" t="s">
        <v>218</v>
      </c>
      <c r="C53" s="592">
        <f>SUM(C38:C52)</f>
        <v>58</v>
      </c>
      <c r="D53" s="592">
        <f>SUM(D38:D52)</f>
        <v>22</v>
      </c>
      <c r="E53" s="592">
        <f>SUM(E38:E52)</f>
        <v>44.491666666666667</v>
      </c>
      <c r="F53" s="592">
        <f>SUM(F38:F52)</f>
        <v>127.73333333333335</v>
      </c>
      <c r="G53" s="593">
        <f>SUM(G38:G52)</f>
        <v>7672</v>
      </c>
    </row>
    <row r="54" spans="1:7" s="97" customFormat="1" x14ac:dyDescent="0.3">
      <c r="A54" s="127"/>
      <c r="B54" s="128" t="s">
        <v>202</v>
      </c>
      <c r="C54" s="129">
        <v>50</v>
      </c>
      <c r="D54" s="129">
        <v>33</v>
      </c>
      <c r="E54" s="129">
        <v>47.361111111111107</v>
      </c>
      <c r="F54" s="129">
        <v>183.39444444444442</v>
      </c>
      <c r="G54" s="130">
        <v>9423</v>
      </c>
    </row>
    <row r="55" spans="1:7" s="97" customFormat="1" x14ac:dyDescent="0.3">
      <c r="A55" s="127"/>
      <c r="B55" s="128" t="s">
        <v>197</v>
      </c>
      <c r="C55" s="129">
        <v>46</v>
      </c>
      <c r="D55" s="129">
        <v>26</v>
      </c>
      <c r="E55" s="129">
        <v>44.216666666666669</v>
      </c>
      <c r="F55" s="129">
        <v>86.3</v>
      </c>
      <c r="G55" s="130">
        <v>8301</v>
      </c>
    </row>
    <row r="56" spans="1:7" s="97" customFormat="1" x14ac:dyDescent="0.3">
      <c r="A56" s="127"/>
      <c r="B56" s="128" t="s">
        <v>190</v>
      </c>
      <c r="C56" s="129">
        <v>55</v>
      </c>
      <c r="D56" s="129">
        <v>22</v>
      </c>
      <c r="E56" s="129">
        <v>33.924999999999997</v>
      </c>
      <c r="F56" s="129">
        <v>56.766666666666666</v>
      </c>
      <c r="G56" s="130">
        <v>7302</v>
      </c>
    </row>
    <row r="57" spans="1:7" s="97" customFormat="1" x14ac:dyDescent="0.3">
      <c r="A57" s="127"/>
      <c r="B57" s="128" t="s">
        <v>183</v>
      </c>
      <c r="C57" s="129">
        <v>48</v>
      </c>
      <c r="D57" s="129">
        <v>30</v>
      </c>
      <c r="E57" s="129">
        <v>49.3</v>
      </c>
      <c r="F57" s="129">
        <v>91.833333333333329</v>
      </c>
      <c r="G57" s="130">
        <v>8033</v>
      </c>
    </row>
    <row r="58" spans="1:7" s="97" customFormat="1" x14ac:dyDescent="0.3">
      <c r="A58" s="127"/>
      <c r="B58" s="128" t="s">
        <v>152</v>
      </c>
      <c r="C58" s="129">
        <v>43</v>
      </c>
      <c r="D58" s="129">
        <v>28</v>
      </c>
      <c r="E58" s="129">
        <v>56.973809523809528</v>
      </c>
      <c r="F58" s="129">
        <v>120.01904761904763</v>
      </c>
      <c r="G58" s="130">
        <v>14825</v>
      </c>
    </row>
    <row r="59" spans="1:7" s="97" customFormat="1" ht="12" thickBot="1" x14ac:dyDescent="0.35">
      <c r="A59" s="343"/>
      <c r="B59" s="344" t="s">
        <v>79</v>
      </c>
      <c r="C59" s="292">
        <v>45</v>
      </c>
      <c r="D59" s="292">
        <v>30</v>
      </c>
      <c r="E59" s="292">
        <v>63.416666666666671</v>
      </c>
      <c r="F59" s="292">
        <v>153.48333333333335</v>
      </c>
      <c r="G59" s="293">
        <v>5290</v>
      </c>
    </row>
    <row r="63" spans="1:7" s="5" customFormat="1" ht="12" thickBot="1" x14ac:dyDescent="0.35">
      <c r="A63" s="33" t="s">
        <v>118</v>
      </c>
    </row>
    <row r="64" spans="1:7" s="5" customFormat="1" ht="35.15" thickBot="1" x14ac:dyDescent="0.35">
      <c r="A64" s="353" t="s">
        <v>1</v>
      </c>
      <c r="B64" s="354" t="s">
        <v>2</v>
      </c>
      <c r="C64" s="610" t="s">
        <v>112</v>
      </c>
      <c r="D64" s="610" t="s">
        <v>113</v>
      </c>
      <c r="E64" s="610" t="s">
        <v>114</v>
      </c>
      <c r="F64" s="610" t="s">
        <v>115</v>
      </c>
      <c r="G64" s="611" t="s">
        <v>116</v>
      </c>
    </row>
    <row r="65" spans="1:7" x14ac:dyDescent="0.3">
      <c r="A65" s="355">
        <v>1</v>
      </c>
      <c r="B65" s="356" t="s">
        <v>3</v>
      </c>
      <c r="C65" s="612">
        <v>2</v>
      </c>
      <c r="D65" s="613">
        <v>1</v>
      </c>
      <c r="E65" s="613">
        <v>5</v>
      </c>
      <c r="F65" s="613">
        <v>20</v>
      </c>
      <c r="G65" s="614">
        <v>372</v>
      </c>
    </row>
    <row r="66" spans="1:7" x14ac:dyDescent="0.3">
      <c r="A66" s="357">
        <v>2</v>
      </c>
      <c r="B66" s="13" t="s">
        <v>4</v>
      </c>
      <c r="C66" s="615">
        <v>1</v>
      </c>
      <c r="D66" s="616">
        <v>1</v>
      </c>
      <c r="E66" s="616">
        <v>7</v>
      </c>
      <c r="F66" s="616">
        <v>1</v>
      </c>
      <c r="G66" s="617">
        <v>307</v>
      </c>
    </row>
    <row r="67" spans="1:7" x14ac:dyDescent="0.3">
      <c r="A67" s="357">
        <v>3</v>
      </c>
      <c r="B67" s="13" t="s">
        <v>5</v>
      </c>
      <c r="C67" s="615">
        <v>0</v>
      </c>
      <c r="D67" s="616">
        <v>0</v>
      </c>
      <c r="E67" s="616">
        <v>0</v>
      </c>
      <c r="F67" s="616">
        <v>0</v>
      </c>
      <c r="G67" s="617">
        <v>0</v>
      </c>
    </row>
    <row r="68" spans="1:7" x14ac:dyDescent="0.3">
      <c r="A68" s="357">
        <v>4</v>
      </c>
      <c r="B68" s="13" t="s">
        <v>6</v>
      </c>
      <c r="C68" s="615">
        <v>0</v>
      </c>
      <c r="D68" s="616">
        <v>0</v>
      </c>
      <c r="E68" s="616">
        <v>0</v>
      </c>
      <c r="F68" s="616">
        <v>0</v>
      </c>
      <c r="G68" s="617">
        <v>0</v>
      </c>
    </row>
    <row r="69" spans="1:7" x14ac:dyDescent="0.3">
      <c r="A69" s="357">
        <v>5</v>
      </c>
      <c r="B69" s="13" t="s">
        <v>7</v>
      </c>
      <c r="C69" s="615">
        <v>0</v>
      </c>
      <c r="D69" s="616">
        <v>0</v>
      </c>
      <c r="E69" s="616">
        <v>0</v>
      </c>
      <c r="F69" s="616">
        <v>0</v>
      </c>
      <c r="G69" s="617">
        <v>8</v>
      </c>
    </row>
    <row r="70" spans="1:7" x14ac:dyDescent="0.3">
      <c r="A70" s="357">
        <v>6</v>
      </c>
      <c r="B70" s="13" t="s">
        <v>8</v>
      </c>
      <c r="C70" s="615">
        <v>0</v>
      </c>
      <c r="D70" s="616">
        <v>0</v>
      </c>
      <c r="E70" s="616">
        <v>0</v>
      </c>
      <c r="F70" s="616">
        <v>0</v>
      </c>
      <c r="G70" s="617">
        <v>0</v>
      </c>
    </row>
    <row r="71" spans="1:7" x14ac:dyDescent="0.3">
      <c r="A71" s="357">
        <v>7</v>
      </c>
      <c r="B71" s="13" t="s">
        <v>9</v>
      </c>
      <c r="C71" s="615">
        <v>0</v>
      </c>
      <c r="D71" s="616">
        <v>0</v>
      </c>
      <c r="E71" s="616">
        <v>0</v>
      </c>
      <c r="F71" s="616">
        <v>0</v>
      </c>
      <c r="G71" s="617">
        <v>0</v>
      </c>
    </row>
    <row r="72" spans="1:7" x14ac:dyDescent="0.3">
      <c r="A72" s="357">
        <v>8</v>
      </c>
      <c r="B72" s="13" t="s">
        <v>10</v>
      </c>
      <c r="C72" s="615">
        <v>0</v>
      </c>
      <c r="D72" s="616">
        <v>0</v>
      </c>
      <c r="E72" s="616">
        <v>0</v>
      </c>
      <c r="F72" s="616">
        <v>0</v>
      </c>
      <c r="G72" s="617">
        <v>0</v>
      </c>
    </row>
    <row r="73" spans="1:7" x14ac:dyDescent="0.3">
      <c r="A73" s="357">
        <v>9</v>
      </c>
      <c r="B73" s="13" t="s">
        <v>11</v>
      </c>
      <c r="C73" s="615">
        <v>0</v>
      </c>
      <c r="D73" s="616">
        <v>0</v>
      </c>
      <c r="E73" s="616">
        <v>0</v>
      </c>
      <c r="F73" s="616">
        <v>0</v>
      </c>
      <c r="G73" s="617">
        <v>0</v>
      </c>
    </row>
    <row r="74" spans="1:7" x14ac:dyDescent="0.3">
      <c r="A74" s="357">
        <v>10</v>
      </c>
      <c r="B74" s="13" t="s">
        <v>12</v>
      </c>
      <c r="C74" s="615">
        <v>1</v>
      </c>
      <c r="D74" s="616">
        <v>1</v>
      </c>
      <c r="E74" s="616">
        <v>1</v>
      </c>
      <c r="F74" s="616">
        <v>40</v>
      </c>
      <c r="G74" s="617">
        <v>32</v>
      </c>
    </row>
    <row r="75" spans="1:7" x14ac:dyDescent="0.3">
      <c r="A75" s="357">
        <v>11</v>
      </c>
      <c r="B75" s="13" t="s">
        <v>13</v>
      </c>
      <c r="C75" s="615">
        <v>0</v>
      </c>
      <c r="D75" s="616">
        <v>0</v>
      </c>
      <c r="E75" s="616">
        <v>0</v>
      </c>
      <c r="F75" s="616">
        <v>0</v>
      </c>
      <c r="G75" s="617">
        <v>0</v>
      </c>
    </row>
    <row r="76" spans="1:7" x14ac:dyDescent="0.3">
      <c r="A76" s="357">
        <v>12</v>
      </c>
      <c r="B76" s="13" t="s">
        <v>14</v>
      </c>
      <c r="C76" s="615">
        <v>1</v>
      </c>
      <c r="D76" s="616">
        <v>0</v>
      </c>
      <c r="E76" s="616">
        <v>11.5</v>
      </c>
      <c r="F76" s="616">
        <v>42</v>
      </c>
      <c r="G76" s="617">
        <v>64</v>
      </c>
    </row>
    <row r="77" spans="1:7" x14ac:dyDescent="0.3">
      <c r="A77" s="357">
        <v>13</v>
      </c>
      <c r="B77" s="13" t="s">
        <v>15</v>
      </c>
      <c r="C77" s="615">
        <v>2</v>
      </c>
      <c r="D77" s="616">
        <v>0</v>
      </c>
      <c r="E77" s="616">
        <v>1</v>
      </c>
      <c r="F77" s="616">
        <v>23</v>
      </c>
      <c r="G77" s="617">
        <v>55</v>
      </c>
    </row>
    <row r="78" spans="1:7" x14ac:dyDescent="0.3">
      <c r="A78" s="357">
        <v>14</v>
      </c>
      <c r="B78" s="13" t="s">
        <v>16</v>
      </c>
      <c r="C78" s="615">
        <v>1</v>
      </c>
      <c r="D78" s="616">
        <v>0</v>
      </c>
      <c r="E78" s="616">
        <v>2</v>
      </c>
      <c r="F78" s="616">
        <v>1.5</v>
      </c>
      <c r="G78" s="617">
        <v>25</v>
      </c>
    </row>
    <row r="79" spans="1:7" ht="12" thickBot="1" x14ac:dyDescent="0.35">
      <c r="A79" s="358">
        <v>15</v>
      </c>
      <c r="B79" s="359" t="s">
        <v>17</v>
      </c>
      <c r="C79" s="618">
        <v>0</v>
      </c>
      <c r="D79" s="619">
        <v>0</v>
      </c>
      <c r="E79" s="619">
        <v>0</v>
      </c>
      <c r="F79" s="619">
        <v>0</v>
      </c>
      <c r="G79" s="620">
        <v>0</v>
      </c>
    </row>
    <row r="80" spans="1:7" s="16" customFormat="1" x14ac:dyDescent="0.3">
      <c r="A80" s="39"/>
      <c r="B80" s="40" t="s">
        <v>202</v>
      </c>
      <c r="C80" s="592">
        <f>SUM(C65:C79)</f>
        <v>8</v>
      </c>
      <c r="D80" s="592">
        <f>SUM(D65:D79)</f>
        <v>3</v>
      </c>
      <c r="E80" s="592">
        <f>SUM(E65:E79)</f>
        <v>27.5</v>
      </c>
      <c r="F80" s="592">
        <f>SUM(F65:F79)</f>
        <v>127.5</v>
      </c>
      <c r="G80" s="593">
        <f>SUM(G65:G79)</f>
        <v>863</v>
      </c>
    </row>
    <row r="81" spans="1:7" s="97" customFormat="1" x14ac:dyDescent="0.3">
      <c r="A81" s="127"/>
      <c r="B81" s="128" t="s">
        <v>202</v>
      </c>
      <c r="C81" s="129">
        <v>12</v>
      </c>
      <c r="D81" s="129">
        <v>4</v>
      </c>
      <c r="E81" s="129">
        <v>11.208333333333332</v>
      </c>
      <c r="F81" s="129">
        <v>137.41666666666669</v>
      </c>
      <c r="G81" s="130">
        <v>3051</v>
      </c>
    </row>
    <row r="82" spans="1:7" s="97" customFormat="1" x14ac:dyDescent="0.3">
      <c r="A82" s="127"/>
      <c r="B82" s="128" t="s">
        <v>197</v>
      </c>
      <c r="C82" s="129">
        <v>10</v>
      </c>
      <c r="D82" s="129">
        <v>4</v>
      </c>
      <c r="E82" s="129">
        <v>15.25</v>
      </c>
      <c r="F82" s="129">
        <v>160.5</v>
      </c>
      <c r="G82" s="130">
        <v>2646</v>
      </c>
    </row>
    <row r="83" spans="1:7" s="97" customFormat="1" x14ac:dyDescent="0.3">
      <c r="A83" s="127"/>
      <c r="B83" s="128" t="s">
        <v>190</v>
      </c>
      <c r="C83" s="129">
        <v>8</v>
      </c>
      <c r="D83" s="129">
        <v>4</v>
      </c>
      <c r="E83" s="129">
        <v>17.5</v>
      </c>
      <c r="F83" s="129">
        <v>159</v>
      </c>
      <c r="G83" s="130">
        <v>2229</v>
      </c>
    </row>
    <row r="84" spans="1:7" s="97" customFormat="1" x14ac:dyDescent="0.3">
      <c r="A84" s="127"/>
      <c r="B84" s="128" t="s">
        <v>183</v>
      </c>
      <c r="C84" s="129">
        <v>12</v>
      </c>
      <c r="D84" s="129">
        <v>8</v>
      </c>
      <c r="E84" s="129">
        <v>24.333333333333332</v>
      </c>
      <c r="F84" s="129">
        <v>264</v>
      </c>
      <c r="G84" s="130">
        <v>2511</v>
      </c>
    </row>
    <row r="85" spans="1:7" s="97" customFormat="1" x14ac:dyDescent="0.3">
      <c r="A85" s="127"/>
      <c r="B85" s="128" t="s">
        <v>152</v>
      </c>
      <c r="C85" s="129">
        <v>11</v>
      </c>
      <c r="D85" s="129">
        <v>4</v>
      </c>
      <c r="E85" s="129">
        <v>14.15</v>
      </c>
      <c r="F85" s="129">
        <v>378.7</v>
      </c>
      <c r="G85" s="130">
        <v>6380</v>
      </c>
    </row>
    <row r="86" spans="1:7" s="97" customFormat="1" ht="12" thickBot="1" x14ac:dyDescent="0.35">
      <c r="A86" s="343"/>
      <c r="B86" s="344" t="s">
        <v>79</v>
      </c>
      <c r="C86" s="292">
        <v>8</v>
      </c>
      <c r="D86" s="292">
        <v>4</v>
      </c>
      <c r="E86" s="292">
        <v>19.5</v>
      </c>
      <c r="F86" s="292">
        <v>133.5</v>
      </c>
      <c r="G86" s="293">
        <v>827</v>
      </c>
    </row>
    <row r="88" spans="1:7" s="97" customFormat="1" x14ac:dyDescent="0.3">
      <c r="A88" s="3"/>
    </row>
    <row r="89" spans="1:7" s="97" customFormat="1" x14ac:dyDescent="0.3">
      <c r="A89" s="3"/>
    </row>
    <row r="90" spans="1:7" s="5" customFormat="1" ht="12" thickBot="1" x14ac:dyDescent="0.35">
      <c r="A90" s="33" t="s">
        <v>119</v>
      </c>
    </row>
    <row r="91" spans="1:7" s="5" customFormat="1" ht="35.15" thickBot="1" x14ac:dyDescent="0.35">
      <c r="A91" s="353" t="s">
        <v>1</v>
      </c>
      <c r="B91" s="354" t="s">
        <v>2</v>
      </c>
      <c r="C91" s="610" t="s">
        <v>112</v>
      </c>
      <c r="D91" s="610" t="s">
        <v>113</v>
      </c>
      <c r="E91" s="610" t="s">
        <v>114</v>
      </c>
      <c r="F91" s="610" t="s">
        <v>115</v>
      </c>
      <c r="G91" s="611" t="s">
        <v>116</v>
      </c>
    </row>
    <row r="92" spans="1:7" x14ac:dyDescent="0.3">
      <c r="A92" s="355">
        <v>1</v>
      </c>
      <c r="B92" s="356" t="s">
        <v>3</v>
      </c>
      <c r="C92" s="612">
        <v>0</v>
      </c>
      <c r="D92" s="613">
        <v>2</v>
      </c>
      <c r="E92" s="613">
        <v>0</v>
      </c>
      <c r="F92" s="613">
        <v>0</v>
      </c>
      <c r="G92" s="614">
        <v>12426</v>
      </c>
    </row>
    <row r="93" spans="1:7" x14ac:dyDescent="0.3">
      <c r="A93" s="357">
        <v>2</v>
      </c>
      <c r="B93" s="13" t="s">
        <v>4</v>
      </c>
      <c r="C93" s="615">
        <v>4</v>
      </c>
      <c r="D93" s="616">
        <v>2</v>
      </c>
      <c r="E93" s="616">
        <v>3.75</v>
      </c>
      <c r="F93" s="616">
        <v>0.25</v>
      </c>
      <c r="G93" s="617">
        <v>399</v>
      </c>
    </row>
    <row r="94" spans="1:7" x14ac:dyDescent="0.3">
      <c r="A94" s="357">
        <v>3</v>
      </c>
      <c r="B94" s="13" t="s">
        <v>5</v>
      </c>
      <c r="C94" s="615">
        <v>3</v>
      </c>
      <c r="D94" s="616">
        <v>0</v>
      </c>
      <c r="E94" s="616">
        <v>2.3333333333333335</v>
      </c>
      <c r="F94" s="616">
        <v>0</v>
      </c>
      <c r="G94" s="617">
        <v>200</v>
      </c>
    </row>
    <row r="95" spans="1:7" x14ac:dyDescent="0.3">
      <c r="A95" s="357">
        <v>4</v>
      </c>
      <c r="B95" s="13" t="s">
        <v>6</v>
      </c>
      <c r="C95" s="615">
        <v>1</v>
      </c>
      <c r="D95" s="616">
        <v>0</v>
      </c>
      <c r="E95" s="616">
        <v>1</v>
      </c>
      <c r="F95" s="616">
        <v>0</v>
      </c>
      <c r="G95" s="617">
        <v>0</v>
      </c>
    </row>
    <row r="96" spans="1:7" x14ac:dyDescent="0.3">
      <c r="A96" s="357">
        <v>5</v>
      </c>
      <c r="B96" s="13" t="s">
        <v>7</v>
      </c>
      <c r="C96" s="615">
        <v>0</v>
      </c>
      <c r="D96" s="616">
        <v>0</v>
      </c>
      <c r="E96" s="616">
        <v>0</v>
      </c>
      <c r="F96" s="616">
        <v>0</v>
      </c>
      <c r="G96" s="617">
        <v>223</v>
      </c>
    </row>
    <row r="97" spans="1:7" x14ac:dyDescent="0.3">
      <c r="A97" s="357">
        <v>6</v>
      </c>
      <c r="B97" s="13" t="s">
        <v>8</v>
      </c>
      <c r="C97" s="615">
        <v>0</v>
      </c>
      <c r="D97" s="616">
        <v>0</v>
      </c>
      <c r="E97" s="616">
        <v>0</v>
      </c>
      <c r="F97" s="616">
        <v>0</v>
      </c>
      <c r="G97" s="617">
        <v>20</v>
      </c>
    </row>
    <row r="98" spans="1:7" x14ac:dyDescent="0.3">
      <c r="A98" s="357">
        <v>7</v>
      </c>
      <c r="B98" s="13" t="s">
        <v>9</v>
      </c>
      <c r="C98" s="615">
        <v>0</v>
      </c>
      <c r="D98" s="616">
        <v>0</v>
      </c>
      <c r="E98" s="616">
        <v>0</v>
      </c>
      <c r="F98" s="616">
        <v>0</v>
      </c>
      <c r="G98" s="617">
        <v>0</v>
      </c>
    </row>
    <row r="99" spans="1:7" x14ac:dyDescent="0.3">
      <c r="A99" s="357">
        <v>8</v>
      </c>
      <c r="B99" s="13" t="s">
        <v>10</v>
      </c>
      <c r="C99" s="615">
        <v>4</v>
      </c>
      <c r="D99" s="616">
        <v>1</v>
      </c>
      <c r="E99" s="616">
        <v>2.5</v>
      </c>
      <c r="F99" s="616">
        <v>14.25</v>
      </c>
      <c r="G99" s="617">
        <v>255</v>
      </c>
    </row>
    <row r="100" spans="1:7" x14ac:dyDescent="0.3">
      <c r="A100" s="357">
        <v>9</v>
      </c>
      <c r="B100" s="13" t="s">
        <v>11</v>
      </c>
      <c r="C100" s="615">
        <v>0</v>
      </c>
      <c r="D100" s="616">
        <v>0</v>
      </c>
      <c r="E100" s="616">
        <v>0</v>
      </c>
      <c r="F100" s="616">
        <v>0</v>
      </c>
      <c r="G100" s="617">
        <v>0</v>
      </c>
    </row>
    <row r="101" spans="1:7" x14ac:dyDescent="0.3">
      <c r="A101" s="357">
        <v>10</v>
      </c>
      <c r="B101" s="13" t="s">
        <v>12</v>
      </c>
      <c r="C101" s="615">
        <v>1</v>
      </c>
      <c r="D101" s="616">
        <v>1</v>
      </c>
      <c r="E101" s="616">
        <v>5</v>
      </c>
      <c r="F101" s="616">
        <v>2</v>
      </c>
      <c r="G101" s="617">
        <v>39</v>
      </c>
    </row>
    <row r="102" spans="1:7" x14ac:dyDescent="0.3">
      <c r="A102" s="357">
        <v>11</v>
      </c>
      <c r="B102" s="13" t="s">
        <v>13</v>
      </c>
      <c r="C102" s="615">
        <v>3</v>
      </c>
      <c r="D102" s="616">
        <v>1</v>
      </c>
      <c r="E102" s="616">
        <v>5.666666666666667</v>
      </c>
      <c r="F102" s="616">
        <v>0</v>
      </c>
      <c r="G102" s="617">
        <v>442</v>
      </c>
    </row>
    <row r="103" spans="1:7" x14ac:dyDescent="0.3">
      <c r="A103" s="357">
        <v>12</v>
      </c>
      <c r="B103" s="13" t="s">
        <v>14</v>
      </c>
      <c r="C103" s="615">
        <v>2</v>
      </c>
      <c r="D103" s="616">
        <v>4</v>
      </c>
      <c r="E103" s="616">
        <v>9</v>
      </c>
      <c r="F103" s="616">
        <v>1.5</v>
      </c>
      <c r="G103" s="617">
        <v>262</v>
      </c>
    </row>
    <row r="104" spans="1:7" x14ac:dyDescent="0.3">
      <c r="A104" s="357">
        <v>13</v>
      </c>
      <c r="B104" s="13" t="s">
        <v>15</v>
      </c>
      <c r="C104" s="615">
        <v>6</v>
      </c>
      <c r="D104" s="616">
        <v>0</v>
      </c>
      <c r="E104" s="616">
        <v>0.83333333333333337</v>
      </c>
      <c r="F104" s="616">
        <v>1</v>
      </c>
      <c r="G104" s="617">
        <v>72</v>
      </c>
    </row>
    <row r="105" spans="1:7" ht="12.9" customHeight="1" x14ac:dyDescent="0.3">
      <c r="A105" s="357">
        <v>14</v>
      </c>
      <c r="B105" s="13" t="s">
        <v>16</v>
      </c>
      <c r="C105" s="615">
        <v>0</v>
      </c>
      <c r="D105" s="616">
        <v>0</v>
      </c>
      <c r="E105" s="616">
        <v>0</v>
      </c>
      <c r="F105" s="616">
        <v>0</v>
      </c>
      <c r="G105" s="617">
        <v>55</v>
      </c>
    </row>
    <row r="106" spans="1:7" ht="12.9" customHeight="1" thickBot="1" x14ac:dyDescent="0.35">
      <c r="A106" s="358">
        <v>15</v>
      </c>
      <c r="B106" s="359" t="s">
        <v>17</v>
      </c>
      <c r="C106" s="618">
        <v>2</v>
      </c>
      <c r="D106" s="619">
        <v>2</v>
      </c>
      <c r="E106" s="619">
        <v>6</v>
      </c>
      <c r="F106" s="619">
        <v>24</v>
      </c>
      <c r="G106" s="620">
        <v>400</v>
      </c>
    </row>
    <row r="107" spans="1:7" s="16" customFormat="1" ht="13.5" customHeight="1" x14ac:dyDescent="0.3">
      <c r="A107" s="39"/>
      <c r="B107" s="40" t="s">
        <v>218</v>
      </c>
      <c r="C107" s="592">
        <f>SUM(C92:C106)</f>
        <v>26</v>
      </c>
      <c r="D107" s="592">
        <f>SUM(D92:D106)</f>
        <v>13</v>
      </c>
      <c r="E107" s="592">
        <f>SUM(E92:E106)</f>
        <v>36.083333333333329</v>
      </c>
      <c r="F107" s="592">
        <f>SUM(F92:F106)</f>
        <v>43</v>
      </c>
      <c r="G107" s="593">
        <f>SUM(G92:G106)</f>
        <v>14793</v>
      </c>
    </row>
    <row r="108" spans="1:7" s="97" customFormat="1" ht="13.5" customHeight="1" x14ac:dyDescent="0.3">
      <c r="A108" s="127"/>
      <c r="B108" s="128" t="s">
        <v>202</v>
      </c>
      <c r="C108" s="129">
        <v>23</v>
      </c>
      <c r="D108" s="129">
        <v>7</v>
      </c>
      <c r="E108" s="129">
        <v>74.375</v>
      </c>
      <c r="F108" s="129">
        <v>194</v>
      </c>
      <c r="G108" s="130">
        <v>21046</v>
      </c>
    </row>
    <row r="109" spans="1:7" s="97" customFormat="1" ht="13.5" customHeight="1" x14ac:dyDescent="0.3">
      <c r="A109" s="127"/>
      <c r="B109" s="128" t="s">
        <v>197</v>
      </c>
      <c r="C109" s="129">
        <v>65</v>
      </c>
      <c r="D109" s="129">
        <v>13</v>
      </c>
      <c r="E109" s="129">
        <v>73.444444444444443</v>
      </c>
      <c r="F109" s="129">
        <v>235.91666666666666</v>
      </c>
      <c r="G109" s="130">
        <v>17729</v>
      </c>
    </row>
    <row r="110" spans="1:7" s="97" customFormat="1" ht="13.5" customHeight="1" x14ac:dyDescent="0.3">
      <c r="A110" s="127"/>
      <c r="B110" s="128" t="s">
        <v>190</v>
      </c>
      <c r="C110" s="129">
        <v>29</v>
      </c>
      <c r="D110" s="129">
        <v>11</v>
      </c>
      <c r="E110" s="129">
        <v>59.166666666666664</v>
      </c>
      <c r="F110" s="129">
        <v>298</v>
      </c>
      <c r="G110" s="130">
        <v>12411</v>
      </c>
    </row>
    <row r="111" spans="1:7" s="97" customFormat="1" ht="13.5" customHeight="1" x14ac:dyDescent="0.3">
      <c r="A111" s="127"/>
      <c r="B111" s="128" t="s">
        <v>183</v>
      </c>
      <c r="C111" s="129">
        <v>32</v>
      </c>
      <c r="D111" s="129">
        <v>6</v>
      </c>
      <c r="E111" s="129">
        <v>112.01666666666667</v>
      </c>
      <c r="F111" s="129">
        <v>166.37222222222223</v>
      </c>
      <c r="G111" s="130">
        <v>4808</v>
      </c>
    </row>
    <row r="112" spans="1:7" s="97" customFormat="1" ht="12" customHeight="1" x14ac:dyDescent="0.3">
      <c r="A112" s="127"/>
      <c r="B112" s="128" t="s">
        <v>152</v>
      </c>
      <c r="C112" s="129">
        <v>48</v>
      </c>
      <c r="D112" s="129">
        <v>11</v>
      </c>
      <c r="E112" s="129">
        <v>66.219607843137254</v>
      </c>
      <c r="F112" s="129">
        <v>228.43333333333331</v>
      </c>
      <c r="G112" s="130">
        <v>5827</v>
      </c>
    </row>
    <row r="113" spans="1:7" s="97" customFormat="1" ht="14.25" customHeight="1" thickBot="1" x14ac:dyDescent="0.35">
      <c r="A113" s="343"/>
      <c r="B113" s="344" t="s">
        <v>79</v>
      </c>
      <c r="C113" s="292">
        <v>41</v>
      </c>
      <c r="D113" s="292">
        <v>11</v>
      </c>
      <c r="E113" s="292">
        <v>77.450000000000017</v>
      </c>
      <c r="F113" s="292">
        <v>451.3</v>
      </c>
      <c r="G113" s="293">
        <v>4679</v>
      </c>
    </row>
    <row r="114" spans="1:7" s="16" customFormat="1" x14ac:dyDescent="0.3">
      <c r="A114" s="1" t="s">
        <v>120</v>
      </c>
    </row>
    <row r="117" spans="1:7" s="5" customFormat="1" ht="26.25" customHeight="1" thickBot="1" x14ac:dyDescent="0.35">
      <c r="A117" s="33" t="s">
        <v>121</v>
      </c>
    </row>
    <row r="118" spans="1:7" s="5" customFormat="1" ht="52.5" customHeight="1" thickBot="1" x14ac:dyDescent="0.35">
      <c r="A118" s="353" t="s">
        <v>1</v>
      </c>
      <c r="B118" s="354" t="s">
        <v>2</v>
      </c>
      <c r="C118" s="610" t="s">
        <v>112</v>
      </c>
      <c r="D118" s="610" t="s">
        <v>113</v>
      </c>
      <c r="E118" s="610" t="s">
        <v>114</v>
      </c>
      <c r="F118" s="610" t="s">
        <v>115</v>
      </c>
      <c r="G118" s="611" t="s">
        <v>116</v>
      </c>
    </row>
    <row r="119" spans="1:7" ht="12.9" customHeight="1" x14ac:dyDescent="0.3">
      <c r="A119" s="355">
        <v>1</v>
      </c>
      <c r="B119" s="356" t="s">
        <v>3</v>
      </c>
      <c r="C119" s="612">
        <v>0</v>
      </c>
      <c r="D119" s="613">
        <v>0</v>
      </c>
      <c r="E119" s="613">
        <v>0</v>
      </c>
      <c r="F119" s="613">
        <v>0</v>
      </c>
      <c r="G119" s="614">
        <v>0</v>
      </c>
    </row>
    <row r="120" spans="1:7" ht="12.9" customHeight="1" x14ac:dyDescent="0.3">
      <c r="A120" s="357">
        <v>2</v>
      </c>
      <c r="B120" s="13" t="s">
        <v>4</v>
      </c>
      <c r="C120" s="615">
        <v>0</v>
      </c>
      <c r="D120" s="616">
        <v>0</v>
      </c>
      <c r="E120" s="616">
        <v>0</v>
      </c>
      <c r="F120" s="616">
        <v>0</v>
      </c>
      <c r="G120" s="617">
        <v>0</v>
      </c>
    </row>
    <row r="121" spans="1:7" x14ac:dyDescent="0.3">
      <c r="A121" s="357">
        <v>3</v>
      </c>
      <c r="B121" s="13" t="s">
        <v>5</v>
      </c>
      <c r="C121" s="615">
        <v>0</v>
      </c>
      <c r="D121" s="616">
        <v>0</v>
      </c>
      <c r="E121" s="616">
        <v>0</v>
      </c>
      <c r="F121" s="616">
        <v>0</v>
      </c>
      <c r="G121" s="617">
        <v>0</v>
      </c>
    </row>
    <row r="122" spans="1:7" x14ac:dyDescent="0.3">
      <c r="A122" s="357">
        <v>4</v>
      </c>
      <c r="B122" s="13" t="s">
        <v>6</v>
      </c>
      <c r="C122" s="615">
        <v>0</v>
      </c>
      <c r="D122" s="616">
        <v>0</v>
      </c>
      <c r="E122" s="616">
        <v>0</v>
      </c>
      <c r="F122" s="616">
        <v>0</v>
      </c>
      <c r="G122" s="617">
        <v>0</v>
      </c>
    </row>
    <row r="123" spans="1:7" x14ac:dyDescent="0.3">
      <c r="A123" s="357">
        <v>5</v>
      </c>
      <c r="B123" s="13" t="s">
        <v>7</v>
      </c>
      <c r="C123" s="615">
        <v>1</v>
      </c>
      <c r="D123" s="616">
        <v>1</v>
      </c>
      <c r="E123" s="616">
        <v>5</v>
      </c>
      <c r="F123" s="616">
        <v>0</v>
      </c>
      <c r="G123" s="617">
        <v>358</v>
      </c>
    </row>
    <row r="124" spans="1:7" x14ac:dyDescent="0.3">
      <c r="A124" s="357">
        <v>6</v>
      </c>
      <c r="B124" s="13" t="s">
        <v>8</v>
      </c>
      <c r="C124" s="615">
        <v>0</v>
      </c>
      <c r="D124" s="616">
        <v>0</v>
      </c>
      <c r="E124" s="616">
        <v>0</v>
      </c>
      <c r="F124" s="616">
        <v>0</v>
      </c>
      <c r="G124" s="617">
        <v>0</v>
      </c>
    </row>
    <row r="125" spans="1:7" x14ac:dyDescent="0.3">
      <c r="A125" s="357">
        <v>7</v>
      </c>
      <c r="B125" s="13" t="s">
        <v>9</v>
      </c>
      <c r="C125" s="615">
        <v>0</v>
      </c>
      <c r="D125" s="616">
        <v>0</v>
      </c>
      <c r="E125" s="616">
        <v>0</v>
      </c>
      <c r="F125" s="616">
        <v>0</v>
      </c>
      <c r="G125" s="617">
        <v>0</v>
      </c>
    </row>
    <row r="126" spans="1:7" x14ac:dyDescent="0.3">
      <c r="A126" s="357">
        <v>8</v>
      </c>
      <c r="B126" s="13" t="s">
        <v>10</v>
      </c>
      <c r="C126" s="615">
        <v>1</v>
      </c>
      <c r="D126" s="616">
        <v>0</v>
      </c>
      <c r="E126" s="616">
        <v>5</v>
      </c>
      <c r="F126" s="616">
        <v>66</v>
      </c>
      <c r="G126" s="617">
        <v>815</v>
      </c>
    </row>
    <row r="127" spans="1:7" x14ac:dyDescent="0.3">
      <c r="A127" s="357">
        <v>9</v>
      </c>
      <c r="B127" s="13" t="s">
        <v>11</v>
      </c>
      <c r="C127" s="615">
        <v>17</v>
      </c>
      <c r="D127" s="616">
        <v>0</v>
      </c>
      <c r="E127" s="616">
        <v>0</v>
      </c>
      <c r="F127" s="616">
        <v>0</v>
      </c>
      <c r="G127" s="617">
        <v>500</v>
      </c>
    </row>
    <row r="128" spans="1:7" x14ac:dyDescent="0.3">
      <c r="A128" s="357">
        <v>10</v>
      </c>
      <c r="B128" s="13" t="s">
        <v>12</v>
      </c>
      <c r="C128" s="615">
        <v>3</v>
      </c>
      <c r="D128" s="616">
        <v>3</v>
      </c>
      <c r="E128" s="616">
        <v>0</v>
      </c>
      <c r="F128" s="616">
        <v>3.3333333333333335</v>
      </c>
      <c r="G128" s="617">
        <v>3038</v>
      </c>
    </row>
    <row r="129" spans="1:7" x14ac:dyDescent="0.3">
      <c r="A129" s="357">
        <v>11</v>
      </c>
      <c r="B129" s="13" t="s">
        <v>13</v>
      </c>
      <c r="C129" s="615">
        <v>4</v>
      </c>
      <c r="D129" s="616">
        <v>0</v>
      </c>
      <c r="E129" s="616">
        <v>0.25</v>
      </c>
      <c r="F129" s="616">
        <v>0</v>
      </c>
      <c r="G129" s="617">
        <v>1664</v>
      </c>
    </row>
    <row r="130" spans="1:7" x14ac:dyDescent="0.3">
      <c r="A130" s="357">
        <v>12</v>
      </c>
      <c r="B130" s="13" t="s">
        <v>14</v>
      </c>
      <c r="C130" s="615">
        <v>6</v>
      </c>
      <c r="D130" s="616">
        <v>2</v>
      </c>
      <c r="E130" s="616">
        <v>1.6666666666666667</v>
      </c>
      <c r="F130" s="616">
        <v>43.166666666666664</v>
      </c>
      <c r="G130" s="617">
        <v>955</v>
      </c>
    </row>
    <row r="131" spans="1:7" x14ac:dyDescent="0.3">
      <c r="A131" s="357">
        <v>13</v>
      </c>
      <c r="B131" s="13" t="s">
        <v>15</v>
      </c>
      <c r="C131" s="615">
        <v>0</v>
      </c>
      <c r="D131" s="616">
        <v>0</v>
      </c>
      <c r="E131" s="616">
        <v>0</v>
      </c>
      <c r="F131" s="616">
        <v>0</v>
      </c>
      <c r="G131" s="617">
        <v>0</v>
      </c>
    </row>
    <row r="132" spans="1:7" x14ac:dyDescent="0.3">
      <c r="A132" s="357">
        <v>14</v>
      </c>
      <c r="B132" s="13" t="s">
        <v>16</v>
      </c>
      <c r="C132" s="615">
        <v>0</v>
      </c>
      <c r="D132" s="616">
        <v>0</v>
      </c>
      <c r="E132" s="616">
        <v>0</v>
      </c>
      <c r="F132" s="616">
        <v>0</v>
      </c>
      <c r="G132" s="617">
        <v>0</v>
      </c>
    </row>
    <row r="133" spans="1:7" ht="12" thickBot="1" x14ac:dyDescent="0.35">
      <c r="A133" s="358">
        <v>15</v>
      </c>
      <c r="B133" s="359" t="s">
        <v>17</v>
      </c>
      <c r="C133" s="618">
        <v>1</v>
      </c>
      <c r="D133" s="619">
        <v>1</v>
      </c>
      <c r="E133" s="619">
        <v>5</v>
      </c>
      <c r="F133" s="619">
        <v>34</v>
      </c>
      <c r="G133" s="620">
        <v>330</v>
      </c>
    </row>
    <row r="134" spans="1:7" s="16" customFormat="1" x14ac:dyDescent="0.3">
      <c r="A134" s="39"/>
      <c r="B134" s="40" t="s">
        <v>202</v>
      </c>
      <c r="C134" s="592">
        <f>SUM(C119:C133)</f>
        <v>33</v>
      </c>
      <c r="D134" s="592">
        <f>SUM(D119:D133)</f>
        <v>7</v>
      </c>
      <c r="E134" s="592">
        <f>SUM(E119:E133)</f>
        <v>16.916666666666664</v>
      </c>
      <c r="F134" s="592">
        <f>SUM(F119:F133)</f>
        <v>146.5</v>
      </c>
      <c r="G134" s="593">
        <f>SUM(G119:G133)</f>
        <v>7660</v>
      </c>
    </row>
    <row r="135" spans="1:7" s="97" customFormat="1" x14ac:dyDescent="0.3">
      <c r="A135" s="127"/>
      <c r="B135" s="128" t="s">
        <v>202</v>
      </c>
      <c r="C135" s="129">
        <v>33</v>
      </c>
      <c r="D135" s="129">
        <v>6</v>
      </c>
      <c r="E135" s="129">
        <v>21.263157894736842</v>
      </c>
      <c r="F135" s="129">
        <v>108.4</v>
      </c>
      <c r="G135" s="130">
        <v>7238</v>
      </c>
    </row>
    <row r="136" spans="1:7" s="97" customFormat="1" x14ac:dyDescent="0.3">
      <c r="A136" s="127"/>
      <c r="B136" s="128" t="s">
        <v>197</v>
      </c>
      <c r="C136" s="129">
        <v>93</v>
      </c>
      <c r="D136" s="129">
        <v>15</v>
      </c>
      <c r="E136" s="129">
        <v>7.6083333333333343</v>
      </c>
      <c r="F136" s="129">
        <v>40.533333333333331</v>
      </c>
      <c r="G136" s="130">
        <v>28629</v>
      </c>
    </row>
    <row r="137" spans="1:7" s="97" customFormat="1" x14ac:dyDescent="0.3">
      <c r="A137" s="127"/>
      <c r="B137" s="128" t="s">
        <v>190</v>
      </c>
      <c r="C137" s="129">
        <v>87</v>
      </c>
      <c r="D137" s="129">
        <v>14</v>
      </c>
      <c r="E137" s="129">
        <v>9.8811111111111103</v>
      </c>
      <c r="F137" s="129">
        <v>61.004444444444445</v>
      </c>
      <c r="G137" s="130">
        <v>25159</v>
      </c>
    </row>
    <row r="138" spans="1:7" s="97" customFormat="1" x14ac:dyDescent="0.3">
      <c r="A138" s="127"/>
      <c r="B138" s="128" t="s">
        <v>183</v>
      </c>
      <c r="C138" s="129">
        <v>77</v>
      </c>
      <c r="D138" s="129">
        <v>9</v>
      </c>
      <c r="E138" s="129">
        <v>14.55952380952381</v>
      </c>
      <c r="F138" s="129">
        <v>107.33333333333334</v>
      </c>
      <c r="G138" s="130">
        <v>6048</v>
      </c>
    </row>
    <row r="139" spans="1:7" s="97" customFormat="1" x14ac:dyDescent="0.3">
      <c r="A139" s="127"/>
      <c r="B139" s="128" t="s">
        <v>152</v>
      </c>
      <c r="C139" s="129">
        <v>59</v>
      </c>
      <c r="D139" s="129">
        <v>7</v>
      </c>
      <c r="E139" s="129">
        <v>20.359839816933636</v>
      </c>
      <c r="F139" s="129">
        <v>67.923913043478265</v>
      </c>
      <c r="G139" s="130">
        <v>4423</v>
      </c>
    </row>
    <row r="140" spans="1:7" s="97" customFormat="1" ht="12" thickBot="1" x14ac:dyDescent="0.35">
      <c r="A140" s="343"/>
      <c r="B140" s="344" t="s">
        <v>79</v>
      </c>
      <c r="C140" s="292">
        <v>35</v>
      </c>
      <c r="D140" s="292">
        <v>7</v>
      </c>
      <c r="E140" s="292">
        <v>5.25</v>
      </c>
      <c r="F140" s="292">
        <v>13.583333333333332</v>
      </c>
      <c r="G140" s="293">
        <v>4039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rowBreaks count="4" manualBreakCount="4">
    <brk id="35" max="16383" man="1"/>
    <brk id="62" max="16383" man="1"/>
    <brk id="89" max="16383" man="1"/>
    <brk id="11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AB30"/>
  <sheetViews>
    <sheetView showGridLines="0" topLeftCell="A5" zoomScaleNormal="100" workbookViewId="0">
      <selection activeCell="K5" sqref="K5"/>
    </sheetView>
  </sheetViews>
  <sheetFormatPr baseColWidth="10" defaultColWidth="11.4609375" defaultRowHeight="14.15" x14ac:dyDescent="0.35"/>
  <cols>
    <col min="1" max="1" width="4.84375" style="48" customWidth="1"/>
    <col min="2" max="2" width="24.07421875" style="47" customWidth="1"/>
    <col min="3" max="3" width="12.69140625" style="47" customWidth="1"/>
    <col min="4" max="4" width="14" style="47" customWidth="1"/>
    <col min="5" max="5" width="11" style="47" customWidth="1"/>
    <col min="6" max="6" width="11.07421875" style="47" customWidth="1"/>
    <col min="7" max="7" width="11" style="47" customWidth="1"/>
    <col min="8" max="8" width="16.4609375" style="47" customWidth="1"/>
    <col min="9" max="9" width="14.07421875" style="47" customWidth="1"/>
    <col min="10" max="10" width="8.69140625" style="47" hidden="1" customWidth="1"/>
    <col min="11" max="11" width="12.69140625" style="47" customWidth="1"/>
    <col min="12" max="12" width="11.4609375" style="47" customWidth="1"/>
    <col min="13" max="13" width="15.07421875" style="47" customWidth="1"/>
    <col min="14" max="16384" width="11.4609375" style="47"/>
  </cols>
  <sheetData>
    <row r="1" spans="1:28" x14ac:dyDescent="0.35">
      <c r="A1" s="49" t="s">
        <v>0</v>
      </c>
    </row>
    <row r="2" spans="1:28" x14ac:dyDescent="0.35">
      <c r="A2" s="80"/>
    </row>
    <row r="3" spans="1:28" x14ac:dyDescent="0.35">
      <c r="A3" s="49" t="str">
        <f>A5</f>
        <v>Tabell 2 - 2 - Meldinger i barnevernet i perioden 01.01. - 31.12.</v>
      </c>
    </row>
    <row r="5" spans="1:28" s="50" customFormat="1" ht="26.25" customHeight="1" thickBot="1" x14ac:dyDescent="0.4">
      <c r="A5" s="51" t="s">
        <v>228</v>
      </c>
    </row>
    <row r="6" spans="1:28" s="50" customFormat="1" ht="93" customHeight="1" thickBot="1" x14ac:dyDescent="0.4">
      <c r="A6" s="107" t="s">
        <v>1</v>
      </c>
      <c r="B6" s="106" t="s">
        <v>2</v>
      </c>
      <c r="C6" s="109" t="s">
        <v>18</v>
      </c>
      <c r="D6" s="91" t="s">
        <v>198</v>
      </c>
      <c r="E6" s="96" t="s">
        <v>19</v>
      </c>
      <c r="F6" s="94" t="s">
        <v>20</v>
      </c>
      <c r="G6" s="94" t="s">
        <v>21</v>
      </c>
      <c r="H6" s="91" t="s">
        <v>22</v>
      </c>
      <c r="I6" s="91" t="s">
        <v>23</v>
      </c>
      <c r="J6" s="91" t="s">
        <v>24</v>
      </c>
      <c r="K6" s="93" t="s">
        <v>25</v>
      </c>
    </row>
    <row r="7" spans="1:28" ht="15" customHeight="1" x14ac:dyDescent="0.35">
      <c r="A7" s="110">
        <v>1</v>
      </c>
      <c r="B7" s="100" t="s">
        <v>3</v>
      </c>
      <c r="C7" s="624">
        <v>537</v>
      </c>
      <c r="D7" s="625">
        <v>0</v>
      </c>
      <c r="E7" s="517">
        <f t="shared" ref="E7:E21" si="0">SUM(C7:D7)</f>
        <v>537</v>
      </c>
      <c r="F7" s="632">
        <v>36</v>
      </c>
      <c r="G7" s="637">
        <f t="shared" ref="G7:G22" si="1">F7/(F7+H7)</f>
        <v>6.741573033707865E-2</v>
      </c>
      <c r="H7" s="624">
        <v>498</v>
      </c>
      <c r="I7" s="625">
        <v>3</v>
      </c>
      <c r="J7" s="517"/>
      <c r="K7" s="640">
        <v>510</v>
      </c>
      <c r="M7" s="114"/>
      <c r="N7" s="113"/>
      <c r="O7" s="114"/>
      <c r="P7" s="114"/>
      <c r="Q7" s="114"/>
      <c r="R7" s="113"/>
      <c r="S7" s="114"/>
      <c r="T7" s="113"/>
      <c r="U7" s="114"/>
      <c r="V7" s="114"/>
      <c r="W7" s="114"/>
      <c r="X7" s="114"/>
      <c r="Y7" s="114"/>
      <c r="Z7" s="113"/>
      <c r="AA7" s="114"/>
    </row>
    <row r="8" spans="1:28" ht="12.75" customHeight="1" x14ac:dyDescent="0.35">
      <c r="A8" s="112">
        <v>2</v>
      </c>
      <c r="B8" s="101" t="s">
        <v>4</v>
      </c>
      <c r="C8" s="626">
        <v>401</v>
      </c>
      <c r="D8" s="627">
        <v>0</v>
      </c>
      <c r="E8" s="518">
        <f t="shared" si="0"/>
        <v>401</v>
      </c>
      <c r="F8" s="633">
        <v>87</v>
      </c>
      <c r="G8" s="638">
        <f t="shared" si="1"/>
        <v>0.21804511278195488</v>
      </c>
      <c r="H8" s="626">
        <v>312</v>
      </c>
      <c r="I8" s="627">
        <v>2</v>
      </c>
      <c r="J8" s="518"/>
      <c r="K8" s="641">
        <v>367</v>
      </c>
      <c r="M8" s="126"/>
      <c r="N8" s="125"/>
      <c r="O8" s="126"/>
      <c r="P8" s="126"/>
      <c r="Q8" s="126"/>
      <c r="R8" s="125"/>
      <c r="S8" s="126"/>
      <c r="T8" s="125"/>
      <c r="U8" s="126"/>
      <c r="V8" s="126"/>
      <c r="W8" s="126"/>
      <c r="X8" s="126"/>
      <c r="Y8" s="126"/>
      <c r="Z8" s="125"/>
      <c r="AA8" s="126"/>
      <c r="AB8" s="124"/>
    </row>
    <row r="9" spans="1:28" x14ac:dyDescent="0.35">
      <c r="A9" s="112">
        <v>3</v>
      </c>
      <c r="B9" s="101" t="s">
        <v>5</v>
      </c>
      <c r="C9" s="626">
        <v>334</v>
      </c>
      <c r="D9" s="627">
        <v>3</v>
      </c>
      <c r="E9" s="518">
        <f t="shared" si="0"/>
        <v>337</v>
      </c>
      <c r="F9" s="633">
        <v>38</v>
      </c>
      <c r="G9" s="638">
        <f t="shared" si="1"/>
        <v>0.1130952380952381</v>
      </c>
      <c r="H9" s="626">
        <v>298</v>
      </c>
      <c r="I9" s="627">
        <v>1</v>
      </c>
      <c r="J9" s="518"/>
      <c r="K9" s="641">
        <v>311</v>
      </c>
      <c r="M9" s="126"/>
      <c r="N9" s="125"/>
      <c r="O9" s="126"/>
      <c r="P9" s="126"/>
      <c r="Q9" s="126"/>
      <c r="R9" s="125"/>
      <c r="S9" s="126"/>
      <c r="T9" s="125"/>
      <c r="U9" s="126"/>
      <c r="V9" s="126"/>
      <c r="W9" s="126"/>
      <c r="X9" s="126"/>
      <c r="Y9" s="126"/>
      <c r="Z9" s="125"/>
      <c r="AA9" s="126"/>
    </row>
    <row r="10" spans="1:28" x14ac:dyDescent="0.35">
      <c r="A10" s="112">
        <v>4</v>
      </c>
      <c r="B10" s="101" t="s">
        <v>6</v>
      </c>
      <c r="C10" s="626">
        <v>247</v>
      </c>
      <c r="D10" s="627">
        <v>0</v>
      </c>
      <c r="E10" s="518">
        <f t="shared" si="0"/>
        <v>247</v>
      </c>
      <c r="F10" s="633">
        <v>27</v>
      </c>
      <c r="G10" s="638">
        <f t="shared" si="1"/>
        <v>0.11297071129707113</v>
      </c>
      <c r="H10" s="626">
        <v>212</v>
      </c>
      <c r="I10" s="627">
        <v>8</v>
      </c>
      <c r="J10" s="518"/>
      <c r="K10" s="641">
        <v>231</v>
      </c>
      <c r="M10" s="126"/>
      <c r="N10" s="125"/>
      <c r="O10" s="126"/>
      <c r="P10" s="126"/>
      <c r="Q10" s="126"/>
      <c r="R10" s="125"/>
      <c r="S10" s="126"/>
      <c r="T10" s="125"/>
      <c r="U10" s="126"/>
      <c r="V10" s="126"/>
      <c r="W10" s="126"/>
      <c r="X10" s="126"/>
      <c r="Y10" s="126"/>
      <c r="Z10" s="125"/>
      <c r="AA10" s="126"/>
    </row>
    <row r="11" spans="1:28" x14ac:dyDescent="0.35">
      <c r="A11" s="112">
        <v>5</v>
      </c>
      <c r="B11" s="101" t="s">
        <v>7</v>
      </c>
      <c r="C11" s="626">
        <v>340</v>
      </c>
      <c r="D11" s="627">
        <v>1</v>
      </c>
      <c r="E11" s="518">
        <f t="shared" si="0"/>
        <v>341</v>
      </c>
      <c r="F11" s="633">
        <v>46</v>
      </c>
      <c r="G11" s="638">
        <f t="shared" si="1"/>
        <v>0.13529411764705881</v>
      </c>
      <c r="H11" s="626">
        <v>294</v>
      </c>
      <c r="I11" s="627">
        <v>1</v>
      </c>
      <c r="J11" s="518"/>
      <c r="K11" s="641">
        <v>326</v>
      </c>
    </row>
    <row r="12" spans="1:28" s="89" customFormat="1" x14ac:dyDescent="0.35">
      <c r="A12" s="112">
        <v>6</v>
      </c>
      <c r="B12" s="101" t="s">
        <v>8</v>
      </c>
      <c r="C12" s="626">
        <v>212</v>
      </c>
      <c r="D12" s="627">
        <v>0</v>
      </c>
      <c r="E12" s="518">
        <f t="shared" si="0"/>
        <v>212</v>
      </c>
      <c r="F12" s="633">
        <v>15</v>
      </c>
      <c r="G12" s="638">
        <f t="shared" si="1"/>
        <v>7.1090047393364927E-2</v>
      </c>
      <c r="H12" s="626">
        <v>196</v>
      </c>
      <c r="I12" s="627">
        <v>1</v>
      </c>
      <c r="J12" s="518"/>
      <c r="K12" s="641">
        <v>202</v>
      </c>
    </row>
    <row r="13" spans="1:28" s="89" customFormat="1" x14ac:dyDescent="0.35">
      <c r="A13" s="112">
        <v>7</v>
      </c>
      <c r="B13" s="101" t="s">
        <v>9</v>
      </c>
      <c r="C13" s="626">
        <v>260</v>
      </c>
      <c r="D13" s="627">
        <v>5</v>
      </c>
      <c r="E13" s="518">
        <f t="shared" si="0"/>
        <v>265</v>
      </c>
      <c r="F13" s="633">
        <v>53</v>
      </c>
      <c r="G13" s="638">
        <f t="shared" si="1"/>
        <v>0.20152091254752852</v>
      </c>
      <c r="H13" s="626">
        <v>210</v>
      </c>
      <c r="I13" s="627">
        <v>2</v>
      </c>
      <c r="J13" s="518"/>
      <c r="K13" s="641">
        <v>242</v>
      </c>
    </row>
    <row r="14" spans="1:28" s="89" customFormat="1" x14ac:dyDescent="0.35">
      <c r="A14" s="112">
        <v>8</v>
      </c>
      <c r="B14" s="101" t="s">
        <v>10</v>
      </c>
      <c r="C14" s="626">
        <v>308</v>
      </c>
      <c r="D14" s="627">
        <v>0</v>
      </c>
      <c r="E14" s="518">
        <f t="shared" si="0"/>
        <v>308</v>
      </c>
      <c r="F14" s="633">
        <v>57</v>
      </c>
      <c r="G14" s="638">
        <f t="shared" si="1"/>
        <v>0.18506493506493507</v>
      </c>
      <c r="H14" s="626">
        <v>251</v>
      </c>
      <c r="I14" s="627">
        <v>0</v>
      </c>
      <c r="J14" s="518"/>
      <c r="K14" s="641">
        <v>287</v>
      </c>
    </row>
    <row r="15" spans="1:28" s="89" customFormat="1" x14ac:dyDescent="0.35">
      <c r="A15" s="112">
        <v>9</v>
      </c>
      <c r="B15" s="101" t="s">
        <v>11</v>
      </c>
      <c r="C15" s="626">
        <v>433</v>
      </c>
      <c r="D15" s="627">
        <v>2</v>
      </c>
      <c r="E15" s="518">
        <f t="shared" si="0"/>
        <v>435</v>
      </c>
      <c r="F15" s="633">
        <v>87</v>
      </c>
      <c r="G15" s="638">
        <f t="shared" si="1"/>
        <v>0.2</v>
      </c>
      <c r="H15" s="626">
        <v>348</v>
      </c>
      <c r="I15" s="627">
        <v>0</v>
      </c>
      <c r="J15" s="518"/>
      <c r="K15" s="641">
        <v>419</v>
      </c>
    </row>
    <row r="16" spans="1:28" s="89" customFormat="1" x14ac:dyDescent="0.35">
      <c r="A16" s="112">
        <v>10</v>
      </c>
      <c r="B16" s="101" t="s">
        <v>12</v>
      </c>
      <c r="C16" s="626">
        <v>427</v>
      </c>
      <c r="D16" s="627">
        <v>1</v>
      </c>
      <c r="E16" s="518">
        <f t="shared" si="0"/>
        <v>428</v>
      </c>
      <c r="F16" s="633">
        <v>46</v>
      </c>
      <c r="G16" s="638">
        <f t="shared" si="1"/>
        <v>0.107981220657277</v>
      </c>
      <c r="H16" s="626">
        <v>380</v>
      </c>
      <c r="I16" s="627">
        <v>2</v>
      </c>
      <c r="J16" s="518"/>
      <c r="K16" s="641">
        <v>402</v>
      </c>
    </row>
    <row r="17" spans="1:15" s="89" customFormat="1" x14ac:dyDescent="0.35">
      <c r="A17" s="112">
        <v>11</v>
      </c>
      <c r="B17" s="101" t="s">
        <v>13</v>
      </c>
      <c r="C17" s="626">
        <v>543</v>
      </c>
      <c r="D17" s="627">
        <v>1</v>
      </c>
      <c r="E17" s="518">
        <f t="shared" si="0"/>
        <v>544</v>
      </c>
      <c r="F17" s="633">
        <v>35</v>
      </c>
      <c r="G17" s="638">
        <f t="shared" si="1"/>
        <v>6.4338235294117641E-2</v>
      </c>
      <c r="H17" s="626">
        <v>509</v>
      </c>
      <c r="I17" s="627">
        <v>0</v>
      </c>
      <c r="J17" s="518"/>
      <c r="K17" s="641">
        <v>511</v>
      </c>
    </row>
    <row r="18" spans="1:15" s="89" customFormat="1" x14ac:dyDescent="0.35">
      <c r="A18" s="112">
        <v>12</v>
      </c>
      <c r="B18" s="101" t="s">
        <v>14</v>
      </c>
      <c r="C18" s="626">
        <v>793</v>
      </c>
      <c r="D18" s="627">
        <v>2</v>
      </c>
      <c r="E18" s="518">
        <f t="shared" si="0"/>
        <v>795</v>
      </c>
      <c r="F18" s="633">
        <v>74</v>
      </c>
      <c r="G18" s="638">
        <f t="shared" si="1"/>
        <v>9.3552465233881166E-2</v>
      </c>
      <c r="H18" s="626">
        <v>717</v>
      </c>
      <c r="I18" s="627">
        <v>4</v>
      </c>
      <c r="J18" s="518"/>
      <c r="K18" s="641">
        <v>739</v>
      </c>
    </row>
    <row r="19" spans="1:15" s="89" customFormat="1" x14ac:dyDescent="0.35">
      <c r="A19" s="112">
        <v>13</v>
      </c>
      <c r="B19" s="101" t="s">
        <v>15</v>
      </c>
      <c r="C19" s="626">
        <v>510</v>
      </c>
      <c r="D19" s="627">
        <v>2</v>
      </c>
      <c r="E19" s="518">
        <f t="shared" si="0"/>
        <v>512</v>
      </c>
      <c r="F19" s="633">
        <v>108</v>
      </c>
      <c r="G19" s="638">
        <f t="shared" si="1"/>
        <v>0.2109375</v>
      </c>
      <c r="H19" s="626">
        <v>404</v>
      </c>
      <c r="I19" s="627">
        <v>0</v>
      </c>
      <c r="J19" s="518"/>
      <c r="K19" s="641">
        <v>471</v>
      </c>
    </row>
    <row r="20" spans="1:15" s="89" customFormat="1" x14ac:dyDescent="0.35">
      <c r="A20" s="112">
        <v>14</v>
      </c>
      <c r="B20" s="101" t="s">
        <v>16</v>
      </c>
      <c r="C20" s="626">
        <v>362</v>
      </c>
      <c r="D20" s="627">
        <v>0</v>
      </c>
      <c r="E20" s="518">
        <f t="shared" si="0"/>
        <v>362</v>
      </c>
      <c r="F20" s="633">
        <v>39</v>
      </c>
      <c r="G20" s="638">
        <f t="shared" si="1"/>
        <v>0.10803324099722991</v>
      </c>
      <c r="H20" s="626">
        <v>322</v>
      </c>
      <c r="I20" s="627">
        <v>1</v>
      </c>
      <c r="J20" s="518"/>
      <c r="K20" s="641">
        <v>342</v>
      </c>
    </row>
    <row r="21" spans="1:15" s="89" customFormat="1" ht="15.75" customHeight="1" thickBot="1" x14ac:dyDescent="0.4">
      <c r="A21" s="360">
        <v>15</v>
      </c>
      <c r="B21" s="62" t="s">
        <v>17</v>
      </c>
      <c r="C21" s="628">
        <v>728</v>
      </c>
      <c r="D21" s="629">
        <v>11</v>
      </c>
      <c r="E21" s="519">
        <f t="shared" si="0"/>
        <v>739</v>
      </c>
      <c r="F21" s="634">
        <v>67</v>
      </c>
      <c r="G21" s="639">
        <f t="shared" si="1"/>
        <v>9.128065395095368E-2</v>
      </c>
      <c r="H21" s="628">
        <v>667</v>
      </c>
      <c r="I21" s="629">
        <v>5</v>
      </c>
      <c r="J21" s="519"/>
      <c r="K21" s="642">
        <v>685</v>
      </c>
    </row>
    <row r="22" spans="1:15" s="63" customFormat="1" x14ac:dyDescent="0.35">
      <c r="A22" s="64"/>
      <c r="B22" s="362" t="s">
        <v>218</v>
      </c>
      <c r="C22" s="622">
        <f>SUM(C7:C21)</f>
        <v>6435</v>
      </c>
      <c r="D22" s="623">
        <f>SUM(D7:D21)</f>
        <v>28</v>
      </c>
      <c r="E22" s="369">
        <f>SUM(E7:E21)</f>
        <v>6463</v>
      </c>
      <c r="F22" s="630">
        <f>SUM(F7:F21)</f>
        <v>815</v>
      </c>
      <c r="G22" s="445">
        <f t="shared" si="1"/>
        <v>0.12669050209855434</v>
      </c>
      <c r="H22" s="635">
        <f>SUM(H7:H21)</f>
        <v>5618</v>
      </c>
      <c r="I22" s="636">
        <f>SUM(I7:I21)</f>
        <v>30</v>
      </c>
      <c r="J22" s="372">
        <f>SUM(J7:J21)</f>
        <v>0</v>
      </c>
      <c r="K22" s="635">
        <f>SUM(K7:K21)</f>
        <v>6045</v>
      </c>
    </row>
    <row r="23" spans="1:15" s="99" customFormat="1" x14ac:dyDescent="0.35">
      <c r="A23" s="111"/>
      <c r="B23" s="297" t="s">
        <v>202</v>
      </c>
      <c r="C23" s="458">
        <v>6768</v>
      </c>
      <c r="D23" s="512">
        <v>27</v>
      </c>
      <c r="E23" s="513">
        <v>6795</v>
      </c>
      <c r="F23" s="514">
        <v>877</v>
      </c>
      <c r="G23" s="515">
        <v>0.12965700768775873</v>
      </c>
      <c r="H23" s="516">
        <v>5887</v>
      </c>
      <c r="I23" s="513">
        <v>31</v>
      </c>
      <c r="J23" s="457">
        <v>0</v>
      </c>
      <c r="K23" s="516">
        <v>6315</v>
      </c>
    </row>
    <row r="24" spans="1:15" s="99" customFormat="1" x14ac:dyDescent="0.35">
      <c r="A24" s="111"/>
      <c r="B24" s="297" t="s">
        <v>197</v>
      </c>
      <c r="C24" s="458">
        <v>6838</v>
      </c>
      <c r="D24" s="512">
        <v>55</v>
      </c>
      <c r="E24" s="513">
        <v>6893</v>
      </c>
      <c r="F24" s="514">
        <v>679</v>
      </c>
      <c r="G24" s="515">
        <v>9.8878695208970441E-2</v>
      </c>
      <c r="H24" s="516">
        <v>6188</v>
      </c>
      <c r="I24" s="513">
        <v>26</v>
      </c>
      <c r="J24" s="457">
        <v>0</v>
      </c>
      <c r="K24" s="516">
        <v>6449</v>
      </c>
    </row>
    <row r="25" spans="1:15" s="99" customFormat="1" x14ac:dyDescent="0.35">
      <c r="A25" s="76"/>
      <c r="B25" s="298" t="s">
        <v>190</v>
      </c>
      <c r="C25" s="363">
        <v>7001</v>
      </c>
      <c r="D25" s="365">
        <v>50</v>
      </c>
      <c r="E25" s="370">
        <v>7051</v>
      </c>
      <c r="F25" s="367">
        <v>793</v>
      </c>
      <c r="G25" s="446">
        <v>0.11341533180778032</v>
      </c>
      <c r="H25" s="216">
        <v>6199</v>
      </c>
      <c r="I25" s="370">
        <v>59</v>
      </c>
      <c r="J25" s="373">
        <v>0</v>
      </c>
      <c r="K25" s="216">
        <v>6563</v>
      </c>
    </row>
    <row r="26" spans="1:15" s="99" customFormat="1" x14ac:dyDescent="0.35">
      <c r="A26" s="76"/>
      <c r="B26" s="298" t="s">
        <v>183</v>
      </c>
      <c r="C26" s="363">
        <v>6357</v>
      </c>
      <c r="D26" s="365">
        <v>42</v>
      </c>
      <c r="E26" s="370">
        <v>6399</v>
      </c>
      <c r="F26" s="367">
        <v>919</v>
      </c>
      <c r="G26" s="446">
        <v>0.14477000630119724</v>
      </c>
      <c r="H26" s="216">
        <v>5429</v>
      </c>
      <c r="I26" s="370">
        <v>51</v>
      </c>
      <c r="J26" s="373">
        <v>0</v>
      </c>
      <c r="K26" s="216">
        <v>5935</v>
      </c>
    </row>
    <row r="27" spans="1:15" s="99" customFormat="1" x14ac:dyDescent="0.35">
      <c r="A27" s="76"/>
      <c r="B27" s="298" t="s">
        <v>152</v>
      </c>
      <c r="C27" s="363">
        <v>6154</v>
      </c>
      <c r="D27" s="365">
        <v>20</v>
      </c>
      <c r="E27" s="370">
        <v>6174</v>
      </c>
      <c r="F27" s="367">
        <v>1409</v>
      </c>
      <c r="G27" s="446">
        <v>0.22981569075191649</v>
      </c>
      <c r="H27" s="216">
        <v>4722</v>
      </c>
      <c r="I27" s="370">
        <v>43</v>
      </c>
      <c r="J27" s="373">
        <v>0</v>
      </c>
      <c r="K27" s="216">
        <v>5706</v>
      </c>
    </row>
    <row r="28" spans="1:15" s="89" customFormat="1" ht="14.6" thickBot="1" x14ac:dyDescent="0.4">
      <c r="A28" s="78"/>
      <c r="B28" s="296" t="s">
        <v>79</v>
      </c>
      <c r="C28" s="364">
        <v>5699</v>
      </c>
      <c r="D28" s="366">
        <v>35</v>
      </c>
      <c r="E28" s="371">
        <v>5734</v>
      </c>
      <c r="F28" s="368">
        <v>1126</v>
      </c>
      <c r="G28" s="447">
        <v>0.19716336893713884</v>
      </c>
      <c r="H28" s="217">
        <v>4585</v>
      </c>
      <c r="I28" s="371">
        <v>22</v>
      </c>
      <c r="J28" s="374">
        <v>0</v>
      </c>
      <c r="K28" s="217">
        <v>5289</v>
      </c>
      <c r="O28" s="89" t="s">
        <v>77</v>
      </c>
    </row>
    <row r="29" spans="1:15" s="63" customFormat="1" ht="19.5" hidden="1" customHeight="1" thickBot="1" x14ac:dyDescent="0.4">
      <c r="A29" s="108"/>
      <c r="B29" s="361" t="s">
        <v>26</v>
      </c>
      <c r="C29" s="73">
        <v>1508</v>
      </c>
      <c r="D29" s="65">
        <v>20</v>
      </c>
      <c r="E29" s="81">
        <v>1528</v>
      </c>
      <c r="F29" s="82">
        <v>292</v>
      </c>
      <c r="G29" s="83">
        <v>0.19109947643979058</v>
      </c>
      <c r="H29" s="65">
        <v>1206</v>
      </c>
      <c r="I29" s="65">
        <v>30</v>
      </c>
      <c r="J29" s="65">
        <v>1528</v>
      </c>
      <c r="K29" s="81">
        <v>1510</v>
      </c>
    </row>
    <row r="30" spans="1:15" s="63" customFormat="1" ht="21" hidden="1" customHeight="1" thickBot="1" x14ac:dyDescent="0.4">
      <c r="A30" s="66"/>
      <c r="B30" s="67" t="s">
        <v>27</v>
      </c>
      <c r="C30" s="75">
        <v>1606</v>
      </c>
      <c r="D30" s="84">
        <v>6</v>
      </c>
      <c r="E30" s="85">
        <v>1612</v>
      </c>
      <c r="F30" s="86">
        <v>316</v>
      </c>
      <c r="G30" s="87">
        <v>0.19602977667493796</v>
      </c>
      <c r="H30" s="84">
        <v>1279</v>
      </c>
      <c r="I30" s="84">
        <v>17</v>
      </c>
      <c r="J30" s="84">
        <v>1612</v>
      </c>
      <c r="K30" s="85">
        <v>1600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AF39"/>
  <sheetViews>
    <sheetView showGridLines="0" topLeftCell="A11" zoomScale="75" zoomScaleNormal="75" workbookViewId="0">
      <selection activeCell="S10" sqref="S10"/>
    </sheetView>
  </sheetViews>
  <sheetFormatPr baseColWidth="10" defaultColWidth="11.4609375" defaultRowHeight="15" x14ac:dyDescent="0.35"/>
  <cols>
    <col min="1" max="1" width="4.84375" style="157" customWidth="1"/>
    <col min="2" max="2" width="5.53515625" style="156" customWidth="1"/>
    <col min="3" max="3" width="23.4609375" style="156" customWidth="1"/>
    <col min="4" max="4" width="12.53515625" style="156" customWidth="1"/>
    <col min="5" max="5" width="11.3046875" style="156" customWidth="1"/>
    <col min="6" max="6" width="9.69140625" style="156" customWidth="1"/>
    <col min="7" max="8" width="10.4609375" style="156" customWidth="1"/>
    <col min="9" max="9" width="11.4609375" style="156" customWidth="1"/>
    <col min="10" max="12" width="13.07421875" style="156" customWidth="1"/>
    <col min="13" max="13" width="10.4609375" style="156" customWidth="1"/>
    <col min="14" max="14" width="11.07421875" style="156" customWidth="1"/>
    <col min="15" max="15" width="15.07421875" style="156" customWidth="1"/>
    <col min="16" max="16" width="4.84375" style="157" customWidth="1"/>
    <col min="17" max="17" width="10.4609375" style="156" customWidth="1"/>
    <col min="18" max="16384" width="11.4609375" style="156"/>
  </cols>
  <sheetData>
    <row r="1" spans="1:32" x14ac:dyDescent="0.35">
      <c r="A1" s="154"/>
      <c r="B1" s="155"/>
      <c r="C1" s="155"/>
    </row>
    <row r="2" spans="1:32" x14ac:dyDescent="0.35">
      <c r="A2" s="158" t="s">
        <v>0</v>
      </c>
    </row>
    <row r="3" spans="1:32" x14ac:dyDescent="0.35">
      <c r="A3" s="158"/>
    </row>
    <row r="4" spans="1:32" x14ac:dyDescent="0.35">
      <c r="A4" s="158"/>
    </row>
    <row r="5" spans="1:32" x14ac:dyDescent="0.35">
      <c r="A5" s="158" t="str">
        <f>B8</f>
        <v>Tabell 2 - 3 - B - Undersøkelsessaker i barnevernet i perioden 01.01. - 31.12.</v>
      </c>
    </row>
    <row r="6" spans="1:32" x14ac:dyDescent="0.35">
      <c r="A6" s="158"/>
    </row>
    <row r="8" spans="1:32" s="159" customFormat="1" ht="26.25" customHeight="1" thickBot="1" x14ac:dyDescent="0.45">
      <c r="B8" s="394" t="s">
        <v>219</v>
      </c>
    </row>
    <row r="9" spans="1:32" s="159" customFormat="1" ht="117.75" customHeight="1" thickBot="1" x14ac:dyDescent="0.45">
      <c r="B9" s="160" t="s">
        <v>1</v>
      </c>
      <c r="C9" s="161" t="s">
        <v>2</v>
      </c>
      <c r="D9" s="162" t="s">
        <v>181</v>
      </c>
      <c r="E9" s="163" t="s">
        <v>180</v>
      </c>
      <c r="F9" s="163" t="s">
        <v>78</v>
      </c>
      <c r="G9" s="164" t="s">
        <v>67</v>
      </c>
      <c r="H9" s="164" t="s">
        <v>68</v>
      </c>
      <c r="I9" s="165" t="s">
        <v>71</v>
      </c>
      <c r="J9" s="166" t="s">
        <v>28</v>
      </c>
      <c r="K9" s="166" t="s">
        <v>72</v>
      </c>
      <c r="L9" s="176" t="s">
        <v>29</v>
      </c>
      <c r="M9" s="553" t="s">
        <v>151</v>
      </c>
      <c r="N9" s="262" t="s">
        <v>69</v>
      </c>
      <c r="O9" s="165" t="s">
        <v>70</v>
      </c>
    </row>
    <row r="10" spans="1:32" ht="15" customHeight="1" x14ac:dyDescent="0.35">
      <c r="A10" s="156"/>
      <c r="B10" s="167">
        <v>1</v>
      </c>
      <c r="C10" s="168" t="s">
        <v>3</v>
      </c>
      <c r="D10" s="555">
        <v>498</v>
      </c>
      <c r="E10" s="558">
        <v>99</v>
      </c>
      <c r="F10" s="561">
        <f>D10+E10</f>
        <v>597</v>
      </c>
      <c r="G10" s="561">
        <v>153</v>
      </c>
      <c r="H10" s="561">
        <v>315</v>
      </c>
      <c r="I10" s="572">
        <v>20</v>
      </c>
      <c r="J10" s="575">
        <f>1-I10/(H10+G10)</f>
        <v>0.95726495726495731</v>
      </c>
      <c r="K10" s="547">
        <v>0</v>
      </c>
      <c r="L10" s="578">
        <f>1-K10/(H10+G10)</f>
        <v>1</v>
      </c>
      <c r="M10" s="561">
        <v>129</v>
      </c>
      <c r="N10" s="586">
        <v>561</v>
      </c>
      <c r="O10" s="589">
        <f>G10/(G10+H10)</f>
        <v>0.32692307692307693</v>
      </c>
      <c r="P10" s="156"/>
    </row>
    <row r="11" spans="1:32" ht="15.75" customHeight="1" x14ac:dyDescent="0.4">
      <c r="A11" s="156"/>
      <c r="B11" s="169">
        <v>2</v>
      </c>
      <c r="C11" s="170" t="s">
        <v>4</v>
      </c>
      <c r="D11" s="556">
        <v>312</v>
      </c>
      <c r="E11" s="559">
        <v>78</v>
      </c>
      <c r="F11" s="562">
        <f t="shared" ref="F11:F24" si="0">D11+E11</f>
        <v>390</v>
      </c>
      <c r="G11" s="562">
        <v>95</v>
      </c>
      <c r="H11" s="562">
        <v>230</v>
      </c>
      <c r="I11" s="573">
        <v>2</v>
      </c>
      <c r="J11" s="576">
        <f t="shared" ref="J11:J25" si="1">1-I11/(H11+G11)</f>
        <v>0.99384615384615382</v>
      </c>
      <c r="K11" s="268">
        <v>0</v>
      </c>
      <c r="L11" s="579">
        <f t="shared" ref="L11:L24" si="2">1-K11/(H11+G11)</f>
        <v>1</v>
      </c>
      <c r="M11" s="562">
        <v>65</v>
      </c>
      <c r="N11" s="587">
        <v>373</v>
      </c>
      <c r="O11" s="590">
        <f t="shared" ref="O11:O25" si="3">G11/(G11+H11)</f>
        <v>0.29230769230769232</v>
      </c>
      <c r="P11" s="156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</row>
    <row r="12" spans="1:32" ht="15.45" x14ac:dyDescent="0.4">
      <c r="A12" s="156"/>
      <c r="B12" s="169">
        <v>3</v>
      </c>
      <c r="C12" s="170" t="s">
        <v>5</v>
      </c>
      <c r="D12" s="556">
        <v>298</v>
      </c>
      <c r="E12" s="559">
        <v>52</v>
      </c>
      <c r="F12" s="562">
        <f t="shared" si="0"/>
        <v>350</v>
      </c>
      <c r="G12" s="562">
        <v>96</v>
      </c>
      <c r="H12" s="562">
        <v>201</v>
      </c>
      <c r="I12" s="573">
        <v>16</v>
      </c>
      <c r="J12" s="576">
        <f t="shared" si="1"/>
        <v>0.94612794612794615</v>
      </c>
      <c r="K12" s="268">
        <v>2</v>
      </c>
      <c r="L12" s="579">
        <f t="shared" si="2"/>
        <v>0.9932659932659933</v>
      </c>
      <c r="M12" s="562">
        <v>53</v>
      </c>
      <c r="N12" s="587">
        <v>320</v>
      </c>
      <c r="O12" s="590">
        <f t="shared" si="3"/>
        <v>0.32323232323232326</v>
      </c>
      <c r="P12" s="156"/>
      <c r="R12" s="172"/>
      <c r="S12" s="173"/>
      <c r="T12" s="172"/>
      <c r="U12" s="172"/>
      <c r="V12" s="172"/>
      <c r="W12" s="173"/>
      <c r="X12" s="172"/>
      <c r="Y12" s="173"/>
      <c r="Z12" s="172"/>
      <c r="AA12" s="172"/>
      <c r="AB12" s="172"/>
      <c r="AC12" s="172"/>
      <c r="AD12" s="172"/>
      <c r="AE12" s="173"/>
      <c r="AF12" s="172"/>
    </row>
    <row r="13" spans="1:32" x14ac:dyDescent="0.35">
      <c r="A13" s="156"/>
      <c r="B13" s="169">
        <v>4</v>
      </c>
      <c r="C13" s="170" t="s">
        <v>6</v>
      </c>
      <c r="D13" s="556">
        <v>212</v>
      </c>
      <c r="E13" s="559">
        <v>44</v>
      </c>
      <c r="F13" s="562">
        <f t="shared" si="0"/>
        <v>256</v>
      </c>
      <c r="G13" s="562">
        <v>45</v>
      </c>
      <c r="H13" s="562">
        <v>141</v>
      </c>
      <c r="I13" s="573">
        <v>5</v>
      </c>
      <c r="J13" s="576">
        <f t="shared" si="1"/>
        <v>0.9731182795698925</v>
      </c>
      <c r="K13" s="268">
        <v>0</v>
      </c>
      <c r="L13" s="579">
        <f t="shared" si="2"/>
        <v>1</v>
      </c>
      <c r="M13" s="562">
        <v>70</v>
      </c>
      <c r="N13" s="587">
        <v>239</v>
      </c>
      <c r="O13" s="590">
        <f t="shared" si="3"/>
        <v>0.24193548387096775</v>
      </c>
      <c r="P13" s="156"/>
    </row>
    <row r="14" spans="1:32" x14ac:dyDescent="0.35">
      <c r="A14" s="156"/>
      <c r="B14" s="169">
        <v>5</v>
      </c>
      <c r="C14" s="170" t="s">
        <v>7</v>
      </c>
      <c r="D14" s="556">
        <v>294</v>
      </c>
      <c r="E14" s="559">
        <v>67</v>
      </c>
      <c r="F14" s="562">
        <f t="shared" si="0"/>
        <v>361</v>
      </c>
      <c r="G14" s="562">
        <v>78</v>
      </c>
      <c r="H14" s="562">
        <v>199</v>
      </c>
      <c r="I14" s="573">
        <v>41</v>
      </c>
      <c r="J14" s="576">
        <f t="shared" si="1"/>
        <v>0.85198555956678701</v>
      </c>
      <c r="K14" s="268">
        <v>1</v>
      </c>
      <c r="L14" s="579">
        <f t="shared" si="2"/>
        <v>0.99638989169675085</v>
      </c>
      <c r="M14" s="562">
        <v>84</v>
      </c>
      <c r="N14" s="587">
        <v>344</v>
      </c>
      <c r="O14" s="590">
        <f t="shared" si="3"/>
        <v>0.28158844765342961</v>
      </c>
      <c r="P14" s="156"/>
    </row>
    <row r="15" spans="1:32" ht="20.25" customHeight="1" x14ac:dyDescent="0.35">
      <c r="A15" s="156"/>
      <c r="B15" s="169">
        <v>6</v>
      </c>
      <c r="C15" s="170" t="s">
        <v>8</v>
      </c>
      <c r="D15" s="556">
        <v>196</v>
      </c>
      <c r="E15" s="559">
        <v>46</v>
      </c>
      <c r="F15" s="562">
        <f t="shared" si="0"/>
        <v>242</v>
      </c>
      <c r="G15" s="562">
        <v>64</v>
      </c>
      <c r="H15" s="562">
        <v>108</v>
      </c>
      <c r="I15" s="573">
        <v>5</v>
      </c>
      <c r="J15" s="576">
        <f t="shared" si="1"/>
        <v>0.97093023255813948</v>
      </c>
      <c r="K15" s="268">
        <v>4</v>
      </c>
      <c r="L15" s="579">
        <f t="shared" si="2"/>
        <v>0.97674418604651159</v>
      </c>
      <c r="M15" s="562">
        <v>70</v>
      </c>
      <c r="N15" s="587">
        <v>230</v>
      </c>
      <c r="O15" s="590">
        <f t="shared" si="3"/>
        <v>0.37209302325581395</v>
      </c>
      <c r="P15" s="156"/>
    </row>
    <row r="16" spans="1:32" x14ac:dyDescent="0.35">
      <c r="A16" s="156"/>
      <c r="B16" s="169">
        <v>7</v>
      </c>
      <c r="C16" s="170" t="s">
        <v>9</v>
      </c>
      <c r="D16" s="556">
        <v>210</v>
      </c>
      <c r="E16" s="559">
        <v>39</v>
      </c>
      <c r="F16" s="562">
        <f t="shared" si="0"/>
        <v>249</v>
      </c>
      <c r="G16" s="562">
        <v>85</v>
      </c>
      <c r="H16" s="562">
        <v>123</v>
      </c>
      <c r="I16" s="573">
        <v>6</v>
      </c>
      <c r="J16" s="576">
        <f t="shared" si="1"/>
        <v>0.97115384615384615</v>
      </c>
      <c r="K16" s="268">
        <v>0</v>
      </c>
      <c r="L16" s="579">
        <f t="shared" si="2"/>
        <v>1</v>
      </c>
      <c r="M16" s="562">
        <v>41</v>
      </c>
      <c r="N16" s="587">
        <v>234</v>
      </c>
      <c r="O16" s="590">
        <f t="shared" si="3"/>
        <v>0.40865384615384615</v>
      </c>
      <c r="P16" s="156"/>
    </row>
    <row r="17" spans="1:23" x14ac:dyDescent="0.35">
      <c r="A17" s="156"/>
      <c r="B17" s="169">
        <v>8</v>
      </c>
      <c r="C17" s="170" t="s">
        <v>10</v>
      </c>
      <c r="D17" s="556">
        <v>251</v>
      </c>
      <c r="E17" s="559">
        <v>61</v>
      </c>
      <c r="F17" s="562">
        <f t="shared" si="0"/>
        <v>312</v>
      </c>
      <c r="G17" s="562">
        <v>74</v>
      </c>
      <c r="H17" s="562">
        <v>164</v>
      </c>
      <c r="I17" s="573">
        <v>7</v>
      </c>
      <c r="J17" s="576">
        <f t="shared" si="1"/>
        <v>0.97058823529411764</v>
      </c>
      <c r="K17" s="268">
        <v>0</v>
      </c>
      <c r="L17" s="579">
        <f t="shared" si="2"/>
        <v>1</v>
      </c>
      <c r="M17" s="562">
        <v>74</v>
      </c>
      <c r="N17" s="587">
        <v>297</v>
      </c>
      <c r="O17" s="590">
        <f t="shared" si="3"/>
        <v>0.31092436974789917</v>
      </c>
      <c r="P17" s="156"/>
    </row>
    <row r="18" spans="1:23" x14ac:dyDescent="0.35">
      <c r="A18" s="156"/>
      <c r="B18" s="169">
        <v>9</v>
      </c>
      <c r="C18" s="170" t="s">
        <v>11</v>
      </c>
      <c r="D18" s="556">
        <v>348</v>
      </c>
      <c r="E18" s="559">
        <v>76</v>
      </c>
      <c r="F18" s="562">
        <f t="shared" si="0"/>
        <v>424</v>
      </c>
      <c r="G18" s="562">
        <v>138</v>
      </c>
      <c r="H18" s="562">
        <v>206</v>
      </c>
      <c r="I18" s="573">
        <v>24</v>
      </c>
      <c r="J18" s="576">
        <f t="shared" si="1"/>
        <v>0.93023255813953487</v>
      </c>
      <c r="K18" s="268">
        <v>3</v>
      </c>
      <c r="L18" s="579">
        <f t="shared" si="2"/>
        <v>0.99127906976744184</v>
      </c>
      <c r="M18" s="562">
        <v>80</v>
      </c>
      <c r="N18" s="587">
        <v>405</v>
      </c>
      <c r="O18" s="590">
        <f t="shared" si="3"/>
        <v>0.40116279069767441</v>
      </c>
      <c r="P18" s="156"/>
    </row>
    <row r="19" spans="1:23" x14ac:dyDescent="0.35">
      <c r="A19" s="156"/>
      <c r="B19" s="169">
        <v>10</v>
      </c>
      <c r="C19" s="170" t="s">
        <v>12</v>
      </c>
      <c r="D19" s="556">
        <v>380</v>
      </c>
      <c r="E19" s="559">
        <v>104</v>
      </c>
      <c r="F19" s="562">
        <f t="shared" si="0"/>
        <v>484</v>
      </c>
      <c r="G19" s="562">
        <v>148</v>
      </c>
      <c r="H19" s="562">
        <v>238</v>
      </c>
      <c r="I19" s="573">
        <v>6</v>
      </c>
      <c r="J19" s="576">
        <f t="shared" si="1"/>
        <v>0.98445595854922274</v>
      </c>
      <c r="K19" s="268">
        <v>1</v>
      </c>
      <c r="L19" s="579">
        <f t="shared" si="2"/>
        <v>0.99740932642487046</v>
      </c>
      <c r="M19" s="562">
        <v>98</v>
      </c>
      <c r="N19" s="587">
        <v>455</v>
      </c>
      <c r="O19" s="590">
        <f t="shared" si="3"/>
        <v>0.38341968911917096</v>
      </c>
      <c r="P19" s="156"/>
    </row>
    <row r="20" spans="1:23" ht="20.25" customHeight="1" x14ac:dyDescent="0.35">
      <c r="A20" s="156"/>
      <c r="B20" s="169">
        <v>11</v>
      </c>
      <c r="C20" s="170" t="s">
        <v>13</v>
      </c>
      <c r="D20" s="556">
        <v>509</v>
      </c>
      <c r="E20" s="559">
        <v>96</v>
      </c>
      <c r="F20" s="562">
        <f t="shared" si="0"/>
        <v>605</v>
      </c>
      <c r="G20" s="562">
        <v>146</v>
      </c>
      <c r="H20" s="562">
        <v>351</v>
      </c>
      <c r="I20" s="573">
        <v>3</v>
      </c>
      <c r="J20" s="576">
        <f t="shared" si="1"/>
        <v>0.99396378269617702</v>
      </c>
      <c r="K20" s="268">
        <v>1</v>
      </c>
      <c r="L20" s="579">
        <f t="shared" si="2"/>
        <v>0.99798792756539234</v>
      </c>
      <c r="M20" s="562">
        <v>108</v>
      </c>
      <c r="N20" s="587">
        <v>562</v>
      </c>
      <c r="O20" s="590">
        <f t="shared" si="3"/>
        <v>0.29376257545271628</v>
      </c>
      <c r="P20" s="156"/>
    </row>
    <row r="21" spans="1:23" x14ac:dyDescent="0.35">
      <c r="A21" s="156"/>
      <c r="B21" s="169">
        <v>12</v>
      </c>
      <c r="C21" s="170" t="s">
        <v>14</v>
      </c>
      <c r="D21" s="556">
        <v>717</v>
      </c>
      <c r="E21" s="559">
        <v>178</v>
      </c>
      <c r="F21" s="562">
        <f t="shared" si="0"/>
        <v>895</v>
      </c>
      <c r="G21" s="562">
        <v>267</v>
      </c>
      <c r="H21" s="562">
        <v>467</v>
      </c>
      <c r="I21" s="573">
        <v>3</v>
      </c>
      <c r="J21" s="576">
        <f t="shared" si="1"/>
        <v>0.99591280653950953</v>
      </c>
      <c r="K21" s="268">
        <v>0</v>
      </c>
      <c r="L21" s="579">
        <f t="shared" si="2"/>
        <v>1</v>
      </c>
      <c r="M21" s="562">
        <v>161</v>
      </c>
      <c r="N21" s="587">
        <v>817</v>
      </c>
      <c r="O21" s="590">
        <f t="shared" si="3"/>
        <v>0.36376021798365121</v>
      </c>
      <c r="P21" s="156"/>
    </row>
    <row r="22" spans="1:23" x14ac:dyDescent="0.35">
      <c r="A22" s="156"/>
      <c r="B22" s="169">
        <v>13</v>
      </c>
      <c r="C22" s="170" t="s">
        <v>15</v>
      </c>
      <c r="D22" s="556">
        <v>404</v>
      </c>
      <c r="E22" s="559">
        <v>112</v>
      </c>
      <c r="F22" s="562">
        <f t="shared" si="0"/>
        <v>516</v>
      </c>
      <c r="G22" s="562">
        <v>131</v>
      </c>
      <c r="H22" s="562">
        <v>306</v>
      </c>
      <c r="I22" s="573">
        <v>3</v>
      </c>
      <c r="J22" s="576">
        <f t="shared" si="1"/>
        <v>0.99313501144164762</v>
      </c>
      <c r="K22" s="268">
        <v>0</v>
      </c>
      <c r="L22" s="579">
        <f t="shared" si="2"/>
        <v>1</v>
      </c>
      <c r="M22" s="562">
        <v>79</v>
      </c>
      <c r="N22" s="587">
        <v>493</v>
      </c>
      <c r="O22" s="590">
        <f t="shared" si="3"/>
        <v>0.2997711670480549</v>
      </c>
      <c r="P22" s="156"/>
    </row>
    <row r="23" spans="1:23" x14ac:dyDescent="0.35">
      <c r="A23" s="156"/>
      <c r="B23" s="169">
        <v>14</v>
      </c>
      <c r="C23" s="170" t="s">
        <v>16</v>
      </c>
      <c r="D23" s="556">
        <v>322</v>
      </c>
      <c r="E23" s="559">
        <v>90</v>
      </c>
      <c r="F23" s="562">
        <f t="shared" si="0"/>
        <v>412</v>
      </c>
      <c r="G23" s="562">
        <v>101</v>
      </c>
      <c r="H23" s="562">
        <v>228</v>
      </c>
      <c r="I23" s="573">
        <v>5</v>
      </c>
      <c r="J23" s="576">
        <f t="shared" si="1"/>
        <v>0.98480243161094227</v>
      </c>
      <c r="K23" s="268">
        <v>5</v>
      </c>
      <c r="L23" s="579">
        <f t="shared" si="2"/>
        <v>0.98480243161094227</v>
      </c>
      <c r="M23" s="562">
        <v>78</v>
      </c>
      <c r="N23" s="587">
        <v>391</v>
      </c>
      <c r="O23" s="590">
        <f t="shared" si="3"/>
        <v>0.30699088145896658</v>
      </c>
      <c r="P23" s="156"/>
    </row>
    <row r="24" spans="1:23" ht="30.45" thickBot="1" x14ac:dyDescent="0.4">
      <c r="A24" s="156"/>
      <c r="B24" s="174">
        <v>15</v>
      </c>
      <c r="C24" s="175" t="s">
        <v>17</v>
      </c>
      <c r="D24" s="557">
        <v>667</v>
      </c>
      <c r="E24" s="560">
        <v>195</v>
      </c>
      <c r="F24" s="563">
        <f t="shared" si="0"/>
        <v>862</v>
      </c>
      <c r="G24" s="563">
        <v>228</v>
      </c>
      <c r="H24" s="563">
        <v>480</v>
      </c>
      <c r="I24" s="574">
        <v>45</v>
      </c>
      <c r="J24" s="577">
        <f t="shared" si="1"/>
        <v>0.93644067796610164</v>
      </c>
      <c r="K24" s="380">
        <v>18</v>
      </c>
      <c r="L24" s="580">
        <f t="shared" si="2"/>
        <v>0.97457627118644063</v>
      </c>
      <c r="M24" s="563">
        <v>154</v>
      </c>
      <c r="N24" s="588">
        <v>783</v>
      </c>
      <c r="O24" s="591">
        <f t="shared" si="3"/>
        <v>0.32203389830508472</v>
      </c>
      <c r="P24" s="156"/>
    </row>
    <row r="25" spans="1:23" s="448" customFormat="1" ht="20.25" customHeight="1" x14ac:dyDescent="0.4">
      <c r="B25" s="449"/>
      <c r="C25" s="450" t="s">
        <v>218</v>
      </c>
      <c r="D25" s="504">
        <f t="shared" ref="D25:I25" si="4">SUM(D10:D24)</f>
        <v>5618</v>
      </c>
      <c r="E25" s="505">
        <f t="shared" si="4"/>
        <v>1337</v>
      </c>
      <c r="F25" s="506">
        <f t="shared" si="4"/>
        <v>6955</v>
      </c>
      <c r="G25" s="477">
        <f t="shared" si="4"/>
        <v>1849</v>
      </c>
      <c r="H25" s="569">
        <f t="shared" si="4"/>
        <v>3757</v>
      </c>
      <c r="I25" s="564">
        <f t="shared" si="4"/>
        <v>191</v>
      </c>
      <c r="J25" s="581">
        <f t="shared" si="1"/>
        <v>0.96592936139850161</v>
      </c>
      <c r="K25" s="505">
        <f>SUM(K10:K24)</f>
        <v>35</v>
      </c>
      <c r="L25" s="581">
        <f>1-K25/(H25+G25)</f>
        <v>0.99375668926150551</v>
      </c>
      <c r="M25" s="505">
        <f>SUM(M10:M24)</f>
        <v>1344</v>
      </c>
      <c r="N25" s="505">
        <f>SUM(N10:N24)</f>
        <v>6504</v>
      </c>
      <c r="O25" s="554">
        <f t="shared" si="3"/>
        <v>0.32982518729932214</v>
      </c>
    </row>
    <row r="26" spans="1:23" ht="20.25" customHeight="1" x14ac:dyDescent="0.35">
      <c r="A26" s="156"/>
      <c r="B26" s="375"/>
      <c r="C26" s="170" t="s">
        <v>202</v>
      </c>
      <c r="D26" s="316">
        <v>5887</v>
      </c>
      <c r="E26" s="317">
        <v>1628</v>
      </c>
      <c r="F26" s="268">
        <v>7515</v>
      </c>
      <c r="G26" s="511">
        <v>2062</v>
      </c>
      <c r="H26" s="507">
        <v>4139</v>
      </c>
      <c r="I26" s="565">
        <v>310</v>
      </c>
      <c r="J26" s="582">
        <v>0.95000806321561038</v>
      </c>
      <c r="K26" s="317">
        <v>36</v>
      </c>
      <c r="L26" s="582">
        <v>0.99419448476052252</v>
      </c>
      <c r="M26" s="317">
        <v>1314</v>
      </c>
      <c r="N26" s="317">
        <v>7002</v>
      </c>
      <c r="O26" s="263">
        <v>0.33252701177229477</v>
      </c>
      <c r="P26" s="156"/>
    </row>
    <row r="27" spans="1:23" ht="20.25" customHeight="1" x14ac:dyDescent="0.35">
      <c r="A27" s="156"/>
      <c r="B27" s="497"/>
      <c r="C27" s="498" t="s">
        <v>197</v>
      </c>
      <c r="D27" s="499">
        <v>6188</v>
      </c>
      <c r="E27" s="500">
        <v>1543</v>
      </c>
      <c r="F27" s="501">
        <v>7731</v>
      </c>
      <c r="G27" s="502">
        <v>2001</v>
      </c>
      <c r="H27" s="570">
        <v>4097</v>
      </c>
      <c r="I27" s="566">
        <v>232</v>
      </c>
      <c r="J27" s="583">
        <v>0.96195473925877339</v>
      </c>
      <c r="K27" s="500">
        <v>7</v>
      </c>
      <c r="L27" s="583">
        <v>0.99885208265004921</v>
      </c>
      <c r="M27" s="500">
        <v>1633</v>
      </c>
      <c r="N27" s="500">
        <v>7240</v>
      </c>
      <c r="O27" s="503">
        <v>0.32814037389307971</v>
      </c>
      <c r="P27" s="156"/>
    </row>
    <row r="28" spans="1:23" ht="20.25" customHeight="1" thickBot="1" x14ac:dyDescent="0.4">
      <c r="A28" s="156"/>
      <c r="B28" s="376"/>
      <c r="C28" s="377" t="s">
        <v>190</v>
      </c>
      <c r="D28" s="378">
        <v>6197</v>
      </c>
      <c r="E28" s="379">
        <v>1365</v>
      </c>
      <c r="F28" s="380">
        <v>7562</v>
      </c>
      <c r="G28" s="509">
        <v>2123</v>
      </c>
      <c r="H28" s="508">
        <v>3868</v>
      </c>
      <c r="I28" s="567">
        <v>252</v>
      </c>
      <c r="J28" s="584">
        <v>0.95793690535803711</v>
      </c>
      <c r="K28" s="379">
        <v>12</v>
      </c>
      <c r="L28" s="584">
        <v>0.99799699549323984</v>
      </c>
      <c r="M28" s="379">
        <v>1571</v>
      </c>
      <c r="N28" s="379">
        <v>7005</v>
      </c>
      <c r="O28" s="381">
        <v>0.35436488065431482</v>
      </c>
      <c r="P28" s="156"/>
    </row>
    <row r="29" spans="1:23" ht="20.25" customHeight="1" x14ac:dyDescent="0.35">
      <c r="A29" s="156"/>
      <c r="B29" s="473"/>
      <c r="C29" s="168" t="s">
        <v>183</v>
      </c>
      <c r="D29" s="474">
        <v>5429</v>
      </c>
      <c r="E29" s="475">
        <v>1336</v>
      </c>
      <c r="F29" s="476">
        <v>6765</v>
      </c>
      <c r="G29" s="510">
        <v>1810</v>
      </c>
      <c r="H29" s="571">
        <v>3592</v>
      </c>
      <c r="I29" s="568">
        <v>445</v>
      </c>
      <c r="J29" s="585">
        <v>0.91762310255460944</v>
      </c>
      <c r="K29" s="475">
        <v>6</v>
      </c>
      <c r="L29" s="585">
        <v>0.99888930025916323</v>
      </c>
      <c r="M29" s="475">
        <v>1363</v>
      </c>
      <c r="N29" s="475">
        <v>6289</v>
      </c>
      <c r="O29" s="478">
        <v>0.33506108848574601</v>
      </c>
      <c r="P29" s="156"/>
      <c r="W29" s="156" t="s">
        <v>77</v>
      </c>
    </row>
    <row r="30" spans="1:23" ht="20.25" customHeight="1" x14ac:dyDescent="0.35">
      <c r="A30" s="156"/>
      <c r="B30" s="375"/>
      <c r="C30" s="170" t="s">
        <v>152</v>
      </c>
      <c r="D30" s="316">
        <v>4722</v>
      </c>
      <c r="E30" s="317">
        <v>1008</v>
      </c>
      <c r="F30" s="268">
        <v>5730</v>
      </c>
      <c r="G30" s="511">
        <v>1665</v>
      </c>
      <c r="H30" s="507">
        <v>2725</v>
      </c>
      <c r="I30" s="565">
        <v>200</v>
      </c>
      <c r="J30" s="582">
        <v>0.95444191343963558</v>
      </c>
      <c r="K30" s="317">
        <v>10</v>
      </c>
      <c r="L30" s="582">
        <v>0.99772209567198178</v>
      </c>
      <c r="M30" s="317">
        <v>1337</v>
      </c>
      <c r="N30" s="317">
        <v>5366</v>
      </c>
      <c r="O30" s="263">
        <v>0.37927107061503418</v>
      </c>
      <c r="P30" s="156"/>
    </row>
    <row r="31" spans="1:23" ht="20.25" customHeight="1" thickBot="1" x14ac:dyDescent="0.4">
      <c r="A31" s="156"/>
      <c r="B31" s="376"/>
      <c r="C31" s="377" t="s">
        <v>79</v>
      </c>
      <c r="D31" s="378">
        <v>4585</v>
      </c>
      <c r="E31" s="379">
        <v>1047</v>
      </c>
      <c r="F31" s="380">
        <v>5632</v>
      </c>
      <c r="G31" s="509">
        <v>1807</v>
      </c>
      <c r="H31" s="508">
        <v>2757</v>
      </c>
      <c r="I31" s="567">
        <v>213</v>
      </c>
      <c r="J31" s="584">
        <v>0.95333041191936896</v>
      </c>
      <c r="K31" s="379">
        <v>16</v>
      </c>
      <c r="L31" s="584">
        <v>0.99649430324276955</v>
      </c>
      <c r="M31" s="379">
        <v>1066</v>
      </c>
      <c r="N31" s="379">
        <v>5196</v>
      </c>
      <c r="O31" s="381">
        <v>0.39592462751971952</v>
      </c>
      <c r="P31" s="156"/>
    </row>
    <row r="32" spans="1:23" x14ac:dyDescent="0.35">
      <c r="A32" s="158"/>
      <c r="B32" s="158"/>
    </row>
    <row r="33" spans="4:19" s="156" customFormat="1" x14ac:dyDescent="0.35"/>
    <row r="34" spans="4:19" s="156" customFormat="1" x14ac:dyDescent="0.35">
      <c r="P34" s="157"/>
      <c r="S34" s="156" t="s">
        <v>77</v>
      </c>
    </row>
    <row r="35" spans="4:19" s="156" customFormat="1" x14ac:dyDescent="0.35">
      <c r="P35" s="157"/>
    </row>
    <row r="38" spans="4:19" s="156" customFormat="1" x14ac:dyDescent="0.35">
      <c r="M38" s="156" t="s">
        <v>77</v>
      </c>
      <c r="P38" s="157"/>
    </row>
    <row r="39" spans="4:19" s="156" customFormat="1" x14ac:dyDescent="0.35">
      <c r="D39" s="156" t="s">
        <v>77</v>
      </c>
      <c r="P39" s="157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AH45"/>
  <sheetViews>
    <sheetView showGridLines="0" topLeftCell="A12" zoomScaleNormal="100" workbookViewId="0">
      <selection activeCell="I21" sqref="I21"/>
    </sheetView>
  </sheetViews>
  <sheetFormatPr baseColWidth="10" defaultColWidth="11.4609375" defaultRowHeight="11.6" x14ac:dyDescent="0.3"/>
  <cols>
    <col min="1" max="1" width="4.84375" style="3" customWidth="1"/>
    <col min="2" max="2" width="22" style="1" bestFit="1" customWidth="1"/>
    <col min="3" max="3" width="10.69140625" style="1" customWidth="1"/>
    <col min="4" max="4" width="8" style="1" customWidth="1"/>
    <col min="5" max="5" width="12.69140625" style="1" customWidth="1"/>
    <col min="6" max="6" width="8.53515625" style="1" customWidth="1"/>
    <col min="7" max="7" width="8.84375" style="1" customWidth="1"/>
    <col min="8" max="8" width="9" style="1" customWidth="1"/>
    <col min="9" max="9" width="11.4609375" style="1" customWidth="1"/>
    <col min="10" max="10" width="4.84375" style="3" customWidth="1"/>
    <col min="11" max="11" width="22" style="1" bestFit="1" customWidth="1"/>
    <col min="12" max="12" width="10.4609375" style="1" customWidth="1"/>
    <col min="13" max="13" width="9.3046875" style="1" customWidth="1"/>
    <col min="14" max="14" width="10.84375" style="1" customWidth="1"/>
    <col min="15" max="15" width="9" style="1" customWidth="1"/>
    <col min="16" max="16" width="8.84375" style="1" customWidth="1"/>
    <col min="17" max="17" width="8" style="1" customWidth="1"/>
    <col min="18" max="18" width="11.07421875" style="1" customWidth="1"/>
    <col min="19" max="19" width="11.4609375" style="1" customWidth="1"/>
    <col min="20" max="16384" width="11.4609375" style="1"/>
  </cols>
  <sheetData>
    <row r="1" spans="1:34" x14ac:dyDescent="0.3">
      <c r="A1" s="4" t="s">
        <v>0</v>
      </c>
      <c r="J1" s="4"/>
    </row>
    <row r="3" spans="1:34" x14ac:dyDescent="0.3">
      <c r="A3" s="4" t="str">
        <f>A8</f>
        <v>Tabell 2-4-1 - A1 - Barn og unge med tiltak i barnevernet pr. 31.08.</v>
      </c>
      <c r="J3" s="4"/>
    </row>
    <row r="4" spans="1:34" x14ac:dyDescent="0.3">
      <c r="A4" s="4" t="str">
        <f>J8</f>
        <v>Tabell 2-4-1 - A2 - Barn og unge med tiltak i barnevernet i perioden 01.01 - 31.12.</v>
      </c>
      <c r="J4" s="4"/>
    </row>
    <row r="5" spans="1:34" x14ac:dyDescent="0.3">
      <c r="A5" s="4"/>
      <c r="J5" s="4"/>
    </row>
    <row r="6" spans="1:34" x14ac:dyDescent="0.3">
      <c r="A6" s="4"/>
      <c r="J6" s="4"/>
    </row>
    <row r="8" spans="1:34" s="5" customFormat="1" ht="12.9" thickBot="1" x14ac:dyDescent="0.35">
      <c r="A8" s="17" t="s">
        <v>217</v>
      </c>
      <c r="B8" s="18"/>
      <c r="C8" s="18"/>
      <c r="D8" s="18"/>
      <c r="E8" s="18"/>
      <c r="F8" s="18"/>
      <c r="G8" s="18"/>
      <c r="H8" s="18"/>
      <c r="J8" s="19" t="s">
        <v>230</v>
      </c>
      <c r="R8" s="18"/>
    </row>
    <row r="9" spans="1:34" s="5" customFormat="1" ht="81.45" thickBot="1" x14ac:dyDescent="0.35">
      <c r="A9" s="20" t="s">
        <v>1</v>
      </c>
      <c r="B9" s="21" t="s">
        <v>2</v>
      </c>
      <c r="C9" s="22" t="s">
        <v>169</v>
      </c>
      <c r="D9" s="23" t="s">
        <v>30</v>
      </c>
      <c r="E9" s="22" t="s">
        <v>153</v>
      </c>
      <c r="F9" s="23" t="s">
        <v>30</v>
      </c>
      <c r="G9" s="22" t="s">
        <v>171</v>
      </c>
      <c r="H9" s="25" t="s">
        <v>170</v>
      </c>
      <c r="J9" s="6" t="s">
        <v>1</v>
      </c>
      <c r="K9" s="7" t="s">
        <v>2</v>
      </c>
      <c r="L9" s="22" t="s">
        <v>169</v>
      </c>
      <c r="M9" s="9" t="s">
        <v>30</v>
      </c>
      <c r="N9" s="22" t="s">
        <v>153</v>
      </c>
      <c r="O9" s="9" t="s">
        <v>30</v>
      </c>
      <c r="P9" s="8" t="s">
        <v>172</v>
      </c>
      <c r="Q9" s="24" t="s">
        <v>170</v>
      </c>
      <c r="R9" s="25" t="s">
        <v>182</v>
      </c>
      <c r="T9" s="5" t="s">
        <v>77</v>
      </c>
      <c r="U9" s="5" t="s">
        <v>77</v>
      </c>
    </row>
    <row r="10" spans="1:34" ht="12.9" x14ac:dyDescent="0.35">
      <c r="A10" s="10">
        <v>1</v>
      </c>
      <c r="B10" s="11" t="s">
        <v>3</v>
      </c>
      <c r="C10" s="648">
        <v>212</v>
      </c>
      <c r="D10" s="613">
        <v>199</v>
      </c>
      <c r="E10" s="649">
        <v>164</v>
      </c>
      <c r="F10" s="613">
        <v>114</v>
      </c>
      <c r="G10" s="614">
        <v>4</v>
      </c>
      <c r="H10" s="644">
        <f>C10+E10</f>
        <v>376</v>
      </c>
      <c r="J10" s="10">
        <v>1</v>
      </c>
      <c r="K10" s="11" t="s">
        <v>3</v>
      </c>
      <c r="L10" s="653">
        <v>427</v>
      </c>
      <c r="M10" s="654">
        <v>396</v>
      </c>
      <c r="N10" s="665">
        <v>201</v>
      </c>
      <c r="O10" s="659">
        <v>133</v>
      </c>
      <c r="P10" s="662">
        <v>20</v>
      </c>
      <c r="Q10" s="668">
        <f>L10+N10-R10</f>
        <v>599</v>
      </c>
      <c r="R10" s="662">
        <v>29</v>
      </c>
      <c r="T10" s="122"/>
      <c r="U10" s="121"/>
      <c r="V10" s="122"/>
      <c r="W10" s="122"/>
      <c r="X10" s="122"/>
      <c r="Y10" s="121"/>
      <c r="Z10" s="122"/>
      <c r="AA10" s="121"/>
      <c r="AB10" s="122"/>
      <c r="AC10" s="122"/>
      <c r="AD10" s="122"/>
      <c r="AE10" s="122"/>
      <c r="AF10" s="122"/>
      <c r="AG10" s="121"/>
      <c r="AH10" s="122"/>
    </row>
    <row r="11" spans="1:34" ht="12.9" x14ac:dyDescent="0.35">
      <c r="A11" s="12">
        <v>2</v>
      </c>
      <c r="B11" s="13" t="s">
        <v>4</v>
      </c>
      <c r="C11" s="650">
        <v>195</v>
      </c>
      <c r="D11" s="616">
        <v>182</v>
      </c>
      <c r="E11" s="647">
        <v>104</v>
      </c>
      <c r="F11" s="616">
        <v>82</v>
      </c>
      <c r="G11" s="617">
        <v>3</v>
      </c>
      <c r="H11" s="645">
        <f>C11+E11</f>
        <v>299</v>
      </c>
      <c r="J11" s="12">
        <v>2</v>
      </c>
      <c r="K11" s="13" t="s">
        <v>4</v>
      </c>
      <c r="L11" s="655">
        <v>352</v>
      </c>
      <c r="M11" s="656">
        <v>320</v>
      </c>
      <c r="N11" s="666">
        <v>131</v>
      </c>
      <c r="O11" s="660">
        <v>92</v>
      </c>
      <c r="P11" s="663">
        <v>10</v>
      </c>
      <c r="Q11" s="669">
        <f t="shared" ref="Q11:Q24" si="0">L11+N11-R11</f>
        <v>459</v>
      </c>
      <c r="R11" s="663">
        <v>24</v>
      </c>
      <c r="T11" s="120"/>
      <c r="U11" s="119"/>
      <c r="V11" s="120"/>
      <c r="W11" s="120"/>
      <c r="X11" s="120"/>
      <c r="Y11" s="119"/>
      <c r="Z11" s="120"/>
      <c r="AA11" s="119"/>
      <c r="AB11" s="120"/>
      <c r="AC11" s="120"/>
      <c r="AD11" s="120"/>
      <c r="AE11" s="120"/>
      <c r="AF11" s="120"/>
      <c r="AG11" s="119"/>
      <c r="AH11" s="120"/>
    </row>
    <row r="12" spans="1:34" ht="12.9" x14ac:dyDescent="0.35">
      <c r="A12" s="12">
        <v>3</v>
      </c>
      <c r="B12" s="13" t="s">
        <v>5</v>
      </c>
      <c r="C12" s="650">
        <v>82</v>
      </c>
      <c r="D12" s="616">
        <v>76</v>
      </c>
      <c r="E12" s="647">
        <v>105</v>
      </c>
      <c r="F12" s="616">
        <v>80</v>
      </c>
      <c r="G12" s="617">
        <v>0</v>
      </c>
      <c r="H12" s="645">
        <f t="shared" ref="H12:H23" si="1">C12+E12</f>
        <v>187</v>
      </c>
      <c r="J12" s="12">
        <v>3</v>
      </c>
      <c r="K12" s="13" t="s">
        <v>5</v>
      </c>
      <c r="L12" s="655">
        <v>172</v>
      </c>
      <c r="M12" s="656">
        <v>153</v>
      </c>
      <c r="N12" s="666">
        <v>122</v>
      </c>
      <c r="O12" s="660">
        <v>85</v>
      </c>
      <c r="P12" s="663">
        <v>11</v>
      </c>
      <c r="Q12" s="669">
        <f t="shared" si="0"/>
        <v>280</v>
      </c>
      <c r="R12" s="663">
        <v>14</v>
      </c>
      <c r="T12" s="120"/>
      <c r="U12" s="119"/>
      <c r="V12" s="120"/>
      <c r="W12" s="120"/>
      <c r="X12" s="120"/>
      <c r="Y12" s="119"/>
      <c r="Z12" s="120"/>
      <c r="AA12" s="119"/>
      <c r="AB12" s="120"/>
      <c r="AC12" s="120"/>
      <c r="AD12" s="120"/>
      <c r="AE12" s="120"/>
      <c r="AF12" s="120"/>
      <c r="AG12" s="119"/>
      <c r="AH12" s="120"/>
    </row>
    <row r="13" spans="1:34" ht="12.9" x14ac:dyDescent="0.35">
      <c r="A13" s="12">
        <v>4</v>
      </c>
      <c r="B13" s="13" t="s">
        <v>6</v>
      </c>
      <c r="C13" s="650">
        <v>49</v>
      </c>
      <c r="D13" s="616">
        <v>46</v>
      </c>
      <c r="E13" s="647">
        <v>62</v>
      </c>
      <c r="F13" s="616">
        <v>40</v>
      </c>
      <c r="G13" s="617">
        <v>4</v>
      </c>
      <c r="H13" s="645">
        <f t="shared" si="1"/>
        <v>111</v>
      </c>
      <c r="J13" s="12">
        <v>4</v>
      </c>
      <c r="K13" s="13" t="s">
        <v>6</v>
      </c>
      <c r="L13" s="655">
        <v>96</v>
      </c>
      <c r="M13" s="656">
        <v>89</v>
      </c>
      <c r="N13" s="666">
        <v>77</v>
      </c>
      <c r="O13" s="660">
        <v>46</v>
      </c>
      <c r="P13" s="663">
        <v>11</v>
      </c>
      <c r="Q13" s="669">
        <f t="shared" si="0"/>
        <v>167</v>
      </c>
      <c r="R13" s="663">
        <v>6</v>
      </c>
      <c r="T13" s="120"/>
      <c r="U13" s="119"/>
      <c r="V13" s="120"/>
      <c r="W13" s="120"/>
      <c r="X13" s="120"/>
      <c r="Y13" s="119"/>
      <c r="Z13" s="120"/>
      <c r="AA13" s="119"/>
      <c r="AB13" s="120"/>
      <c r="AC13" s="120"/>
      <c r="AD13" s="120"/>
      <c r="AE13" s="120"/>
      <c r="AF13" s="120"/>
      <c r="AG13" s="119"/>
      <c r="AH13" s="120"/>
    </row>
    <row r="14" spans="1:34" x14ac:dyDescent="0.3">
      <c r="A14" s="12">
        <v>5</v>
      </c>
      <c r="B14" s="13" t="s">
        <v>7</v>
      </c>
      <c r="C14" s="650">
        <v>123</v>
      </c>
      <c r="D14" s="616">
        <v>114</v>
      </c>
      <c r="E14" s="647">
        <v>67</v>
      </c>
      <c r="F14" s="616">
        <v>39</v>
      </c>
      <c r="G14" s="617">
        <v>1</v>
      </c>
      <c r="H14" s="645">
        <f t="shared" si="1"/>
        <v>190</v>
      </c>
      <c r="J14" s="12">
        <v>5</v>
      </c>
      <c r="K14" s="13" t="s">
        <v>7</v>
      </c>
      <c r="L14" s="655">
        <v>206</v>
      </c>
      <c r="M14" s="656">
        <v>188</v>
      </c>
      <c r="N14" s="666">
        <v>79</v>
      </c>
      <c r="O14" s="660">
        <v>48</v>
      </c>
      <c r="P14" s="663">
        <v>15</v>
      </c>
      <c r="Q14" s="669">
        <f t="shared" si="0"/>
        <v>270</v>
      </c>
      <c r="R14" s="663">
        <v>15</v>
      </c>
    </row>
    <row r="15" spans="1:34" x14ac:dyDescent="0.3">
      <c r="A15" s="12">
        <v>6</v>
      </c>
      <c r="B15" s="13" t="s">
        <v>8</v>
      </c>
      <c r="C15" s="650">
        <v>141</v>
      </c>
      <c r="D15" s="616">
        <v>126</v>
      </c>
      <c r="E15" s="647">
        <v>14</v>
      </c>
      <c r="F15" s="616">
        <v>11</v>
      </c>
      <c r="G15" s="617">
        <v>0</v>
      </c>
      <c r="H15" s="645">
        <f t="shared" si="1"/>
        <v>155</v>
      </c>
      <c r="J15" s="12">
        <v>6</v>
      </c>
      <c r="K15" s="13" t="s">
        <v>8</v>
      </c>
      <c r="L15" s="655">
        <v>200</v>
      </c>
      <c r="M15" s="656">
        <v>176</v>
      </c>
      <c r="N15" s="666">
        <v>22</v>
      </c>
      <c r="O15" s="660">
        <v>19</v>
      </c>
      <c r="P15" s="663">
        <v>0</v>
      </c>
      <c r="Q15" s="669">
        <f t="shared" si="0"/>
        <v>213</v>
      </c>
      <c r="R15" s="663">
        <v>9</v>
      </c>
    </row>
    <row r="16" spans="1:34" x14ac:dyDescent="0.3">
      <c r="A16" s="12">
        <v>7</v>
      </c>
      <c r="B16" s="13" t="s">
        <v>9</v>
      </c>
      <c r="C16" s="650">
        <v>82</v>
      </c>
      <c r="D16" s="616">
        <v>80</v>
      </c>
      <c r="E16" s="647">
        <v>34</v>
      </c>
      <c r="F16" s="616">
        <v>17</v>
      </c>
      <c r="G16" s="617">
        <v>0</v>
      </c>
      <c r="H16" s="645">
        <f t="shared" si="1"/>
        <v>116</v>
      </c>
      <c r="J16" s="12">
        <v>7</v>
      </c>
      <c r="K16" s="13" t="s">
        <v>9</v>
      </c>
      <c r="L16" s="655">
        <v>173</v>
      </c>
      <c r="M16" s="656">
        <v>161</v>
      </c>
      <c r="N16" s="666">
        <v>38</v>
      </c>
      <c r="O16" s="660">
        <v>17</v>
      </c>
      <c r="P16" s="663">
        <v>1</v>
      </c>
      <c r="Q16" s="669">
        <f t="shared" si="0"/>
        <v>209</v>
      </c>
      <c r="R16" s="663">
        <v>2</v>
      </c>
      <c r="V16" s="1" t="s">
        <v>77</v>
      </c>
    </row>
    <row r="17" spans="1:21" x14ac:dyDescent="0.3">
      <c r="A17" s="12">
        <v>8</v>
      </c>
      <c r="B17" s="13" t="s">
        <v>10</v>
      </c>
      <c r="C17" s="650">
        <v>66</v>
      </c>
      <c r="D17" s="616">
        <v>58</v>
      </c>
      <c r="E17" s="647">
        <v>40</v>
      </c>
      <c r="F17" s="616">
        <v>31</v>
      </c>
      <c r="G17" s="617">
        <v>1</v>
      </c>
      <c r="H17" s="645">
        <f t="shared" si="1"/>
        <v>106</v>
      </c>
      <c r="J17" s="12">
        <v>8</v>
      </c>
      <c r="K17" s="13" t="s">
        <v>10</v>
      </c>
      <c r="L17" s="655">
        <v>135</v>
      </c>
      <c r="M17" s="656">
        <v>125</v>
      </c>
      <c r="N17" s="666">
        <v>49</v>
      </c>
      <c r="O17" s="660">
        <v>37</v>
      </c>
      <c r="P17" s="663">
        <v>8</v>
      </c>
      <c r="Q17" s="669">
        <f t="shared" si="0"/>
        <v>173</v>
      </c>
      <c r="R17" s="663">
        <v>11</v>
      </c>
    </row>
    <row r="18" spans="1:21" x14ac:dyDescent="0.3">
      <c r="A18" s="12">
        <v>9</v>
      </c>
      <c r="B18" s="13" t="s">
        <v>11</v>
      </c>
      <c r="C18" s="650">
        <v>220</v>
      </c>
      <c r="D18" s="616">
        <v>208</v>
      </c>
      <c r="E18" s="647">
        <v>68</v>
      </c>
      <c r="F18" s="616">
        <v>43</v>
      </c>
      <c r="G18" s="617">
        <v>3</v>
      </c>
      <c r="H18" s="645">
        <f t="shared" si="1"/>
        <v>288</v>
      </c>
      <c r="J18" s="12">
        <v>9</v>
      </c>
      <c r="K18" s="13" t="s">
        <v>11</v>
      </c>
      <c r="L18" s="655">
        <v>376</v>
      </c>
      <c r="M18" s="656">
        <v>350</v>
      </c>
      <c r="N18" s="666">
        <v>80</v>
      </c>
      <c r="O18" s="660">
        <v>49</v>
      </c>
      <c r="P18" s="663">
        <v>13</v>
      </c>
      <c r="Q18" s="669">
        <f t="shared" si="0"/>
        <v>443</v>
      </c>
      <c r="R18" s="663">
        <v>13</v>
      </c>
    </row>
    <row r="19" spans="1:21" x14ac:dyDescent="0.3">
      <c r="A19" s="12">
        <v>10</v>
      </c>
      <c r="B19" s="13" t="s">
        <v>12</v>
      </c>
      <c r="C19" s="650">
        <v>168</v>
      </c>
      <c r="D19" s="616">
        <v>151</v>
      </c>
      <c r="E19" s="647">
        <v>104</v>
      </c>
      <c r="F19" s="616">
        <v>70</v>
      </c>
      <c r="G19" s="617">
        <v>3</v>
      </c>
      <c r="H19" s="645">
        <f t="shared" si="1"/>
        <v>272</v>
      </c>
      <c r="J19" s="12">
        <v>10</v>
      </c>
      <c r="K19" s="13" t="s">
        <v>12</v>
      </c>
      <c r="L19" s="655">
        <v>351</v>
      </c>
      <c r="M19" s="656">
        <v>313</v>
      </c>
      <c r="N19" s="666">
        <v>132</v>
      </c>
      <c r="O19" s="660">
        <v>80</v>
      </c>
      <c r="P19" s="663">
        <v>7</v>
      </c>
      <c r="Q19" s="669">
        <f t="shared" si="0"/>
        <v>460</v>
      </c>
      <c r="R19" s="663">
        <v>23</v>
      </c>
      <c r="U19" s="1" t="s">
        <v>77</v>
      </c>
    </row>
    <row r="20" spans="1:21" s="97" customFormat="1" x14ac:dyDescent="0.3">
      <c r="A20" s="12">
        <v>11</v>
      </c>
      <c r="B20" s="13" t="s">
        <v>13</v>
      </c>
      <c r="C20" s="650">
        <v>201</v>
      </c>
      <c r="D20" s="616">
        <v>184</v>
      </c>
      <c r="E20" s="647">
        <v>90</v>
      </c>
      <c r="F20" s="616">
        <v>61</v>
      </c>
      <c r="G20" s="617">
        <v>1</v>
      </c>
      <c r="H20" s="645">
        <f t="shared" si="1"/>
        <v>291</v>
      </c>
      <c r="J20" s="12">
        <v>11</v>
      </c>
      <c r="K20" s="13" t="s">
        <v>13</v>
      </c>
      <c r="L20" s="655">
        <v>430</v>
      </c>
      <c r="M20" s="656">
        <v>388</v>
      </c>
      <c r="N20" s="666">
        <v>128</v>
      </c>
      <c r="O20" s="660">
        <v>79</v>
      </c>
      <c r="P20" s="663">
        <v>22</v>
      </c>
      <c r="Q20" s="669">
        <f t="shared" si="0"/>
        <v>521</v>
      </c>
      <c r="R20" s="663">
        <v>37</v>
      </c>
    </row>
    <row r="21" spans="1:21" x14ac:dyDescent="0.3">
      <c r="A21" s="12">
        <v>12</v>
      </c>
      <c r="B21" s="13" t="s">
        <v>14</v>
      </c>
      <c r="C21" s="650">
        <v>224</v>
      </c>
      <c r="D21" s="616">
        <v>218</v>
      </c>
      <c r="E21" s="647">
        <v>144</v>
      </c>
      <c r="F21" s="616">
        <v>111</v>
      </c>
      <c r="G21" s="617">
        <v>6</v>
      </c>
      <c r="H21" s="645">
        <f t="shared" si="1"/>
        <v>368</v>
      </c>
      <c r="J21" s="12">
        <v>12</v>
      </c>
      <c r="K21" s="13" t="s">
        <v>14</v>
      </c>
      <c r="L21" s="655">
        <v>452</v>
      </c>
      <c r="M21" s="656">
        <v>429</v>
      </c>
      <c r="N21" s="666">
        <v>174</v>
      </c>
      <c r="O21" s="660">
        <v>127</v>
      </c>
      <c r="P21" s="663">
        <v>32</v>
      </c>
      <c r="Q21" s="669">
        <f t="shared" si="0"/>
        <v>592</v>
      </c>
      <c r="R21" s="663">
        <v>34</v>
      </c>
    </row>
    <row r="22" spans="1:21" x14ac:dyDescent="0.3">
      <c r="A22" s="12">
        <v>13</v>
      </c>
      <c r="B22" s="13" t="s">
        <v>15</v>
      </c>
      <c r="C22" s="650">
        <v>169</v>
      </c>
      <c r="D22" s="616">
        <v>166</v>
      </c>
      <c r="E22" s="647">
        <v>153</v>
      </c>
      <c r="F22" s="616">
        <v>96</v>
      </c>
      <c r="G22" s="617">
        <v>1</v>
      </c>
      <c r="H22" s="645">
        <f t="shared" si="1"/>
        <v>322</v>
      </c>
      <c r="J22" s="12">
        <v>13</v>
      </c>
      <c r="K22" s="13" t="s">
        <v>15</v>
      </c>
      <c r="L22" s="655">
        <v>285</v>
      </c>
      <c r="M22" s="656">
        <v>272</v>
      </c>
      <c r="N22" s="666">
        <v>177</v>
      </c>
      <c r="O22" s="660">
        <v>107</v>
      </c>
      <c r="P22" s="663">
        <v>18</v>
      </c>
      <c r="Q22" s="669">
        <f t="shared" si="0"/>
        <v>440</v>
      </c>
      <c r="R22" s="663">
        <v>22</v>
      </c>
    </row>
    <row r="23" spans="1:21" x14ac:dyDescent="0.3">
      <c r="A23" s="12">
        <v>14</v>
      </c>
      <c r="B23" s="13" t="s">
        <v>16</v>
      </c>
      <c r="C23" s="650">
        <v>121</v>
      </c>
      <c r="D23" s="616">
        <v>118</v>
      </c>
      <c r="E23" s="647">
        <v>94</v>
      </c>
      <c r="F23" s="616">
        <v>62</v>
      </c>
      <c r="G23" s="617">
        <v>5</v>
      </c>
      <c r="H23" s="645">
        <f t="shared" si="1"/>
        <v>215</v>
      </c>
      <c r="J23" s="12">
        <v>14</v>
      </c>
      <c r="K23" s="13" t="s">
        <v>16</v>
      </c>
      <c r="L23" s="655">
        <v>249</v>
      </c>
      <c r="M23" s="656">
        <v>238</v>
      </c>
      <c r="N23" s="666">
        <v>108</v>
      </c>
      <c r="O23" s="660">
        <v>67</v>
      </c>
      <c r="P23" s="663">
        <v>9</v>
      </c>
      <c r="Q23" s="669">
        <f t="shared" si="0"/>
        <v>346</v>
      </c>
      <c r="R23" s="663">
        <v>11</v>
      </c>
    </row>
    <row r="24" spans="1:21" ht="12" thickBot="1" x14ac:dyDescent="0.35">
      <c r="A24" s="14">
        <v>15</v>
      </c>
      <c r="B24" s="15" t="s">
        <v>17</v>
      </c>
      <c r="C24" s="651">
        <v>273</v>
      </c>
      <c r="D24" s="619">
        <v>252</v>
      </c>
      <c r="E24" s="652">
        <v>141</v>
      </c>
      <c r="F24" s="619">
        <v>106</v>
      </c>
      <c r="G24" s="620">
        <v>7</v>
      </c>
      <c r="H24" s="646">
        <f>C24+E24</f>
        <v>414</v>
      </c>
      <c r="J24" s="14">
        <v>15</v>
      </c>
      <c r="K24" s="15" t="s">
        <v>17</v>
      </c>
      <c r="L24" s="657">
        <v>479</v>
      </c>
      <c r="M24" s="658">
        <v>427</v>
      </c>
      <c r="N24" s="667">
        <v>173</v>
      </c>
      <c r="O24" s="661">
        <v>120</v>
      </c>
      <c r="P24" s="664">
        <v>0</v>
      </c>
      <c r="Q24" s="670">
        <f t="shared" si="0"/>
        <v>626</v>
      </c>
      <c r="R24" s="664">
        <v>26</v>
      </c>
    </row>
    <row r="25" spans="1:21" s="16" customFormat="1" x14ac:dyDescent="0.3">
      <c r="A25" s="39"/>
      <c r="B25" s="264" t="s">
        <v>229</v>
      </c>
      <c r="C25" s="436">
        <f t="shared" ref="C25:H25" si="2">SUM(C10:C24)</f>
        <v>2326</v>
      </c>
      <c r="D25" s="593">
        <f t="shared" si="2"/>
        <v>2178</v>
      </c>
      <c r="E25" s="436">
        <f t="shared" si="2"/>
        <v>1384</v>
      </c>
      <c r="F25" s="593">
        <f t="shared" si="2"/>
        <v>963</v>
      </c>
      <c r="G25" s="643">
        <f t="shared" si="2"/>
        <v>39</v>
      </c>
      <c r="H25" s="350">
        <f t="shared" si="2"/>
        <v>3710</v>
      </c>
      <c r="I25" s="97"/>
      <c r="J25" s="39"/>
      <c r="K25" s="264" t="s">
        <v>218</v>
      </c>
      <c r="L25" s="436">
        <f t="shared" ref="L25:R25" si="3">SUM(L10:L24)</f>
        <v>4383</v>
      </c>
      <c r="M25" s="593">
        <f t="shared" si="3"/>
        <v>4025</v>
      </c>
      <c r="N25" s="436">
        <f t="shared" si="3"/>
        <v>1691</v>
      </c>
      <c r="O25" s="593">
        <f t="shared" si="3"/>
        <v>1106</v>
      </c>
      <c r="P25" s="643">
        <f t="shared" si="3"/>
        <v>177</v>
      </c>
      <c r="Q25" s="350">
        <f t="shared" si="3"/>
        <v>5798</v>
      </c>
      <c r="R25" s="451">
        <f t="shared" si="3"/>
        <v>276</v>
      </c>
      <c r="U25" s="88"/>
    </row>
    <row r="26" spans="1:21" s="97" customFormat="1" x14ac:dyDescent="0.3">
      <c r="A26" s="127"/>
      <c r="B26" s="435" t="s">
        <v>204</v>
      </c>
      <c r="C26" s="436">
        <v>2514</v>
      </c>
      <c r="D26" s="130">
        <v>2385</v>
      </c>
      <c r="E26" s="436">
        <v>1408</v>
      </c>
      <c r="F26" s="130">
        <v>985</v>
      </c>
      <c r="G26" s="548">
        <v>26</v>
      </c>
      <c r="H26" s="351">
        <v>3922</v>
      </c>
      <c r="J26" s="127"/>
      <c r="K26" s="435" t="s">
        <v>202</v>
      </c>
      <c r="L26" s="290">
        <v>4515</v>
      </c>
      <c r="M26" s="130">
        <v>4208</v>
      </c>
      <c r="N26" s="290">
        <v>1779</v>
      </c>
      <c r="O26" s="130">
        <v>1175</v>
      </c>
      <c r="P26" s="548">
        <v>218</v>
      </c>
      <c r="Q26" s="351">
        <v>6023</v>
      </c>
      <c r="R26" s="348">
        <v>271</v>
      </c>
    </row>
    <row r="27" spans="1:21" s="97" customFormat="1" x14ac:dyDescent="0.3">
      <c r="A27" s="127"/>
      <c r="B27" s="435" t="s">
        <v>199</v>
      </c>
      <c r="C27" s="436">
        <v>2526</v>
      </c>
      <c r="D27" s="130">
        <v>2381</v>
      </c>
      <c r="E27" s="436">
        <v>1438</v>
      </c>
      <c r="F27" s="130">
        <v>1028</v>
      </c>
      <c r="G27" s="548">
        <v>36</v>
      </c>
      <c r="H27" s="351">
        <v>3964</v>
      </c>
      <c r="J27" s="127"/>
      <c r="K27" s="435" t="s">
        <v>197</v>
      </c>
      <c r="L27" s="436">
        <v>4490</v>
      </c>
      <c r="M27" s="130">
        <v>4187</v>
      </c>
      <c r="N27" s="436">
        <v>1820</v>
      </c>
      <c r="O27" s="130">
        <v>1232</v>
      </c>
      <c r="P27" s="548">
        <v>285</v>
      </c>
      <c r="Q27" s="351">
        <v>5978</v>
      </c>
      <c r="R27" s="348">
        <v>332</v>
      </c>
    </row>
    <row r="28" spans="1:21" s="97" customFormat="1" x14ac:dyDescent="0.3">
      <c r="A28" s="127"/>
      <c r="B28" s="435" t="s">
        <v>191</v>
      </c>
      <c r="C28" s="436">
        <v>2504</v>
      </c>
      <c r="D28" s="130">
        <v>2386</v>
      </c>
      <c r="E28" s="436">
        <v>1430</v>
      </c>
      <c r="F28" s="130">
        <v>1052</v>
      </c>
      <c r="G28" s="548">
        <v>45</v>
      </c>
      <c r="H28" s="351">
        <v>3934</v>
      </c>
      <c r="J28" s="127"/>
      <c r="K28" s="435" t="s">
        <v>190</v>
      </c>
      <c r="L28" s="436">
        <v>4403</v>
      </c>
      <c r="M28" s="130">
        <v>4125</v>
      </c>
      <c r="N28" s="436">
        <v>1798</v>
      </c>
      <c r="O28" s="130">
        <v>1250</v>
      </c>
      <c r="P28" s="548">
        <v>302</v>
      </c>
      <c r="Q28" s="351">
        <v>5899</v>
      </c>
      <c r="R28" s="348">
        <v>302</v>
      </c>
    </row>
    <row r="29" spans="1:21" s="97" customFormat="1" x14ac:dyDescent="0.3">
      <c r="A29" s="43"/>
      <c r="B29" s="95" t="s">
        <v>188</v>
      </c>
      <c r="C29" s="437">
        <v>2399</v>
      </c>
      <c r="D29" s="36">
        <v>2281</v>
      </c>
      <c r="E29" s="437">
        <v>1348</v>
      </c>
      <c r="F29" s="36">
        <v>952</v>
      </c>
      <c r="G29" s="549">
        <v>52</v>
      </c>
      <c r="H29" s="551">
        <v>3747</v>
      </c>
      <c r="J29" s="43"/>
      <c r="K29" s="95" t="s">
        <v>183</v>
      </c>
      <c r="L29" s="437">
        <v>4156</v>
      </c>
      <c r="M29" s="36">
        <v>3861</v>
      </c>
      <c r="N29" s="437">
        <v>1773</v>
      </c>
      <c r="O29" s="36">
        <v>1208</v>
      </c>
      <c r="P29" s="549">
        <v>337</v>
      </c>
      <c r="Q29" s="551">
        <f>L29+N29-R29</f>
        <v>5623</v>
      </c>
      <c r="R29" s="115">
        <v>306</v>
      </c>
      <c r="T29" s="88"/>
      <c r="U29" s="88"/>
    </row>
    <row r="30" spans="1:21" s="97" customFormat="1" x14ac:dyDescent="0.3">
      <c r="A30" s="43"/>
      <c r="B30" s="95" t="s">
        <v>154</v>
      </c>
      <c r="C30" s="437">
        <v>2352</v>
      </c>
      <c r="D30" s="36">
        <v>2210</v>
      </c>
      <c r="E30" s="437">
        <v>1335</v>
      </c>
      <c r="F30" s="36">
        <v>972</v>
      </c>
      <c r="G30" s="549">
        <v>44</v>
      </c>
      <c r="H30" s="551">
        <v>3687</v>
      </c>
      <c r="J30" s="43"/>
      <c r="K30" s="95" t="s">
        <v>152</v>
      </c>
      <c r="L30" s="437">
        <v>4145</v>
      </c>
      <c r="M30" s="36">
        <v>3812</v>
      </c>
      <c r="N30" s="437">
        <v>1746</v>
      </c>
      <c r="O30" s="36">
        <v>1159</v>
      </c>
      <c r="P30" s="549">
        <v>302</v>
      </c>
      <c r="Q30" s="551">
        <f>L30+N30-R30</f>
        <v>5585</v>
      </c>
      <c r="R30" s="115">
        <v>306</v>
      </c>
      <c r="T30" s="88"/>
      <c r="U30" s="88"/>
    </row>
    <row r="31" spans="1:21" s="97" customFormat="1" ht="12" thickBot="1" x14ac:dyDescent="0.35">
      <c r="A31" s="118"/>
      <c r="B31" s="117" t="s">
        <v>201</v>
      </c>
      <c r="C31" s="411">
        <v>2458</v>
      </c>
      <c r="D31" s="105">
        <v>2347</v>
      </c>
      <c r="E31" s="411">
        <v>1396</v>
      </c>
      <c r="F31" s="105">
        <v>963</v>
      </c>
      <c r="G31" s="550" t="s">
        <v>150</v>
      </c>
      <c r="H31" s="552">
        <v>3854</v>
      </c>
      <c r="J31" s="118"/>
      <c r="K31" s="117" t="s">
        <v>79</v>
      </c>
      <c r="L31" s="411">
        <v>4333</v>
      </c>
      <c r="M31" s="105">
        <v>4009</v>
      </c>
      <c r="N31" s="411">
        <v>1752</v>
      </c>
      <c r="O31" s="105">
        <v>1160</v>
      </c>
      <c r="P31" s="550">
        <v>279</v>
      </c>
      <c r="Q31" s="552">
        <f>L31+N31-R31</f>
        <v>5759</v>
      </c>
      <c r="R31" s="116">
        <v>326</v>
      </c>
      <c r="T31" s="88"/>
      <c r="U31" s="88"/>
    </row>
    <row r="32" spans="1:21" x14ac:dyDescent="0.3">
      <c r="I32" s="97"/>
    </row>
    <row r="33" spans="9:10" x14ac:dyDescent="0.3">
      <c r="I33" s="97"/>
      <c r="J33" s="1"/>
    </row>
    <row r="34" spans="9:10" x14ac:dyDescent="0.3">
      <c r="J34" s="1"/>
    </row>
    <row r="35" spans="9:10" x14ac:dyDescent="0.3">
      <c r="J35" s="1"/>
    </row>
    <row r="36" spans="9:10" x14ac:dyDescent="0.3">
      <c r="J36" s="1"/>
    </row>
    <row r="37" spans="9:10" x14ac:dyDescent="0.3">
      <c r="J37" s="1"/>
    </row>
    <row r="38" spans="9:10" x14ac:dyDescent="0.3">
      <c r="J38" s="1"/>
    </row>
    <row r="39" spans="9:10" x14ac:dyDescent="0.3">
      <c r="J39" s="1"/>
    </row>
    <row r="40" spans="9:10" x14ac:dyDescent="0.3">
      <c r="J40" s="1"/>
    </row>
    <row r="41" spans="9:10" x14ac:dyDescent="0.3">
      <c r="J41" s="1"/>
    </row>
    <row r="42" spans="9:10" x14ac:dyDescent="0.3">
      <c r="J42" s="1"/>
    </row>
    <row r="43" spans="9:10" x14ac:dyDescent="0.3">
      <c r="J43" s="1"/>
    </row>
    <row r="44" spans="9:10" x14ac:dyDescent="0.3">
      <c r="J44" s="1"/>
    </row>
    <row r="45" spans="9:10" x14ac:dyDescent="0.3">
      <c r="J45" s="1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M31"/>
  <sheetViews>
    <sheetView showGridLines="0" topLeftCell="A10" zoomScaleNormal="100" workbookViewId="0">
      <selection activeCell="J20" sqref="J20"/>
    </sheetView>
  </sheetViews>
  <sheetFormatPr baseColWidth="10" defaultColWidth="11.4609375" defaultRowHeight="11.6" x14ac:dyDescent="0.3"/>
  <cols>
    <col min="1" max="1" width="4.84375" style="3" customWidth="1"/>
    <col min="2" max="2" width="23.84375" style="1" customWidth="1"/>
    <col min="3" max="3" width="12.53515625" style="1" customWidth="1"/>
    <col min="4" max="4" width="11.4609375" style="1" customWidth="1"/>
    <col min="5" max="5" width="14.07421875" style="1" customWidth="1"/>
    <col min="6" max="6" width="12.69140625" style="1" customWidth="1"/>
    <col min="7" max="7" width="14.3046875" style="1" customWidth="1"/>
    <col min="8" max="8" width="16.07421875" style="1" customWidth="1"/>
    <col min="9" max="9" width="11.4609375" style="1" customWidth="1"/>
    <col min="10" max="16384" width="11.4609375" style="1"/>
  </cols>
  <sheetData>
    <row r="1" spans="1:11" x14ac:dyDescent="0.3">
      <c r="A1" s="4" t="s">
        <v>0</v>
      </c>
    </row>
    <row r="3" spans="1:11" x14ac:dyDescent="0.3">
      <c r="A3" s="4" t="str">
        <f>A8</f>
        <v>Tabell 2-4-1 - B1 - Barn med hjelpetiltak og omsorgstiltak, med gyldige planer ved periodeslutt pr. 31.08.</v>
      </c>
    </row>
    <row r="4" spans="1:11" x14ac:dyDescent="0.3">
      <c r="A4" s="4"/>
    </row>
    <row r="5" spans="1:11" x14ac:dyDescent="0.3">
      <c r="A5" s="4"/>
    </row>
    <row r="6" spans="1:11" x14ac:dyDescent="0.3">
      <c r="A6" s="4"/>
    </row>
    <row r="8" spans="1:11" s="5" customFormat="1" ht="14.6" thickBot="1" x14ac:dyDescent="0.35">
      <c r="A8" s="149" t="s">
        <v>215</v>
      </c>
    </row>
    <row r="9" spans="1:11" s="5" customFormat="1" ht="71.150000000000006" thickBot="1" x14ac:dyDescent="0.4">
      <c r="A9" s="136" t="s">
        <v>1</v>
      </c>
      <c r="B9" s="191" t="s">
        <v>2</v>
      </c>
      <c r="C9" s="136" t="s">
        <v>32</v>
      </c>
      <c r="D9" s="137" t="s">
        <v>33</v>
      </c>
      <c r="E9" s="136" t="s">
        <v>34</v>
      </c>
      <c r="F9" s="137" t="s">
        <v>35</v>
      </c>
      <c r="G9" s="136" t="s">
        <v>36</v>
      </c>
      <c r="H9" s="137" t="s">
        <v>37</v>
      </c>
    </row>
    <row r="10" spans="1:11" ht="14.15" x14ac:dyDescent="0.35">
      <c r="A10" s="391">
        <v>1</v>
      </c>
      <c r="B10" s="392" t="s">
        <v>3</v>
      </c>
      <c r="C10" s="624">
        <v>277</v>
      </c>
      <c r="D10" s="625">
        <v>259</v>
      </c>
      <c r="E10" s="637">
        <f>D10/C10</f>
        <v>0.93501805054151621</v>
      </c>
      <c r="F10" s="624">
        <v>90</v>
      </c>
      <c r="G10" s="625">
        <v>90</v>
      </c>
      <c r="H10" s="671">
        <f>G10/F10</f>
        <v>1</v>
      </c>
    </row>
    <row r="11" spans="1:11" ht="14.15" x14ac:dyDescent="0.35">
      <c r="A11" s="338">
        <v>2</v>
      </c>
      <c r="B11" s="142" t="s">
        <v>4</v>
      </c>
      <c r="C11" s="626">
        <v>231</v>
      </c>
      <c r="D11" s="627">
        <v>231</v>
      </c>
      <c r="E11" s="675">
        <f t="shared" ref="E11:E24" si="0">D11/C11</f>
        <v>1</v>
      </c>
      <c r="F11" s="626">
        <v>67</v>
      </c>
      <c r="G11" s="627">
        <v>66</v>
      </c>
      <c r="H11" s="672">
        <f t="shared" ref="H11:H24" si="1">G11/F11</f>
        <v>0.9850746268656716</v>
      </c>
    </row>
    <row r="12" spans="1:11" ht="14.15" x14ac:dyDescent="0.35">
      <c r="A12" s="338">
        <v>3</v>
      </c>
      <c r="B12" s="142" t="s">
        <v>5</v>
      </c>
      <c r="C12" s="626">
        <v>116</v>
      </c>
      <c r="D12" s="627">
        <v>112</v>
      </c>
      <c r="E12" s="675">
        <f t="shared" si="0"/>
        <v>0.96551724137931039</v>
      </c>
      <c r="F12" s="626">
        <v>72</v>
      </c>
      <c r="G12" s="627">
        <v>72</v>
      </c>
      <c r="H12" s="672">
        <f t="shared" si="1"/>
        <v>1</v>
      </c>
      <c r="J12" s="123"/>
      <c r="K12" s="123"/>
    </row>
    <row r="13" spans="1:11" ht="14.15" x14ac:dyDescent="0.35">
      <c r="A13" s="338">
        <v>4</v>
      </c>
      <c r="B13" s="142" t="s">
        <v>6</v>
      </c>
      <c r="C13" s="626">
        <v>77</v>
      </c>
      <c r="D13" s="627">
        <v>74</v>
      </c>
      <c r="E13" s="675">
        <f t="shared" si="0"/>
        <v>0.96103896103896103</v>
      </c>
      <c r="F13" s="626">
        <v>30</v>
      </c>
      <c r="G13" s="627">
        <v>30</v>
      </c>
      <c r="H13" s="672">
        <f t="shared" si="1"/>
        <v>1</v>
      </c>
      <c r="J13" s="123"/>
      <c r="K13" s="123"/>
    </row>
    <row r="14" spans="1:11" ht="14.15" x14ac:dyDescent="0.35">
      <c r="A14" s="338">
        <v>5</v>
      </c>
      <c r="B14" s="142" t="s">
        <v>7</v>
      </c>
      <c r="C14" s="626">
        <v>164</v>
      </c>
      <c r="D14" s="627">
        <v>164</v>
      </c>
      <c r="E14" s="675">
        <f t="shared" si="0"/>
        <v>1</v>
      </c>
      <c r="F14" s="626">
        <v>25</v>
      </c>
      <c r="G14" s="627">
        <v>25</v>
      </c>
      <c r="H14" s="672">
        <f t="shared" si="1"/>
        <v>1</v>
      </c>
    </row>
    <row r="15" spans="1:11" ht="14.15" x14ac:dyDescent="0.35">
      <c r="A15" s="338">
        <v>6</v>
      </c>
      <c r="B15" s="142" t="s">
        <v>8</v>
      </c>
      <c r="C15" s="626">
        <v>146</v>
      </c>
      <c r="D15" s="627">
        <v>136</v>
      </c>
      <c r="E15" s="675">
        <f t="shared" si="0"/>
        <v>0.93150684931506844</v>
      </c>
      <c r="F15" s="626">
        <v>6</v>
      </c>
      <c r="G15" s="627">
        <v>6</v>
      </c>
      <c r="H15" s="672">
        <f t="shared" si="1"/>
        <v>1</v>
      </c>
    </row>
    <row r="16" spans="1:11" ht="14.15" x14ac:dyDescent="0.35">
      <c r="A16" s="338">
        <v>7</v>
      </c>
      <c r="B16" s="142" t="s">
        <v>9</v>
      </c>
      <c r="C16" s="626">
        <v>101</v>
      </c>
      <c r="D16" s="627">
        <v>101</v>
      </c>
      <c r="E16" s="675">
        <f t="shared" si="0"/>
        <v>1</v>
      </c>
      <c r="F16" s="626">
        <v>15</v>
      </c>
      <c r="G16" s="627">
        <v>14</v>
      </c>
      <c r="H16" s="672">
        <f t="shared" si="1"/>
        <v>0.93333333333333335</v>
      </c>
    </row>
    <row r="17" spans="1:13" ht="14.15" x14ac:dyDescent="0.35">
      <c r="A17" s="338">
        <v>8</v>
      </c>
      <c r="B17" s="142" t="s">
        <v>10</v>
      </c>
      <c r="C17" s="626">
        <v>82</v>
      </c>
      <c r="D17" s="627">
        <v>77</v>
      </c>
      <c r="E17" s="675">
        <f t="shared" si="0"/>
        <v>0.93902439024390238</v>
      </c>
      <c r="F17" s="626">
        <v>19</v>
      </c>
      <c r="G17" s="627">
        <v>19</v>
      </c>
      <c r="H17" s="672">
        <f t="shared" si="1"/>
        <v>1</v>
      </c>
    </row>
    <row r="18" spans="1:13" ht="14.15" x14ac:dyDescent="0.35">
      <c r="A18" s="338">
        <v>9</v>
      </c>
      <c r="B18" s="142" t="s">
        <v>11</v>
      </c>
      <c r="C18" s="626">
        <v>259</v>
      </c>
      <c r="D18" s="627">
        <v>259</v>
      </c>
      <c r="E18" s="675">
        <f t="shared" si="0"/>
        <v>1</v>
      </c>
      <c r="F18" s="626">
        <v>24</v>
      </c>
      <c r="G18" s="627">
        <v>24</v>
      </c>
      <c r="H18" s="672">
        <f t="shared" si="1"/>
        <v>1</v>
      </c>
      <c r="M18" s="1" t="s">
        <v>189</v>
      </c>
    </row>
    <row r="19" spans="1:13" ht="14.15" x14ac:dyDescent="0.35">
      <c r="A19" s="338">
        <v>10</v>
      </c>
      <c r="B19" s="142" t="s">
        <v>12</v>
      </c>
      <c r="C19" s="626">
        <v>209</v>
      </c>
      <c r="D19" s="627">
        <v>193</v>
      </c>
      <c r="E19" s="675">
        <f t="shared" si="0"/>
        <v>0.92344497607655507</v>
      </c>
      <c r="F19" s="626">
        <v>56</v>
      </c>
      <c r="G19" s="627">
        <v>52</v>
      </c>
      <c r="H19" s="672">
        <f t="shared" si="1"/>
        <v>0.9285714285714286</v>
      </c>
    </row>
    <row r="20" spans="1:13" ht="14.15" x14ac:dyDescent="0.35">
      <c r="A20" s="338">
        <v>11</v>
      </c>
      <c r="B20" s="142" t="s">
        <v>13</v>
      </c>
      <c r="C20" s="626">
        <v>242</v>
      </c>
      <c r="D20" s="627">
        <v>234</v>
      </c>
      <c r="E20" s="675">
        <f t="shared" si="0"/>
        <v>0.96694214876033058</v>
      </c>
      <c r="F20" s="626">
        <v>49</v>
      </c>
      <c r="G20" s="627">
        <v>49</v>
      </c>
      <c r="H20" s="672">
        <f t="shared" si="1"/>
        <v>1</v>
      </c>
    </row>
    <row r="21" spans="1:13" ht="14.15" x14ac:dyDescent="0.35">
      <c r="A21" s="338">
        <v>12</v>
      </c>
      <c r="B21" s="142" t="s">
        <v>14</v>
      </c>
      <c r="C21" s="626">
        <v>276</v>
      </c>
      <c r="D21" s="627">
        <v>248</v>
      </c>
      <c r="E21" s="675">
        <f t="shared" si="0"/>
        <v>0.89855072463768115</v>
      </c>
      <c r="F21" s="626">
        <v>84</v>
      </c>
      <c r="G21" s="627">
        <v>82</v>
      </c>
      <c r="H21" s="672">
        <f t="shared" si="1"/>
        <v>0.97619047619047616</v>
      </c>
    </row>
    <row r="22" spans="1:13" ht="14.15" x14ac:dyDescent="0.35">
      <c r="A22" s="338">
        <v>13</v>
      </c>
      <c r="B22" s="142" t="s">
        <v>15</v>
      </c>
      <c r="C22" s="626">
        <v>246</v>
      </c>
      <c r="D22" s="627">
        <v>241</v>
      </c>
      <c r="E22" s="675">
        <f t="shared" si="0"/>
        <v>0.97967479674796742</v>
      </c>
      <c r="F22" s="626">
        <v>73</v>
      </c>
      <c r="G22" s="627">
        <v>73</v>
      </c>
      <c r="H22" s="672">
        <f t="shared" si="1"/>
        <v>1</v>
      </c>
    </row>
    <row r="23" spans="1:13" ht="14.15" x14ac:dyDescent="0.35">
      <c r="A23" s="338">
        <v>14</v>
      </c>
      <c r="B23" s="142" t="s">
        <v>16</v>
      </c>
      <c r="C23" s="626">
        <v>167</v>
      </c>
      <c r="D23" s="627">
        <v>158</v>
      </c>
      <c r="E23" s="675">
        <f t="shared" si="0"/>
        <v>0.94610778443113774</v>
      </c>
      <c r="F23" s="626">
        <v>44</v>
      </c>
      <c r="G23" s="627">
        <v>44</v>
      </c>
      <c r="H23" s="672">
        <f t="shared" si="1"/>
        <v>1</v>
      </c>
    </row>
    <row r="24" spans="1:13" ht="13.95" customHeight="1" thickBot="1" x14ac:dyDescent="0.4">
      <c r="A24" s="341">
        <v>15</v>
      </c>
      <c r="B24" s="342" t="s">
        <v>17</v>
      </c>
      <c r="C24" s="628">
        <v>327</v>
      </c>
      <c r="D24" s="629">
        <v>280</v>
      </c>
      <c r="E24" s="676">
        <f t="shared" si="0"/>
        <v>0.85626911314984711</v>
      </c>
      <c r="F24" s="628">
        <v>78</v>
      </c>
      <c r="G24" s="629">
        <v>78</v>
      </c>
      <c r="H24" s="673">
        <f t="shared" si="1"/>
        <v>1</v>
      </c>
    </row>
    <row r="25" spans="1:13" s="150" customFormat="1" ht="14.15" x14ac:dyDescent="0.35">
      <c r="A25" s="294"/>
      <c r="B25" s="362" t="s">
        <v>229</v>
      </c>
      <c r="C25" s="674">
        <f>SUM(C10:C24)</f>
        <v>2920</v>
      </c>
      <c r="D25" s="452">
        <f>SUM(D10:D24)</f>
        <v>2767</v>
      </c>
      <c r="E25" s="393">
        <f t="shared" ref="E25" si="2">D25/C25</f>
        <v>0.94760273972602738</v>
      </c>
      <c r="F25" s="677">
        <f>SUM(F10:F24)</f>
        <v>732</v>
      </c>
      <c r="G25" s="678">
        <f>SUM(G10:G24)</f>
        <v>724</v>
      </c>
      <c r="H25" s="393">
        <f t="shared" ref="H25" si="3">G25/F25</f>
        <v>0.98907103825136611</v>
      </c>
    </row>
    <row r="26" spans="1:13" s="179" customFormat="1" ht="14.15" x14ac:dyDescent="0.35">
      <c r="A26" s="267"/>
      <c r="B26" s="297" t="s">
        <v>204</v>
      </c>
      <c r="C26" s="300">
        <v>3135</v>
      </c>
      <c r="D26" s="389">
        <v>2873</v>
      </c>
      <c r="E26" s="302">
        <v>0.91642743221690592</v>
      </c>
      <c r="F26" s="299">
        <v>731</v>
      </c>
      <c r="G26" s="301">
        <v>720</v>
      </c>
      <c r="H26" s="302">
        <v>0.98495212038303692</v>
      </c>
    </row>
    <row r="27" spans="1:13" s="179" customFormat="1" ht="14.15" x14ac:dyDescent="0.35">
      <c r="A27" s="267"/>
      <c r="B27" s="297" t="s">
        <v>199</v>
      </c>
      <c r="C27" s="300">
        <v>3162</v>
      </c>
      <c r="D27" s="389">
        <v>2957</v>
      </c>
      <c r="E27" s="302">
        <v>0.93516761543327009</v>
      </c>
      <c r="F27" s="299">
        <v>719</v>
      </c>
      <c r="G27" s="301">
        <v>709</v>
      </c>
      <c r="H27" s="302">
        <v>0.98609179415855353</v>
      </c>
    </row>
    <row r="28" spans="1:13" s="179" customFormat="1" ht="14.15" x14ac:dyDescent="0.35">
      <c r="A28" s="267"/>
      <c r="B28" s="297" t="s">
        <v>191</v>
      </c>
      <c r="C28" s="300">
        <v>3116</v>
      </c>
      <c r="D28" s="389">
        <v>2915</v>
      </c>
      <c r="E28" s="302">
        <v>0.93549422336328625</v>
      </c>
      <c r="F28" s="299">
        <v>719</v>
      </c>
      <c r="G28" s="301">
        <v>713</v>
      </c>
      <c r="H28" s="302">
        <v>0.99165507649513218</v>
      </c>
    </row>
    <row r="29" spans="1:13" s="150" customFormat="1" ht="14.15" x14ac:dyDescent="0.35">
      <c r="A29" s="267"/>
      <c r="B29" s="297" t="s">
        <v>188</v>
      </c>
      <c r="C29" s="300">
        <v>2960</v>
      </c>
      <c r="D29" s="389">
        <v>2789</v>
      </c>
      <c r="E29" s="302">
        <v>0.94222972972972974</v>
      </c>
      <c r="F29" s="299">
        <v>742</v>
      </c>
      <c r="G29" s="301">
        <v>738</v>
      </c>
      <c r="H29" s="302">
        <v>0.99460916442048519</v>
      </c>
    </row>
    <row r="30" spans="1:13" s="150" customFormat="1" ht="14.15" x14ac:dyDescent="0.35">
      <c r="A30" s="267"/>
      <c r="B30" s="297" t="s">
        <v>154</v>
      </c>
      <c r="C30" s="300">
        <v>2894</v>
      </c>
      <c r="D30" s="389">
        <v>2702</v>
      </c>
      <c r="E30" s="302">
        <v>0.93365583966827925</v>
      </c>
      <c r="F30" s="299">
        <v>729</v>
      </c>
      <c r="G30" s="301">
        <v>712</v>
      </c>
      <c r="H30" s="302">
        <v>0.97668038408779145</v>
      </c>
    </row>
    <row r="31" spans="1:13" s="150" customFormat="1" ht="14.6" thickBot="1" x14ac:dyDescent="0.4">
      <c r="A31" s="318"/>
      <c r="B31" s="319" t="s">
        <v>216</v>
      </c>
      <c r="C31" s="320">
        <v>3076</v>
      </c>
      <c r="D31" s="390">
        <v>2871</v>
      </c>
      <c r="E31" s="322">
        <v>0.93335500650195058</v>
      </c>
      <c r="F31" s="323">
        <v>708</v>
      </c>
      <c r="G31" s="321">
        <v>697</v>
      </c>
      <c r="H31" s="322">
        <v>0.9844632768361582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Z147"/>
  <sheetViews>
    <sheetView showGridLines="0" topLeftCell="L28" zoomScaleNormal="100" workbookViewId="0">
      <selection activeCell="AB44" sqref="AB44"/>
    </sheetView>
  </sheetViews>
  <sheetFormatPr baseColWidth="10" defaultColWidth="11.4609375" defaultRowHeight="14.15" x14ac:dyDescent="0.35"/>
  <cols>
    <col min="1" max="1" width="4.84375" style="180" customWidth="1"/>
    <col min="2" max="2" width="25.07421875" style="179" customWidth="1"/>
    <col min="3" max="3" width="7.69140625" style="179" customWidth="1"/>
    <col min="4" max="4" width="10.69140625" style="179" customWidth="1"/>
    <col min="5" max="5" width="7.4609375" style="179" hidden="1" customWidth="1"/>
    <col min="6" max="6" width="7.53515625" style="179" customWidth="1"/>
    <col min="7" max="7" width="7.4609375" style="179" hidden="1" customWidth="1"/>
    <col min="8" max="8" width="7.53515625" style="180" hidden="1" customWidth="1"/>
    <col min="9" max="9" width="9.07421875" style="179" bestFit="1" customWidth="1"/>
    <col min="10" max="10" width="7.3046875" style="179" hidden="1" customWidth="1"/>
    <col min="11" max="11" width="7.3046875" style="180" hidden="1" customWidth="1"/>
    <col min="12" max="12" width="7.3046875" style="180" customWidth="1"/>
    <col min="13" max="13" width="8.53515625" style="179" customWidth="1"/>
    <col min="14" max="14" width="7.53515625" style="179" hidden="1" customWidth="1"/>
    <col min="15" max="15" width="5.53515625" style="180" hidden="1" customWidth="1"/>
    <col min="16" max="16" width="7.07421875" style="179" customWidth="1"/>
    <col min="17" max="17" width="7.07421875" style="179" hidden="1" customWidth="1"/>
    <col min="18" max="18" width="5.3046875" style="180" hidden="1" customWidth="1"/>
    <col min="19" max="21" width="9" style="180" customWidth="1"/>
    <col min="22" max="22" width="7.53515625" style="179" customWidth="1"/>
    <col min="23" max="23" width="4.84375" style="180" customWidth="1"/>
    <col min="24" max="24" width="21.84375" style="179" customWidth="1"/>
    <col min="25" max="25" width="7.53515625" style="179" customWidth="1"/>
    <col min="26" max="26" width="9.69140625" style="179" customWidth="1"/>
    <col min="27" max="27" width="8" style="179" hidden="1" customWidth="1"/>
    <col min="28" max="28" width="7" style="179" customWidth="1"/>
    <col min="29" max="29" width="7.84375" style="179" hidden="1" customWidth="1"/>
    <col min="30" max="30" width="9.53515625" style="179" customWidth="1"/>
    <col min="31" max="31" width="8.84375" style="179" bestFit="1" customWidth="1"/>
    <col min="32" max="32" width="7.84375" style="179" hidden="1" customWidth="1"/>
    <col min="33" max="33" width="10.07421875" style="179" customWidth="1"/>
    <col min="34" max="34" width="5.69140625" style="179" customWidth="1"/>
    <col min="35" max="35" width="8.07421875" style="179" customWidth="1"/>
    <col min="36" max="36" width="7.53515625" style="179" customWidth="1"/>
    <col min="37" max="37" width="7.84375" style="179" hidden="1" customWidth="1"/>
    <col min="38" max="38" width="10.07421875" style="179" customWidth="1"/>
    <col min="39" max="39" width="7.07421875" style="179" customWidth="1"/>
    <col min="40" max="40" width="7.84375" style="179" hidden="1" customWidth="1"/>
    <col min="41" max="41" width="8.69140625" style="179" customWidth="1"/>
    <col min="42" max="42" width="11.4609375" style="179" customWidth="1"/>
    <col min="43" max="16384" width="11.4609375" style="179"/>
  </cols>
  <sheetData>
    <row r="1" spans="1:24" x14ac:dyDescent="0.35">
      <c r="A1" s="177" t="s">
        <v>80</v>
      </c>
      <c r="B1" s="178"/>
    </row>
    <row r="2" spans="1:24" x14ac:dyDescent="0.35">
      <c r="A2" s="181" t="s">
        <v>0</v>
      </c>
      <c r="W2" s="181"/>
    </row>
    <row r="4" spans="1:24" x14ac:dyDescent="0.35">
      <c r="A4" s="182" t="s">
        <v>127</v>
      </c>
      <c r="B4" s="183"/>
      <c r="C4" s="183"/>
      <c r="D4" s="183"/>
      <c r="E4" s="183"/>
      <c r="F4" s="183"/>
      <c r="G4" s="183"/>
      <c r="H4" s="184"/>
      <c r="I4" s="183"/>
      <c r="J4" s="183"/>
      <c r="K4" s="184"/>
      <c r="L4" s="184"/>
      <c r="W4" s="181"/>
    </row>
    <row r="5" spans="1:24" x14ac:dyDescent="0.35">
      <c r="A5" s="179" t="s">
        <v>141</v>
      </c>
      <c r="W5" s="181"/>
    </row>
    <row r="6" spans="1:24" x14ac:dyDescent="0.35">
      <c r="A6" s="181" t="s">
        <v>142</v>
      </c>
      <c r="W6" s="181"/>
    </row>
    <row r="7" spans="1:24" x14ac:dyDescent="0.35">
      <c r="A7" s="181" t="s">
        <v>143</v>
      </c>
      <c r="W7" s="181"/>
    </row>
    <row r="8" spans="1:24" x14ac:dyDescent="0.35">
      <c r="A8" s="181" t="s">
        <v>144</v>
      </c>
      <c r="W8" s="181"/>
    </row>
    <row r="9" spans="1:24" x14ac:dyDescent="0.35">
      <c r="A9" s="181"/>
      <c r="W9" s="181"/>
    </row>
    <row r="10" spans="1:24" x14ac:dyDescent="0.35">
      <c r="A10" s="181" t="s">
        <v>128</v>
      </c>
      <c r="W10" s="181"/>
    </row>
    <row r="11" spans="1:24" x14ac:dyDescent="0.35">
      <c r="W11" s="181"/>
    </row>
    <row r="12" spans="1:24" x14ac:dyDescent="0.35">
      <c r="A12" s="181"/>
      <c r="W12" s="181"/>
      <c r="X12" s="179" t="s">
        <v>77</v>
      </c>
    </row>
    <row r="13" spans="1:24" x14ac:dyDescent="0.35">
      <c r="A13" s="181"/>
      <c r="W13" s="181"/>
    </row>
    <row r="14" spans="1:24" x14ac:dyDescent="0.35">
      <c r="A14" s="181"/>
      <c r="W14" s="181"/>
    </row>
    <row r="15" spans="1:24" x14ac:dyDescent="0.35">
      <c r="A15" s="181"/>
      <c r="W15" s="181"/>
    </row>
    <row r="16" spans="1:24" x14ac:dyDescent="0.35">
      <c r="A16" s="181"/>
      <c r="W16" s="181"/>
    </row>
    <row r="18" spans="1:45" x14ac:dyDescent="0.35">
      <c r="AQ18" s="179" t="s">
        <v>156</v>
      </c>
    </row>
    <row r="19" spans="1:45" s="185" customFormat="1" ht="33" customHeight="1" thickBot="1" x14ac:dyDescent="0.4">
      <c r="A19" s="724" t="s">
        <v>173</v>
      </c>
      <c r="B19" s="724"/>
      <c r="C19" s="724"/>
      <c r="D19" s="724"/>
      <c r="E19" s="724"/>
      <c r="F19" s="724"/>
      <c r="G19" s="724"/>
      <c r="H19" s="724"/>
      <c r="I19" s="724"/>
      <c r="J19" s="724"/>
      <c r="K19" s="724"/>
      <c r="L19" s="724"/>
      <c r="M19" s="724"/>
      <c r="N19" s="724"/>
      <c r="O19" s="724"/>
      <c r="P19" s="724"/>
      <c r="W19" s="149" t="s">
        <v>174</v>
      </c>
      <c r="AQ19" s="185" t="s">
        <v>200</v>
      </c>
    </row>
    <row r="20" spans="1:45" s="185" customFormat="1" ht="125.25" customHeight="1" thickBot="1" x14ac:dyDescent="0.4">
      <c r="A20" s="328" t="s">
        <v>1</v>
      </c>
      <c r="B20" s="329" t="s">
        <v>2</v>
      </c>
      <c r="C20" s="330" t="s">
        <v>129</v>
      </c>
      <c r="D20" s="331" t="s">
        <v>155</v>
      </c>
      <c r="E20" s="332" t="s">
        <v>130</v>
      </c>
      <c r="F20" s="331" t="s">
        <v>131</v>
      </c>
      <c r="G20" s="333" t="s">
        <v>130</v>
      </c>
      <c r="H20" s="332" t="s">
        <v>132</v>
      </c>
      <c r="I20" s="188" t="s">
        <v>145</v>
      </c>
      <c r="J20" s="334" t="s">
        <v>130</v>
      </c>
      <c r="K20" s="332" t="s">
        <v>133</v>
      </c>
      <c r="L20" s="335" t="s">
        <v>146</v>
      </c>
      <c r="M20" s="331" t="s">
        <v>134</v>
      </c>
      <c r="N20" s="333" t="s">
        <v>130</v>
      </c>
      <c r="O20" s="332" t="s">
        <v>135</v>
      </c>
      <c r="P20" s="336" t="s">
        <v>136</v>
      </c>
      <c r="Q20" s="189" t="s">
        <v>130</v>
      </c>
      <c r="R20" s="137" t="s">
        <v>137</v>
      </c>
      <c r="T20" s="185" t="s">
        <v>138</v>
      </c>
      <c r="W20" s="134" t="s">
        <v>1</v>
      </c>
      <c r="X20" s="135" t="s">
        <v>2</v>
      </c>
      <c r="Y20" s="186" t="s">
        <v>129</v>
      </c>
      <c r="Z20" s="136" t="s">
        <v>155</v>
      </c>
      <c r="AA20" s="137" t="s">
        <v>130</v>
      </c>
      <c r="AB20" s="136" t="s">
        <v>131</v>
      </c>
      <c r="AC20" s="187" t="s">
        <v>130</v>
      </c>
      <c r="AD20" s="137" t="s">
        <v>132</v>
      </c>
      <c r="AE20" s="188" t="s">
        <v>145</v>
      </c>
      <c r="AF20" s="187" t="s">
        <v>130</v>
      </c>
      <c r="AG20" s="191" t="s">
        <v>147</v>
      </c>
      <c r="AH20" s="188" t="s">
        <v>146</v>
      </c>
      <c r="AI20" s="190" t="s">
        <v>148</v>
      </c>
      <c r="AJ20" s="136" t="s">
        <v>134</v>
      </c>
      <c r="AK20" s="187" t="s">
        <v>130</v>
      </c>
      <c r="AL20" s="137" t="s">
        <v>135</v>
      </c>
      <c r="AM20" s="136" t="s">
        <v>136</v>
      </c>
      <c r="AN20" s="187" t="s">
        <v>130</v>
      </c>
      <c r="AO20" s="137" t="s">
        <v>137</v>
      </c>
      <c r="AQ20" s="186" t="s">
        <v>31</v>
      </c>
      <c r="AR20" s="185" t="s">
        <v>139</v>
      </c>
    </row>
    <row r="21" spans="1:45" ht="14.6" thickBot="1" x14ac:dyDescent="0.4">
      <c r="A21" s="337">
        <v>1</v>
      </c>
      <c r="B21" s="139" t="s">
        <v>3</v>
      </c>
      <c r="C21" s="520">
        <f t="shared" ref="C21:P21" si="0">C47+C73+C100+C126</f>
        <v>375</v>
      </c>
      <c r="D21" s="521">
        <f t="shared" si="0"/>
        <v>221</v>
      </c>
      <c r="E21" s="521" t="e">
        <f t="shared" si="0"/>
        <v>#REF!</v>
      </c>
      <c r="F21" s="521">
        <f t="shared" si="0"/>
        <v>103</v>
      </c>
      <c r="G21" s="521" t="e">
        <f t="shared" si="0"/>
        <v>#REF!</v>
      </c>
      <c r="H21" s="521" t="e">
        <f t="shared" si="0"/>
        <v>#REF!</v>
      </c>
      <c r="I21" s="521">
        <f t="shared" si="0"/>
        <v>9</v>
      </c>
      <c r="J21" s="521" t="e">
        <f t="shared" si="0"/>
        <v>#REF!</v>
      </c>
      <c r="K21" s="521" t="e">
        <f t="shared" si="0"/>
        <v>#REF!</v>
      </c>
      <c r="L21" s="521">
        <f t="shared" si="0"/>
        <v>11</v>
      </c>
      <c r="M21" s="521">
        <f t="shared" si="0"/>
        <v>12</v>
      </c>
      <c r="N21" s="521" t="e">
        <f t="shared" si="0"/>
        <v>#REF!</v>
      </c>
      <c r="O21" s="521" t="e">
        <f t="shared" si="0"/>
        <v>#REF!</v>
      </c>
      <c r="P21" s="522">
        <f t="shared" si="0"/>
        <v>19</v>
      </c>
      <c r="Q21" s="193" t="e">
        <v>#REF!</v>
      </c>
      <c r="R21" s="194" t="e">
        <v>#REF!</v>
      </c>
      <c r="W21" s="138">
        <v>1</v>
      </c>
      <c r="X21" s="139" t="s">
        <v>3</v>
      </c>
      <c r="Y21" s="624">
        <v>599</v>
      </c>
      <c r="Z21" s="689">
        <v>429</v>
      </c>
      <c r="AA21" s="454" t="e">
        <v>#REF!</v>
      </c>
      <c r="AB21" s="689">
        <v>123</v>
      </c>
      <c r="AC21" s="313"/>
      <c r="AD21" s="689">
        <v>40087</v>
      </c>
      <c r="AE21" s="689">
        <v>11</v>
      </c>
      <c r="AF21" s="140"/>
      <c r="AG21" s="689">
        <v>3344</v>
      </c>
      <c r="AH21" s="689">
        <v>27</v>
      </c>
      <c r="AI21" s="689">
        <v>3857</v>
      </c>
      <c r="AJ21" s="689">
        <v>25</v>
      </c>
      <c r="AK21" s="140"/>
      <c r="AL21" s="689">
        <v>4534</v>
      </c>
      <c r="AM21" s="689">
        <v>30</v>
      </c>
      <c r="AN21" s="140"/>
      <c r="AO21" s="625">
        <v>6484</v>
      </c>
      <c r="AQ21" s="192">
        <f>Z21+AB21+AE21+AH21+AJ21+AM21</f>
        <v>645</v>
      </c>
      <c r="AR21" s="179">
        <f>Y21-AQ21</f>
        <v>-46</v>
      </c>
    </row>
    <row r="22" spans="1:45" ht="14.6" thickBot="1" x14ac:dyDescent="0.4">
      <c r="A22" s="338">
        <v>2</v>
      </c>
      <c r="B22" s="142" t="s">
        <v>4</v>
      </c>
      <c r="C22" s="523">
        <f t="shared" ref="C22:P22" si="1">C48+C74+C101+C127</f>
        <v>299</v>
      </c>
      <c r="D22" s="524">
        <f t="shared" si="1"/>
        <v>195</v>
      </c>
      <c r="E22" s="524" t="e">
        <f t="shared" si="1"/>
        <v>#REF!</v>
      </c>
      <c r="F22" s="524">
        <f t="shared" si="1"/>
        <v>63</v>
      </c>
      <c r="G22" s="524" t="e">
        <f t="shared" si="1"/>
        <v>#REF!</v>
      </c>
      <c r="H22" s="524" t="e">
        <f t="shared" si="1"/>
        <v>#REF!</v>
      </c>
      <c r="I22" s="524">
        <f t="shared" si="1"/>
        <v>9</v>
      </c>
      <c r="J22" s="524" t="e">
        <f t="shared" si="1"/>
        <v>#REF!</v>
      </c>
      <c r="K22" s="524" t="e">
        <f t="shared" si="1"/>
        <v>#REF!</v>
      </c>
      <c r="L22" s="524">
        <f t="shared" si="1"/>
        <v>5</v>
      </c>
      <c r="M22" s="524">
        <f t="shared" si="1"/>
        <v>11</v>
      </c>
      <c r="N22" s="524" t="e">
        <f t="shared" si="1"/>
        <v>#REF!</v>
      </c>
      <c r="O22" s="524" t="e">
        <f t="shared" si="1"/>
        <v>#REF!</v>
      </c>
      <c r="P22" s="525">
        <f t="shared" si="1"/>
        <v>15</v>
      </c>
      <c r="Q22" s="196" t="e">
        <v>#REF!</v>
      </c>
      <c r="R22" s="197" t="e">
        <v>#REF!</v>
      </c>
      <c r="W22" s="141">
        <v>2</v>
      </c>
      <c r="X22" s="142" t="s">
        <v>4</v>
      </c>
      <c r="Y22" s="626">
        <v>459</v>
      </c>
      <c r="Z22" s="631">
        <v>352</v>
      </c>
      <c r="AA22" s="299" t="e">
        <v>#REF!</v>
      </c>
      <c r="AB22" s="631">
        <v>77</v>
      </c>
      <c r="AC22" s="415"/>
      <c r="AD22" s="631">
        <v>24436</v>
      </c>
      <c r="AE22" s="631">
        <v>9</v>
      </c>
      <c r="AF22" s="144"/>
      <c r="AG22" s="631">
        <v>3073</v>
      </c>
      <c r="AH22" s="631">
        <v>10</v>
      </c>
      <c r="AI22" s="631">
        <v>2363</v>
      </c>
      <c r="AJ22" s="631">
        <v>19</v>
      </c>
      <c r="AK22" s="144"/>
      <c r="AL22" s="631">
        <v>3833</v>
      </c>
      <c r="AM22" s="631">
        <v>26</v>
      </c>
      <c r="AN22" s="144"/>
      <c r="AO22" s="627">
        <v>5388</v>
      </c>
      <c r="AQ22" s="192">
        <f t="shared" ref="AQ22:AQ35" si="2">Z22+AB22+AE22+AH22+AJ22+AM22</f>
        <v>493</v>
      </c>
      <c r="AR22" s="179">
        <f t="shared" ref="AR22:AR35" si="3">Y22-AQ22</f>
        <v>-34</v>
      </c>
    </row>
    <row r="23" spans="1:45" ht="14.6" thickBot="1" x14ac:dyDescent="0.4">
      <c r="A23" s="338">
        <v>3</v>
      </c>
      <c r="B23" s="142" t="s">
        <v>5</v>
      </c>
      <c r="C23" s="523">
        <f t="shared" ref="C23:P23" si="4">C49+C75+C102+C128</f>
        <v>187</v>
      </c>
      <c r="D23" s="524">
        <f t="shared" si="4"/>
        <v>82</v>
      </c>
      <c r="E23" s="524" t="e">
        <f t="shared" si="4"/>
        <v>#REF!</v>
      </c>
      <c r="F23" s="524">
        <f t="shared" si="4"/>
        <v>72</v>
      </c>
      <c r="G23" s="524" t="e">
        <f t="shared" si="4"/>
        <v>#REF!</v>
      </c>
      <c r="H23" s="524" t="e">
        <f t="shared" si="4"/>
        <v>#REF!</v>
      </c>
      <c r="I23" s="524">
        <f t="shared" si="4"/>
        <v>4</v>
      </c>
      <c r="J23" s="524" t="e">
        <f t="shared" si="4"/>
        <v>#REF!</v>
      </c>
      <c r="K23" s="524" t="e">
        <f t="shared" si="4"/>
        <v>#REF!</v>
      </c>
      <c r="L23" s="524">
        <f t="shared" si="4"/>
        <v>3</v>
      </c>
      <c r="M23" s="524">
        <f t="shared" si="4"/>
        <v>8</v>
      </c>
      <c r="N23" s="524" t="e">
        <f t="shared" si="4"/>
        <v>#REF!</v>
      </c>
      <c r="O23" s="524" t="e">
        <f t="shared" si="4"/>
        <v>#REF!</v>
      </c>
      <c r="P23" s="525">
        <f t="shared" si="4"/>
        <v>18</v>
      </c>
      <c r="Q23" s="196" t="e">
        <v>#REF!</v>
      </c>
      <c r="R23" s="197" t="e">
        <v>#REF!</v>
      </c>
      <c r="W23" s="141">
        <v>3</v>
      </c>
      <c r="X23" s="142" t="s">
        <v>5</v>
      </c>
      <c r="Y23" s="626">
        <v>280</v>
      </c>
      <c r="Z23" s="631">
        <v>172</v>
      </c>
      <c r="AA23" s="299" t="e">
        <v>#REF!</v>
      </c>
      <c r="AB23" s="631">
        <v>81</v>
      </c>
      <c r="AC23" s="415"/>
      <c r="AD23" s="631">
        <v>26184</v>
      </c>
      <c r="AE23" s="631">
        <v>7</v>
      </c>
      <c r="AF23" s="144"/>
      <c r="AG23" s="631">
        <v>2090</v>
      </c>
      <c r="AH23" s="631">
        <v>7</v>
      </c>
      <c r="AI23" s="631">
        <v>1250</v>
      </c>
      <c r="AJ23" s="631">
        <v>10</v>
      </c>
      <c r="AK23" s="144"/>
      <c r="AL23" s="631">
        <v>2185</v>
      </c>
      <c r="AM23" s="631">
        <v>26</v>
      </c>
      <c r="AN23" s="144"/>
      <c r="AO23" s="627">
        <v>7546</v>
      </c>
      <c r="AQ23" s="192">
        <f t="shared" si="2"/>
        <v>303</v>
      </c>
      <c r="AR23" s="179">
        <f t="shared" si="3"/>
        <v>-23</v>
      </c>
    </row>
    <row r="24" spans="1:45" ht="15.75" customHeight="1" thickBot="1" x14ac:dyDescent="0.4">
      <c r="A24" s="338">
        <v>4</v>
      </c>
      <c r="B24" s="142" t="s">
        <v>6</v>
      </c>
      <c r="C24" s="523">
        <f t="shared" ref="C24:P24" si="5">C50+C76+C103+C129</f>
        <v>111</v>
      </c>
      <c r="D24" s="524">
        <f t="shared" si="5"/>
        <v>51</v>
      </c>
      <c r="E24" s="524" t="e">
        <f t="shared" si="5"/>
        <v>#REF!</v>
      </c>
      <c r="F24" s="524">
        <f t="shared" si="5"/>
        <v>34</v>
      </c>
      <c r="G24" s="524" t="e">
        <f t="shared" si="5"/>
        <v>#REF!</v>
      </c>
      <c r="H24" s="524" t="e">
        <f t="shared" si="5"/>
        <v>#REF!</v>
      </c>
      <c r="I24" s="524">
        <f t="shared" si="5"/>
        <v>0</v>
      </c>
      <c r="J24" s="524" t="e">
        <f t="shared" si="5"/>
        <v>#REF!</v>
      </c>
      <c r="K24" s="524" t="e">
        <f t="shared" si="5"/>
        <v>#REF!</v>
      </c>
      <c r="L24" s="524">
        <f t="shared" si="5"/>
        <v>2</v>
      </c>
      <c r="M24" s="524">
        <f t="shared" si="5"/>
        <v>9</v>
      </c>
      <c r="N24" s="524" t="e">
        <f t="shared" si="5"/>
        <v>#REF!</v>
      </c>
      <c r="O24" s="524" t="e">
        <f t="shared" si="5"/>
        <v>#REF!</v>
      </c>
      <c r="P24" s="525">
        <f t="shared" si="5"/>
        <v>15</v>
      </c>
      <c r="Q24" s="196" t="e">
        <v>#REF!</v>
      </c>
      <c r="R24" s="197" t="e">
        <v>#REF!</v>
      </c>
      <c r="W24" s="141">
        <v>4</v>
      </c>
      <c r="X24" s="142" t="s">
        <v>6</v>
      </c>
      <c r="Y24" s="626">
        <v>167</v>
      </c>
      <c r="Z24" s="631">
        <v>96</v>
      </c>
      <c r="AA24" s="299" t="e">
        <v>#REF!</v>
      </c>
      <c r="AB24" s="631">
        <v>38</v>
      </c>
      <c r="AC24" s="415"/>
      <c r="AD24" s="631">
        <v>12409</v>
      </c>
      <c r="AE24" s="631">
        <v>0</v>
      </c>
      <c r="AF24" s="144"/>
      <c r="AG24" s="631">
        <v>0</v>
      </c>
      <c r="AH24" s="631">
        <v>4</v>
      </c>
      <c r="AI24" s="631">
        <v>455</v>
      </c>
      <c r="AJ24" s="631">
        <v>13</v>
      </c>
      <c r="AK24" s="144"/>
      <c r="AL24" s="631">
        <v>1575</v>
      </c>
      <c r="AM24" s="631">
        <v>18</v>
      </c>
      <c r="AN24" s="144"/>
      <c r="AO24" s="627">
        <v>5811</v>
      </c>
      <c r="AQ24" s="192">
        <f t="shared" si="2"/>
        <v>169</v>
      </c>
      <c r="AR24" s="179">
        <f t="shared" si="3"/>
        <v>-2</v>
      </c>
    </row>
    <row r="25" spans="1:45" ht="14.6" thickBot="1" x14ac:dyDescent="0.4">
      <c r="A25" s="338">
        <v>5</v>
      </c>
      <c r="B25" s="142" t="s">
        <v>7</v>
      </c>
      <c r="C25" s="523">
        <f t="shared" ref="C25:P25" si="6">C51+C77+C104+C130</f>
        <v>190</v>
      </c>
      <c r="D25" s="524">
        <f t="shared" si="6"/>
        <v>123</v>
      </c>
      <c r="E25" s="524" t="e">
        <f t="shared" si="6"/>
        <v>#REF!</v>
      </c>
      <c r="F25" s="524">
        <f t="shared" si="6"/>
        <v>29</v>
      </c>
      <c r="G25" s="524" t="e">
        <f t="shared" si="6"/>
        <v>#REF!</v>
      </c>
      <c r="H25" s="524" t="e">
        <f t="shared" si="6"/>
        <v>#REF!</v>
      </c>
      <c r="I25" s="524">
        <f t="shared" si="6"/>
        <v>5</v>
      </c>
      <c r="J25" s="524" t="e">
        <f t="shared" si="6"/>
        <v>#REF!</v>
      </c>
      <c r="K25" s="524" t="e">
        <f t="shared" si="6"/>
        <v>#REF!</v>
      </c>
      <c r="L25" s="524">
        <f t="shared" si="6"/>
        <v>3</v>
      </c>
      <c r="M25" s="524">
        <f t="shared" si="6"/>
        <v>6</v>
      </c>
      <c r="N25" s="524" t="e">
        <f t="shared" si="6"/>
        <v>#REF!</v>
      </c>
      <c r="O25" s="524" t="e">
        <f t="shared" si="6"/>
        <v>#REF!</v>
      </c>
      <c r="P25" s="525">
        <f t="shared" si="6"/>
        <v>24</v>
      </c>
      <c r="Q25" s="198" t="e">
        <v>#REF!</v>
      </c>
      <c r="R25" s="199" t="e">
        <v>#REF!</v>
      </c>
      <c r="W25" s="141">
        <v>5</v>
      </c>
      <c r="X25" s="142" t="s">
        <v>7</v>
      </c>
      <c r="Y25" s="626">
        <v>270</v>
      </c>
      <c r="Z25" s="631">
        <v>206</v>
      </c>
      <c r="AA25" s="299" t="e">
        <v>#REF!</v>
      </c>
      <c r="AB25" s="631">
        <v>33</v>
      </c>
      <c r="AC25" s="415"/>
      <c r="AD25" s="631">
        <v>10071</v>
      </c>
      <c r="AE25" s="631">
        <v>6</v>
      </c>
      <c r="AF25" s="144"/>
      <c r="AG25" s="631">
        <v>1696</v>
      </c>
      <c r="AH25" s="631">
        <v>12</v>
      </c>
      <c r="AI25" s="631">
        <v>1666</v>
      </c>
      <c r="AJ25" s="631">
        <v>14</v>
      </c>
      <c r="AK25" s="144"/>
      <c r="AL25" s="631">
        <v>1977</v>
      </c>
      <c r="AM25" s="631">
        <v>28</v>
      </c>
      <c r="AN25" s="144"/>
      <c r="AO25" s="627">
        <v>8721</v>
      </c>
      <c r="AQ25" s="192">
        <f t="shared" si="2"/>
        <v>299</v>
      </c>
      <c r="AR25" s="179">
        <f t="shared" si="3"/>
        <v>-29</v>
      </c>
    </row>
    <row r="26" spans="1:45" ht="14.6" thickBot="1" x14ac:dyDescent="0.4">
      <c r="A26" s="338">
        <v>6</v>
      </c>
      <c r="B26" s="142" t="s">
        <v>8</v>
      </c>
      <c r="C26" s="523">
        <f t="shared" ref="C26:P26" si="7">C52+C78+C105+C131</f>
        <v>155</v>
      </c>
      <c r="D26" s="524">
        <f t="shared" si="7"/>
        <v>139</v>
      </c>
      <c r="E26" s="524" t="e">
        <f t="shared" si="7"/>
        <v>#REF!</v>
      </c>
      <c r="F26" s="524">
        <f t="shared" si="7"/>
        <v>11</v>
      </c>
      <c r="G26" s="524" t="e">
        <f t="shared" si="7"/>
        <v>#REF!</v>
      </c>
      <c r="H26" s="524" t="e">
        <f t="shared" si="7"/>
        <v>#REF!</v>
      </c>
      <c r="I26" s="524">
        <f t="shared" si="7"/>
        <v>1</v>
      </c>
      <c r="J26" s="524" t="e">
        <f t="shared" si="7"/>
        <v>#REF!</v>
      </c>
      <c r="K26" s="524" t="e">
        <f t="shared" si="7"/>
        <v>#REF!</v>
      </c>
      <c r="L26" s="524">
        <f t="shared" si="7"/>
        <v>2</v>
      </c>
      <c r="M26" s="524">
        <f t="shared" si="7"/>
        <v>0</v>
      </c>
      <c r="N26" s="524" t="e">
        <f t="shared" si="7"/>
        <v>#REF!</v>
      </c>
      <c r="O26" s="524" t="e">
        <f t="shared" si="7"/>
        <v>#REF!</v>
      </c>
      <c r="P26" s="525">
        <f t="shared" si="7"/>
        <v>2</v>
      </c>
      <c r="Q26" s="198" t="e">
        <v>#REF!</v>
      </c>
      <c r="R26" s="199" t="e">
        <v>#REF!</v>
      </c>
      <c r="W26" s="141">
        <v>6</v>
      </c>
      <c r="X26" s="142" t="s">
        <v>8</v>
      </c>
      <c r="Y26" s="626">
        <v>211</v>
      </c>
      <c r="Z26" s="631">
        <v>198</v>
      </c>
      <c r="AA26" s="299" t="e">
        <v>#REF!</v>
      </c>
      <c r="AB26" s="631">
        <v>13</v>
      </c>
      <c r="AC26" s="415"/>
      <c r="AD26" s="631">
        <v>3780</v>
      </c>
      <c r="AE26" s="631">
        <v>1</v>
      </c>
      <c r="AF26" s="144"/>
      <c r="AG26" s="631">
        <v>365</v>
      </c>
      <c r="AH26" s="631">
        <v>8</v>
      </c>
      <c r="AI26" s="631">
        <v>898</v>
      </c>
      <c r="AJ26" s="631">
        <v>1</v>
      </c>
      <c r="AK26" s="144"/>
      <c r="AL26" s="631">
        <v>355</v>
      </c>
      <c r="AM26" s="631">
        <v>3</v>
      </c>
      <c r="AN26" s="144"/>
      <c r="AO26" s="627">
        <v>607</v>
      </c>
      <c r="AQ26" s="192">
        <f t="shared" si="2"/>
        <v>224</v>
      </c>
      <c r="AR26" s="179">
        <f t="shared" si="3"/>
        <v>-13</v>
      </c>
    </row>
    <row r="27" spans="1:45" ht="14.6" thickBot="1" x14ac:dyDescent="0.4">
      <c r="A27" s="338">
        <v>7</v>
      </c>
      <c r="B27" s="142" t="s">
        <v>9</v>
      </c>
      <c r="C27" s="523">
        <f t="shared" ref="C27:P27" si="8">C53+C79+C106+C132</f>
        <v>116</v>
      </c>
      <c r="D27" s="524">
        <f t="shared" si="8"/>
        <v>82</v>
      </c>
      <c r="E27" s="524" t="e">
        <f t="shared" si="8"/>
        <v>#REF!</v>
      </c>
      <c r="F27" s="524">
        <f t="shared" si="8"/>
        <v>15</v>
      </c>
      <c r="G27" s="524" t="e">
        <f t="shared" si="8"/>
        <v>#REF!</v>
      </c>
      <c r="H27" s="524" t="e">
        <f t="shared" si="8"/>
        <v>#REF!</v>
      </c>
      <c r="I27" s="524">
        <f t="shared" si="8"/>
        <v>1</v>
      </c>
      <c r="J27" s="524" t="e">
        <f t="shared" si="8"/>
        <v>#REF!</v>
      </c>
      <c r="K27" s="524" t="e">
        <f t="shared" si="8"/>
        <v>#REF!</v>
      </c>
      <c r="L27" s="524">
        <f t="shared" si="8"/>
        <v>1</v>
      </c>
      <c r="M27" s="524">
        <f t="shared" si="8"/>
        <v>2</v>
      </c>
      <c r="N27" s="524" t="e">
        <f t="shared" si="8"/>
        <v>#REF!</v>
      </c>
      <c r="O27" s="524" t="e">
        <f t="shared" si="8"/>
        <v>#REF!</v>
      </c>
      <c r="P27" s="525">
        <f t="shared" si="8"/>
        <v>15</v>
      </c>
      <c r="Q27" s="198" t="e">
        <v>#REF!</v>
      </c>
      <c r="R27" s="199" t="e">
        <v>#REF!</v>
      </c>
      <c r="W27" s="141">
        <v>7</v>
      </c>
      <c r="X27" s="142" t="s">
        <v>9</v>
      </c>
      <c r="Y27" s="626">
        <v>209</v>
      </c>
      <c r="Z27" s="631">
        <v>173</v>
      </c>
      <c r="AA27" s="299" t="e">
        <v>#REF!</v>
      </c>
      <c r="AB27" s="631">
        <v>19</v>
      </c>
      <c r="AC27" s="415"/>
      <c r="AD27" s="631">
        <v>5841</v>
      </c>
      <c r="AE27" s="631">
        <v>1</v>
      </c>
      <c r="AF27" s="144"/>
      <c r="AG27" s="631">
        <v>365</v>
      </c>
      <c r="AH27" s="631">
        <v>1</v>
      </c>
      <c r="AI27" s="631">
        <v>113</v>
      </c>
      <c r="AJ27" s="631">
        <v>2</v>
      </c>
      <c r="AK27" s="144"/>
      <c r="AL27" s="631">
        <v>549</v>
      </c>
      <c r="AM27" s="631">
        <v>16</v>
      </c>
      <c r="AN27" s="144"/>
      <c r="AO27" s="627">
        <v>5364</v>
      </c>
      <c r="AQ27" s="192">
        <f t="shared" si="2"/>
        <v>212</v>
      </c>
      <c r="AR27" s="179">
        <f t="shared" si="3"/>
        <v>-3</v>
      </c>
    </row>
    <row r="28" spans="1:45" ht="14.6" thickBot="1" x14ac:dyDescent="0.4">
      <c r="A28" s="338">
        <v>8</v>
      </c>
      <c r="B28" s="142" t="s">
        <v>10</v>
      </c>
      <c r="C28" s="523">
        <f t="shared" ref="C28:P28" si="9">C54+C80+C107+C133</f>
        <v>106</v>
      </c>
      <c r="D28" s="524">
        <f t="shared" si="9"/>
        <v>66</v>
      </c>
      <c r="E28" s="524" t="e">
        <f t="shared" si="9"/>
        <v>#REF!</v>
      </c>
      <c r="F28" s="524">
        <f t="shared" si="9"/>
        <v>22</v>
      </c>
      <c r="G28" s="524" t="e">
        <f t="shared" si="9"/>
        <v>#REF!</v>
      </c>
      <c r="H28" s="524" t="e">
        <f t="shared" si="9"/>
        <v>#REF!</v>
      </c>
      <c r="I28" s="524">
        <f t="shared" si="9"/>
        <v>5</v>
      </c>
      <c r="J28" s="524" t="e">
        <f t="shared" si="9"/>
        <v>#REF!</v>
      </c>
      <c r="K28" s="524" t="e">
        <f t="shared" si="9"/>
        <v>#REF!</v>
      </c>
      <c r="L28" s="524">
        <f t="shared" si="9"/>
        <v>2</v>
      </c>
      <c r="M28" s="524">
        <f t="shared" si="9"/>
        <v>2</v>
      </c>
      <c r="N28" s="524" t="e">
        <f t="shared" si="9"/>
        <v>#REF!</v>
      </c>
      <c r="O28" s="524" t="e">
        <f t="shared" si="9"/>
        <v>#REF!</v>
      </c>
      <c r="P28" s="525">
        <f t="shared" si="9"/>
        <v>9</v>
      </c>
      <c r="Q28" s="198" t="e">
        <v>#REF!</v>
      </c>
      <c r="R28" s="199" t="e">
        <v>#REF!</v>
      </c>
      <c r="W28" s="141">
        <v>8</v>
      </c>
      <c r="X28" s="142" t="s">
        <v>10</v>
      </c>
      <c r="Y28" s="626">
        <v>173</v>
      </c>
      <c r="Z28" s="631">
        <v>136</v>
      </c>
      <c r="AA28" s="299" t="e">
        <v>#REF!</v>
      </c>
      <c r="AB28" s="631">
        <v>23</v>
      </c>
      <c r="AC28" s="415"/>
      <c r="AD28" s="631">
        <v>7936</v>
      </c>
      <c r="AE28" s="631">
        <v>8</v>
      </c>
      <c r="AF28" s="144"/>
      <c r="AG28" s="631">
        <v>2314</v>
      </c>
      <c r="AH28" s="631">
        <v>6</v>
      </c>
      <c r="AI28" s="631">
        <v>1150</v>
      </c>
      <c r="AJ28" s="631">
        <v>8</v>
      </c>
      <c r="AK28" s="144"/>
      <c r="AL28" s="631">
        <v>547</v>
      </c>
      <c r="AM28" s="631">
        <v>11</v>
      </c>
      <c r="AN28" s="144"/>
      <c r="AO28" s="627">
        <v>3001</v>
      </c>
      <c r="AQ28" s="192">
        <f t="shared" si="2"/>
        <v>192</v>
      </c>
      <c r="AR28" s="179">
        <f t="shared" si="3"/>
        <v>-19</v>
      </c>
    </row>
    <row r="29" spans="1:45" ht="14.6" thickBot="1" x14ac:dyDescent="0.4">
      <c r="A29" s="338">
        <v>9</v>
      </c>
      <c r="B29" s="142" t="s">
        <v>11</v>
      </c>
      <c r="C29" s="523">
        <f t="shared" ref="C29:P29" si="10">C55+C81+C108+C134</f>
        <v>288</v>
      </c>
      <c r="D29" s="524">
        <f t="shared" si="10"/>
        <v>220</v>
      </c>
      <c r="E29" s="524" t="e">
        <f t="shared" si="10"/>
        <v>#REF!</v>
      </c>
      <c r="F29" s="524">
        <f t="shared" si="10"/>
        <v>46</v>
      </c>
      <c r="G29" s="524" t="e">
        <f t="shared" si="10"/>
        <v>#REF!</v>
      </c>
      <c r="H29" s="524" t="e">
        <f t="shared" si="10"/>
        <v>#REF!</v>
      </c>
      <c r="I29" s="524">
        <f t="shared" si="10"/>
        <v>3</v>
      </c>
      <c r="J29" s="524" t="e">
        <f t="shared" si="10"/>
        <v>#REF!</v>
      </c>
      <c r="K29" s="524" t="e">
        <f t="shared" si="10"/>
        <v>#REF!</v>
      </c>
      <c r="L29" s="524">
        <f t="shared" si="10"/>
        <v>1</v>
      </c>
      <c r="M29" s="524">
        <f t="shared" si="10"/>
        <v>3</v>
      </c>
      <c r="N29" s="524" t="e">
        <f t="shared" si="10"/>
        <v>#REF!</v>
      </c>
      <c r="O29" s="524" t="e">
        <f t="shared" si="10"/>
        <v>#REF!</v>
      </c>
      <c r="P29" s="525">
        <f t="shared" si="10"/>
        <v>15</v>
      </c>
      <c r="Q29" s="198" t="e">
        <v>#REF!</v>
      </c>
      <c r="R29" s="199" t="e">
        <v>#REF!</v>
      </c>
      <c r="W29" s="141">
        <v>9</v>
      </c>
      <c r="X29" s="142" t="s">
        <v>11</v>
      </c>
      <c r="Y29" s="691">
        <f>AQ29</f>
        <v>458</v>
      </c>
      <c r="Z29" s="631">
        <v>376</v>
      </c>
      <c r="AA29" s="299" t="e">
        <v>#REF!</v>
      </c>
      <c r="AB29" s="631">
        <v>49</v>
      </c>
      <c r="AC29" s="415"/>
      <c r="AD29" s="631">
        <v>15421</v>
      </c>
      <c r="AE29" s="631">
        <v>3</v>
      </c>
      <c r="AF29" s="144"/>
      <c r="AG29" s="631">
        <v>1095</v>
      </c>
      <c r="AH29" s="631">
        <v>11</v>
      </c>
      <c r="AI29" s="631">
        <v>756</v>
      </c>
      <c r="AJ29" s="631">
        <v>5</v>
      </c>
      <c r="AK29" s="144"/>
      <c r="AL29" s="631">
        <v>594</v>
      </c>
      <c r="AM29" s="631">
        <v>14</v>
      </c>
      <c r="AN29" s="144"/>
      <c r="AO29" s="627">
        <v>3304</v>
      </c>
      <c r="AQ29" s="192">
        <f t="shared" si="2"/>
        <v>458</v>
      </c>
      <c r="AR29" s="692">
        <f t="shared" si="3"/>
        <v>0</v>
      </c>
      <c r="AS29" s="179" t="s">
        <v>231</v>
      </c>
    </row>
    <row r="30" spans="1:45" ht="14.6" thickBot="1" x14ac:dyDescent="0.4">
      <c r="A30" s="338">
        <v>10</v>
      </c>
      <c r="B30" s="142" t="s">
        <v>12</v>
      </c>
      <c r="C30" s="523">
        <f t="shared" ref="C30:P30" si="11">C56+C82+C109+C135</f>
        <v>272</v>
      </c>
      <c r="D30" s="524">
        <f t="shared" si="11"/>
        <v>169</v>
      </c>
      <c r="E30" s="524" t="e">
        <f t="shared" si="11"/>
        <v>#REF!</v>
      </c>
      <c r="F30" s="524">
        <f t="shared" si="11"/>
        <v>66</v>
      </c>
      <c r="G30" s="524" t="e">
        <f t="shared" si="11"/>
        <v>#REF!</v>
      </c>
      <c r="H30" s="524" t="e">
        <f t="shared" si="11"/>
        <v>#REF!</v>
      </c>
      <c r="I30" s="524">
        <f t="shared" si="11"/>
        <v>1</v>
      </c>
      <c r="J30" s="524" t="e">
        <f t="shared" si="11"/>
        <v>#REF!</v>
      </c>
      <c r="K30" s="524" t="e">
        <f t="shared" si="11"/>
        <v>#REF!</v>
      </c>
      <c r="L30" s="524">
        <f t="shared" si="11"/>
        <v>3</v>
      </c>
      <c r="M30" s="524">
        <f t="shared" si="11"/>
        <v>4</v>
      </c>
      <c r="N30" s="524" t="e">
        <f t="shared" si="11"/>
        <v>#REF!</v>
      </c>
      <c r="O30" s="524" t="e">
        <f t="shared" si="11"/>
        <v>#REF!</v>
      </c>
      <c r="P30" s="525">
        <f t="shared" si="11"/>
        <v>29</v>
      </c>
      <c r="Q30" s="198" t="e">
        <v>#REF!</v>
      </c>
      <c r="R30" s="199" t="e">
        <v>#REF!</v>
      </c>
      <c r="W30" s="141">
        <v>10</v>
      </c>
      <c r="X30" s="142" t="s">
        <v>12</v>
      </c>
      <c r="Y30" s="626">
        <v>460</v>
      </c>
      <c r="Z30" s="631">
        <v>350</v>
      </c>
      <c r="AA30" s="299" t="e">
        <v>#REF!</v>
      </c>
      <c r="AB30" s="631">
        <v>79</v>
      </c>
      <c r="AC30" s="415"/>
      <c r="AD30" s="631">
        <v>24981</v>
      </c>
      <c r="AE30" s="631">
        <v>1</v>
      </c>
      <c r="AF30" s="144"/>
      <c r="AG30" s="631">
        <v>365</v>
      </c>
      <c r="AH30" s="631">
        <v>10</v>
      </c>
      <c r="AI30" s="631">
        <v>941</v>
      </c>
      <c r="AJ30" s="631">
        <v>10</v>
      </c>
      <c r="AK30" s="144"/>
      <c r="AL30" s="631">
        <v>2297</v>
      </c>
      <c r="AM30" s="631">
        <v>42</v>
      </c>
      <c r="AN30" s="144"/>
      <c r="AO30" s="627">
        <v>9952</v>
      </c>
      <c r="AQ30" s="192">
        <f t="shared" si="2"/>
        <v>492</v>
      </c>
      <c r="AR30" s="179">
        <f t="shared" si="3"/>
        <v>-32</v>
      </c>
    </row>
    <row r="31" spans="1:45" ht="14.6" thickBot="1" x14ac:dyDescent="0.4">
      <c r="A31" s="338">
        <v>11</v>
      </c>
      <c r="B31" s="142" t="s">
        <v>13</v>
      </c>
      <c r="C31" s="523">
        <f t="shared" ref="C31:P31" si="12">C57+C83+C110+C136</f>
        <v>291</v>
      </c>
      <c r="D31" s="524">
        <f t="shared" si="12"/>
        <v>201</v>
      </c>
      <c r="E31" s="524" t="e">
        <f t="shared" si="12"/>
        <v>#REF!</v>
      </c>
      <c r="F31" s="524">
        <f t="shared" si="12"/>
        <v>44</v>
      </c>
      <c r="G31" s="524" t="e">
        <f t="shared" si="12"/>
        <v>#REF!</v>
      </c>
      <c r="H31" s="524" t="e">
        <f t="shared" si="12"/>
        <v>#REF!</v>
      </c>
      <c r="I31" s="524">
        <f t="shared" si="12"/>
        <v>11</v>
      </c>
      <c r="J31" s="524" t="e">
        <f t="shared" si="12"/>
        <v>#REF!</v>
      </c>
      <c r="K31" s="524" t="e">
        <f t="shared" si="12"/>
        <v>#REF!</v>
      </c>
      <c r="L31" s="524">
        <f t="shared" si="12"/>
        <v>5</v>
      </c>
      <c r="M31" s="524">
        <f t="shared" si="12"/>
        <v>7</v>
      </c>
      <c r="N31" s="524" t="e">
        <f t="shared" si="12"/>
        <v>#REF!</v>
      </c>
      <c r="O31" s="524" t="e">
        <f t="shared" si="12"/>
        <v>#REF!</v>
      </c>
      <c r="P31" s="525">
        <f t="shared" si="12"/>
        <v>23</v>
      </c>
      <c r="Q31" s="198" t="e">
        <v>#REF!</v>
      </c>
      <c r="R31" s="199" t="e">
        <v>#REF!</v>
      </c>
      <c r="W31" s="141">
        <v>11</v>
      </c>
      <c r="X31" s="142" t="s">
        <v>13</v>
      </c>
      <c r="Y31" s="626">
        <v>521</v>
      </c>
      <c r="Z31" s="631">
        <v>430</v>
      </c>
      <c r="AA31" s="299" t="e">
        <v>#REF!</v>
      </c>
      <c r="AB31" s="631">
        <v>57</v>
      </c>
      <c r="AC31" s="415"/>
      <c r="AD31" s="631">
        <v>17105</v>
      </c>
      <c r="AE31" s="631">
        <v>14</v>
      </c>
      <c r="AF31" s="144"/>
      <c r="AG31" s="631">
        <v>3037</v>
      </c>
      <c r="AH31" s="631">
        <v>15</v>
      </c>
      <c r="AI31" s="631">
        <v>1502</v>
      </c>
      <c r="AJ31" s="631">
        <v>24</v>
      </c>
      <c r="AK31" s="144"/>
      <c r="AL31" s="631">
        <v>3316</v>
      </c>
      <c r="AM31" s="631">
        <v>35</v>
      </c>
      <c r="AN31" s="144"/>
      <c r="AO31" s="627">
        <v>8180</v>
      </c>
      <c r="AQ31" s="192">
        <f t="shared" si="2"/>
        <v>575</v>
      </c>
      <c r="AR31" s="179">
        <f t="shared" si="3"/>
        <v>-54</v>
      </c>
    </row>
    <row r="32" spans="1:45" ht="14.6" thickBot="1" x14ac:dyDescent="0.4">
      <c r="A32" s="338">
        <v>12</v>
      </c>
      <c r="B32" s="142" t="s">
        <v>14</v>
      </c>
      <c r="C32" s="523">
        <f t="shared" ref="C32:P32" si="13">C58+C84+C111+C137</f>
        <v>368</v>
      </c>
      <c r="D32" s="524">
        <f t="shared" si="13"/>
        <v>224</v>
      </c>
      <c r="E32" s="524" t="e">
        <f t="shared" si="13"/>
        <v>#REF!</v>
      </c>
      <c r="F32" s="524">
        <f t="shared" si="13"/>
        <v>64</v>
      </c>
      <c r="G32" s="524" t="e">
        <f t="shared" si="13"/>
        <v>#REF!</v>
      </c>
      <c r="H32" s="524" t="e">
        <f t="shared" si="13"/>
        <v>#REF!</v>
      </c>
      <c r="I32" s="524">
        <f t="shared" si="13"/>
        <v>16</v>
      </c>
      <c r="J32" s="524" t="e">
        <f t="shared" si="13"/>
        <v>#REF!</v>
      </c>
      <c r="K32" s="524" t="e">
        <f t="shared" si="13"/>
        <v>#REF!</v>
      </c>
      <c r="L32" s="524">
        <f t="shared" si="13"/>
        <v>11</v>
      </c>
      <c r="M32" s="524">
        <f t="shared" si="13"/>
        <v>21</v>
      </c>
      <c r="N32" s="524" t="e">
        <f t="shared" si="13"/>
        <v>#REF!</v>
      </c>
      <c r="O32" s="524" t="e">
        <f t="shared" si="13"/>
        <v>#REF!</v>
      </c>
      <c r="P32" s="525">
        <f t="shared" si="13"/>
        <v>32</v>
      </c>
      <c r="Q32" s="198" t="e">
        <v>#REF!</v>
      </c>
      <c r="R32" s="199" t="e">
        <v>#REF!</v>
      </c>
      <c r="W32" s="141">
        <v>12</v>
      </c>
      <c r="X32" s="142" t="s">
        <v>14</v>
      </c>
      <c r="Y32" s="626">
        <v>592</v>
      </c>
      <c r="Z32" s="631">
        <v>452</v>
      </c>
      <c r="AA32" s="299" t="e">
        <v>#REF!</v>
      </c>
      <c r="AB32" s="631">
        <v>73</v>
      </c>
      <c r="AC32" s="415"/>
      <c r="AD32" s="631">
        <v>22178</v>
      </c>
      <c r="AE32" s="631">
        <v>19</v>
      </c>
      <c r="AF32" s="144"/>
      <c r="AG32" s="631">
        <v>6013</v>
      </c>
      <c r="AH32" s="631">
        <v>20</v>
      </c>
      <c r="AI32" s="631">
        <v>2323</v>
      </c>
      <c r="AJ32" s="631">
        <v>42</v>
      </c>
      <c r="AK32" s="144"/>
      <c r="AL32" s="631">
        <v>7528</v>
      </c>
      <c r="AM32" s="631">
        <v>39</v>
      </c>
      <c r="AN32" s="144"/>
      <c r="AO32" s="627">
        <v>11779</v>
      </c>
      <c r="AQ32" s="192">
        <f t="shared" si="2"/>
        <v>645</v>
      </c>
      <c r="AR32" s="179">
        <f t="shared" si="3"/>
        <v>-53</v>
      </c>
    </row>
    <row r="33" spans="1:52" ht="14.6" thickBot="1" x14ac:dyDescent="0.4">
      <c r="A33" s="338">
        <v>13</v>
      </c>
      <c r="B33" s="142" t="s">
        <v>15</v>
      </c>
      <c r="C33" s="523">
        <f t="shared" ref="C33:P33" si="14">C59+C85+C112+C138</f>
        <v>322</v>
      </c>
      <c r="D33" s="524">
        <f t="shared" si="14"/>
        <v>169</v>
      </c>
      <c r="E33" s="524" t="e">
        <f t="shared" si="14"/>
        <v>#REF!</v>
      </c>
      <c r="F33" s="524">
        <f t="shared" si="14"/>
        <v>80</v>
      </c>
      <c r="G33" s="524" t="e">
        <f t="shared" si="14"/>
        <v>#REF!</v>
      </c>
      <c r="H33" s="524" t="e">
        <f t="shared" si="14"/>
        <v>#REF!</v>
      </c>
      <c r="I33" s="524">
        <f t="shared" si="14"/>
        <v>9</v>
      </c>
      <c r="J33" s="524" t="e">
        <f t="shared" si="14"/>
        <v>#REF!</v>
      </c>
      <c r="K33" s="524" t="e">
        <f t="shared" si="14"/>
        <v>#REF!</v>
      </c>
      <c r="L33" s="524">
        <f t="shared" si="14"/>
        <v>2</v>
      </c>
      <c r="M33" s="524">
        <f t="shared" si="14"/>
        <v>5</v>
      </c>
      <c r="N33" s="524" t="e">
        <f t="shared" si="14"/>
        <v>#REF!</v>
      </c>
      <c r="O33" s="524" t="e">
        <f t="shared" si="14"/>
        <v>#REF!</v>
      </c>
      <c r="P33" s="525">
        <f t="shared" si="14"/>
        <v>57</v>
      </c>
      <c r="Q33" s="198" t="e">
        <v>#REF!</v>
      </c>
      <c r="R33" s="199" t="e">
        <v>#REF!</v>
      </c>
      <c r="W33" s="141">
        <v>13</v>
      </c>
      <c r="X33" s="142" t="s">
        <v>15</v>
      </c>
      <c r="Y33" s="626">
        <v>440</v>
      </c>
      <c r="Z33" s="631">
        <v>285</v>
      </c>
      <c r="AA33" s="299" t="e">
        <v>#REF!</v>
      </c>
      <c r="AB33" s="631">
        <v>87</v>
      </c>
      <c r="AC33" s="415"/>
      <c r="AD33" s="631">
        <v>28729</v>
      </c>
      <c r="AE33" s="631">
        <v>13</v>
      </c>
      <c r="AF33" s="144"/>
      <c r="AG33" s="631">
        <v>4245</v>
      </c>
      <c r="AH33" s="631">
        <v>13</v>
      </c>
      <c r="AI33" s="631">
        <v>760</v>
      </c>
      <c r="AJ33" s="631">
        <v>21</v>
      </c>
      <c r="AK33" s="144"/>
      <c r="AL33" s="631">
        <v>4590</v>
      </c>
      <c r="AM33" s="631">
        <v>64</v>
      </c>
      <c r="AN33" s="144"/>
      <c r="AO33" s="627">
        <v>18566</v>
      </c>
      <c r="AQ33" s="192">
        <f t="shared" si="2"/>
        <v>483</v>
      </c>
      <c r="AR33" s="179">
        <f t="shared" si="3"/>
        <v>-43</v>
      </c>
    </row>
    <row r="34" spans="1:52" ht="14.6" thickBot="1" x14ac:dyDescent="0.4">
      <c r="A34" s="338">
        <v>14</v>
      </c>
      <c r="B34" s="142" t="s">
        <v>16</v>
      </c>
      <c r="C34" s="523">
        <f t="shared" ref="C34:P34" si="15">C60+C86+C113+C139</f>
        <v>215</v>
      </c>
      <c r="D34" s="524">
        <f t="shared" si="15"/>
        <v>121</v>
      </c>
      <c r="E34" s="524" t="e">
        <f t="shared" si="15"/>
        <v>#REF!</v>
      </c>
      <c r="F34" s="524">
        <f t="shared" si="15"/>
        <v>42</v>
      </c>
      <c r="G34" s="524" t="e">
        <f t="shared" si="15"/>
        <v>#REF!</v>
      </c>
      <c r="H34" s="524" t="e">
        <f t="shared" si="15"/>
        <v>#REF!</v>
      </c>
      <c r="I34" s="524">
        <f t="shared" si="15"/>
        <v>16</v>
      </c>
      <c r="J34" s="524" t="e">
        <f t="shared" si="15"/>
        <v>#REF!</v>
      </c>
      <c r="K34" s="524" t="e">
        <f t="shared" si="15"/>
        <v>#REF!</v>
      </c>
      <c r="L34" s="524">
        <f t="shared" si="15"/>
        <v>5</v>
      </c>
      <c r="M34" s="524">
        <f t="shared" si="15"/>
        <v>5</v>
      </c>
      <c r="N34" s="524" t="e">
        <f t="shared" si="15"/>
        <v>#REF!</v>
      </c>
      <c r="O34" s="524" t="e">
        <f t="shared" si="15"/>
        <v>#REF!</v>
      </c>
      <c r="P34" s="525">
        <f t="shared" si="15"/>
        <v>25</v>
      </c>
      <c r="Q34" s="198" t="e">
        <v>#REF!</v>
      </c>
      <c r="R34" s="199" t="e">
        <v>#REF!</v>
      </c>
      <c r="W34" s="141">
        <v>14</v>
      </c>
      <c r="X34" s="142" t="s">
        <v>16</v>
      </c>
      <c r="Y34" s="626">
        <v>346</v>
      </c>
      <c r="Z34" s="631">
        <v>249</v>
      </c>
      <c r="AA34" s="299" t="e">
        <v>#REF!</v>
      </c>
      <c r="AB34" s="631">
        <v>55</v>
      </c>
      <c r="AC34" s="415"/>
      <c r="AD34" s="631">
        <v>16664</v>
      </c>
      <c r="AE34" s="631">
        <v>21</v>
      </c>
      <c r="AF34" s="144"/>
      <c r="AG34" s="631">
        <v>6323</v>
      </c>
      <c r="AH34" s="631">
        <v>18</v>
      </c>
      <c r="AI34" s="631">
        <v>2335</v>
      </c>
      <c r="AJ34" s="631">
        <v>6</v>
      </c>
      <c r="AK34" s="144"/>
      <c r="AL34" s="631">
        <v>1254</v>
      </c>
      <c r="AM34" s="631">
        <v>30</v>
      </c>
      <c r="AN34" s="144"/>
      <c r="AO34" s="627">
        <v>8523</v>
      </c>
      <c r="AQ34" s="192">
        <f t="shared" si="2"/>
        <v>379</v>
      </c>
      <c r="AR34" s="179">
        <f t="shared" si="3"/>
        <v>-33</v>
      </c>
    </row>
    <row r="35" spans="1:52" ht="13.95" customHeight="1" thickBot="1" x14ac:dyDescent="0.4">
      <c r="A35" s="339">
        <v>15</v>
      </c>
      <c r="B35" s="146" t="s">
        <v>17</v>
      </c>
      <c r="C35" s="526">
        <f t="shared" ref="C35:P35" si="16">C61+C87+C114+C140</f>
        <v>414</v>
      </c>
      <c r="D35" s="527">
        <f t="shared" si="16"/>
        <v>274</v>
      </c>
      <c r="E35" s="527" t="e">
        <f t="shared" si="16"/>
        <v>#REF!</v>
      </c>
      <c r="F35" s="527">
        <f t="shared" si="16"/>
        <v>90</v>
      </c>
      <c r="G35" s="527" t="e">
        <f t="shared" si="16"/>
        <v>#REF!</v>
      </c>
      <c r="H35" s="527" t="e">
        <f t="shared" si="16"/>
        <v>#REF!</v>
      </c>
      <c r="I35" s="527">
        <f t="shared" si="16"/>
        <v>12</v>
      </c>
      <c r="J35" s="527" t="e">
        <f t="shared" si="16"/>
        <v>#REF!</v>
      </c>
      <c r="K35" s="527" t="e">
        <f t="shared" si="16"/>
        <v>#REF!</v>
      </c>
      <c r="L35" s="527">
        <f t="shared" si="16"/>
        <v>9</v>
      </c>
      <c r="M35" s="527">
        <f t="shared" si="16"/>
        <v>15</v>
      </c>
      <c r="N35" s="527" t="e">
        <f t="shared" si="16"/>
        <v>#REF!</v>
      </c>
      <c r="O35" s="527" t="e">
        <f t="shared" si="16"/>
        <v>#REF!</v>
      </c>
      <c r="P35" s="528">
        <f t="shared" si="16"/>
        <v>14</v>
      </c>
      <c r="Q35" s="201" t="e">
        <v>#REF!</v>
      </c>
      <c r="R35" s="202" t="e">
        <v>#REF!</v>
      </c>
      <c r="W35" s="145">
        <v>15</v>
      </c>
      <c r="X35" s="146" t="s">
        <v>17</v>
      </c>
      <c r="Y35" s="628">
        <v>626</v>
      </c>
      <c r="Z35" s="690">
        <v>480</v>
      </c>
      <c r="AA35" s="323" t="e">
        <v>#REF!</v>
      </c>
      <c r="AB35" s="690">
        <v>102</v>
      </c>
      <c r="AC35" s="456"/>
      <c r="AD35" s="690">
        <v>31683</v>
      </c>
      <c r="AE35" s="690">
        <v>22</v>
      </c>
      <c r="AF35" s="148"/>
      <c r="AG35" s="690">
        <v>5566</v>
      </c>
      <c r="AH35" s="690">
        <v>23</v>
      </c>
      <c r="AI35" s="690">
        <v>2879</v>
      </c>
      <c r="AJ35" s="690">
        <v>27</v>
      </c>
      <c r="AK35" s="148"/>
      <c r="AL35" s="690">
        <v>5727</v>
      </c>
      <c r="AM35" s="690">
        <v>24</v>
      </c>
      <c r="AN35" s="148"/>
      <c r="AO35" s="629">
        <v>5744</v>
      </c>
      <c r="AQ35" s="192">
        <f t="shared" si="2"/>
        <v>678</v>
      </c>
      <c r="AR35" s="179">
        <f t="shared" si="3"/>
        <v>-52</v>
      </c>
    </row>
    <row r="36" spans="1:52" s="150" customFormat="1" ht="14.6" thickBot="1" x14ac:dyDescent="0.4">
      <c r="A36" s="294"/>
      <c r="B36" s="325" t="s">
        <v>202</v>
      </c>
      <c r="C36" s="295">
        <f>SUM(C21:C35)</f>
        <v>3709</v>
      </c>
      <c r="D36" s="295">
        <f t="shared" ref="D36:P36" si="17">SUM(D21:D35)</f>
        <v>2337</v>
      </c>
      <c r="E36" s="295" t="e">
        <f t="shared" si="17"/>
        <v>#REF!</v>
      </c>
      <c r="F36" s="295">
        <f t="shared" si="17"/>
        <v>781</v>
      </c>
      <c r="G36" s="295" t="e">
        <f t="shared" si="17"/>
        <v>#REF!</v>
      </c>
      <c r="H36" s="295" t="e">
        <f t="shared" si="17"/>
        <v>#REF!</v>
      </c>
      <c r="I36" s="295">
        <f t="shared" si="17"/>
        <v>102</v>
      </c>
      <c r="J36" s="295" t="e">
        <f t="shared" si="17"/>
        <v>#REF!</v>
      </c>
      <c r="K36" s="295" t="e">
        <f t="shared" si="17"/>
        <v>#REF!</v>
      </c>
      <c r="L36" s="295">
        <f t="shared" si="17"/>
        <v>65</v>
      </c>
      <c r="M36" s="295">
        <f t="shared" si="17"/>
        <v>110</v>
      </c>
      <c r="N36" s="295" t="e">
        <f t="shared" si="17"/>
        <v>#REF!</v>
      </c>
      <c r="O36" s="295" t="e">
        <f t="shared" si="17"/>
        <v>#REF!</v>
      </c>
      <c r="P36" s="305">
        <f t="shared" si="17"/>
        <v>312</v>
      </c>
      <c r="Q36" s="151" t="e">
        <v>#REF!</v>
      </c>
      <c r="R36" s="203" t="e">
        <v>#REF!</v>
      </c>
      <c r="S36" s="204"/>
      <c r="T36" s="204"/>
      <c r="U36" s="204"/>
      <c r="W36" s="294"/>
      <c r="X36" s="306" t="s">
        <v>218</v>
      </c>
      <c r="Y36" s="674">
        <f>SUM(Y21:Y35)</f>
        <v>5811</v>
      </c>
      <c r="Z36" s="452">
        <f t="shared" ref="Z36:AO36" si="18">SUM(Z21:Z35)</f>
        <v>4384</v>
      </c>
      <c r="AA36" s="679" t="e">
        <f t="shared" si="18"/>
        <v>#REF!</v>
      </c>
      <c r="AB36" s="674">
        <f t="shared" si="18"/>
        <v>909</v>
      </c>
      <c r="AC36" s="453">
        <f t="shared" si="18"/>
        <v>0</v>
      </c>
      <c r="AD36" s="452">
        <f t="shared" si="18"/>
        <v>287505</v>
      </c>
      <c r="AE36" s="674">
        <f t="shared" si="18"/>
        <v>136</v>
      </c>
      <c r="AF36" s="453">
        <f t="shared" si="18"/>
        <v>0</v>
      </c>
      <c r="AG36" s="452">
        <f t="shared" si="18"/>
        <v>39891</v>
      </c>
      <c r="AH36" s="674">
        <f t="shared" si="18"/>
        <v>185</v>
      </c>
      <c r="AI36" s="452">
        <f t="shared" si="18"/>
        <v>23248</v>
      </c>
      <c r="AJ36" s="674">
        <f t="shared" si="18"/>
        <v>227</v>
      </c>
      <c r="AK36" s="453">
        <f t="shared" si="18"/>
        <v>0</v>
      </c>
      <c r="AL36" s="452">
        <f t="shared" si="18"/>
        <v>40861</v>
      </c>
      <c r="AM36" s="674">
        <f t="shared" si="18"/>
        <v>406</v>
      </c>
      <c r="AN36" s="453">
        <f t="shared" si="18"/>
        <v>0</v>
      </c>
      <c r="AO36" s="452">
        <f t="shared" si="18"/>
        <v>108970</v>
      </c>
      <c r="AQ36" s="315">
        <f>SUM(AQ21:AQ35)</f>
        <v>6247</v>
      </c>
      <c r="AR36" s="150">
        <f>SUM(AR21:AR35)</f>
        <v>-436</v>
      </c>
    </row>
    <row r="37" spans="1:52" ht="14.6" thickBot="1" x14ac:dyDescent="0.4">
      <c r="A37" s="267"/>
      <c r="B37" s="412" t="s">
        <v>202</v>
      </c>
      <c r="C37" s="413">
        <v>3922</v>
      </c>
      <c r="D37" s="413">
        <v>2544</v>
      </c>
      <c r="E37" s="413" t="e">
        <v>#REF!</v>
      </c>
      <c r="F37" s="413">
        <v>780</v>
      </c>
      <c r="G37" s="413" t="e">
        <v>#REF!</v>
      </c>
      <c r="H37" s="413" t="e">
        <v>#REF!</v>
      </c>
      <c r="I37" s="413">
        <v>107</v>
      </c>
      <c r="J37" s="413" t="e">
        <v>#REF!</v>
      </c>
      <c r="K37" s="413" t="e">
        <v>#REF!</v>
      </c>
      <c r="L37" s="413">
        <v>67</v>
      </c>
      <c r="M37" s="413">
        <v>109</v>
      </c>
      <c r="N37" s="413" t="e">
        <v>#REF!</v>
      </c>
      <c r="O37" s="413" t="e">
        <v>#REF!</v>
      </c>
      <c r="P37" s="389">
        <v>315</v>
      </c>
      <c r="Q37" s="303" t="e">
        <v>#REF!</v>
      </c>
      <c r="R37" s="205" t="e">
        <v>#REF!</v>
      </c>
      <c r="W37" s="267"/>
      <c r="X37" s="414" t="s">
        <v>202</v>
      </c>
      <c r="Y37" s="300">
        <v>5404</v>
      </c>
      <c r="Z37" s="389">
        <v>4503</v>
      </c>
      <c r="AA37" s="415" t="e">
        <v>#REF!</v>
      </c>
      <c r="AB37" s="300">
        <v>924</v>
      </c>
      <c r="AC37" s="413">
        <v>0</v>
      </c>
      <c r="AD37" s="389">
        <v>298377</v>
      </c>
      <c r="AE37" s="300">
        <v>126</v>
      </c>
      <c r="AF37" s="413">
        <v>0</v>
      </c>
      <c r="AG37" s="389">
        <v>38422</v>
      </c>
      <c r="AH37" s="300">
        <v>177</v>
      </c>
      <c r="AI37" s="389">
        <v>23902</v>
      </c>
      <c r="AJ37" s="300">
        <v>296</v>
      </c>
      <c r="AK37" s="413">
        <v>0</v>
      </c>
      <c r="AL37" s="389">
        <v>51501</v>
      </c>
      <c r="AM37" s="300">
        <v>411</v>
      </c>
      <c r="AN37" s="413">
        <v>0</v>
      </c>
      <c r="AO37" s="389">
        <v>111948</v>
      </c>
      <c r="AQ37" s="416">
        <v>6437</v>
      </c>
    </row>
    <row r="38" spans="1:52" ht="14.6" thickBot="1" x14ac:dyDescent="0.4">
      <c r="A38" s="267"/>
      <c r="B38" s="412" t="s">
        <v>197</v>
      </c>
      <c r="C38" s="413">
        <v>3964</v>
      </c>
      <c r="D38" s="413">
        <v>2533</v>
      </c>
      <c r="E38" s="413" t="e">
        <v>#REF!</v>
      </c>
      <c r="F38" s="413">
        <v>800</v>
      </c>
      <c r="G38" s="413" t="e">
        <v>#REF!</v>
      </c>
      <c r="H38" s="413" t="e">
        <v>#REF!</v>
      </c>
      <c r="I38" s="413">
        <v>91</v>
      </c>
      <c r="J38" s="413" t="e">
        <v>#REF!</v>
      </c>
      <c r="K38" s="413" t="e">
        <v>#REF!</v>
      </c>
      <c r="L38" s="413">
        <v>49</v>
      </c>
      <c r="M38" s="413">
        <v>175</v>
      </c>
      <c r="N38" s="413" t="e">
        <v>#REF!</v>
      </c>
      <c r="O38" s="413" t="e">
        <v>#REF!</v>
      </c>
      <c r="P38" s="389">
        <v>311</v>
      </c>
      <c r="Q38" s="303" t="e">
        <v>#REF!</v>
      </c>
      <c r="R38" s="205" t="e">
        <v>#REF!</v>
      </c>
      <c r="W38" s="267"/>
      <c r="X38" s="414" t="s">
        <v>197</v>
      </c>
      <c r="Y38" s="300">
        <v>5576</v>
      </c>
      <c r="Z38" s="389">
        <v>4491</v>
      </c>
      <c r="AA38" s="415" t="e">
        <v>#REF!</v>
      </c>
      <c r="AB38" s="300">
        <v>956</v>
      </c>
      <c r="AC38" s="413">
        <v>0</v>
      </c>
      <c r="AD38" s="389">
        <v>295656</v>
      </c>
      <c r="AE38" s="300">
        <v>110</v>
      </c>
      <c r="AF38" s="413">
        <v>0</v>
      </c>
      <c r="AG38" s="389">
        <v>34237</v>
      </c>
      <c r="AH38" s="300">
        <v>203</v>
      </c>
      <c r="AI38" s="389">
        <v>22343</v>
      </c>
      <c r="AJ38" s="300">
        <v>330</v>
      </c>
      <c r="AK38" s="413">
        <v>0</v>
      </c>
      <c r="AL38" s="389">
        <v>62687</v>
      </c>
      <c r="AM38" s="300">
        <v>414</v>
      </c>
      <c r="AN38" s="413">
        <v>0</v>
      </c>
      <c r="AO38" s="389">
        <v>106580</v>
      </c>
      <c r="AQ38" s="416">
        <v>6504</v>
      </c>
    </row>
    <row r="39" spans="1:52" ht="14.6" thickBot="1" x14ac:dyDescent="0.4">
      <c r="A39" s="267"/>
      <c r="B39" s="412" t="s">
        <v>190</v>
      </c>
      <c r="C39" s="413">
        <v>3923</v>
      </c>
      <c r="D39" s="413">
        <v>2517</v>
      </c>
      <c r="E39" s="413" t="e">
        <v>#REF!</v>
      </c>
      <c r="F39" s="413">
        <v>787</v>
      </c>
      <c r="G39" s="413" t="e">
        <v>#REF!</v>
      </c>
      <c r="H39" s="413" t="e">
        <v>#REF!</v>
      </c>
      <c r="I39" s="413">
        <v>91</v>
      </c>
      <c r="J39" s="413" t="e">
        <v>#REF!</v>
      </c>
      <c r="K39" s="413" t="e">
        <v>#REF!</v>
      </c>
      <c r="L39" s="413">
        <v>63</v>
      </c>
      <c r="M39" s="413">
        <v>171</v>
      </c>
      <c r="N39" s="413" t="e">
        <v>#REF!</v>
      </c>
      <c r="O39" s="413" t="e">
        <v>#REF!</v>
      </c>
      <c r="P39" s="389">
        <v>301</v>
      </c>
      <c r="Q39" s="303" t="e">
        <v>#REF!</v>
      </c>
      <c r="R39" s="205" t="e">
        <v>#REF!</v>
      </c>
      <c r="W39" s="267"/>
      <c r="X39" s="414" t="s">
        <v>190</v>
      </c>
      <c r="Y39" s="300">
        <v>5645</v>
      </c>
      <c r="Z39" s="389">
        <v>4135</v>
      </c>
      <c r="AA39" s="415" t="e">
        <v>#REF!</v>
      </c>
      <c r="AB39" s="300">
        <v>941</v>
      </c>
      <c r="AC39" s="413">
        <v>0</v>
      </c>
      <c r="AD39" s="389">
        <v>289856</v>
      </c>
      <c r="AE39" s="300">
        <v>174</v>
      </c>
      <c r="AF39" s="413">
        <v>0</v>
      </c>
      <c r="AG39" s="389">
        <v>31471</v>
      </c>
      <c r="AH39" s="300">
        <v>174</v>
      </c>
      <c r="AI39" s="389">
        <v>22323</v>
      </c>
      <c r="AJ39" s="300">
        <v>356</v>
      </c>
      <c r="AK39" s="413">
        <v>0</v>
      </c>
      <c r="AL39" s="389">
        <v>53515</v>
      </c>
      <c r="AM39" s="300">
        <v>337</v>
      </c>
      <c r="AN39" s="413">
        <v>0</v>
      </c>
      <c r="AO39" s="389">
        <v>85199</v>
      </c>
      <c r="AQ39" s="416">
        <v>6117</v>
      </c>
    </row>
    <row r="40" spans="1:52" ht="14.6" thickBot="1" x14ac:dyDescent="0.4">
      <c r="A40" s="267"/>
      <c r="B40" s="412" t="s">
        <v>183</v>
      </c>
      <c r="C40" s="413">
        <v>3735</v>
      </c>
      <c r="D40" s="413">
        <v>2408</v>
      </c>
      <c r="E40" s="413" t="e">
        <v>#REF!</v>
      </c>
      <c r="F40" s="413">
        <v>764</v>
      </c>
      <c r="G40" s="413" t="e">
        <v>#REF!</v>
      </c>
      <c r="H40" s="413" t="e">
        <v>#REF!</v>
      </c>
      <c r="I40" s="413">
        <v>88</v>
      </c>
      <c r="J40" s="413" t="e">
        <v>#REF!</v>
      </c>
      <c r="K40" s="413" t="e">
        <v>#REF!</v>
      </c>
      <c r="L40" s="413">
        <v>71</v>
      </c>
      <c r="M40" s="413">
        <v>139</v>
      </c>
      <c r="N40" s="413" t="e">
        <v>#REF!</v>
      </c>
      <c r="O40" s="413" t="e">
        <v>#REF!</v>
      </c>
      <c r="P40" s="389">
        <v>265</v>
      </c>
      <c r="Q40" s="303" t="e">
        <v>#REF!</v>
      </c>
      <c r="R40" s="205" t="e">
        <v>#REF!</v>
      </c>
      <c r="W40" s="267"/>
      <c r="X40" s="414" t="s">
        <v>183</v>
      </c>
      <c r="Y40" s="300">
        <v>5645</v>
      </c>
      <c r="Z40" s="389">
        <v>4135</v>
      </c>
      <c r="AA40" s="415" t="e">
        <v>#REF!</v>
      </c>
      <c r="AB40" s="300">
        <v>941</v>
      </c>
      <c r="AC40" s="413">
        <v>0</v>
      </c>
      <c r="AD40" s="389">
        <v>289856</v>
      </c>
      <c r="AE40" s="300">
        <v>174</v>
      </c>
      <c r="AF40" s="413">
        <v>0</v>
      </c>
      <c r="AG40" s="389">
        <v>31471</v>
      </c>
      <c r="AH40" s="300">
        <v>174</v>
      </c>
      <c r="AI40" s="389">
        <v>22323</v>
      </c>
      <c r="AJ40" s="300">
        <v>356</v>
      </c>
      <c r="AK40" s="413">
        <v>0</v>
      </c>
      <c r="AL40" s="389">
        <v>53515</v>
      </c>
      <c r="AM40" s="300">
        <v>337</v>
      </c>
      <c r="AN40" s="413">
        <v>0</v>
      </c>
      <c r="AO40" s="389">
        <v>85199</v>
      </c>
      <c r="AQ40" s="416">
        <v>5684</v>
      </c>
    </row>
    <row r="41" spans="1:52" s="150" customFormat="1" ht="14.6" thickBot="1" x14ac:dyDescent="0.4">
      <c r="A41" s="152"/>
      <c r="B41" s="324" t="s">
        <v>152</v>
      </c>
      <c r="C41" s="144">
        <v>3667</v>
      </c>
      <c r="D41" s="144">
        <v>2357</v>
      </c>
      <c r="E41" s="144" t="e">
        <v>#REF!</v>
      </c>
      <c r="F41" s="144">
        <v>797</v>
      </c>
      <c r="G41" s="144" t="e">
        <v>#REF!</v>
      </c>
      <c r="H41" s="144" t="e">
        <v>#REF!</v>
      </c>
      <c r="I41" s="144">
        <v>78</v>
      </c>
      <c r="J41" s="144" t="e">
        <v>#REF!</v>
      </c>
      <c r="K41" s="144" t="e">
        <v>#REF!</v>
      </c>
      <c r="L41" s="144">
        <v>48</v>
      </c>
      <c r="M41" s="144">
        <v>148</v>
      </c>
      <c r="N41" s="144" t="e">
        <v>#REF!</v>
      </c>
      <c r="O41" s="144" t="e">
        <v>#REF!</v>
      </c>
      <c r="P41" s="195">
        <v>239</v>
      </c>
      <c r="Q41" s="151"/>
      <c r="R41" s="203"/>
      <c r="S41" s="204"/>
      <c r="T41" s="204"/>
      <c r="U41" s="204"/>
      <c r="W41" s="152"/>
      <c r="X41" s="307" t="s">
        <v>152</v>
      </c>
      <c r="Y41" s="143">
        <v>5671</v>
      </c>
      <c r="Z41" s="195">
        <v>4146</v>
      </c>
      <c r="AA41" s="314" t="e">
        <v>#REF!</v>
      </c>
      <c r="AB41" s="143">
        <v>934</v>
      </c>
      <c r="AC41" s="144">
        <v>0</v>
      </c>
      <c r="AD41" s="195">
        <v>296336</v>
      </c>
      <c r="AE41" s="143">
        <v>96</v>
      </c>
      <c r="AF41" s="144">
        <v>0</v>
      </c>
      <c r="AG41" s="195">
        <v>31100</v>
      </c>
      <c r="AH41" s="143">
        <v>143</v>
      </c>
      <c r="AI41" s="195">
        <v>14641</v>
      </c>
      <c r="AJ41" s="143">
        <v>365</v>
      </c>
      <c r="AK41" s="144">
        <v>0</v>
      </c>
      <c r="AL41" s="195">
        <v>55807</v>
      </c>
      <c r="AM41" s="143">
        <v>360</v>
      </c>
      <c r="AN41" s="144">
        <v>0</v>
      </c>
      <c r="AO41" s="195">
        <v>84174</v>
      </c>
      <c r="AQ41" s="311"/>
    </row>
    <row r="42" spans="1:52" ht="14.6" thickBot="1" x14ac:dyDescent="0.4">
      <c r="A42" s="153"/>
      <c r="B42" s="326" t="s">
        <v>79</v>
      </c>
      <c r="C42" s="148">
        <v>3808</v>
      </c>
      <c r="D42" s="148">
        <v>2448</v>
      </c>
      <c r="E42" s="148" t="e">
        <v>#REF!</v>
      </c>
      <c r="F42" s="148">
        <v>766</v>
      </c>
      <c r="G42" s="148" t="e">
        <v>#REF!</v>
      </c>
      <c r="H42" s="148" t="e">
        <v>#REF!</v>
      </c>
      <c r="I42" s="148">
        <v>72</v>
      </c>
      <c r="J42" s="148" t="e">
        <v>#REF!</v>
      </c>
      <c r="K42" s="148" t="e">
        <v>#REF!</v>
      </c>
      <c r="L42" s="148">
        <v>37</v>
      </c>
      <c r="M42" s="148">
        <v>200</v>
      </c>
      <c r="N42" s="148" t="e">
        <v>#REF!</v>
      </c>
      <c r="O42" s="148" t="e">
        <v>#REF!</v>
      </c>
      <c r="P42" s="200">
        <v>260</v>
      </c>
      <c r="Q42" s="303" t="e">
        <v>#REF!</v>
      </c>
      <c r="R42" s="205" t="e">
        <v>#REF!</v>
      </c>
      <c r="W42" s="153"/>
      <c r="X42" s="308" t="s">
        <v>79</v>
      </c>
      <c r="Y42" s="147">
        <v>5769</v>
      </c>
      <c r="Z42" s="200">
        <v>4320</v>
      </c>
      <c r="AA42" s="327" t="e">
        <v>#REF!</v>
      </c>
      <c r="AB42" s="147">
        <v>916</v>
      </c>
      <c r="AC42" s="148">
        <v>0</v>
      </c>
      <c r="AD42" s="200">
        <v>272028</v>
      </c>
      <c r="AE42" s="147">
        <v>87</v>
      </c>
      <c r="AF42" s="148">
        <v>0</v>
      </c>
      <c r="AG42" s="200">
        <v>26323</v>
      </c>
      <c r="AH42" s="147">
        <v>99</v>
      </c>
      <c r="AI42" s="200">
        <v>10543</v>
      </c>
      <c r="AJ42" s="147">
        <v>406</v>
      </c>
      <c r="AK42" s="148">
        <v>0</v>
      </c>
      <c r="AL42" s="200">
        <v>61357</v>
      </c>
      <c r="AM42" s="147">
        <v>319</v>
      </c>
      <c r="AN42" s="148">
        <v>0</v>
      </c>
      <c r="AO42" s="200" t="s">
        <v>179</v>
      </c>
      <c r="AQ42" s="310"/>
    </row>
    <row r="43" spans="1:52" x14ac:dyDescent="0.35">
      <c r="A43" s="206" t="s">
        <v>149</v>
      </c>
      <c r="W43" s="181"/>
    </row>
    <row r="44" spans="1:52" x14ac:dyDescent="0.35">
      <c r="AP44" s="312"/>
    </row>
    <row r="45" spans="1:52" s="185" customFormat="1" ht="27" customHeight="1" thickBot="1" x14ac:dyDescent="0.4">
      <c r="A45" s="724" t="s">
        <v>175</v>
      </c>
      <c r="B45" s="724"/>
      <c r="C45" s="724"/>
      <c r="D45" s="724"/>
      <c r="E45" s="724"/>
      <c r="F45" s="724"/>
      <c r="G45" s="724"/>
      <c r="H45" s="724"/>
      <c r="I45" s="724"/>
      <c r="J45" s="724"/>
      <c r="K45" s="724"/>
      <c r="L45" s="724"/>
      <c r="M45" s="724"/>
      <c r="N45" s="724"/>
      <c r="O45" s="724"/>
      <c r="P45" s="724"/>
      <c r="T45" s="185" t="s">
        <v>77</v>
      </c>
      <c r="W45" s="180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 t="s">
        <v>77</v>
      </c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</row>
    <row r="46" spans="1:52" s="185" customFormat="1" ht="98.25" customHeight="1" thickBot="1" x14ac:dyDescent="0.4">
      <c r="A46" s="328" t="s">
        <v>1</v>
      </c>
      <c r="B46" s="329" t="s">
        <v>2</v>
      </c>
      <c r="C46" s="330" t="str">
        <f>$C$20</f>
        <v>Barn med tiltak i barne-vernet i alt</v>
      </c>
      <c r="D46" s="331" t="str">
        <f>$D$20</f>
        <v>Av disse med tiltak som ikke er plasserings-tiltak</v>
      </c>
      <c r="E46" s="340" t="s">
        <v>130</v>
      </c>
      <c r="F46" s="188" t="str">
        <f>$F$20</f>
        <v>Antall barn i foster-hjem</v>
      </c>
      <c r="G46" s="334" t="s">
        <v>130</v>
      </c>
      <c r="H46" s="340" t="s">
        <v>132</v>
      </c>
      <c r="I46" s="188" t="str">
        <f>$I$20</f>
        <v>Antall barn i familie-hjem</v>
      </c>
      <c r="J46" s="334" t="s">
        <v>130</v>
      </c>
      <c r="K46" s="332" t="s">
        <v>133</v>
      </c>
      <c r="L46" s="335" t="str">
        <f>$L$20</f>
        <v>Antall barn i beredskaps-hjem</v>
      </c>
      <c r="M46" s="331" t="str">
        <f>$M$20</f>
        <v>Antall barn i inst-itusjon</v>
      </c>
      <c r="N46" s="333" t="s">
        <v>130</v>
      </c>
      <c r="O46" s="332" t="s">
        <v>135</v>
      </c>
      <c r="P46" s="336" t="str">
        <f>$P$20</f>
        <v>Antall barn i hybel o.a.</v>
      </c>
      <c r="Q46" s="189" t="s">
        <v>130</v>
      </c>
      <c r="R46" s="137" t="s">
        <v>137</v>
      </c>
      <c r="V46" s="185" t="s">
        <v>77</v>
      </c>
      <c r="W46" s="180"/>
      <c r="X46" s="179"/>
      <c r="Y46" s="179"/>
      <c r="Z46" s="179" t="s">
        <v>77</v>
      </c>
      <c r="AA46" s="179"/>
      <c r="AB46" s="179"/>
      <c r="AC46" s="179"/>
      <c r="AD46" s="179" t="s">
        <v>77</v>
      </c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</row>
    <row r="47" spans="1:52" ht="15" customHeight="1" x14ac:dyDescent="0.35">
      <c r="A47" s="337">
        <v>1</v>
      </c>
      <c r="B47" s="139" t="s">
        <v>3</v>
      </c>
      <c r="C47" s="681">
        <v>57</v>
      </c>
      <c r="D47" s="682">
        <v>42</v>
      </c>
      <c r="E47" s="140"/>
      <c r="F47" s="682">
        <v>12</v>
      </c>
      <c r="G47" s="140"/>
      <c r="H47" s="140"/>
      <c r="I47" s="682">
        <v>0</v>
      </c>
      <c r="J47" s="140"/>
      <c r="K47" s="140"/>
      <c r="L47" s="682">
        <v>3</v>
      </c>
      <c r="M47" s="682">
        <v>0</v>
      </c>
      <c r="N47" s="140"/>
      <c r="O47" s="140"/>
      <c r="P47" s="683">
        <v>0</v>
      </c>
      <c r="Q47" s="207" t="e">
        <v>#REF!</v>
      </c>
      <c r="R47" s="208" t="e">
        <v>#REF!</v>
      </c>
    </row>
    <row r="48" spans="1:52" ht="12.75" customHeight="1" x14ac:dyDescent="0.35">
      <c r="A48" s="338">
        <v>2</v>
      </c>
      <c r="B48" s="142" t="s">
        <v>4</v>
      </c>
      <c r="C48" s="684">
        <v>55</v>
      </c>
      <c r="D48" s="680">
        <v>41</v>
      </c>
      <c r="E48" s="144"/>
      <c r="F48" s="680">
        <v>10</v>
      </c>
      <c r="G48" s="144"/>
      <c r="H48" s="144"/>
      <c r="I48" s="680">
        <v>1</v>
      </c>
      <c r="J48" s="144"/>
      <c r="K48" s="144"/>
      <c r="L48" s="680">
        <v>1</v>
      </c>
      <c r="M48" s="680">
        <v>2</v>
      </c>
      <c r="N48" s="144"/>
      <c r="O48" s="144"/>
      <c r="P48" s="685">
        <v>0</v>
      </c>
      <c r="Q48" s="196" t="e">
        <v>#REF!</v>
      </c>
      <c r="R48" s="197" t="e">
        <v>#REF!</v>
      </c>
      <c r="AO48" s="179" t="s">
        <v>77</v>
      </c>
    </row>
    <row r="49" spans="1:52" x14ac:dyDescent="0.35">
      <c r="A49" s="338">
        <v>3</v>
      </c>
      <c r="B49" s="142" t="s">
        <v>5</v>
      </c>
      <c r="C49" s="684">
        <v>32</v>
      </c>
      <c r="D49" s="680">
        <v>17</v>
      </c>
      <c r="E49" s="144"/>
      <c r="F49" s="680">
        <v>13</v>
      </c>
      <c r="G49" s="144"/>
      <c r="H49" s="144"/>
      <c r="I49" s="680">
        <v>0</v>
      </c>
      <c r="J49" s="144"/>
      <c r="K49" s="144"/>
      <c r="L49" s="680">
        <v>2</v>
      </c>
      <c r="M49" s="680">
        <v>0</v>
      </c>
      <c r="N49" s="144"/>
      <c r="O49" s="144"/>
      <c r="P49" s="685">
        <v>0</v>
      </c>
      <c r="Q49" s="196" t="e">
        <v>#REF!</v>
      </c>
      <c r="R49" s="197" t="e">
        <v>#REF!</v>
      </c>
    </row>
    <row r="50" spans="1:52" x14ac:dyDescent="0.35">
      <c r="A50" s="338">
        <v>4</v>
      </c>
      <c r="B50" s="142" t="s">
        <v>6</v>
      </c>
      <c r="C50" s="684">
        <v>21</v>
      </c>
      <c r="D50" s="680">
        <v>15</v>
      </c>
      <c r="E50" s="144"/>
      <c r="F50" s="680">
        <v>5</v>
      </c>
      <c r="G50" s="144"/>
      <c r="H50" s="144"/>
      <c r="I50" s="680">
        <v>0</v>
      </c>
      <c r="J50" s="144"/>
      <c r="K50" s="144"/>
      <c r="L50" s="680">
        <v>1</v>
      </c>
      <c r="M50" s="680">
        <v>0</v>
      </c>
      <c r="N50" s="144"/>
      <c r="O50" s="144"/>
      <c r="P50" s="685">
        <v>0</v>
      </c>
      <c r="Q50" s="196" t="e">
        <v>#REF!</v>
      </c>
      <c r="R50" s="197" t="e">
        <v>#REF!</v>
      </c>
    </row>
    <row r="51" spans="1:52" x14ac:dyDescent="0.35">
      <c r="A51" s="338">
        <v>5</v>
      </c>
      <c r="B51" s="142" t="s">
        <v>7</v>
      </c>
      <c r="C51" s="684">
        <v>20</v>
      </c>
      <c r="D51" s="680">
        <v>16</v>
      </c>
      <c r="E51" s="144"/>
      <c r="F51" s="680">
        <v>2</v>
      </c>
      <c r="G51" s="144"/>
      <c r="H51" s="144"/>
      <c r="I51" s="680">
        <v>0</v>
      </c>
      <c r="J51" s="144"/>
      <c r="K51" s="144"/>
      <c r="L51" s="680">
        <v>2</v>
      </c>
      <c r="M51" s="680">
        <v>0</v>
      </c>
      <c r="N51" s="144"/>
      <c r="O51" s="144"/>
      <c r="P51" s="685">
        <v>0</v>
      </c>
      <c r="Q51" s="196" t="e">
        <v>#REF!</v>
      </c>
      <c r="R51" s="197" t="e">
        <v>#REF!</v>
      </c>
    </row>
    <row r="52" spans="1:52" ht="20.25" customHeight="1" x14ac:dyDescent="0.35">
      <c r="A52" s="338">
        <v>6</v>
      </c>
      <c r="B52" s="142" t="s">
        <v>8</v>
      </c>
      <c r="C52" s="684">
        <v>18</v>
      </c>
      <c r="D52" s="680">
        <v>18</v>
      </c>
      <c r="E52" s="144"/>
      <c r="F52" s="680">
        <v>0</v>
      </c>
      <c r="G52" s="144"/>
      <c r="H52" s="144"/>
      <c r="I52" s="680">
        <v>0</v>
      </c>
      <c r="J52" s="144"/>
      <c r="K52" s="144"/>
      <c r="L52" s="680">
        <v>0</v>
      </c>
      <c r="M52" s="680">
        <v>0</v>
      </c>
      <c r="N52" s="144"/>
      <c r="O52" s="144"/>
      <c r="P52" s="685">
        <v>0</v>
      </c>
      <c r="Q52" s="196" t="e">
        <v>#REF!</v>
      </c>
      <c r="R52" s="197" t="e">
        <v>#REF!</v>
      </c>
    </row>
    <row r="53" spans="1:52" x14ac:dyDescent="0.35">
      <c r="A53" s="338">
        <v>7</v>
      </c>
      <c r="B53" s="142" t="s">
        <v>9</v>
      </c>
      <c r="C53" s="684">
        <v>20</v>
      </c>
      <c r="D53" s="680">
        <v>18</v>
      </c>
      <c r="E53" s="144"/>
      <c r="F53" s="680">
        <v>2</v>
      </c>
      <c r="G53" s="144"/>
      <c r="H53" s="144"/>
      <c r="I53" s="680">
        <v>0</v>
      </c>
      <c r="J53" s="144"/>
      <c r="K53" s="144"/>
      <c r="L53" s="680">
        <v>0</v>
      </c>
      <c r="M53" s="680">
        <v>0</v>
      </c>
      <c r="N53" s="144"/>
      <c r="O53" s="144"/>
      <c r="P53" s="685">
        <v>0</v>
      </c>
      <c r="Q53" s="196" t="e">
        <v>#REF!</v>
      </c>
      <c r="R53" s="197" t="e">
        <v>#REF!</v>
      </c>
    </row>
    <row r="54" spans="1:52" x14ac:dyDescent="0.35">
      <c r="A54" s="338">
        <v>8</v>
      </c>
      <c r="B54" s="142" t="s">
        <v>10</v>
      </c>
      <c r="C54" s="684">
        <v>17</v>
      </c>
      <c r="D54" s="680">
        <v>12</v>
      </c>
      <c r="E54" s="144"/>
      <c r="F54" s="680">
        <v>4</v>
      </c>
      <c r="G54" s="144"/>
      <c r="H54" s="144"/>
      <c r="I54" s="680">
        <v>0</v>
      </c>
      <c r="J54" s="144"/>
      <c r="K54" s="144"/>
      <c r="L54" s="680">
        <v>1</v>
      </c>
      <c r="M54" s="680">
        <v>0</v>
      </c>
      <c r="N54" s="144"/>
      <c r="O54" s="144"/>
      <c r="P54" s="685">
        <v>0</v>
      </c>
      <c r="Q54" s="196" t="e">
        <v>#REF!</v>
      </c>
      <c r="R54" s="197" t="e">
        <v>#REF!</v>
      </c>
    </row>
    <row r="55" spans="1:52" x14ac:dyDescent="0.35">
      <c r="A55" s="338">
        <v>9</v>
      </c>
      <c r="B55" s="142" t="s">
        <v>11</v>
      </c>
      <c r="C55" s="684">
        <v>47</v>
      </c>
      <c r="D55" s="680">
        <v>37</v>
      </c>
      <c r="E55" s="144"/>
      <c r="F55" s="680">
        <v>10</v>
      </c>
      <c r="G55" s="144"/>
      <c r="H55" s="144"/>
      <c r="I55" s="680">
        <v>0</v>
      </c>
      <c r="J55" s="144"/>
      <c r="K55" s="144"/>
      <c r="L55" s="680">
        <v>0</v>
      </c>
      <c r="M55" s="680">
        <v>0</v>
      </c>
      <c r="N55" s="144"/>
      <c r="O55" s="144"/>
      <c r="P55" s="685">
        <v>0</v>
      </c>
      <c r="Q55" s="196" t="e">
        <v>#REF!</v>
      </c>
      <c r="R55" s="197" t="e">
        <v>#REF!</v>
      </c>
    </row>
    <row r="56" spans="1:52" x14ac:dyDescent="0.35">
      <c r="A56" s="338">
        <v>10</v>
      </c>
      <c r="B56" s="142" t="s">
        <v>12</v>
      </c>
      <c r="C56" s="684">
        <v>40</v>
      </c>
      <c r="D56" s="680">
        <v>32</v>
      </c>
      <c r="E56" s="144"/>
      <c r="F56" s="680">
        <v>6</v>
      </c>
      <c r="G56" s="144"/>
      <c r="H56" s="144"/>
      <c r="I56" s="680">
        <v>0</v>
      </c>
      <c r="J56" s="144"/>
      <c r="K56" s="144"/>
      <c r="L56" s="680">
        <v>2</v>
      </c>
      <c r="M56" s="680">
        <v>0</v>
      </c>
      <c r="N56" s="144"/>
      <c r="O56" s="144"/>
      <c r="P56" s="685">
        <v>0</v>
      </c>
      <c r="Q56" s="196" t="e">
        <v>#REF!</v>
      </c>
      <c r="R56" s="197" t="e">
        <v>#REF!</v>
      </c>
    </row>
    <row r="57" spans="1:52" ht="20.25" customHeight="1" x14ac:dyDescent="0.35">
      <c r="A57" s="338">
        <v>11</v>
      </c>
      <c r="B57" s="142" t="s">
        <v>13</v>
      </c>
      <c r="C57" s="684">
        <v>49</v>
      </c>
      <c r="D57" s="680">
        <v>42</v>
      </c>
      <c r="E57" s="144"/>
      <c r="F57" s="680">
        <v>4</v>
      </c>
      <c r="G57" s="144"/>
      <c r="H57" s="144"/>
      <c r="I57" s="680">
        <v>1</v>
      </c>
      <c r="J57" s="144"/>
      <c r="K57" s="144"/>
      <c r="L57" s="680">
        <v>2</v>
      </c>
      <c r="M57" s="680">
        <v>0</v>
      </c>
      <c r="N57" s="144"/>
      <c r="O57" s="144"/>
      <c r="P57" s="685">
        <v>0</v>
      </c>
      <c r="Q57" s="196" t="e">
        <v>#REF!</v>
      </c>
      <c r="R57" s="197" t="e">
        <v>#REF!</v>
      </c>
    </row>
    <row r="58" spans="1:52" x14ac:dyDescent="0.35">
      <c r="A58" s="338">
        <v>12</v>
      </c>
      <c r="B58" s="142" t="s">
        <v>14</v>
      </c>
      <c r="C58" s="684">
        <v>62</v>
      </c>
      <c r="D58" s="680">
        <v>53</v>
      </c>
      <c r="E58" s="144"/>
      <c r="F58" s="680">
        <v>6</v>
      </c>
      <c r="G58" s="144"/>
      <c r="H58" s="144"/>
      <c r="I58" s="680">
        <v>0</v>
      </c>
      <c r="J58" s="144"/>
      <c r="K58" s="144"/>
      <c r="L58" s="680">
        <v>3</v>
      </c>
      <c r="M58" s="680">
        <v>0</v>
      </c>
      <c r="N58" s="144"/>
      <c r="O58" s="144"/>
      <c r="P58" s="685">
        <v>0</v>
      </c>
      <c r="Q58" s="196" t="e">
        <v>#REF!</v>
      </c>
      <c r="R58" s="197" t="e">
        <v>#REF!</v>
      </c>
    </row>
    <row r="59" spans="1:52" x14ac:dyDescent="0.35">
      <c r="A59" s="338">
        <v>13</v>
      </c>
      <c r="B59" s="142" t="s">
        <v>15</v>
      </c>
      <c r="C59" s="684">
        <v>54</v>
      </c>
      <c r="D59" s="680">
        <v>37</v>
      </c>
      <c r="E59" s="144"/>
      <c r="F59" s="680">
        <v>16</v>
      </c>
      <c r="G59" s="144"/>
      <c r="H59" s="144"/>
      <c r="I59" s="680">
        <v>0</v>
      </c>
      <c r="J59" s="144"/>
      <c r="K59" s="144"/>
      <c r="L59" s="680">
        <v>1</v>
      </c>
      <c r="M59" s="680">
        <v>0</v>
      </c>
      <c r="N59" s="144"/>
      <c r="O59" s="144"/>
      <c r="P59" s="685">
        <v>0</v>
      </c>
      <c r="Q59" s="196" t="e">
        <v>#REF!</v>
      </c>
      <c r="R59" s="197" t="e">
        <v>#REF!</v>
      </c>
    </row>
    <row r="60" spans="1:52" x14ac:dyDescent="0.35">
      <c r="A60" s="338">
        <v>14</v>
      </c>
      <c r="B60" s="142" t="s">
        <v>16</v>
      </c>
      <c r="C60" s="684">
        <v>25</v>
      </c>
      <c r="D60" s="680">
        <v>19</v>
      </c>
      <c r="E60" s="144"/>
      <c r="F60" s="680">
        <v>3</v>
      </c>
      <c r="G60" s="144"/>
      <c r="H60" s="144"/>
      <c r="I60" s="680">
        <v>2</v>
      </c>
      <c r="J60" s="144"/>
      <c r="K60" s="144"/>
      <c r="L60" s="680">
        <v>1</v>
      </c>
      <c r="M60" s="680">
        <v>0</v>
      </c>
      <c r="N60" s="144"/>
      <c r="O60" s="144"/>
      <c r="P60" s="685">
        <v>0</v>
      </c>
      <c r="Q60" s="196" t="e">
        <v>#REF!</v>
      </c>
      <c r="R60" s="197" t="e">
        <v>#REF!</v>
      </c>
    </row>
    <row r="61" spans="1:52" ht="15.65" customHeight="1" thickBot="1" x14ac:dyDescent="0.4">
      <c r="A61" s="341">
        <v>15</v>
      </c>
      <c r="B61" s="342" t="s">
        <v>17</v>
      </c>
      <c r="C61" s="686">
        <v>59</v>
      </c>
      <c r="D61" s="687">
        <v>47</v>
      </c>
      <c r="E61" s="148"/>
      <c r="F61" s="687">
        <v>9</v>
      </c>
      <c r="G61" s="148"/>
      <c r="H61" s="148"/>
      <c r="I61" s="687">
        <v>1</v>
      </c>
      <c r="J61" s="148"/>
      <c r="K61" s="148"/>
      <c r="L61" s="687">
        <v>2</v>
      </c>
      <c r="M61" s="687">
        <v>0</v>
      </c>
      <c r="N61" s="148"/>
      <c r="O61" s="148"/>
      <c r="P61" s="688">
        <v>0</v>
      </c>
      <c r="Q61" s="209" t="e">
        <v>#REF!</v>
      </c>
      <c r="R61" s="210" t="e">
        <v>#REF!</v>
      </c>
    </row>
    <row r="62" spans="1:52" s="150" customFormat="1" ht="14.6" thickBot="1" x14ac:dyDescent="0.4">
      <c r="A62" s="294"/>
      <c r="B62" s="325" t="s">
        <v>218</v>
      </c>
      <c r="C62" s="453">
        <f>SUM(C47:C61)</f>
        <v>576</v>
      </c>
      <c r="D62" s="453">
        <f t="shared" ref="D62:R62" si="19">SUM(D47:D61)</f>
        <v>446</v>
      </c>
      <c r="E62" s="453">
        <f t="shared" si="19"/>
        <v>0</v>
      </c>
      <c r="F62" s="453">
        <f t="shared" si="19"/>
        <v>102</v>
      </c>
      <c r="G62" s="453">
        <f t="shared" si="19"/>
        <v>0</v>
      </c>
      <c r="H62" s="453">
        <f t="shared" si="19"/>
        <v>0</v>
      </c>
      <c r="I62" s="453">
        <f t="shared" si="19"/>
        <v>5</v>
      </c>
      <c r="J62" s="453">
        <f t="shared" si="19"/>
        <v>0</v>
      </c>
      <c r="K62" s="453">
        <f t="shared" si="19"/>
        <v>0</v>
      </c>
      <c r="L62" s="453">
        <f t="shared" si="19"/>
        <v>21</v>
      </c>
      <c r="M62" s="453">
        <f t="shared" si="19"/>
        <v>2</v>
      </c>
      <c r="N62" s="453">
        <f t="shared" si="19"/>
        <v>0</v>
      </c>
      <c r="O62" s="453">
        <f t="shared" si="19"/>
        <v>0</v>
      </c>
      <c r="P62" s="452">
        <f t="shared" si="19"/>
        <v>0</v>
      </c>
      <c r="Q62" s="151" t="e">
        <f t="shared" si="19"/>
        <v>#REF!</v>
      </c>
      <c r="R62" s="203" t="e">
        <f t="shared" si="19"/>
        <v>#REF!</v>
      </c>
      <c r="S62" s="204"/>
      <c r="T62" s="204"/>
      <c r="U62" s="204"/>
      <c r="W62" s="180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</row>
    <row r="63" spans="1:52" ht="14.6" thickBot="1" x14ac:dyDescent="0.4">
      <c r="A63" s="267"/>
      <c r="B63" s="412" t="s">
        <v>202</v>
      </c>
      <c r="C63" s="413">
        <v>657</v>
      </c>
      <c r="D63" s="413">
        <v>521</v>
      </c>
      <c r="E63" s="413">
        <v>0</v>
      </c>
      <c r="F63" s="413">
        <v>108</v>
      </c>
      <c r="G63" s="413">
        <v>0</v>
      </c>
      <c r="H63" s="413">
        <v>0</v>
      </c>
      <c r="I63" s="413">
        <v>4</v>
      </c>
      <c r="J63" s="413">
        <v>0</v>
      </c>
      <c r="K63" s="413">
        <v>0</v>
      </c>
      <c r="L63" s="413">
        <v>23</v>
      </c>
      <c r="M63" s="413">
        <v>1</v>
      </c>
      <c r="N63" s="413">
        <v>0</v>
      </c>
      <c r="O63" s="413">
        <v>0</v>
      </c>
      <c r="P63" s="389">
        <v>0</v>
      </c>
      <c r="Q63" s="303" t="e">
        <v>#REF!</v>
      </c>
      <c r="R63" s="205" t="e">
        <v>#REF!</v>
      </c>
    </row>
    <row r="64" spans="1:52" ht="14.6" thickBot="1" x14ac:dyDescent="0.4">
      <c r="A64" s="267"/>
      <c r="B64" s="412" t="s">
        <v>197</v>
      </c>
      <c r="C64" s="413">
        <v>674</v>
      </c>
      <c r="D64" s="413">
        <v>544</v>
      </c>
      <c r="E64" s="413">
        <v>0</v>
      </c>
      <c r="F64" s="413">
        <v>114</v>
      </c>
      <c r="G64" s="413">
        <v>0</v>
      </c>
      <c r="H64" s="413">
        <v>0</v>
      </c>
      <c r="I64" s="413">
        <v>1</v>
      </c>
      <c r="J64" s="413">
        <v>0</v>
      </c>
      <c r="K64" s="413">
        <v>0</v>
      </c>
      <c r="L64" s="413">
        <v>9</v>
      </c>
      <c r="M64" s="413">
        <v>4</v>
      </c>
      <c r="N64" s="413">
        <v>0</v>
      </c>
      <c r="O64" s="413">
        <v>0</v>
      </c>
      <c r="P64" s="389">
        <v>0</v>
      </c>
      <c r="Q64" s="303" t="e">
        <v>#REF!</v>
      </c>
      <c r="R64" s="205" t="e">
        <v>#REF!</v>
      </c>
    </row>
    <row r="65" spans="1:52" ht="14.6" thickBot="1" x14ac:dyDescent="0.4">
      <c r="A65" s="267"/>
      <c r="B65" s="412" t="s">
        <v>190</v>
      </c>
      <c r="C65" s="413">
        <v>714</v>
      </c>
      <c r="D65" s="413">
        <v>574</v>
      </c>
      <c r="E65" s="413">
        <v>0</v>
      </c>
      <c r="F65" s="413">
        <v>116</v>
      </c>
      <c r="G65" s="413">
        <v>0</v>
      </c>
      <c r="H65" s="413">
        <v>0</v>
      </c>
      <c r="I65" s="413">
        <v>0</v>
      </c>
      <c r="J65" s="413">
        <v>0</v>
      </c>
      <c r="K65" s="413">
        <v>0</v>
      </c>
      <c r="L65" s="413">
        <v>21</v>
      </c>
      <c r="M65" s="413">
        <v>4</v>
      </c>
      <c r="N65" s="413">
        <v>0</v>
      </c>
      <c r="O65" s="413">
        <v>0</v>
      </c>
      <c r="P65" s="389">
        <v>0</v>
      </c>
      <c r="Q65" s="303" t="e">
        <v>#REF!</v>
      </c>
      <c r="R65" s="205" t="e">
        <v>#REF!</v>
      </c>
    </row>
    <row r="66" spans="1:52" ht="14.6" thickBot="1" x14ac:dyDescent="0.4">
      <c r="A66" s="267"/>
      <c r="B66" s="412" t="s">
        <v>183</v>
      </c>
      <c r="C66" s="413">
        <v>686</v>
      </c>
      <c r="D66" s="413">
        <v>538</v>
      </c>
      <c r="E66" s="413">
        <v>0</v>
      </c>
      <c r="F66" s="413">
        <v>115</v>
      </c>
      <c r="G66" s="413">
        <v>0</v>
      </c>
      <c r="H66" s="413">
        <v>0</v>
      </c>
      <c r="I66" s="413">
        <v>2</v>
      </c>
      <c r="J66" s="413">
        <v>0</v>
      </c>
      <c r="K66" s="413">
        <v>0</v>
      </c>
      <c r="L66" s="413">
        <v>29</v>
      </c>
      <c r="M66" s="413">
        <v>2</v>
      </c>
      <c r="N66" s="413">
        <v>0</v>
      </c>
      <c r="O66" s="413">
        <v>0</v>
      </c>
      <c r="P66" s="389">
        <v>0</v>
      </c>
      <c r="Q66" s="303" t="e">
        <v>#REF!</v>
      </c>
      <c r="R66" s="205" t="e">
        <v>#REF!</v>
      </c>
    </row>
    <row r="67" spans="1:52" ht="14.6" thickBot="1" x14ac:dyDescent="0.4">
      <c r="A67" s="152"/>
      <c r="B67" s="324" t="s">
        <v>152</v>
      </c>
      <c r="C67" s="144">
        <v>664</v>
      </c>
      <c r="D67" s="144">
        <v>520</v>
      </c>
      <c r="E67" s="144">
        <v>0</v>
      </c>
      <c r="F67" s="144">
        <v>128</v>
      </c>
      <c r="G67" s="144">
        <v>0</v>
      </c>
      <c r="H67" s="144">
        <v>0</v>
      </c>
      <c r="I67" s="144">
        <v>1</v>
      </c>
      <c r="J67" s="144">
        <v>0</v>
      </c>
      <c r="K67" s="144">
        <v>0</v>
      </c>
      <c r="L67" s="144">
        <v>13</v>
      </c>
      <c r="M67" s="144">
        <v>3</v>
      </c>
      <c r="N67" s="144">
        <v>0</v>
      </c>
      <c r="O67" s="144">
        <v>0</v>
      </c>
      <c r="P67" s="195">
        <v>0</v>
      </c>
      <c r="Q67" s="303" t="e">
        <v>#REF!</v>
      </c>
      <c r="R67" s="205" t="e">
        <v>#REF!</v>
      </c>
    </row>
    <row r="68" spans="1:52" ht="14.6" thickBot="1" x14ac:dyDescent="0.4">
      <c r="A68" s="153"/>
      <c r="B68" s="326" t="s">
        <v>79</v>
      </c>
      <c r="C68" s="148">
        <v>725</v>
      </c>
      <c r="D68" s="148">
        <v>587</v>
      </c>
      <c r="E68" s="148">
        <v>0</v>
      </c>
      <c r="F68" s="148">
        <v>107</v>
      </c>
      <c r="G68" s="148">
        <v>0</v>
      </c>
      <c r="H68" s="148">
        <v>0</v>
      </c>
      <c r="I68" s="148">
        <v>1</v>
      </c>
      <c r="J68" s="148">
        <v>0</v>
      </c>
      <c r="K68" s="148">
        <v>0</v>
      </c>
      <c r="L68" s="148">
        <v>17</v>
      </c>
      <c r="M68" s="148">
        <v>11</v>
      </c>
      <c r="N68" s="148">
        <v>0</v>
      </c>
      <c r="O68" s="148">
        <v>0</v>
      </c>
      <c r="P68" s="200">
        <v>0</v>
      </c>
      <c r="Q68" s="304" t="e">
        <v>#REF!</v>
      </c>
      <c r="R68" s="211" t="s">
        <v>140</v>
      </c>
    </row>
    <row r="71" spans="1:52" s="185" customFormat="1" ht="38.25" customHeight="1" thickBot="1" x14ac:dyDescent="0.4">
      <c r="A71" s="724" t="s">
        <v>176</v>
      </c>
      <c r="B71" s="724"/>
      <c r="C71" s="724"/>
      <c r="D71" s="724"/>
      <c r="E71" s="724"/>
      <c r="F71" s="724"/>
      <c r="G71" s="724"/>
      <c r="H71" s="724"/>
      <c r="I71" s="724"/>
      <c r="J71" s="724"/>
      <c r="K71" s="724"/>
      <c r="L71" s="724"/>
      <c r="M71" s="724"/>
      <c r="N71" s="724"/>
      <c r="O71" s="724"/>
      <c r="P71" s="724"/>
      <c r="W71" s="180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  <c r="AO71" s="179"/>
      <c r="AP71" s="179"/>
      <c r="AQ71" s="179"/>
      <c r="AR71" s="179"/>
      <c r="AS71" s="179"/>
      <c r="AT71" s="179"/>
      <c r="AU71" s="179"/>
      <c r="AV71" s="179"/>
      <c r="AW71" s="179"/>
      <c r="AX71" s="179"/>
      <c r="AY71" s="179"/>
      <c r="AZ71" s="179"/>
    </row>
    <row r="72" spans="1:52" s="185" customFormat="1" ht="89.25" customHeight="1" thickBot="1" x14ac:dyDescent="0.4">
      <c r="A72" s="328" t="s">
        <v>1</v>
      </c>
      <c r="B72" s="329" t="s">
        <v>2</v>
      </c>
      <c r="C72" s="330" t="str">
        <f>$C$20</f>
        <v>Barn med tiltak i barne-vernet i alt</v>
      </c>
      <c r="D72" s="331" t="str">
        <f>$D$20</f>
        <v>Av disse med tiltak som ikke er plasserings-tiltak</v>
      </c>
      <c r="E72" s="340" t="s">
        <v>130</v>
      </c>
      <c r="F72" s="188" t="str">
        <f>$F$20</f>
        <v>Antall barn i foster-hjem</v>
      </c>
      <c r="G72" s="334" t="s">
        <v>130</v>
      </c>
      <c r="H72" s="340" t="s">
        <v>132</v>
      </c>
      <c r="I72" s="188" t="str">
        <f>$I$20</f>
        <v>Antall barn i familie-hjem</v>
      </c>
      <c r="J72" s="334" t="s">
        <v>130</v>
      </c>
      <c r="K72" s="332" t="s">
        <v>133</v>
      </c>
      <c r="L72" s="335" t="str">
        <f>$L$20</f>
        <v>Antall barn i beredskaps-hjem</v>
      </c>
      <c r="M72" s="331" t="str">
        <f>$M$20</f>
        <v>Antall barn i inst-itusjon</v>
      </c>
      <c r="N72" s="333" t="s">
        <v>130</v>
      </c>
      <c r="O72" s="332" t="s">
        <v>135</v>
      </c>
      <c r="P72" s="336" t="str">
        <f>$P$20</f>
        <v>Antall barn i hybel o.a.</v>
      </c>
      <c r="Q72" s="189" t="s">
        <v>130</v>
      </c>
      <c r="R72" s="137" t="s">
        <v>137</v>
      </c>
      <c r="W72" s="180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</row>
    <row r="73" spans="1:52" ht="15" customHeight="1" x14ac:dyDescent="0.35">
      <c r="A73" s="337">
        <v>1</v>
      </c>
      <c r="B73" s="139" t="s">
        <v>3</v>
      </c>
      <c r="C73" s="624">
        <v>125</v>
      </c>
      <c r="D73" s="625">
        <v>76</v>
      </c>
      <c r="E73" s="313" t="e">
        <v>#REF!</v>
      </c>
      <c r="F73" s="624">
        <v>37</v>
      </c>
      <c r="G73" s="140" t="e">
        <v>#REF!</v>
      </c>
      <c r="H73" s="140" t="e">
        <v>#REF!</v>
      </c>
      <c r="I73" s="689">
        <v>5</v>
      </c>
      <c r="J73" s="140" t="e">
        <v>#REF!</v>
      </c>
      <c r="K73" s="140" t="e">
        <v>#REF!</v>
      </c>
      <c r="L73" s="689">
        <v>5</v>
      </c>
      <c r="M73" s="689">
        <v>2</v>
      </c>
      <c r="N73" s="140" t="e">
        <v>#REF!</v>
      </c>
      <c r="O73" s="140" t="e">
        <v>#REF!</v>
      </c>
      <c r="P73" s="625">
        <v>0</v>
      </c>
      <c r="Q73" s="207" t="e">
        <v>#REF!</v>
      </c>
      <c r="R73" s="208" t="e">
        <v>#REF!</v>
      </c>
      <c r="S73" s="185"/>
      <c r="T73" s="185"/>
      <c r="U73" s="185"/>
    </row>
    <row r="74" spans="1:52" ht="12.75" customHeight="1" x14ac:dyDescent="0.35">
      <c r="A74" s="338">
        <v>2</v>
      </c>
      <c r="B74" s="142" t="s">
        <v>4</v>
      </c>
      <c r="C74" s="626">
        <v>110</v>
      </c>
      <c r="D74" s="627">
        <v>80</v>
      </c>
      <c r="E74" s="415" t="e">
        <v>#REF!</v>
      </c>
      <c r="F74" s="626">
        <v>21</v>
      </c>
      <c r="G74" s="413" t="e">
        <v>#REF!</v>
      </c>
      <c r="H74" s="413" t="e">
        <v>#REF!</v>
      </c>
      <c r="I74" s="631">
        <v>3</v>
      </c>
      <c r="J74" s="413" t="e">
        <v>#REF!</v>
      </c>
      <c r="K74" s="413" t="e">
        <v>#REF!</v>
      </c>
      <c r="L74" s="631">
        <v>4</v>
      </c>
      <c r="M74" s="631">
        <v>2</v>
      </c>
      <c r="N74" s="413" t="e">
        <v>#REF!</v>
      </c>
      <c r="O74" s="413" t="e">
        <v>#REF!</v>
      </c>
      <c r="P74" s="627">
        <v>0</v>
      </c>
      <c r="Q74" s="196" t="e">
        <v>#REF!</v>
      </c>
      <c r="R74" s="197" t="e">
        <v>#REF!</v>
      </c>
      <c r="S74" s="185"/>
      <c r="T74" s="185"/>
      <c r="U74" s="185"/>
    </row>
    <row r="75" spans="1:52" x14ac:dyDescent="0.35">
      <c r="A75" s="338">
        <v>3</v>
      </c>
      <c r="B75" s="142" t="s">
        <v>5</v>
      </c>
      <c r="C75" s="626">
        <v>65</v>
      </c>
      <c r="D75" s="627">
        <v>29</v>
      </c>
      <c r="E75" s="415" t="e">
        <v>#REF!</v>
      </c>
      <c r="F75" s="626">
        <v>32</v>
      </c>
      <c r="G75" s="413" t="e">
        <v>#REF!</v>
      </c>
      <c r="H75" s="413" t="e">
        <v>#REF!</v>
      </c>
      <c r="I75" s="631">
        <v>1</v>
      </c>
      <c r="J75" s="413" t="e">
        <v>#REF!</v>
      </c>
      <c r="K75" s="413" t="e">
        <v>#REF!</v>
      </c>
      <c r="L75" s="631">
        <v>1</v>
      </c>
      <c r="M75" s="631">
        <v>2</v>
      </c>
      <c r="N75" s="413" t="e">
        <v>#REF!</v>
      </c>
      <c r="O75" s="413" t="e">
        <v>#REF!</v>
      </c>
      <c r="P75" s="627">
        <v>0</v>
      </c>
      <c r="Q75" s="196" t="e">
        <v>#REF!</v>
      </c>
      <c r="R75" s="197" t="e">
        <v>#REF!</v>
      </c>
      <c r="S75" s="185"/>
      <c r="T75" s="185"/>
      <c r="U75" s="185"/>
    </row>
    <row r="76" spans="1:52" x14ac:dyDescent="0.35">
      <c r="A76" s="338">
        <v>4</v>
      </c>
      <c r="B76" s="142" t="s">
        <v>6</v>
      </c>
      <c r="C76" s="626">
        <v>36</v>
      </c>
      <c r="D76" s="627">
        <v>22</v>
      </c>
      <c r="E76" s="415" t="e">
        <v>#REF!</v>
      </c>
      <c r="F76" s="626">
        <v>10</v>
      </c>
      <c r="G76" s="413" t="e">
        <v>#REF!</v>
      </c>
      <c r="H76" s="413" t="e">
        <v>#REF!</v>
      </c>
      <c r="I76" s="631">
        <v>0</v>
      </c>
      <c r="J76" s="413" t="e">
        <v>#REF!</v>
      </c>
      <c r="K76" s="413" t="e">
        <v>#REF!</v>
      </c>
      <c r="L76" s="631">
        <v>1</v>
      </c>
      <c r="M76" s="631">
        <v>3</v>
      </c>
      <c r="N76" s="413" t="e">
        <v>#REF!</v>
      </c>
      <c r="O76" s="413" t="e">
        <v>#REF!</v>
      </c>
      <c r="P76" s="627">
        <v>0</v>
      </c>
      <c r="Q76" s="196" t="e">
        <v>#REF!</v>
      </c>
      <c r="R76" s="197" t="e">
        <v>#REF!</v>
      </c>
      <c r="S76" s="185"/>
      <c r="T76" s="185"/>
      <c r="U76" s="185"/>
    </row>
    <row r="77" spans="1:52" x14ac:dyDescent="0.35">
      <c r="A77" s="338">
        <v>5</v>
      </c>
      <c r="B77" s="142" t="s">
        <v>7</v>
      </c>
      <c r="C77" s="626">
        <v>68</v>
      </c>
      <c r="D77" s="627">
        <v>56</v>
      </c>
      <c r="E77" s="415" t="e">
        <v>#REF!</v>
      </c>
      <c r="F77" s="626">
        <v>10</v>
      </c>
      <c r="G77" s="413" t="e">
        <v>#REF!</v>
      </c>
      <c r="H77" s="413" t="e">
        <v>#REF!</v>
      </c>
      <c r="I77" s="631">
        <v>2</v>
      </c>
      <c r="J77" s="413" t="e">
        <v>#REF!</v>
      </c>
      <c r="K77" s="413" t="e">
        <v>#REF!</v>
      </c>
      <c r="L77" s="631">
        <v>0</v>
      </c>
      <c r="M77" s="631">
        <v>0</v>
      </c>
      <c r="N77" s="413" t="e">
        <v>#REF!</v>
      </c>
      <c r="O77" s="413" t="e">
        <v>#REF!</v>
      </c>
      <c r="P77" s="627">
        <v>0</v>
      </c>
      <c r="Q77" s="196" t="e">
        <v>#REF!</v>
      </c>
      <c r="R77" s="197" t="e">
        <v>#REF!</v>
      </c>
      <c r="S77" s="185"/>
      <c r="T77" s="185"/>
      <c r="U77" s="185"/>
      <c r="X77" s="179" t="s">
        <v>77</v>
      </c>
    </row>
    <row r="78" spans="1:52" ht="20.25" customHeight="1" x14ac:dyDescent="0.35">
      <c r="A78" s="338">
        <v>6</v>
      </c>
      <c r="B78" s="142" t="s">
        <v>8</v>
      </c>
      <c r="C78" s="626">
        <v>70</v>
      </c>
      <c r="D78" s="627">
        <v>68</v>
      </c>
      <c r="E78" s="415" t="e">
        <v>#REF!</v>
      </c>
      <c r="F78" s="626">
        <v>2</v>
      </c>
      <c r="G78" s="413" t="e">
        <v>#REF!</v>
      </c>
      <c r="H78" s="413" t="e">
        <v>#REF!</v>
      </c>
      <c r="I78" s="631">
        <v>0</v>
      </c>
      <c r="J78" s="413" t="e">
        <v>#REF!</v>
      </c>
      <c r="K78" s="413" t="e">
        <v>#REF!</v>
      </c>
      <c r="L78" s="631">
        <v>0</v>
      </c>
      <c r="M78" s="631">
        <v>0</v>
      </c>
      <c r="N78" s="413" t="e">
        <v>#REF!</v>
      </c>
      <c r="O78" s="413" t="e">
        <v>#REF!</v>
      </c>
      <c r="P78" s="627">
        <v>0</v>
      </c>
      <c r="Q78" s="196" t="e">
        <v>#REF!</v>
      </c>
      <c r="R78" s="197" t="e">
        <v>#REF!</v>
      </c>
    </row>
    <row r="79" spans="1:52" x14ac:dyDescent="0.35">
      <c r="A79" s="338">
        <v>7</v>
      </c>
      <c r="B79" s="142" t="s">
        <v>9</v>
      </c>
      <c r="C79" s="626">
        <v>41</v>
      </c>
      <c r="D79" s="627">
        <v>35</v>
      </c>
      <c r="E79" s="415" t="e">
        <v>#REF!</v>
      </c>
      <c r="F79" s="626">
        <v>5</v>
      </c>
      <c r="G79" s="413" t="e">
        <v>#REF!</v>
      </c>
      <c r="H79" s="413" t="e">
        <v>#REF!</v>
      </c>
      <c r="I79" s="631">
        <v>0</v>
      </c>
      <c r="J79" s="413" t="e">
        <v>#REF!</v>
      </c>
      <c r="K79" s="413" t="e">
        <v>#REF!</v>
      </c>
      <c r="L79" s="631">
        <v>1</v>
      </c>
      <c r="M79" s="631">
        <v>0</v>
      </c>
      <c r="N79" s="413" t="e">
        <v>#REF!</v>
      </c>
      <c r="O79" s="413" t="e">
        <v>#REF!</v>
      </c>
      <c r="P79" s="627">
        <v>0</v>
      </c>
      <c r="Q79" s="196" t="e">
        <v>#REF!</v>
      </c>
      <c r="R79" s="197" t="e">
        <v>#REF!</v>
      </c>
    </row>
    <row r="80" spans="1:52" x14ac:dyDescent="0.35">
      <c r="A80" s="338">
        <v>8</v>
      </c>
      <c r="B80" s="142" t="s">
        <v>10</v>
      </c>
      <c r="C80" s="626">
        <v>31</v>
      </c>
      <c r="D80" s="627">
        <v>21</v>
      </c>
      <c r="E80" s="415" t="e">
        <v>#REF!</v>
      </c>
      <c r="F80" s="626">
        <v>8</v>
      </c>
      <c r="G80" s="413" t="e">
        <v>#REF!</v>
      </c>
      <c r="H80" s="413" t="e">
        <v>#REF!</v>
      </c>
      <c r="I80" s="631">
        <v>2</v>
      </c>
      <c r="J80" s="413" t="e">
        <v>#REF!</v>
      </c>
      <c r="K80" s="413" t="e">
        <v>#REF!</v>
      </c>
      <c r="L80" s="631">
        <v>0</v>
      </c>
      <c r="M80" s="631">
        <v>0</v>
      </c>
      <c r="N80" s="413" t="e">
        <v>#REF!</v>
      </c>
      <c r="O80" s="413" t="e">
        <v>#REF!</v>
      </c>
      <c r="P80" s="627">
        <v>0</v>
      </c>
      <c r="Q80" s="196" t="e">
        <v>#REF!</v>
      </c>
      <c r="R80" s="197" t="e">
        <v>#REF!</v>
      </c>
    </row>
    <row r="81" spans="1:52" x14ac:dyDescent="0.35">
      <c r="A81" s="338">
        <v>9</v>
      </c>
      <c r="B81" s="142" t="s">
        <v>11</v>
      </c>
      <c r="C81" s="626">
        <v>96</v>
      </c>
      <c r="D81" s="627">
        <v>81</v>
      </c>
      <c r="E81" s="415" t="e">
        <v>#REF!</v>
      </c>
      <c r="F81" s="626">
        <v>13</v>
      </c>
      <c r="G81" s="413" t="e">
        <v>#REF!</v>
      </c>
      <c r="H81" s="413" t="e">
        <v>#REF!</v>
      </c>
      <c r="I81" s="631">
        <v>1</v>
      </c>
      <c r="J81" s="413" t="e">
        <v>#REF!</v>
      </c>
      <c r="K81" s="413" t="e">
        <v>#REF!</v>
      </c>
      <c r="L81" s="631">
        <v>1</v>
      </c>
      <c r="M81" s="631">
        <v>0</v>
      </c>
      <c r="N81" s="413" t="e">
        <v>#REF!</v>
      </c>
      <c r="O81" s="413" t="e">
        <v>#REF!</v>
      </c>
      <c r="P81" s="627">
        <v>0</v>
      </c>
      <c r="Q81" s="196" t="e">
        <v>#REF!</v>
      </c>
      <c r="R81" s="197" t="e">
        <v>#REF!</v>
      </c>
    </row>
    <row r="82" spans="1:52" x14ac:dyDescent="0.35">
      <c r="A82" s="338">
        <v>10</v>
      </c>
      <c r="B82" s="142" t="s">
        <v>12</v>
      </c>
      <c r="C82" s="626">
        <v>95</v>
      </c>
      <c r="D82" s="627">
        <v>69</v>
      </c>
      <c r="E82" s="415" t="e">
        <v>#REF!</v>
      </c>
      <c r="F82" s="626">
        <v>24</v>
      </c>
      <c r="G82" s="413" t="e">
        <v>#REF!</v>
      </c>
      <c r="H82" s="413" t="e">
        <v>#REF!</v>
      </c>
      <c r="I82" s="631">
        <v>1</v>
      </c>
      <c r="J82" s="413" t="e">
        <v>#REF!</v>
      </c>
      <c r="K82" s="413" t="e">
        <v>#REF!</v>
      </c>
      <c r="L82" s="631">
        <v>1</v>
      </c>
      <c r="M82" s="631">
        <v>0</v>
      </c>
      <c r="N82" s="413" t="e">
        <v>#REF!</v>
      </c>
      <c r="O82" s="413" t="e">
        <v>#REF!</v>
      </c>
      <c r="P82" s="627">
        <v>0</v>
      </c>
      <c r="Q82" s="196" t="e">
        <v>#REF!</v>
      </c>
      <c r="R82" s="197" t="e">
        <v>#REF!</v>
      </c>
    </row>
    <row r="83" spans="1:52" ht="20.25" customHeight="1" x14ac:dyDescent="0.35">
      <c r="A83" s="338">
        <v>11</v>
      </c>
      <c r="B83" s="142" t="s">
        <v>13</v>
      </c>
      <c r="C83" s="626">
        <v>103</v>
      </c>
      <c r="D83" s="627">
        <v>80</v>
      </c>
      <c r="E83" s="415" t="e">
        <v>#REF!</v>
      </c>
      <c r="F83" s="626">
        <v>14</v>
      </c>
      <c r="G83" s="413" t="e">
        <v>#REF!</v>
      </c>
      <c r="H83" s="413" t="e">
        <v>#REF!</v>
      </c>
      <c r="I83" s="631">
        <v>4</v>
      </c>
      <c r="J83" s="413" t="e">
        <v>#REF!</v>
      </c>
      <c r="K83" s="413" t="e">
        <v>#REF!</v>
      </c>
      <c r="L83" s="631">
        <v>2</v>
      </c>
      <c r="M83" s="631">
        <v>3</v>
      </c>
      <c r="N83" s="413" t="e">
        <v>#REF!</v>
      </c>
      <c r="O83" s="413" t="e">
        <v>#REF!</v>
      </c>
      <c r="P83" s="627">
        <v>0</v>
      </c>
      <c r="Q83" s="196" t="e">
        <v>#REF!</v>
      </c>
      <c r="R83" s="197" t="e">
        <v>#REF!</v>
      </c>
    </row>
    <row r="84" spans="1:52" x14ac:dyDescent="0.35">
      <c r="A84" s="338">
        <v>12</v>
      </c>
      <c r="B84" s="142" t="s">
        <v>14</v>
      </c>
      <c r="C84" s="626">
        <v>147</v>
      </c>
      <c r="D84" s="627">
        <v>94</v>
      </c>
      <c r="E84" s="415" t="e">
        <v>#REF!</v>
      </c>
      <c r="F84" s="626">
        <v>34</v>
      </c>
      <c r="G84" s="413" t="e">
        <v>#REF!</v>
      </c>
      <c r="H84" s="413" t="e">
        <v>#REF!</v>
      </c>
      <c r="I84" s="631">
        <v>9</v>
      </c>
      <c r="J84" s="413" t="e">
        <v>#REF!</v>
      </c>
      <c r="K84" s="413" t="e">
        <v>#REF!</v>
      </c>
      <c r="L84" s="631">
        <v>7</v>
      </c>
      <c r="M84" s="631">
        <v>3</v>
      </c>
      <c r="N84" s="413" t="e">
        <v>#REF!</v>
      </c>
      <c r="O84" s="413" t="e">
        <v>#REF!</v>
      </c>
      <c r="P84" s="627">
        <v>0</v>
      </c>
      <c r="Q84" s="196" t="e">
        <v>#REF!</v>
      </c>
      <c r="R84" s="197" t="e">
        <v>#REF!</v>
      </c>
    </row>
    <row r="85" spans="1:52" x14ac:dyDescent="0.35">
      <c r="A85" s="338">
        <v>13</v>
      </c>
      <c r="B85" s="142" t="s">
        <v>15</v>
      </c>
      <c r="C85" s="626">
        <v>115</v>
      </c>
      <c r="D85" s="627">
        <v>78</v>
      </c>
      <c r="E85" s="415" t="e">
        <v>#REF!</v>
      </c>
      <c r="F85" s="626">
        <v>34</v>
      </c>
      <c r="G85" s="413" t="e">
        <v>#REF!</v>
      </c>
      <c r="H85" s="413" t="e">
        <v>#REF!</v>
      </c>
      <c r="I85" s="631">
        <v>3</v>
      </c>
      <c r="J85" s="413" t="e">
        <v>#REF!</v>
      </c>
      <c r="K85" s="413" t="e">
        <v>#REF!</v>
      </c>
      <c r="L85" s="631">
        <v>0</v>
      </c>
      <c r="M85" s="631">
        <v>0</v>
      </c>
      <c r="N85" s="413" t="e">
        <v>#REF!</v>
      </c>
      <c r="O85" s="413" t="e">
        <v>#REF!</v>
      </c>
      <c r="P85" s="627">
        <v>0</v>
      </c>
      <c r="Q85" s="196" t="e">
        <v>#REF!</v>
      </c>
      <c r="R85" s="197" t="e">
        <v>#REF!</v>
      </c>
      <c r="V85" s="179" t="s">
        <v>77</v>
      </c>
    </row>
    <row r="86" spans="1:52" x14ac:dyDescent="0.35">
      <c r="A86" s="338">
        <v>14</v>
      </c>
      <c r="B86" s="142" t="s">
        <v>16</v>
      </c>
      <c r="C86" s="626">
        <v>76</v>
      </c>
      <c r="D86" s="627">
        <v>52</v>
      </c>
      <c r="E86" s="415" t="e">
        <v>#REF!</v>
      </c>
      <c r="F86" s="626">
        <v>14</v>
      </c>
      <c r="G86" s="413" t="e">
        <v>#REF!</v>
      </c>
      <c r="H86" s="413" t="e">
        <v>#REF!</v>
      </c>
      <c r="I86" s="631">
        <v>6</v>
      </c>
      <c r="J86" s="413" t="e">
        <v>#REF!</v>
      </c>
      <c r="K86" s="413" t="e">
        <v>#REF!</v>
      </c>
      <c r="L86" s="631">
        <v>1</v>
      </c>
      <c r="M86" s="631">
        <v>1</v>
      </c>
      <c r="N86" s="413" t="e">
        <v>#REF!</v>
      </c>
      <c r="O86" s="413" t="e">
        <v>#REF!</v>
      </c>
      <c r="P86" s="627">
        <v>0</v>
      </c>
      <c r="Q86" s="196" t="e">
        <v>#REF!</v>
      </c>
      <c r="R86" s="197" t="e">
        <v>#REF!</v>
      </c>
    </row>
    <row r="87" spans="1:52" ht="14.6" thickBot="1" x14ac:dyDescent="0.4">
      <c r="A87" s="341">
        <v>15</v>
      </c>
      <c r="B87" s="342" t="s">
        <v>17</v>
      </c>
      <c r="C87" s="628">
        <v>131</v>
      </c>
      <c r="D87" s="629">
        <v>99</v>
      </c>
      <c r="E87" s="456" t="e">
        <v>#REF!</v>
      </c>
      <c r="F87" s="628">
        <v>24</v>
      </c>
      <c r="G87" s="455" t="e">
        <v>#REF!</v>
      </c>
      <c r="H87" s="455" t="e">
        <v>#REF!</v>
      </c>
      <c r="I87" s="690">
        <v>4</v>
      </c>
      <c r="J87" s="455" t="e">
        <v>#REF!</v>
      </c>
      <c r="K87" s="455" t="e">
        <v>#REF!</v>
      </c>
      <c r="L87" s="690">
        <v>3</v>
      </c>
      <c r="M87" s="690">
        <v>1</v>
      </c>
      <c r="N87" s="455" t="e">
        <v>#REF!</v>
      </c>
      <c r="O87" s="455" t="e">
        <v>#REF!</v>
      </c>
      <c r="P87" s="629">
        <v>0</v>
      </c>
      <c r="Q87" s="209" t="e">
        <v>#REF!</v>
      </c>
      <c r="R87" s="210" t="e">
        <v>#REF!</v>
      </c>
    </row>
    <row r="88" spans="1:52" s="150" customFormat="1" ht="14.6" thickBot="1" x14ac:dyDescent="0.4">
      <c r="A88" s="294"/>
      <c r="B88" s="325" t="s">
        <v>218</v>
      </c>
      <c r="C88" s="453">
        <f>SUM(C73:C87)</f>
        <v>1309</v>
      </c>
      <c r="D88" s="453">
        <f t="shared" ref="D88" si="20">SUM(D73:D87)</f>
        <v>940</v>
      </c>
      <c r="E88" s="295" t="e">
        <f t="shared" ref="E88" si="21">SUM(E73:E87)</f>
        <v>#REF!</v>
      </c>
      <c r="F88" s="453">
        <f t="shared" ref="F88" si="22">SUM(F73:F87)</f>
        <v>282</v>
      </c>
      <c r="G88" s="453" t="e">
        <f t="shared" ref="G88" si="23">SUM(G73:G87)</f>
        <v>#REF!</v>
      </c>
      <c r="H88" s="453" t="e">
        <f t="shared" ref="H88" si="24">SUM(H73:H87)</f>
        <v>#REF!</v>
      </c>
      <c r="I88" s="453">
        <f t="shared" ref="I88" si="25">SUM(I73:I87)</f>
        <v>41</v>
      </c>
      <c r="J88" s="453" t="e">
        <f t="shared" ref="J88" si="26">SUM(J73:J87)</f>
        <v>#REF!</v>
      </c>
      <c r="K88" s="453" t="e">
        <f t="shared" ref="K88" si="27">SUM(K73:K87)</f>
        <v>#REF!</v>
      </c>
      <c r="L88" s="453">
        <f t="shared" ref="L88" si="28">SUM(L73:L87)</f>
        <v>27</v>
      </c>
      <c r="M88" s="453">
        <f t="shared" ref="M88" si="29">SUM(M73:M87)</f>
        <v>17</v>
      </c>
      <c r="N88" s="453" t="e">
        <f t="shared" ref="N88" si="30">SUM(N73:N87)</f>
        <v>#REF!</v>
      </c>
      <c r="O88" s="453" t="e">
        <f t="shared" ref="O88" si="31">SUM(O73:O87)</f>
        <v>#REF!</v>
      </c>
      <c r="P88" s="452">
        <f t="shared" ref="P88" si="32">SUM(P73:P87)</f>
        <v>0</v>
      </c>
      <c r="Q88" s="309" t="e">
        <v>#REF!</v>
      </c>
      <c r="R88" s="212" t="s">
        <v>140</v>
      </c>
      <c r="S88" s="204"/>
      <c r="T88" s="204"/>
      <c r="U88" s="204"/>
      <c r="W88" s="180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  <c r="AX88" s="179"/>
      <c r="AY88" s="179"/>
      <c r="AZ88" s="179"/>
    </row>
    <row r="89" spans="1:52" ht="14.6" thickBot="1" x14ac:dyDescent="0.4">
      <c r="A89" s="267"/>
      <c r="B89" s="412" t="s">
        <v>202</v>
      </c>
      <c r="C89" s="413">
        <v>1417</v>
      </c>
      <c r="D89" s="413">
        <v>1056</v>
      </c>
      <c r="E89" s="413" t="e">
        <v>#REF!</v>
      </c>
      <c r="F89" s="413">
        <v>282</v>
      </c>
      <c r="G89" s="413" t="e">
        <v>#REF!</v>
      </c>
      <c r="H89" s="413" t="e">
        <v>#REF!</v>
      </c>
      <c r="I89" s="413">
        <v>43</v>
      </c>
      <c r="J89" s="413" t="e">
        <v>#REF!</v>
      </c>
      <c r="K89" s="413" t="e">
        <v>#REF!</v>
      </c>
      <c r="L89" s="413">
        <v>21</v>
      </c>
      <c r="M89" s="413">
        <v>15</v>
      </c>
      <c r="N89" s="413" t="e">
        <v>#REF!</v>
      </c>
      <c r="O89" s="413" t="e">
        <v>#REF!</v>
      </c>
      <c r="P89" s="389">
        <v>0</v>
      </c>
      <c r="Q89" s="304" t="e">
        <v>#REF!</v>
      </c>
      <c r="R89" s="211" t="s">
        <v>140</v>
      </c>
    </row>
    <row r="90" spans="1:52" ht="14.6" thickBot="1" x14ac:dyDescent="0.4">
      <c r="A90" s="267"/>
      <c r="B90" s="412" t="s">
        <v>197</v>
      </c>
      <c r="C90" s="413">
        <v>1464</v>
      </c>
      <c r="D90" s="413">
        <v>1088</v>
      </c>
      <c r="E90" s="413" t="e">
        <v>#REF!</v>
      </c>
      <c r="F90" s="413">
        <v>278</v>
      </c>
      <c r="G90" s="413" t="e">
        <v>#REF!</v>
      </c>
      <c r="H90" s="413" t="e">
        <v>#REF!</v>
      </c>
      <c r="I90" s="413">
        <v>34</v>
      </c>
      <c r="J90" s="413" t="e">
        <v>#REF!</v>
      </c>
      <c r="K90" s="413" t="e">
        <v>#REF!</v>
      </c>
      <c r="L90" s="413">
        <v>29</v>
      </c>
      <c r="M90" s="413">
        <v>33</v>
      </c>
      <c r="N90" s="413" t="e">
        <v>#REF!</v>
      </c>
      <c r="O90" s="413" t="e">
        <v>#REF!</v>
      </c>
      <c r="P90" s="389">
        <v>0</v>
      </c>
      <c r="Q90" s="304" t="e">
        <v>#REF!</v>
      </c>
      <c r="R90" s="211" t="s">
        <v>140</v>
      </c>
    </row>
    <row r="91" spans="1:52" ht="14.6" thickBot="1" x14ac:dyDescent="0.4">
      <c r="A91" s="267"/>
      <c r="B91" s="412" t="s">
        <v>190</v>
      </c>
      <c r="C91" s="413">
        <v>1502</v>
      </c>
      <c r="D91" s="413">
        <v>1141</v>
      </c>
      <c r="E91" s="413" t="e">
        <v>#REF!</v>
      </c>
      <c r="F91" s="413">
        <v>275</v>
      </c>
      <c r="G91" s="413" t="e">
        <v>#REF!</v>
      </c>
      <c r="H91" s="413" t="e">
        <v>#REF!</v>
      </c>
      <c r="I91" s="413">
        <v>31</v>
      </c>
      <c r="J91" s="413" t="e">
        <v>#REF!</v>
      </c>
      <c r="K91" s="413" t="e">
        <v>#REF!</v>
      </c>
      <c r="L91" s="413">
        <v>29</v>
      </c>
      <c r="M91" s="413">
        <v>26</v>
      </c>
      <c r="N91" s="413" t="e">
        <v>#REF!</v>
      </c>
      <c r="O91" s="413" t="e">
        <v>#REF!</v>
      </c>
      <c r="P91" s="389">
        <v>0</v>
      </c>
      <c r="Q91" s="304" t="e">
        <v>#REF!</v>
      </c>
      <c r="R91" s="211" t="s">
        <v>140</v>
      </c>
    </row>
    <row r="92" spans="1:52" ht="14.6" thickBot="1" x14ac:dyDescent="0.4">
      <c r="A92" s="267"/>
      <c r="B92" s="412" t="s">
        <v>183</v>
      </c>
      <c r="C92" s="413">
        <v>1430</v>
      </c>
      <c r="D92" s="413">
        <v>1082</v>
      </c>
      <c r="E92" s="413" t="e">
        <v>#REF!</v>
      </c>
      <c r="F92" s="413">
        <v>269</v>
      </c>
      <c r="G92" s="413" t="e">
        <v>#REF!</v>
      </c>
      <c r="H92" s="413" t="e">
        <v>#REF!</v>
      </c>
      <c r="I92" s="413">
        <v>31</v>
      </c>
      <c r="J92" s="413" t="e">
        <v>#REF!</v>
      </c>
      <c r="K92" s="413" t="e">
        <v>#REF!</v>
      </c>
      <c r="L92" s="413">
        <v>29</v>
      </c>
      <c r="M92" s="413">
        <v>19</v>
      </c>
      <c r="N92" s="413" t="e">
        <v>#REF!</v>
      </c>
      <c r="O92" s="413" t="e">
        <v>#REF!</v>
      </c>
      <c r="P92" s="389">
        <v>0</v>
      </c>
      <c r="Q92" s="304" t="e">
        <v>#REF!</v>
      </c>
      <c r="R92" s="211" t="s">
        <v>140</v>
      </c>
    </row>
    <row r="93" spans="1:52" ht="14.6" thickBot="1" x14ac:dyDescent="0.4">
      <c r="A93" s="152"/>
      <c r="B93" s="324" t="s">
        <v>152</v>
      </c>
      <c r="C93" s="144">
        <v>1398</v>
      </c>
      <c r="D93" s="144">
        <v>1046</v>
      </c>
      <c r="E93" s="144" t="e">
        <v>#REF!</v>
      </c>
      <c r="F93" s="144">
        <v>272</v>
      </c>
      <c r="G93" s="144" t="e">
        <v>#REF!</v>
      </c>
      <c r="H93" s="144" t="e">
        <v>#REF!</v>
      </c>
      <c r="I93" s="144">
        <v>29</v>
      </c>
      <c r="J93" s="144" t="e">
        <v>#REF!</v>
      </c>
      <c r="K93" s="144" t="e">
        <v>#REF!</v>
      </c>
      <c r="L93" s="144">
        <v>26</v>
      </c>
      <c r="M93" s="144">
        <v>21</v>
      </c>
      <c r="N93" s="144" t="e">
        <v>#REF!</v>
      </c>
      <c r="O93" s="144" t="e">
        <v>#REF!</v>
      </c>
      <c r="P93" s="195">
        <v>0</v>
      </c>
      <c r="Q93" s="304" t="e">
        <v>#REF!</v>
      </c>
      <c r="R93" s="211" t="s">
        <v>140</v>
      </c>
    </row>
    <row r="94" spans="1:52" ht="14.6" thickBot="1" x14ac:dyDescent="0.4">
      <c r="A94" s="153"/>
      <c r="B94" s="326" t="s">
        <v>79</v>
      </c>
      <c r="C94" s="148">
        <v>1431</v>
      </c>
      <c r="D94" s="148">
        <v>1084</v>
      </c>
      <c r="E94" s="148" t="e">
        <v>#REF!</v>
      </c>
      <c r="F94" s="148">
        <v>261</v>
      </c>
      <c r="G94" s="148" t="e">
        <v>#REF!</v>
      </c>
      <c r="H94" s="148" t="e">
        <v>#REF!</v>
      </c>
      <c r="I94" s="148">
        <v>29</v>
      </c>
      <c r="J94" s="148" t="e">
        <v>#REF!</v>
      </c>
      <c r="K94" s="148" t="e">
        <v>#REF!</v>
      </c>
      <c r="L94" s="148">
        <v>18</v>
      </c>
      <c r="M94" s="148">
        <v>32</v>
      </c>
      <c r="N94" s="148" t="e">
        <v>#REF!</v>
      </c>
      <c r="O94" s="148" t="e">
        <v>#REF!</v>
      </c>
      <c r="P94" s="200">
        <v>1</v>
      </c>
      <c r="Q94" s="304" t="e">
        <v>#REF!</v>
      </c>
      <c r="R94" s="211" t="s">
        <v>140</v>
      </c>
    </row>
    <row r="98" spans="1:52" s="185" customFormat="1" ht="35.25" customHeight="1" thickBot="1" x14ac:dyDescent="0.4">
      <c r="A98" s="725" t="s">
        <v>177</v>
      </c>
      <c r="B98" s="725"/>
      <c r="C98" s="725"/>
      <c r="D98" s="725"/>
      <c r="E98" s="725"/>
      <c r="F98" s="725"/>
      <c r="G98" s="725"/>
      <c r="H98" s="725"/>
      <c r="I98" s="725"/>
      <c r="J98" s="725"/>
      <c r="K98" s="725"/>
      <c r="L98" s="725"/>
      <c r="M98" s="725"/>
      <c r="N98" s="725"/>
      <c r="O98" s="725"/>
      <c r="P98" s="725"/>
      <c r="W98" s="180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</row>
    <row r="99" spans="1:52" s="185" customFormat="1" ht="89.25" customHeight="1" thickBot="1" x14ac:dyDescent="0.4">
      <c r="A99" s="328" t="s">
        <v>1</v>
      </c>
      <c r="B99" s="329" t="s">
        <v>2</v>
      </c>
      <c r="C99" s="330" t="str">
        <f>$C$20</f>
        <v>Barn med tiltak i barne-vernet i alt</v>
      </c>
      <c r="D99" s="331" t="str">
        <f>$D$20</f>
        <v>Av disse med tiltak som ikke er plasserings-tiltak</v>
      </c>
      <c r="E99" s="340" t="s">
        <v>130</v>
      </c>
      <c r="F99" s="188" t="str">
        <f>$F$20</f>
        <v>Antall barn i foster-hjem</v>
      </c>
      <c r="G99" s="334" t="s">
        <v>130</v>
      </c>
      <c r="H99" s="340" t="s">
        <v>132</v>
      </c>
      <c r="I99" s="188" t="str">
        <f>$I$20</f>
        <v>Antall barn i familie-hjem</v>
      </c>
      <c r="J99" s="334" t="s">
        <v>130</v>
      </c>
      <c r="K99" s="332" t="s">
        <v>133</v>
      </c>
      <c r="L99" s="335" t="str">
        <f>$L$20</f>
        <v>Antall barn i beredskaps-hjem</v>
      </c>
      <c r="M99" s="331" t="str">
        <f>$M$20</f>
        <v>Antall barn i inst-itusjon</v>
      </c>
      <c r="N99" s="333" t="s">
        <v>130</v>
      </c>
      <c r="O99" s="332" t="s">
        <v>135</v>
      </c>
      <c r="P99" s="336" t="str">
        <f>$P$20</f>
        <v>Antall barn i hybel o.a.</v>
      </c>
      <c r="Q99" s="189" t="s">
        <v>130</v>
      </c>
      <c r="R99" s="137" t="s">
        <v>137</v>
      </c>
      <c r="W99" s="180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</row>
    <row r="100" spans="1:52" ht="15" customHeight="1" x14ac:dyDescent="0.35">
      <c r="A100" s="337">
        <v>1</v>
      </c>
      <c r="B100" s="139" t="s">
        <v>3</v>
      </c>
      <c r="C100" s="624">
        <v>131</v>
      </c>
      <c r="D100" s="689">
        <v>78</v>
      </c>
      <c r="E100" s="140" t="e">
        <v>#REF!</v>
      </c>
      <c r="F100" s="689">
        <v>37</v>
      </c>
      <c r="G100" s="140" t="e">
        <v>#REF!</v>
      </c>
      <c r="H100" s="140" t="e">
        <v>#REF!</v>
      </c>
      <c r="I100" s="689">
        <v>4</v>
      </c>
      <c r="J100" s="140" t="e">
        <v>#REF!</v>
      </c>
      <c r="K100" s="140" t="e">
        <v>#REF!</v>
      </c>
      <c r="L100" s="689">
        <v>3</v>
      </c>
      <c r="M100" s="689">
        <v>8</v>
      </c>
      <c r="N100" s="140" t="e">
        <v>#REF!</v>
      </c>
      <c r="O100" s="140" t="e">
        <v>#REF!</v>
      </c>
      <c r="P100" s="625">
        <v>1</v>
      </c>
      <c r="Q100" s="207" t="e">
        <v>#REF!</v>
      </c>
      <c r="R100" s="208" t="e">
        <v>#REF!</v>
      </c>
      <c r="T100" s="180">
        <v>0</v>
      </c>
    </row>
    <row r="101" spans="1:52" ht="12.75" customHeight="1" x14ac:dyDescent="0.35">
      <c r="A101" s="338">
        <v>2</v>
      </c>
      <c r="B101" s="142" t="s">
        <v>4</v>
      </c>
      <c r="C101" s="626">
        <v>99</v>
      </c>
      <c r="D101" s="631">
        <v>61</v>
      </c>
      <c r="E101" s="413" t="e">
        <v>#REF!</v>
      </c>
      <c r="F101" s="631">
        <v>23</v>
      </c>
      <c r="G101" s="413" t="e">
        <v>#REF!</v>
      </c>
      <c r="H101" s="413" t="e">
        <v>#REF!</v>
      </c>
      <c r="I101" s="631">
        <v>5</v>
      </c>
      <c r="J101" s="413" t="e">
        <v>#REF!</v>
      </c>
      <c r="K101" s="413" t="e">
        <v>#REF!</v>
      </c>
      <c r="L101" s="631">
        <v>0</v>
      </c>
      <c r="M101" s="631">
        <v>5</v>
      </c>
      <c r="N101" s="413" t="e">
        <v>#REF!</v>
      </c>
      <c r="O101" s="413" t="e">
        <v>#REF!</v>
      </c>
      <c r="P101" s="627">
        <v>5</v>
      </c>
      <c r="Q101" s="196" t="e">
        <v>#REF!</v>
      </c>
      <c r="R101" s="197" t="e">
        <v>#REF!</v>
      </c>
    </row>
    <row r="102" spans="1:52" x14ac:dyDescent="0.35">
      <c r="A102" s="338">
        <v>3</v>
      </c>
      <c r="B102" s="142" t="s">
        <v>5</v>
      </c>
      <c r="C102" s="626">
        <v>59</v>
      </c>
      <c r="D102" s="631">
        <v>30</v>
      </c>
      <c r="E102" s="413" t="e">
        <v>#REF!</v>
      </c>
      <c r="F102" s="631">
        <v>18</v>
      </c>
      <c r="G102" s="413" t="e">
        <v>#REF!</v>
      </c>
      <c r="H102" s="413" t="e">
        <v>#REF!</v>
      </c>
      <c r="I102" s="631">
        <v>3</v>
      </c>
      <c r="J102" s="413" t="e">
        <v>#REF!</v>
      </c>
      <c r="K102" s="413" t="e">
        <v>#REF!</v>
      </c>
      <c r="L102" s="631">
        <v>0</v>
      </c>
      <c r="M102" s="631">
        <v>5</v>
      </c>
      <c r="N102" s="413" t="e">
        <v>#REF!</v>
      </c>
      <c r="O102" s="413" t="e">
        <v>#REF!</v>
      </c>
      <c r="P102" s="627">
        <v>3</v>
      </c>
      <c r="Q102" s="196" t="e">
        <v>#REF!</v>
      </c>
      <c r="R102" s="197" t="e">
        <v>#REF!</v>
      </c>
    </row>
    <row r="103" spans="1:52" x14ac:dyDescent="0.35">
      <c r="A103" s="338">
        <v>4</v>
      </c>
      <c r="B103" s="142" t="s">
        <v>6</v>
      </c>
      <c r="C103" s="626">
        <v>29</v>
      </c>
      <c r="D103" s="631">
        <v>10</v>
      </c>
      <c r="E103" s="413" t="e">
        <v>#REF!</v>
      </c>
      <c r="F103" s="631">
        <v>13</v>
      </c>
      <c r="G103" s="413" t="e">
        <v>#REF!</v>
      </c>
      <c r="H103" s="413" t="e">
        <v>#REF!</v>
      </c>
      <c r="I103" s="631">
        <v>0</v>
      </c>
      <c r="J103" s="413" t="e">
        <v>#REF!</v>
      </c>
      <c r="K103" s="413" t="e">
        <v>#REF!</v>
      </c>
      <c r="L103" s="631">
        <v>0</v>
      </c>
      <c r="M103" s="631">
        <v>6</v>
      </c>
      <c r="N103" s="413" t="e">
        <v>#REF!</v>
      </c>
      <c r="O103" s="413" t="e">
        <v>#REF!</v>
      </c>
      <c r="P103" s="627">
        <v>0</v>
      </c>
      <c r="Q103" s="196" t="e">
        <v>#REF!</v>
      </c>
      <c r="R103" s="197" t="e">
        <v>#REF!</v>
      </c>
    </row>
    <row r="104" spans="1:52" x14ac:dyDescent="0.35">
      <c r="A104" s="338">
        <v>5</v>
      </c>
      <c r="B104" s="142" t="s">
        <v>7</v>
      </c>
      <c r="C104" s="626">
        <v>65</v>
      </c>
      <c r="D104" s="631">
        <v>42</v>
      </c>
      <c r="E104" s="413" t="e">
        <v>#REF!</v>
      </c>
      <c r="F104" s="631">
        <v>13</v>
      </c>
      <c r="G104" s="413" t="e">
        <v>#REF!</v>
      </c>
      <c r="H104" s="413" t="e">
        <v>#REF!</v>
      </c>
      <c r="I104" s="631">
        <v>2</v>
      </c>
      <c r="J104" s="413" t="e">
        <v>#REF!</v>
      </c>
      <c r="K104" s="413" t="e">
        <v>#REF!</v>
      </c>
      <c r="L104" s="631">
        <v>1</v>
      </c>
      <c r="M104" s="631">
        <v>6</v>
      </c>
      <c r="N104" s="413" t="e">
        <v>#REF!</v>
      </c>
      <c r="O104" s="413" t="e">
        <v>#REF!</v>
      </c>
      <c r="P104" s="627">
        <v>1</v>
      </c>
      <c r="Q104" s="196" t="e">
        <v>#REF!</v>
      </c>
      <c r="R104" s="197" t="e">
        <v>#REF!</v>
      </c>
    </row>
    <row r="105" spans="1:52" ht="20.25" customHeight="1" x14ac:dyDescent="0.35">
      <c r="A105" s="338">
        <v>6</v>
      </c>
      <c r="B105" s="142" t="s">
        <v>8</v>
      </c>
      <c r="C105" s="626">
        <v>51</v>
      </c>
      <c r="D105" s="631">
        <v>42</v>
      </c>
      <c r="E105" s="413" t="e">
        <v>#REF!</v>
      </c>
      <c r="F105" s="631">
        <v>6</v>
      </c>
      <c r="G105" s="413" t="e">
        <v>#REF!</v>
      </c>
      <c r="H105" s="413" t="e">
        <v>#REF!</v>
      </c>
      <c r="I105" s="631">
        <v>1</v>
      </c>
      <c r="J105" s="413" t="e">
        <v>#REF!</v>
      </c>
      <c r="K105" s="413" t="e">
        <v>#REF!</v>
      </c>
      <c r="L105" s="631">
        <v>1</v>
      </c>
      <c r="M105" s="631">
        <v>0</v>
      </c>
      <c r="N105" s="413" t="e">
        <v>#REF!</v>
      </c>
      <c r="O105" s="413" t="e">
        <v>#REF!</v>
      </c>
      <c r="P105" s="627">
        <v>1</v>
      </c>
      <c r="Q105" s="196" t="e">
        <v>#REF!</v>
      </c>
      <c r="R105" s="197" t="e">
        <v>#REF!</v>
      </c>
    </row>
    <row r="106" spans="1:52" x14ac:dyDescent="0.35">
      <c r="A106" s="338">
        <v>7</v>
      </c>
      <c r="B106" s="142" t="s">
        <v>9</v>
      </c>
      <c r="C106" s="626">
        <v>36</v>
      </c>
      <c r="D106" s="631">
        <v>27</v>
      </c>
      <c r="E106" s="413" t="e">
        <v>#REF!</v>
      </c>
      <c r="F106" s="631">
        <v>6</v>
      </c>
      <c r="G106" s="413" t="e">
        <v>#REF!</v>
      </c>
      <c r="H106" s="413" t="e">
        <v>#REF!</v>
      </c>
      <c r="I106" s="631">
        <v>1</v>
      </c>
      <c r="J106" s="413" t="e">
        <v>#REF!</v>
      </c>
      <c r="K106" s="413" t="e">
        <v>#REF!</v>
      </c>
      <c r="L106" s="631">
        <v>0</v>
      </c>
      <c r="M106" s="631">
        <v>2</v>
      </c>
      <c r="N106" s="413" t="e">
        <v>#REF!</v>
      </c>
      <c r="O106" s="413" t="e">
        <v>#REF!</v>
      </c>
      <c r="P106" s="627">
        <v>0</v>
      </c>
      <c r="Q106" s="196" t="e">
        <v>#REF!</v>
      </c>
      <c r="R106" s="197" t="e">
        <v>#REF!</v>
      </c>
    </row>
    <row r="107" spans="1:52" x14ac:dyDescent="0.35">
      <c r="A107" s="338">
        <v>8</v>
      </c>
      <c r="B107" s="142" t="s">
        <v>10</v>
      </c>
      <c r="C107" s="626">
        <v>41</v>
      </c>
      <c r="D107" s="631">
        <v>25</v>
      </c>
      <c r="E107" s="413" t="e">
        <v>#REF!</v>
      </c>
      <c r="F107" s="631">
        <v>9</v>
      </c>
      <c r="G107" s="413" t="e">
        <v>#REF!</v>
      </c>
      <c r="H107" s="413" t="e">
        <v>#REF!</v>
      </c>
      <c r="I107" s="631">
        <v>3</v>
      </c>
      <c r="J107" s="413" t="e">
        <v>#REF!</v>
      </c>
      <c r="K107" s="413" t="e">
        <v>#REF!</v>
      </c>
      <c r="L107" s="631">
        <v>1</v>
      </c>
      <c r="M107" s="631">
        <v>2</v>
      </c>
      <c r="N107" s="413" t="e">
        <v>#REF!</v>
      </c>
      <c r="O107" s="413" t="e">
        <v>#REF!</v>
      </c>
      <c r="P107" s="627">
        <v>2</v>
      </c>
      <c r="Q107" s="196" t="e">
        <v>#REF!</v>
      </c>
      <c r="R107" s="197" t="e">
        <v>#REF!</v>
      </c>
    </row>
    <row r="108" spans="1:52" x14ac:dyDescent="0.35">
      <c r="A108" s="338">
        <v>9</v>
      </c>
      <c r="B108" s="142" t="s">
        <v>11</v>
      </c>
      <c r="C108" s="626">
        <v>108</v>
      </c>
      <c r="D108" s="631">
        <v>90</v>
      </c>
      <c r="E108" s="413" t="e">
        <v>#REF!</v>
      </c>
      <c r="F108" s="631">
        <v>13</v>
      </c>
      <c r="G108" s="413" t="e">
        <v>#REF!</v>
      </c>
      <c r="H108" s="413" t="e">
        <v>#REF!</v>
      </c>
      <c r="I108" s="631">
        <v>2</v>
      </c>
      <c r="J108" s="413" t="e">
        <v>#REF!</v>
      </c>
      <c r="K108" s="413" t="e">
        <v>#REF!</v>
      </c>
      <c r="L108" s="631">
        <v>0</v>
      </c>
      <c r="M108" s="631">
        <v>1</v>
      </c>
      <c r="N108" s="413" t="e">
        <v>#REF!</v>
      </c>
      <c r="O108" s="413" t="e">
        <v>#REF!</v>
      </c>
      <c r="P108" s="627">
        <v>2</v>
      </c>
      <c r="Q108" s="196" t="e">
        <v>#REF!</v>
      </c>
      <c r="R108" s="197" t="e">
        <v>#REF!</v>
      </c>
    </row>
    <row r="109" spans="1:52" x14ac:dyDescent="0.35">
      <c r="A109" s="338">
        <v>10</v>
      </c>
      <c r="B109" s="142" t="s">
        <v>12</v>
      </c>
      <c r="C109" s="626">
        <v>87</v>
      </c>
      <c r="D109" s="631">
        <v>52</v>
      </c>
      <c r="E109" s="413" t="e">
        <v>#REF!</v>
      </c>
      <c r="F109" s="631">
        <v>29</v>
      </c>
      <c r="G109" s="413" t="e">
        <v>#REF!</v>
      </c>
      <c r="H109" s="413" t="e">
        <v>#REF!</v>
      </c>
      <c r="I109" s="631">
        <v>0</v>
      </c>
      <c r="J109" s="413" t="e">
        <v>#REF!</v>
      </c>
      <c r="K109" s="413" t="e">
        <v>#REF!</v>
      </c>
      <c r="L109" s="631">
        <v>0</v>
      </c>
      <c r="M109" s="631">
        <v>3</v>
      </c>
      <c r="N109" s="413" t="e">
        <v>#REF!</v>
      </c>
      <c r="O109" s="413" t="e">
        <v>#REF!</v>
      </c>
      <c r="P109" s="627">
        <v>3</v>
      </c>
      <c r="Q109" s="196" t="e">
        <v>#REF!</v>
      </c>
      <c r="R109" s="197" t="e">
        <v>#REF!</v>
      </c>
    </row>
    <row r="110" spans="1:52" ht="20.25" customHeight="1" x14ac:dyDescent="0.35">
      <c r="A110" s="338">
        <v>11</v>
      </c>
      <c r="B110" s="142" t="s">
        <v>13</v>
      </c>
      <c r="C110" s="626">
        <v>93</v>
      </c>
      <c r="D110" s="631">
        <v>62</v>
      </c>
      <c r="E110" s="413" t="e">
        <v>#REF!</v>
      </c>
      <c r="F110" s="631">
        <v>20</v>
      </c>
      <c r="G110" s="413" t="e">
        <v>#REF!</v>
      </c>
      <c r="H110" s="413" t="e">
        <v>#REF!</v>
      </c>
      <c r="I110" s="631">
        <v>6</v>
      </c>
      <c r="J110" s="413" t="e">
        <v>#REF!</v>
      </c>
      <c r="K110" s="413" t="e">
        <v>#REF!</v>
      </c>
      <c r="L110" s="631">
        <v>1</v>
      </c>
      <c r="M110" s="631">
        <v>4</v>
      </c>
      <c r="N110" s="413" t="e">
        <v>#REF!</v>
      </c>
      <c r="O110" s="413" t="e">
        <v>#REF!</v>
      </c>
      <c r="P110" s="627">
        <v>0</v>
      </c>
      <c r="Q110" s="196" t="e">
        <v>#REF!</v>
      </c>
      <c r="R110" s="197" t="e">
        <v>#REF!</v>
      </c>
    </row>
    <row r="111" spans="1:52" x14ac:dyDescent="0.35">
      <c r="A111" s="338">
        <v>12</v>
      </c>
      <c r="B111" s="142" t="s">
        <v>14</v>
      </c>
      <c r="C111" s="626">
        <v>120</v>
      </c>
      <c r="D111" s="631">
        <v>71</v>
      </c>
      <c r="E111" s="413" t="e">
        <v>#REF!</v>
      </c>
      <c r="F111" s="631">
        <v>24</v>
      </c>
      <c r="G111" s="413" t="e">
        <v>#REF!</v>
      </c>
      <c r="H111" s="413" t="e">
        <v>#REF!</v>
      </c>
      <c r="I111" s="631">
        <v>7</v>
      </c>
      <c r="J111" s="413" t="e">
        <v>#REF!</v>
      </c>
      <c r="K111" s="413" t="e">
        <v>#REF!</v>
      </c>
      <c r="L111" s="631">
        <v>1</v>
      </c>
      <c r="M111" s="631">
        <v>17</v>
      </c>
      <c r="N111" s="413" t="e">
        <v>#REF!</v>
      </c>
      <c r="O111" s="413" t="e">
        <v>#REF!</v>
      </c>
      <c r="P111" s="627">
        <v>0</v>
      </c>
      <c r="Q111" s="196" t="e">
        <v>#REF!</v>
      </c>
      <c r="R111" s="197" t="e">
        <v>#REF!</v>
      </c>
    </row>
    <row r="112" spans="1:52" x14ac:dyDescent="0.35">
      <c r="A112" s="338">
        <v>13</v>
      </c>
      <c r="B112" s="142" t="s">
        <v>15</v>
      </c>
      <c r="C112" s="626">
        <v>93</v>
      </c>
      <c r="D112" s="631">
        <v>51</v>
      </c>
      <c r="E112" s="413" t="e">
        <v>#REF!</v>
      </c>
      <c r="F112" s="631">
        <v>21</v>
      </c>
      <c r="G112" s="413" t="e">
        <v>#REF!</v>
      </c>
      <c r="H112" s="413" t="e">
        <v>#REF!</v>
      </c>
      <c r="I112" s="631">
        <v>5</v>
      </c>
      <c r="J112" s="413" t="e">
        <v>#REF!</v>
      </c>
      <c r="K112" s="413" t="e">
        <v>#REF!</v>
      </c>
      <c r="L112" s="631">
        <v>1</v>
      </c>
      <c r="M112" s="631">
        <v>5</v>
      </c>
      <c r="N112" s="413" t="e">
        <v>#REF!</v>
      </c>
      <c r="O112" s="413" t="e">
        <v>#REF!</v>
      </c>
      <c r="P112" s="627">
        <v>10</v>
      </c>
      <c r="Q112" s="196" t="e">
        <v>#REF!</v>
      </c>
      <c r="R112" s="197" t="e">
        <v>#REF!</v>
      </c>
    </row>
    <row r="113" spans="1:52" x14ac:dyDescent="0.35">
      <c r="A113" s="338">
        <v>14</v>
      </c>
      <c r="B113" s="142" t="s">
        <v>16</v>
      </c>
      <c r="C113" s="626">
        <v>79</v>
      </c>
      <c r="D113" s="631">
        <v>47</v>
      </c>
      <c r="E113" s="413" t="e">
        <v>#REF!</v>
      </c>
      <c r="F113" s="631">
        <v>16</v>
      </c>
      <c r="G113" s="413" t="e">
        <v>#REF!</v>
      </c>
      <c r="H113" s="413" t="e">
        <v>#REF!</v>
      </c>
      <c r="I113" s="631">
        <v>8</v>
      </c>
      <c r="J113" s="413" t="e">
        <v>#REF!</v>
      </c>
      <c r="K113" s="413" t="e">
        <v>#REF!</v>
      </c>
      <c r="L113" s="631">
        <v>3</v>
      </c>
      <c r="M113" s="631">
        <v>4</v>
      </c>
      <c r="N113" s="413" t="e">
        <v>#REF!</v>
      </c>
      <c r="O113" s="413" t="e">
        <v>#REF!</v>
      </c>
      <c r="P113" s="627">
        <v>2</v>
      </c>
      <c r="Q113" s="196" t="e">
        <v>#REF!</v>
      </c>
      <c r="R113" s="197" t="e">
        <v>#REF!</v>
      </c>
      <c r="AD113" s="179" t="s">
        <v>77</v>
      </c>
    </row>
    <row r="114" spans="1:52" ht="15" customHeight="1" thickBot="1" x14ac:dyDescent="0.4">
      <c r="A114" s="341">
        <v>15</v>
      </c>
      <c r="B114" s="342" t="s">
        <v>17</v>
      </c>
      <c r="C114" s="628">
        <v>166</v>
      </c>
      <c r="D114" s="690">
        <v>105</v>
      </c>
      <c r="E114" s="455" t="e">
        <v>#REF!</v>
      </c>
      <c r="F114" s="690">
        <v>37</v>
      </c>
      <c r="G114" s="455" t="e">
        <v>#REF!</v>
      </c>
      <c r="H114" s="455" t="e">
        <v>#REF!</v>
      </c>
      <c r="I114" s="690">
        <v>7</v>
      </c>
      <c r="J114" s="455" t="e">
        <v>#REF!</v>
      </c>
      <c r="K114" s="455" t="e">
        <v>#REF!</v>
      </c>
      <c r="L114" s="690">
        <v>4</v>
      </c>
      <c r="M114" s="690">
        <v>12</v>
      </c>
      <c r="N114" s="455" t="e">
        <v>#REF!</v>
      </c>
      <c r="O114" s="455" t="e">
        <v>#REF!</v>
      </c>
      <c r="P114" s="629">
        <v>1</v>
      </c>
      <c r="Q114" s="209" t="e">
        <v>#REF!</v>
      </c>
      <c r="R114" s="210" t="e">
        <v>#REF!</v>
      </c>
    </row>
    <row r="115" spans="1:52" s="150" customFormat="1" ht="14.6" thickBot="1" x14ac:dyDescent="0.4">
      <c r="A115" s="294"/>
      <c r="B115" s="325" t="s">
        <v>218</v>
      </c>
      <c r="C115" s="453">
        <f>SUM(C100:C114)</f>
        <v>1257</v>
      </c>
      <c r="D115" s="453">
        <f t="shared" ref="D115" si="33">SUM(D100:D114)</f>
        <v>793</v>
      </c>
      <c r="E115" s="453" t="e">
        <f t="shared" ref="E115" si="34">SUM(E100:E114)</f>
        <v>#REF!</v>
      </c>
      <c r="F115" s="453">
        <f t="shared" ref="F115" si="35">SUM(F100:F114)</f>
        <v>285</v>
      </c>
      <c r="G115" s="453" t="e">
        <f t="shared" ref="G115" si="36">SUM(G100:G114)</f>
        <v>#REF!</v>
      </c>
      <c r="H115" s="453" t="e">
        <f t="shared" ref="H115" si="37">SUM(H100:H114)</f>
        <v>#REF!</v>
      </c>
      <c r="I115" s="453">
        <f t="shared" ref="I115" si="38">SUM(I100:I114)</f>
        <v>54</v>
      </c>
      <c r="J115" s="453" t="e">
        <f t="shared" ref="J115" si="39">SUM(J100:J114)</f>
        <v>#REF!</v>
      </c>
      <c r="K115" s="453" t="e">
        <f t="shared" ref="K115" si="40">SUM(K100:K114)</f>
        <v>#REF!</v>
      </c>
      <c r="L115" s="453">
        <f t="shared" ref="L115" si="41">SUM(L100:L114)</f>
        <v>16</v>
      </c>
      <c r="M115" s="453">
        <f t="shared" ref="M115" si="42">SUM(M100:M114)</f>
        <v>80</v>
      </c>
      <c r="N115" s="453" t="e">
        <f t="shared" ref="N115" si="43">SUM(N100:N114)</f>
        <v>#REF!</v>
      </c>
      <c r="O115" s="453" t="e">
        <f t="shared" ref="O115" si="44">SUM(O100:O114)</f>
        <v>#REF!</v>
      </c>
      <c r="P115" s="452">
        <f t="shared" ref="P115" si="45">SUM(P100:P114)</f>
        <v>31</v>
      </c>
      <c r="Q115" s="309" t="e">
        <v>#REF!</v>
      </c>
      <c r="R115" s="212" t="s">
        <v>140</v>
      </c>
      <c r="S115" s="204"/>
      <c r="T115" s="204"/>
      <c r="U115" s="204"/>
      <c r="W115" s="180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79"/>
      <c r="AT115" s="179"/>
      <c r="AU115" s="179"/>
      <c r="AV115" s="179"/>
      <c r="AW115" s="179"/>
      <c r="AX115" s="179"/>
      <c r="AY115" s="179"/>
      <c r="AZ115" s="179"/>
    </row>
    <row r="116" spans="1:52" ht="14.6" thickBot="1" x14ac:dyDescent="0.4">
      <c r="A116" s="267"/>
      <c r="B116" s="412" t="s">
        <v>202</v>
      </c>
      <c r="C116" s="413">
        <v>1297</v>
      </c>
      <c r="D116" s="413">
        <v>810</v>
      </c>
      <c r="E116" s="413" t="e">
        <v>#REF!</v>
      </c>
      <c r="F116" s="413">
        <v>291</v>
      </c>
      <c r="G116" s="413" t="e">
        <v>#REF!</v>
      </c>
      <c r="H116" s="413" t="e">
        <v>#REF!</v>
      </c>
      <c r="I116" s="413">
        <v>51</v>
      </c>
      <c r="J116" s="413" t="e">
        <v>#REF!</v>
      </c>
      <c r="K116" s="413" t="e">
        <v>#REF!</v>
      </c>
      <c r="L116" s="413">
        <v>23</v>
      </c>
      <c r="M116" s="413">
        <v>82</v>
      </c>
      <c r="N116" s="413" t="e">
        <v>#REF!</v>
      </c>
      <c r="O116" s="413" t="e">
        <v>#REF!</v>
      </c>
      <c r="P116" s="389">
        <v>40</v>
      </c>
      <c r="Q116" s="304" t="e">
        <v>#REF!</v>
      </c>
      <c r="R116" s="211" t="s">
        <v>140</v>
      </c>
    </row>
    <row r="117" spans="1:52" ht="14.6" thickBot="1" x14ac:dyDescent="0.4">
      <c r="A117" s="267"/>
      <c r="B117" s="412" t="s">
        <v>197</v>
      </c>
      <c r="C117" s="413">
        <v>1274</v>
      </c>
      <c r="D117" s="413">
        <v>756</v>
      </c>
      <c r="E117" s="413" t="e">
        <v>#REF!</v>
      </c>
      <c r="F117" s="413">
        <v>295</v>
      </c>
      <c r="G117" s="413" t="e">
        <v>#REF!</v>
      </c>
      <c r="H117" s="413" t="e">
        <v>#REF!</v>
      </c>
      <c r="I117" s="413">
        <v>49</v>
      </c>
      <c r="J117" s="413" t="e">
        <v>#REF!</v>
      </c>
      <c r="K117" s="413" t="e">
        <v>#REF!</v>
      </c>
      <c r="L117" s="413">
        <v>11</v>
      </c>
      <c r="M117" s="413">
        <v>113</v>
      </c>
      <c r="N117" s="413" t="e">
        <v>#REF!</v>
      </c>
      <c r="O117" s="413" t="e">
        <v>#REF!</v>
      </c>
      <c r="P117" s="389">
        <v>49</v>
      </c>
      <c r="Q117" s="304" t="e">
        <v>#REF!</v>
      </c>
      <c r="R117" s="211" t="s">
        <v>140</v>
      </c>
    </row>
    <row r="118" spans="1:52" ht="14.6" thickBot="1" x14ac:dyDescent="0.4">
      <c r="A118" s="267"/>
      <c r="B118" s="412" t="s">
        <v>190</v>
      </c>
      <c r="C118" s="413">
        <v>1213</v>
      </c>
      <c r="D118" s="413">
        <v>680</v>
      </c>
      <c r="E118" s="413" t="e">
        <v>#REF!</v>
      </c>
      <c r="F118" s="413">
        <v>290</v>
      </c>
      <c r="G118" s="413" t="e">
        <v>#REF!</v>
      </c>
      <c r="H118" s="413" t="e">
        <v>#REF!</v>
      </c>
      <c r="I118" s="413">
        <v>56</v>
      </c>
      <c r="J118" s="413" t="e">
        <v>#REF!</v>
      </c>
      <c r="K118" s="413" t="e">
        <v>#REF!</v>
      </c>
      <c r="L118" s="413">
        <v>13</v>
      </c>
      <c r="M118" s="413">
        <v>115</v>
      </c>
      <c r="N118" s="413" t="e">
        <v>#REF!</v>
      </c>
      <c r="O118" s="413" t="e">
        <v>#REF!</v>
      </c>
      <c r="P118" s="389">
        <v>65</v>
      </c>
      <c r="Q118" s="304" t="e">
        <v>#REF!</v>
      </c>
      <c r="R118" s="211" t="s">
        <v>140</v>
      </c>
    </row>
    <row r="119" spans="1:52" ht="14.6" thickBot="1" x14ac:dyDescent="0.4">
      <c r="A119" s="267"/>
      <c r="B119" s="412" t="s">
        <v>183</v>
      </c>
      <c r="C119" s="413">
        <v>1139</v>
      </c>
      <c r="D119" s="413">
        <v>668</v>
      </c>
      <c r="E119" s="413" t="e">
        <v>#REF!</v>
      </c>
      <c r="F119" s="413">
        <v>273</v>
      </c>
      <c r="G119" s="413" t="e">
        <v>#REF!</v>
      </c>
      <c r="H119" s="413" t="e">
        <v>#REF!</v>
      </c>
      <c r="I119" s="413">
        <v>51</v>
      </c>
      <c r="J119" s="413" t="e">
        <v>#REF!</v>
      </c>
      <c r="K119" s="413" t="e">
        <v>#REF!</v>
      </c>
      <c r="L119" s="413">
        <v>12</v>
      </c>
      <c r="M119" s="413">
        <v>104</v>
      </c>
      <c r="N119" s="413" t="e">
        <v>#REF!</v>
      </c>
      <c r="O119" s="413" t="e">
        <v>#REF!</v>
      </c>
      <c r="P119" s="389">
        <v>33</v>
      </c>
      <c r="Q119" s="304" t="e">
        <v>#REF!</v>
      </c>
      <c r="R119" s="211" t="s">
        <v>140</v>
      </c>
    </row>
    <row r="120" spans="1:52" ht="14.6" thickBot="1" x14ac:dyDescent="0.4">
      <c r="A120" s="152"/>
      <c r="B120" s="324" t="s">
        <v>152</v>
      </c>
      <c r="C120" s="144">
        <v>1102</v>
      </c>
      <c r="D120" s="144">
        <v>643</v>
      </c>
      <c r="E120" s="144" t="e">
        <v>#REF!</v>
      </c>
      <c r="F120" s="144">
        <v>270</v>
      </c>
      <c r="G120" s="144" t="e">
        <v>#REF!</v>
      </c>
      <c r="H120" s="144" t="e">
        <v>#REF!</v>
      </c>
      <c r="I120" s="144">
        <v>43</v>
      </c>
      <c r="J120" s="144" t="e">
        <v>#REF!</v>
      </c>
      <c r="K120" s="144" t="e">
        <v>#REF!</v>
      </c>
      <c r="L120" s="144">
        <v>9</v>
      </c>
      <c r="M120" s="144">
        <v>109</v>
      </c>
      <c r="N120" s="144" t="e">
        <v>#REF!</v>
      </c>
      <c r="O120" s="144" t="e">
        <v>#REF!</v>
      </c>
      <c r="P120" s="195">
        <v>29</v>
      </c>
      <c r="Q120" s="304" t="e">
        <v>#REF!</v>
      </c>
      <c r="R120" s="211" t="s">
        <v>140</v>
      </c>
    </row>
    <row r="121" spans="1:52" ht="14.6" thickBot="1" x14ac:dyDescent="0.4">
      <c r="A121" s="153"/>
      <c r="B121" s="326" t="s">
        <v>79</v>
      </c>
      <c r="C121" s="148">
        <v>1124</v>
      </c>
      <c r="D121" s="148">
        <v>646</v>
      </c>
      <c r="E121" s="148" t="e">
        <v>#REF!</v>
      </c>
      <c r="F121" s="148">
        <v>277</v>
      </c>
      <c r="G121" s="148" t="e">
        <v>#REF!</v>
      </c>
      <c r="H121" s="148" t="e">
        <v>#REF!</v>
      </c>
      <c r="I121" s="148">
        <v>39</v>
      </c>
      <c r="J121" s="148" t="e">
        <v>#REF!</v>
      </c>
      <c r="K121" s="148" t="e">
        <v>#REF!</v>
      </c>
      <c r="L121" s="148">
        <v>2</v>
      </c>
      <c r="M121" s="148">
        <v>123</v>
      </c>
      <c r="N121" s="148" t="e">
        <v>#REF!</v>
      </c>
      <c r="O121" s="148" t="e">
        <v>#REF!</v>
      </c>
      <c r="P121" s="200">
        <v>30</v>
      </c>
      <c r="Q121" s="304" t="e">
        <v>#REF!</v>
      </c>
      <c r="R121" s="211" t="s">
        <v>140</v>
      </c>
    </row>
    <row r="124" spans="1:52" s="185" customFormat="1" ht="31.5" customHeight="1" thickBot="1" x14ac:dyDescent="0.4">
      <c r="A124" s="724" t="s">
        <v>178</v>
      </c>
      <c r="B124" s="724"/>
      <c r="C124" s="724"/>
      <c r="D124" s="724"/>
      <c r="E124" s="724"/>
      <c r="F124" s="724"/>
      <c r="G124" s="724"/>
      <c r="H124" s="724"/>
      <c r="I124" s="724"/>
      <c r="J124" s="724"/>
      <c r="K124" s="724"/>
      <c r="L124" s="724"/>
      <c r="M124" s="724"/>
      <c r="N124" s="724"/>
      <c r="O124" s="724"/>
      <c r="P124" s="724"/>
      <c r="W124" s="180"/>
      <c r="X124" s="179"/>
      <c r="Y124" s="179"/>
      <c r="Z124" s="179"/>
      <c r="AA124" s="179"/>
      <c r="AB124" s="179"/>
      <c r="AC124" s="179"/>
      <c r="AD124" s="179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179"/>
      <c r="AQ124" s="179"/>
      <c r="AR124" s="179"/>
      <c r="AS124" s="179"/>
      <c r="AT124" s="179"/>
      <c r="AU124" s="179"/>
      <c r="AV124" s="179"/>
      <c r="AW124" s="179"/>
      <c r="AX124" s="179"/>
      <c r="AY124" s="179"/>
      <c r="AZ124" s="179"/>
    </row>
    <row r="125" spans="1:52" s="185" customFormat="1" ht="88.5" customHeight="1" thickBot="1" x14ac:dyDescent="0.4">
      <c r="A125" s="328" t="s">
        <v>1</v>
      </c>
      <c r="B125" s="329" t="s">
        <v>2</v>
      </c>
      <c r="C125" s="330" t="str">
        <f>$C$20</f>
        <v>Barn med tiltak i barne-vernet i alt</v>
      </c>
      <c r="D125" s="331" t="str">
        <f>$D$20</f>
        <v>Av disse med tiltak som ikke er plasserings-tiltak</v>
      </c>
      <c r="E125" s="340" t="s">
        <v>130</v>
      </c>
      <c r="F125" s="188" t="str">
        <f>$F$20</f>
        <v>Antall barn i foster-hjem</v>
      </c>
      <c r="G125" s="334" t="s">
        <v>130</v>
      </c>
      <c r="H125" s="340" t="s">
        <v>132</v>
      </c>
      <c r="I125" s="188" t="str">
        <f>$I$20</f>
        <v>Antall barn i familie-hjem</v>
      </c>
      <c r="J125" s="334" t="s">
        <v>130</v>
      </c>
      <c r="K125" s="332" t="s">
        <v>133</v>
      </c>
      <c r="L125" s="335" t="str">
        <f>$L$20</f>
        <v>Antall barn i beredskaps-hjem</v>
      </c>
      <c r="M125" s="331" t="str">
        <f>$M$20</f>
        <v>Antall barn i inst-itusjon</v>
      </c>
      <c r="N125" s="333" t="s">
        <v>130</v>
      </c>
      <c r="O125" s="332" t="s">
        <v>135</v>
      </c>
      <c r="P125" s="336" t="str">
        <f>$P$20</f>
        <v>Antall barn i hybel o.a.</v>
      </c>
      <c r="Q125" s="189" t="s">
        <v>130</v>
      </c>
      <c r="R125" s="137" t="s">
        <v>137</v>
      </c>
      <c r="W125" s="180"/>
      <c r="X125" s="179"/>
      <c r="Y125" s="179"/>
      <c r="Z125" s="179"/>
      <c r="AA125" s="179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  <c r="AM125" s="179"/>
      <c r="AN125" s="179"/>
      <c r="AO125" s="179"/>
      <c r="AP125" s="179"/>
      <c r="AQ125" s="179"/>
      <c r="AR125" s="179"/>
      <c r="AS125" s="179"/>
      <c r="AT125" s="179"/>
      <c r="AU125" s="179"/>
      <c r="AV125" s="179"/>
      <c r="AW125" s="179"/>
      <c r="AX125" s="179"/>
      <c r="AY125" s="179"/>
      <c r="AZ125" s="179"/>
    </row>
    <row r="126" spans="1:52" ht="15" customHeight="1" x14ac:dyDescent="0.35">
      <c r="A126" s="337">
        <v>1</v>
      </c>
      <c r="B126" s="139" t="s">
        <v>3</v>
      </c>
      <c r="C126" s="624">
        <v>62</v>
      </c>
      <c r="D126" s="689">
        <v>25</v>
      </c>
      <c r="E126" s="140" t="e">
        <v>#REF!</v>
      </c>
      <c r="F126" s="689">
        <v>17</v>
      </c>
      <c r="G126" s="140" t="e">
        <v>#REF!</v>
      </c>
      <c r="H126" s="140" t="e">
        <v>#REF!</v>
      </c>
      <c r="I126" s="689">
        <v>0</v>
      </c>
      <c r="J126" s="140" t="e">
        <v>#REF!</v>
      </c>
      <c r="K126" s="140" t="e">
        <v>#REF!</v>
      </c>
      <c r="L126" s="689">
        <v>0</v>
      </c>
      <c r="M126" s="689">
        <v>2</v>
      </c>
      <c r="N126" s="140" t="e">
        <v>#REF!</v>
      </c>
      <c r="O126" s="140" t="e">
        <v>#REF!</v>
      </c>
      <c r="P126" s="625">
        <v>18</v>
      </c>
      <c r="Q126" s="207" t="e">
        <v>#REF!</v>
      </c>
      <c r="R126" s="208" t="e">
        <v>#REF!</v>
      </c>
    </row>
    <row r="127" spans="1:52" ht="12.75" customHeight="1" x14ac:dyDescent="0.35">
      <c r="A127" s="338">
        <v>2</v>
      </c>
      <c r="B127" s="142" t="s">
        <v>4</v>
      </c>
      <c r="C127" s="626">
        <v>35</v>
      </c>
      <c r="D127" s="631">
        <v>13</v>
      </c>
      <c r="E127" s="413" t="e">
        <v>#REF!</v>
      </c>
      <c r="F127" s="631">
        <v>9</v>
      </c>
      <c r="G127" s="413" t="e">
        <v>#REF!</v>
      </c>
      <c r="H127" s="413" t="e">
        <v>#REF!</v>
      </c>
      <c r="I127" s="631">
        <v>0</v>
      </c>
      <c r="J127" s="413" t="e">
        <v>#REF!</v>
      </c>
      <c r="K127" s="413" t="e">
        <v>#REF!</v>
      </c>
      <c r="L127" s="631">
        <v>0</v>
      </c>
      <c r="M127" s="631">
        <v>2</v>
      </c>
      <c r="N127" s="413" t="e">
        <v>#REF!</v>
      </c>
      <c r="O127" s="413" t="e">
        <v>#REF!</v>
      </c>
      <c r="P127" s="627">
        <v>10</v>
      </c>
      <c r="Q127" s="196" t="e">
        <v>#REF!</v>
      </c>
      <c r="R127" s="197" t="e">
        <v>#REF!</v>
      </c>
    </row>
    <row r="128" spans="1:52" x14ac:dyDescent="0.35">
      <c r="A128" s="338">
        <v>3</v>
      </c>
      <c r="B128" s="142" t="s">
        <v>5</v>
      </c>
      <c r="C128" s="626">
        <v>31</v>
      </c>
      <c r="D128" s="631">
        <v>6</v>
      </c>
      <c r="E128" s="413" t="e">
        <v>#REF!</v>
      </c>
      <c r="F128" s="631">
        <v>9</v>
      </c>
      <c r="G128" s="413" t="e">
        <v>#REF!</v>
      </c>
      <c r="H128" s="413" t="e">
        <v>#REF!</v>
      </c>
      <c r="I128" s="631">
        <v>0</v>
      </c>
      <c r="J128" s="413" t="e">
        <v>#REF!</v>
      </c>
      <c r="K128" s="413" t="e">
        <v>#REF!</v>
      </c>
      <c r="L128" s="631">
        <v>0</v>
      </c>
      <c r="M128" s="631">
        <v>1</v>
      </c>
      <c r="N128" s="413" t="e">
        <v>#REF!</v>
      </c>
      <c r="O128" s="413" t="e">
        <v>#REF!</v>
      </c>
      <c r="P128" s="627">
        <v>15</v>
      </c>
      <c r="Q128" s="196" t="e">
        <v>#REF!</v>
      </c>
      <c r="R128" s="197" t="e">
        <v>#REF!</v>
      </c>
    </row>
    <row r="129" spans="1:52" x14ac:dyDescent="0.35">
      <c r="A129" s="338">
        <v>4</v>
      </c>
      <c r="B129" s="142" t="s">
        <v>6</v>
      </c>
      <c r="C129" s="626">
        <v>25</v>
      </c>
      <c r="D129" s="631">
        <v>4</v>
      </c>
      <c r="E129" s="413" t="e">
        <v>#REF!</v>
      </c>
      <c r="F129" s="631">
        <v>6</v>
      </c>
      <c r="G129" s="413" t="e">
        <v>#REF!</v>
      </c>
      <c r="H129" s="413" t="e">
        <v>#REF!</v>
      </c>
      <c r="I129" s="631">
        <v>0</v>
      </c>
      <c r="J129" s="413" t="e">
        <v>#REF!</v>
      </c>
      <c r="K129" s="413" t="e">
        <v>#REF!</v>
      </c>
      <c r="L129" s="631">
        <v>0</v>
      </c>
      <c r="M129" s="631">
        <v>0</v>
      </c>
      <c r="N129" s="413" t="e">
        <v>#REF!</v>
      </c>
      <c r="O129" s="413" t="e">
        <v>#REF!</v>
      </c>
      <c r="P129" s="627">
        <v>15</v>
      </c>
      <c r="Q129" s="196" t="e">
        <v>#REF!</v>
      </c>
      <c r="R129" s="197" t="e">
        <v>#REF!</v>
      </c>
    </row>
    <row r="130" spans="1:52" x14ac:dyDescent="0.35">
      <c r="A130" s="338">
        <v>5</v>
      </c>
      <c r="B130" s="142" t="s">
        <v>7</v>
      </c>
      <c r="C130" s="626">
        <v>37</v>
      </c>
      <c r="D130" s="631">
        <v>9</v>
      </c>
      <c r="E130" s="413" t="e">
        <v>#REF!</v>
      </c>
      <c r="F130" s="631">
        <v>4</v>
      </c>
      <c r="G130" s="413" t="e">
        <v>#REF!</v>
      </c>
      <c r="H130" s="413" t="e">
        <v>#REF!</v>
      </c>
      <c r="I130" s="631">
        <v>1</v>
      </c>
      <c r="J130" s="413" t="e">
        <v>#REF!</v>
      </c>
      <c r="K130" s="413" t="e">
        <v>#REF!</v>
      </c>
      <c r="L130" s="631">
        <v>0</v>
      </c>
      <c r="M130" s="631">
        <v>0</v>
      </c>
      <c r="N130" s="413" t="e">
        <v>#REF!</v>
      </c>
      <c r="O130" s="413" t="e">
        <v>#REF!</v>
      </c>
      <c r="P130" s="627">
        <v>23</v>
      </c>
      <c r="Q130" s="196" t="e">
        <v>#REF!</v>
      </c>
      <c r="R130" s="197" t="e">
        <v>#REF!</v>
      </c>
    </row>
    <row r="131" spans="1:52" ht="20.25" customHeight="1" x14ac:dyDescent="0.35">
      <c r="A131" s="338">
        <v>6</v>
      </c>
      <c r="B131" s="142" t="s">
        <v>8</v>
      </c>
      <c r="C131" s="626">
        <v>16</v>
      </c>
      <c r="D131" s="631">
        <v>11</v>
      </c>
      <c r="E131" s="413" t="e">
        <v>#REF!</v>
      </c>
      <c r="F131" s="631">
        <v>3</v>
      </c>
      <c r="G131" s="413" t="e">
        <v>#REF!</v>
      </c>
      <c r="H131" s="413" t="e">
        <v>#REF!</v>
      </c>
      <c r="I131" s="631">
        <v>0</v>
      </c>
      <c r="J131" s="413" t="e">
        <v>#REF!</v>
      </c>
      <c r="K131" s="413" t="e">
        <v>#REF!</v>
      </c>
      <c r="L131" s="631">
        <v>1</v>
      </c>
      <c r="M131" s="631">
        <v>0</v>
      </c>
      <c r="N131" s="413" t="e">
        <v>#REF!</v>
      </c>
      <c r="O131" s="413" t="e">
        <v>#REF!</v>
      </c>
      <c r="P131" s="627">
        <v>1</v>
      </c>
      <c r="Q131" s="196" t="e">
        <v>#REF!</v>
      </c>
      <c r="R131" s="197" t="e">
        <v>#REF!</v>
      </c>
    </row>
    <row r="132" spans="1:52" x14ac:dyDescent="0.35">
      <c r="A132" s="338">
        <v>7</v>
      </c>
      <c r="B132" s="142" t="s">
        <v>9</v>
      </c>
      <c r="C132" s="626">
        <v>19</v>
      </c>
      <c r="D132" s="631">
        <v>2</v>
      </c>
      <c r="E132" s="413" t="e">
        <v>#REF!</v>
      </c>
      <c r="F132" s="631">
        <v>2</v>
      </c>
      <c r="G132" s="413" t="e">
        <v>#REF!</v>
      </c>
      <c r="H132" s="413" t="e">
        <v>#REF!</v>
      </c>
      <c r="I132" s="631">
        <v>0</v>
      </c>
      <c r="J132" s="413" t="e">
        <v>#REF!</v>
      </c>
      <c r="K132" s="413" t="e">
        <v>#REF!</v>
      </c>
      <c r="L132" s="631">
        <v>0</v>
      </c>
      <c r="M132" s="631">
        <v>0</v>
      </c>
      <c r="N132" s="413" t="e">
        <v>#REF!</v>
      </c>
      <c r="O132" s="413" t="e">
        <v>#REF!</v>
      </c>
      <c r="P132" s="627">
        <v>15</v>
      </c>
      <c r="Q132" s="196" t="e">
        <v>#REF!</v>
      </c>
      <c r="R132" s="197" t="e">
        <v>#REF!</v>
      </c>
    </row>
    <row r="133" spans="1:52" x14ac:dyDescent="0.35">
      <c r="A133" s="338">
        <v>8</v>
      </c>
      <c r="B133" s="142" t="s">
        <v>10</v>
      </c>
      <c r="C133" s="626">
        <v>17</v>
      </c>
      <c r="D133" s="631">
        <v>8</v>
      </c>
      <c r="E133" s="413" t="e">
        <v>#REF!</v>
      </c>
      <c r="F133" s="631">
        <v>1</v>
      </c>
      <c r="G133" s="413" t="e">
        <v>#REF!</v>
      </c>
      <c r="H133" s="413" t="e">
        <v>#REF!</v>
      </c>
      <c r="I133" s="631">
        <v>0</v>
      </c>
      <c r="J133" s="413" t="e">
        <v>#REF!</v>
      </c>
      <c r="K133" s="413" t="e">
        <v>#REF!</v>
      </c>
      <c r="L133" s="631">
        <v>0</v>
      </c>
      <c r="M133" s="631">
        <v>0</v>
      </c>
      <c r="N133" s="413" t="e">
        <v>#REF!</v>
      </c>
      <c r="O133" s="413" t="e">
        <v>#REF!</v>
      </c>
      <c r="P133" s="627">
        <v>7</v>
      </c>
      <c r="Q133" s="196" t="e">
        <v>#REF!</v>
      </c>
      <c r="R133" s="197" t="e">
        <v>#REF!</v>
      </c>
    </row>
    <row r="134" spans="1:52" x14ac:dyDescent="0.35">
      <c r="A134" s="338">
        <v>9</v>
      </c>
      <c r="B134" s="142" t="s">
        <v>11</v>
      </c>
      <c r="C134" s="626">
        <v>37</v>
      </c>
      <c r="D134" s="631">
        <v>12</v>
      </c>
      <c r="E134" s="413" t="e">
        <v>#REF!</v>
      </c>
      <c r="F134" s="631">
        <v>10</v>
      </c>
      <c r="G134" s="413" t="e">
        <v>#REF!</v>
      </c>
      <c r="H134" s="413" t="e">
        <v>#REF!</v>
      </c>
      <c r="I134" s="631">
        <v>0</v>
      </c>
      <c r="J134" s="413" t="e">
        <v>#REF!</v>
      </c>
      <c r="K134" s="413" t="e">
        <v>#REF!</v>
      </c>
      <c r="L134" s="631">
        <v>0</v>
      </c>
      <c r="M134" s="631">
        <v>2</v>
      </c>
      <c r="N134" s="413" t="e">
        <v>#REF!</v>
      </c>
      <c r="O134" s="413" t="e">
        <v>#REF!</v>
      </c>
      <c r="P134" s="627">
        <v>13</v>
      </c>
      <c r="Q134" s="196" t="e">
        <v>#REF!</v>
      </c>
      <c r="R134" s="197" t="e">
        <v>#REF!</v>
      </c>
    </row>
    <row r="135" spans="1:52" x14ac:dyDescent="0.35">
      <c r="A135" s="338">
        <v>10</v>
      </c>
      <c r="B135" s="142" t="s">
        <v>12</v>
      </c>
      <c r="C135" s="626">
        <v>50</v>
      </c>
      <c r="D135" s="631">
        <v>16</v>
      </c>
      <c r="E135" s="413" t="e">
        <v>#REF!</v>
      </c>
      <c r="F135" s="631">
        <v>7</v>
      </c>
      <c r="G135" s="413" t="e">
        <v>#REF!</v>
      </c>
      <c r="H135" s="413" t="e">
        <v>#REF!</v>
      </c>
      <c r="I135" s="631">
        <v>0</v>
      </c>
      <c r="J135" s="413" t="e">
        <v>#REF!</v>
      </c>
      <c r="K135" s="413" t="e">
        <v>#REF!</v>
      </c>
      <c r="L135" s="631">
        <v>0</v>
      </c>
      <c r="M135" s="631">
        <v>1</v>
      </c>
      <c r="N135" s="413" t="e">
        <v>#REF!</v>
      </c>
      <c r="O135" s="413" t="e">
        <v>#REF!</v>
      </c>
      <c r="P135" s="627">
        <v>26</v>
      </c>
      <c r="Q135" s="196" t="e">
        <v>#REF!</v>
      </c>
      <c r="R135" s="197" t="e">
        <v>#REF!</v>
      </c>
    </row>
    <row r="136" spans="1:52" ht="20.25" customHeight="1" x14ac:dyDescent="0.35">
      <c r="A136" s="338">
        <v>11</v>
      </c>
      <c r="B136" s="142" t="s">
        <v>13</v>
      </c>
      <c r="C136" s="626">
        <v>46</v>
      </c>
      <c r="D136" s="631">
        <v>17</v>
      </c>
      <c r="E136" s="413" t="e">
        <v>#REF!</v>
      </c>
      <c r="F136" s="631">
        <v>6</v>
      </c>
      <c r="G136" s="413" t="e">
        <v>#REF!</v>
      </c>
      <c r="H136" s="413" t="e">
        <v>#REF!</v>
      </c>
      <c r="I136" s="631">
        <v>0</v>
      </c>
      <c r="J136" s="413" t="e">
        <v>#REF!</v>
      </c>
      <c r="K136" s="413" t="e">
        <v>#REF!</v>
      </c>
      <c r="L136" s="631">
        <v>0</v>
      </c>
      <c r="M136" s="631">
        <v>0</v>
      </c>
      <c r="N136" s="413" t="e">
        <v>#REF!</v>
      </c>
      <c r="O136" s="413" t="e">
        <v>#REF!</v>
      </c>
      <c r="P136" s="627">
        <v>23</v>
      </c>
      <c r="Q136" s="196" t="e">
        <v>#REF!</v>
      </c>
      <c r="R136" s="197" t="e">
        <v>#REF!</v>
      </c>
    </row>
    <row r="137" spans="1:52" x14ac:dyDescent="0.35">
      <c r="A137" s="338">
        <v>12</v>
      </c>
      <c r="B137" s="142" t="s">
        <v>14</v>
      </c>
      <c r="C137" s="626">
        <v>39</v>
      </c>
      <c r="D137" s="631">
        <v>6</v>
      </c>
      <c r="E137" s="413" t="e">
        <v>#REF!</v>
      </c>
      <c r="F137" s="631">
        <v>0</v>
      </c>
      <c r="G137" s="413" t="e">
        <v>#REF!</v>
      </c>
      <c r="H137" s="413" t="e">
        <v>#REF!</v>
      </c>
      <c r="I137" s="631">
        <v>0</v>
      </c>
      <c r="J137" s="413" t="e">
        <v>#REF!</v>
      </c>
      <c r="K137" s="413" t="e">
        <v>#REF!</v>
      </c>
      <c r="L137" s="631">
        <v>0</v>
      </c>
      <c r="M137" s="631">
        <v>1</v>
      </c>
      <c r="N137" s="413" t="e">
        <v>#REF!</v>
      </c>
      <c r="O137" s="413" t="e">
        <v>#REF!</v>
      </c>
      <c r="P137" s="627">
        <v>32</v>
      </c>
      <c r="Q137" s="196" t="e">
        <v>#REF!</v>
      </c>
      <c r="R137" s="197" t="e">
        <v>#REF!</v>
      </c>
    </row>
    <row r="138" spans="1:52" x14ac:dyDescent="0.35">
      <c r="A138" s="338">
        <v>13</v>
      </c>
      <c r="B138" s="142" t="s">
        <v>15</v>
      </c>
      <c r="C138" s="626">
        <v>60</v>
      </c>
      <c r="D138" s="631">
        <v>3</v>
      </c>
      <c r="E138" s="413" t="e">
        <v>#REF!</v>
      </c>
      <c r="F138" s="631">
        <v>9</v>
      </c>
      <c r="G138" s="413" t="e">
        <v>#REF!</v>
      </c>
      <c r="H138" s="413" t="e">
        <v>#REF!</v>
      </c>
      <c r="I138" s="631">
        <v>1</v>
      </c>
      <c r="J138" s="413" t="e">
        <v>#REF!</v>
      </c>
      <c r="K138" s="413" t="e">
        <v>#REF!</v>
      </c>
      <c r="L138" s="631">
        <v>0</v>
      </c>
      <c r="M138" s="631">
        <v>0</v>
      </c>
      <c r="N138" s="413" t="e">
        <v>#REF!</v>
      </c>
      <c r="O138" s="413" t="e">
        <v>#REF!</v>
      </c>
      <c r="P138" s="627">
        <v>47</v>
      </c>
      <c r="Q138" s="196" t="e">
        <v>#REF!</v>
      </c>
      <c r="R138" s="197" t="e">
        <v>#REF!</v>
      </c>
    </row>
    <row r="139" spans="1:52" x14ac:dyDescent="0.35">
      <c r="A139" s="338">
        <v>14</v>
      </c>
      <c r="B139" s="142" t="s">
        <v>16</v>
      </c>
      <c r="C139" s="626">
        <v>35</v>
      </c>
      <c r="D139" s="631">
        <v>3</v>
      </c>
      <c r="E139" s="413" t="e">
        <v>#REF!</v>
      </c>
      <c r="F139" s="631">
        <v>9</v>
      </c>
      <c r="G139" s="413" t="e">
        <v>#REF!</v>
      </c>
      <c r="H139" s="413" t="e">
        <v>#REF!</v>
      </c>
      <c r="I139" s="631">
        <v>0</v>
      </c>
      <c r="J139" s="413" t="e">
        <v>#REF!</v>
      </c>
      <c r="K139" s="413" t="e">
        <v>#REF!</v>
      </c>
      <c r="L139" s="631">
        <v>0</v>
      </c>
      <c r="M139" s="631">
        <v>0</v>
      </c>
      <c r="N139" s="413" t="e">
        <v>#REF!</v>
      </c>
      <c r="O139" s="413" t="e">
        <v>#REF!</v>
      </c>
      <c r="P139" s="627">
        <v>23</v>
      </c>
      <c r="Q139" s="196" t="e">
        <v>#REF!</v>
      </c>
      <c r="R139" s="197" t="e">
        <v>#REF!</v>
      </c>
      <c r="X139" s="179" t="s">
        <v>77</v>
      </c>
    </row>
    <row r="140" spans="1:52" ht="15" customHeight="1" thickBot="1" x14ac:dyDescent="0.4">
      <c r="A140" s="341">
        <v>15</v>
      </c>
      <c r="B140" s="342" t="s">
        <v>17</v>
      </c>
      <c r="C140" s="628">
        <v>58</v>
      </c>
      <c r="D140" s="690">
        <v>23</v>
      </c>
      <c r="E140" s="455" t="e">
        <v>#REF!</v>
      </c>
      <c r="F140" s="690">
        <v>20</v>
      </c>
      <c r="G140" s="455" t="e">
        <v>#REF!</v>
      </c>
      <c r="H140" s="455" t="e">
        <v>#REF!</v>
      </c>
      <c r="I140" s="690">
        <v>0</v>
      </c>
      <c r="J140" s="455" t="e">
        <v>#REF!</v>
      </c>
      <c r="K140" s="455" t="e">
        <v>#REF!</v>
      </c>
      <c r="L140" s="690">
        <v>0</v>
      </c>
      <c r="M140" s="690">
        <v>2</v>
      </c>
      <c r="N140" s="455" t="e">
        <v>#REF!</v>
      </c>
      <c r="O140" s="455" t="e">
        <v>#REF!</v>
      </c>
      <c r="P140" s="629">
        <v>13</v>
      </c>
      <c r="Q140" s="209" t="e">
        <v>#REF!</v>
      </c>
      <c r="R140" s="210" t="e">
        <v>#REF!</v>
      </c>
    </row>
    <row r="141" spans="1:52" s="150" customFormat="1" ht="14.6" thickBot="1" x14ac:dyDescent="0.4">
      <c r="A141" s="294"/>
      <c r="B141" s="325" t="s">
        <v>218</v>
      </c>
      <c r="C141" s="453">
        <f>SUM(C126:C140)</f>
        <v>567</v>
      </c>
      <c r="D141" s="453">
        <f t="shared" ref="D141" si="46">SUM(D126:D140)</f>
        <v>158</v>
      </c>
      <c r="E141" s="453" t="e">
        <f t="shared" ref="E141" si="47">SUM(E126:E140)</f>
        <v>#REF!</v>
      </c>
      <c r="F141" s="453">
        <f t="shared" ref="F141" si="48">SUM(F126:F140)</f>
        <v>112</v>
      </c>
      <c r="G141" s="453" t="e">
        <f t="shared" ref="G141" si="49">SUM(G126:G140)</f>
        <v>#REF!</v>
      </c>
      <c r="H141" s="453" t="e">
        <f t="shared" ref="H141" si="50">SUM(H126:H140)</f>
        <v>#REF!</v>
      </c>
      <c r="I141" s="453">
        <f t="shared" ref="I141" si="51">SUM(I126:I140)</f>
        <v>2</v>
      </c>
      <c r="J141" s="453" t="e">
        <f t="shared" ref="J141" si="52">SUM(J126:J140)</f>
        <v>#REF!</v>
      </c>
      <c r="K141" s="453" t="e">
        <f t="shared" ref="K141" si="53">SUM(K126:K140)</f>
        <v>#REF!</v>
      </c>
      <c r="L141" s="453">
        <f t="shared" ref="L141" si="54">SUM(L126:L140)</f>
        <v>1</v>
      </c>
      <c r="M141" s="453">
        <f t="shared" ref="M141" si="55">SUM(M126:M140)</f>
        <v>11</v>
      </c>
      <c r="N141" s="453" t="e">
        <f t="shared" ref="N141" si="56">SUM(N126:N140)</f>
        <v>#REF!</v>
      </c>
      <c r="O141" s="453" t="e">
        <f t="shared" ref="O141" si="57">SUM(O126:O140)</f>
        <v>#REF!</v>
      </c>
      <c r="P141" s="452">
        <f t="shared" ref="P141" si="58">SUM(P126:P140)</f>
        <v>281</v>
      </c>
      <c r="Q141" s="309" t="e">
        <v>#REF!</v>
      </c>
      <c r="R141" s="212" t="s">
        <v>140</v>
      </c>
      <c r="S141" s="204"/>
      <c r="T141" s="204"/>
      <c r="U141" s="204"/>
      <c r="W141" s="180"/>
      <c r="X141" s="179"/>
      <c r="Y141" s="179"/>
      <c r="Z141" s="179"/>
      <c r="AA141" s="179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  <c r="AM141" s="179"/>
      <c r="AN141" s="179"/>
      <c r="AO141" s="179"/>
      <c r="AP141" s="179"/>
      <c r="AQ141" s="179"/>
      <c r="AR141" s="179"/>
      <c r="AS141" s="179"/>
      <c r="AT141" s="179"/>
      <c r="AU141" s="179"/>
      <c r="AV141" s="179"/>
      <c r="AW141" s="179"/>
      <c r="AX141" s="179"/>
      <c r="AY141" s="179"/>
      <c r="AZ141" s="179"/>
    </row>
    <row r="142" spans="1:52" ht="14.6" thickBot="1" x14ac:dyDescent="0.4">
      <c r="A142" s="267"/>
      <c r="B142" s="412" t="s">
        <v>202</v>
      </c>
      <c r="C142" s="413">
        <v>551</v>
      </c>
      <c r="D142" s="413">
        <v>157</v>
      </c>
      <c r="E142" s="413" t="e">
        <v>#REF!</v>
      </c>
      <c r="F142" s="413">
        <v>99</v>
      </c>
      <c r="G142" s="413" t="e">
        <v>#REF!</v>
      </c>
      <c r="H142" s="413" t="e">
        <v>#REF!</v>
      </c>
      <c r="I142" s="413">
        <v>9</v>
      </c>
      <c r="J142" s="413" t="e">
        <v>#REF!</v>
      </c>
      <c r="K142" s="413" t="e">
        <v>#REF!</v>
      </c>
      <c r="L142" s="413">
        <v>0</v>
      </c>
      <c r="M142" s="413">
        <v>11</v>
      </c>
      <c r="N142" s="413" t="e">
        <v>#REF!</v>
      </c>
      <c r="O142" s="413" t="e">
        <v>#REF!</v>
      </c>
      <c r="P142" s="389">
        <v>275</v>
      </c>
      <c r="Q142" s="304" t="e">
        <v>#REF!</v>
      </c>
      <c r="R142" s="211" t="s">
        <v>140</v>
      </c>
    </row>
    <row r="143" spans="1:52" ht="14.6" thickBot="1" x14ac:dyDescent="0.4">
      <c r="A143" s="267"/>
      <c r="B143" s="412" t="s">
        <v>197</v>
      </c>
      <c r="C143" s="413">
        <v>552</v>
      </c>
      <c r="D143" s="413">
        <v>145</v>
      </c>
      <c r="E143" s="413" t="e">
        <v>#REF!</v>
      </c>
      <c r="F143" s="413">
        <v>113</v>
      </c>
      <c r="G143" s="413" t="e">
        <v>#REF!</v>
      </c>
      <c r="H143" s="413" t="e">
        <v>#REF!</v>
      </c>
      <c r="I143" s="413">
        <v>7</v>
      </c>
      <c r="J143" s="413" t="e">
        <v>#REF!</v>
      </c>
      <c r="K143" s="413" t="e">
        <v>#REF!</v>
      </c>
      <c r="L143" s="413">
        <v>0</v>
      </c>
      <c r="M143" s="413">
        <v>25</v>
      </c>
      <c r="N143" s="413" t="e">
        <v>#REF!</v>
      </c>
      <c r="O143" s="413" t="e">
        <v>#REF!</v>
      </c>
      <c r="P143" s="389">
        <v>262</v>
      </c>
      <c r="Q143" s="304" t="e">
        <v>#REF!</v>
      </c>
      <c r="R143" s="211" t="s">
        <v>140</v>
      </c>
    </row>
    <row r="144" spans="1:52" ht="14.6" thickBot="1" x14ac:dyDescent="0.4">
      <c r="A144" s="267"/>
      <c r="B144" s="412" t="s">
        <v>190</v>
      </c>
      <c r="C144" s="413">
        <v>494</v>
      </c>
      <c r="D144" s="413">
        <v>122</v>
      </c>
      <c r="E144" s="413" t="e">
        <v>#REF!</v>
      </c>
      <c r="F144" s="413">
        <v>106</v>
      </c>
      <c r="G144" s="413" t="e">
        <v>#REF!</v>
      </c>
      <c r="H144" s="413" t="e">
        <v>#REF!</v>
      </c>
      <c r="I144" s="413">
        <v>4</v>
      </c>
      <c r="J144" s="413" t="e">
        <v>#REF!</v>
      </c>
      <c r="K144" s="413" t="e">
        <v>#REF!</v>
      </c>
      <c r="L144" s="413">
        <v>0</v>
      </c>
      <c r="M144" s="413">
        <v>26</v>
      </c>
      <c r="N144" s="413" t="e">
        <v>#REF!</v>
      </c>
      <c r="O144" s="413" t="e">
        <v>#REF!</v>
      </c>
      <c r="P144" s="389">
        <v>236</v>
      </c>
      <c r="Q144" s="304" t="e">
        <v>#REF!</v>
      </c>
      <c r="R144" s="211" t="s">
        <v>140</v>
      </c>
    </row>
    <row r="145" spans="1:18" ht="14.6" thickBot="1" x14ac:dyDescent="0.4">
      <c r="A145" s="267"/>
      <c r="B145" s="412" t="s">
        <v>183</v>
      </c>
      <c r="C145" s="413">
        <v>480</v>
      </c>
      <c r="D145" s="413">
        <v>120</v>
      </c>
      <c r="E145" s="413" t="e">
        <v>#REF!</v>
      </c>
      <c r="F145" s="413">
        <v>107</v>
      </c>
      <c r="G145" s="413" t="e">
        <v>#REF!</v>
      </c>
      <c r="H145" s="413" t="e">
        <v>#REF!</v>
      </c>
      <c r="I145" s="413">
        <v>4</v>
      </c>
      <c r="J145" s="413" t="e">
        <v>#REF!</v>
      </c>
      <c r="K145" s="413" t="e">
        <v>#REF!</v>
      </c>
      <c r="L145" s="413">
        <v>1</v>
      </c>
      <c r="M145" s="413">
        <v>14</v>
      </c>
      <c r="N145" s="413" t="e">
        <v>#REF!</v>
      </c>
      <c r="O145" s="413" t="e">
        <v>#REF!</v>
      </c>
      <c r="P145" s="389">
        <v>232</v>
      </c>
      <c r="Q145" s="304" t="e">
        <v>#REF!</v>
      </c>
      <c r="R145" s="211" t="s">
        <v>140</v>
      </c>
    </row>
    <row r="146" spans="1:18" ht="14.6" thickBot="1" x14ac:dyDescent="0.4">
      <c r="A146" s="152"/>
      <c r="B146" s="324" t="s">
        <v>152</v>
      </c>
      <c r="C146" s="144">
        <v>503</v>
      </c>
      <c r="D146" s="144">
        <v>148</v>
      </c>
      <c r="E146" s="144" t="e">
        <v>#REF!</v>
      </c>
      <c r="F146" s="144">
        <v>127</v>
      </c>
      <c r="G146" s="144" t="e">
        <v>#REF!</v>
      </c>
      <c r="H146" s="144" t="e">
        <v>#REF!</v>
      </c>
      <c r="I146" s="144">
        <v>5</v>
      </c>
      <c r="J146" s="144" t="e">
        <v>#REF!</v>
      </c>
      <c r="K146" s="144" t="e">
        <v>#REF!</v>
      </c>
      <c r="L146" s="144">
        <v>0</v>
      </c>
      <c r="M146" s="144">
        <v>15</v>
      </c>
      <c r="N146" s="144" t="e">
        <v>#REF!</v>
      </c>
      <c r="O146" s="144" t="e">
        <v>#REF!</v>
      </c>
      <c r="P146" s="195">
        <v>210</v>
      </c>
      <c r="Q146" s="304" t="e">
        <v>#REF!</v>
      </c>
      <c r="R146" s="211" t="s">
        <v>140</v>
      </c>
    </row>
    <row r="147" spans="1:18" ht="14.6" thickBot="1" x14ac:dyDescent="0.4">
      <c r="A147" s="153"/>
      <c r="B147" s="326" t="s">
        <v>79</v>
      </c>
      <c r="C147" s="148">
        <v>528</v>
      </c>
      <c r="D147" s="148">
        <v>131</v>
      </c>
      <c r="E147" s="148" t="e">
        <v>#REF!</v>
      </c>
      <c r="F147" s="148">
        <v>121</v>
      </c>
      <c r="G147" s="148" t="e">
        <v>#REF!</v>
      </c>
      <c r="H147" s="148" t="e">
        <v>#REF!</v>
      </c>
      <c r="I147" s="148">
        <v>3</v>
      </c>
      <c r="J147" s="148" t="e">
        <v>#REF!</v>
      </c>
      <c r="K147" s="148" t="e">
        <v>#REF!</v>
      </c>
      <c r="L147" s="148">
        <v>0</v>
      </c>
      <c r="M147" s="148">
        <v>34</v>
      </c>
      <c r="N147" s="148" t="e">
        <v>#REF!</v>
      </c>
      <c r="O147" s="148" t="e">
        <v>#REF!</v>
      </c>
      <c r="P147" s="200">
        <v>229</v>
      </c>
      <c r="Q147" s="304" t="e">
        <v>#REF!</v>
      </c>
      <c r="R147" s="211" t="s">
        <v>140</v>
      </c>
    </row>
  </sheetData>
  <mergeCells count="5">
    <mergeCell ref="A45:P45"/>
    <mergeCell ref="A124:P124"/>
    <mergeCell ref="A98:P98"/>
    <mergeCell ref="A71:P71"/>
    <mergeCell ref="A19:P19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  <colBreaks count="1" manualBreakCount="1">
    <brk id="22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29"/>
  <sheetViews>
    <sheetView showGridLines="0" topLeftCell="A9" zoomScaleNormal="100" workbookViewId="0">
      <selection activeCell="J14" sqref="J14"/>
    </sheetView>
  </sheetViews>
  <sheetFormatPr baseColWidth="10" defaultColWidth="11.4609375" defaultRowHeight="14.15" x14ac:dyDescent="0.35"/>
  <cols>
    <col min="1" max="1" width="4.84375" style="48" customWidth="1"/>
    <col min="2" max="2" width="24" style="99" customWidth="1"/>
    <col min="3" max="4" width="12.69140625" style="99" customWidth="1"/>
    <col min="5" max="5" width="13.4609375" style="99" customWidth="1"/>
    <col min="6" max="6" width="15" style="99" customWidth="1"/>
    <col min="7" max="7" width="15.69140625" style="99" bestFit="1" customWidth="1"/>
    <col min="8" max="8" width="11.07421875" style="99" customWidth="1"/>
    <col min="9" max="9" width="11.4609375" style="99" customWidth="1"/>
    <col min="10" max="16384" width="11.4609375" style="99"/>
  </cols>
  <sheetData>
    <row r="1" spans="1:12" x14ac:dyDescent="0.35">
      <c r="A1" s="68" t="s">
        <v>80</v>
      </c>
      <c r="B1" s="69"/>
    </row>
    <row r="2" spans="1:12" x14ac:dyDescent="0.35">
      <c r="A2" s="49" t="s">
        <v>0</v>
      </c>
    </row>
    <row r="4" spans="1:12" x14ac:dyDescent="0.35">
      <c r="A4" s="49" t="s">
        <v>81</v>
      </c>
    </row>
    <row r="6" spans="1:12" s="50" customFormat="1" ht="26.25" customHeight="1" thickBot="1" x14ac:dyDescent="0.4">
      <c r="A6" s="51" t="s">
        <v>81</v>
      </c>
    </row>
    <row r="7" spans="1:12" s="50" customFormat="1" ht="75.75" customHeight="1" thickBot="1" x14ac:dyDescent="0.4">
      <c r="A7" s="52" t="s">
        <v>1</v>
      </c>
      <c r="B7" s="53" t="s">
        <v>2</v>
      </c>
      <c r="C7" s="54" t="s">
        <v>82</v>
      </c>
      <c r="D7" s="55" t="s">
        <v>83</v>
      </c>
      <c r="E7" s="56" t="s">
        <v>84</v>
      </c>
      <c r="F7" s="213" t="s">
        <v>85</v>
      </c>
      <c r="G7" s="54" t="s">
        <v>86</v>
      </c>
      <c r="H7" s="56" t="s">
        <v>87</v>
      </c>
    </row>
    <row r="8" spans="1:12" ht="15" customHeight="1" x14ac:dyDescent="0.35">
      <c r="A8" s="57">
        <v>1</v>
      </c>
      <c r="B8" s="100" t="s">
        <v>3</v>
      </c>
      <c r="C8" s="696">
        <v>106</v>
      </c>
      <c r="D8" s="697">
        <v>30</v>
      </c>
      <c r="E8" s="419">
        <f>SUM(C8:D8)</f>
        <v>136</v>
      </c>
      <c r="F8" s="696">
        <v>78</v>
      </c>
      <c r="G8" s="702">
        <v>20</v>
      </c>
      <c r="H8" s="705">
        <v>8</v>
      </c>
      <c r="K8" s="72"/>
      <c r="L8" s="72"/>
    </row>
    <row r="9" spans="1:12" ht="12.75" customHeight="1" x14ac:dyDescent="0.35">
      <c r="A9" s="59">
        <v>2</v>
      </c>
      <c r="B9" s="101" t="s">
        <v>4</v>
      </c>
      <c r="C9" s="698">
        <v>77</v>
      </c>
      <c r="D9" s="699">
        <v>17</v>
      </c>
      <c r="E9" s="420">
        <f t="shared" ref="E9:E22" si="0">SUM(C9:D9)</f>
        <v>94</v>
      </c>
      <c r="F9" s="698">
        <v>69</v>
      </c>
      <c r="G9" s="703">
        <v>8</v>
      </c>
      <c r="H9" s="706">
        <v>0</v>
      </c>
      <c r="K9" s="72"/>
      <c r="L9" s="72"/>
    </row>
    <row r="10" spans="1:12" x14ac:dyDescent="0.35">
      <c r="A10" s="59">
        <v>3</v>
      </c>
      <c r="B10" s="101" t="s">
        <v>5</v>
      </c>
      <c r="C10" s="698">
        <v>73</v>
      </c>
      <c r="D10" s="699">
        <v>15</v>
      </c>
      <c r="E10" s="420">
        <f t="shared" si="0"/>
        <v>88</v>
      </c>
      <c r="F10" s="698">
        <v>48</v>
      </c>
      <c r="G10" s="703">
        <v>25</v>
      </c>
      <c r="H10" s="706">
        <v>5</v>
      </c>
      <c r="K10" s="72"/>
      <c r="L10" s="72"/>
    </row>
    <row r="11" spans="1:12" x14ac:dyDescent="0.35">
      <c r="A11" s="59">
        <v>4</v>
      </c>
      <c r="B11" s="101" t="s">
        <v>6</v>
      </c>
      <c r="C11" s="698">
        <v>30</v>
      </c>
      <c r="D11" s="699">
        <v>7</v>
      </c>
      <c r="E11" s="420">
        <f t="shared" si="0"/>
        <v>37</v>
      </c>
      <c r="F11" s="698">
        <v>27</v>
      </c>
      <c r="G11" s="703">
        <v>3</v>
      </c>
      <c r="H11" s="706">
        <v>0</v>
      </c>
      <c r="K11" s="72"/>
      <c r="L11" s="72" t="s">
        <v>77</v>
      </c>
    </row>
    <row r="12" spans="1:12" x14ac:dyDescent="0.35">
      <c r="A12" s="59">
        <v>5</v>
      </c>
      <c r="B12" s="101" t="s">
        <v>7</v>
      </c>
      <c r="C12" s="698">
        <v>33</v>
      </c>
      <c r="D12" s="699">
        <v>7</v>
      </c>
      <c r="E12" s="420">
        <f t="shared" si="0"/>
        <v>40</v>
      </c>
      <c r="F12" s="698">
        <v>27</v>
      </c>
      <c r="G12" s="703">
        <v>6</v>
      </c>
      <c r="H12" s="706">
        <v>0</v>
      </c>
      <c r="K12" s="72"/>
      <c r="L12" s="72"/>
    </row>
    <row r="13" spans="1:12" ht="20.25" customHeight="1" x14ac:dyDescent="0.35">
      <c r="A13" s="59">
        <v>6</v>
      </c>
      <c r="B13" s="101" t="s">
        <v>8</v>
      </c>
      <c r="C13" s="698">
        <v>19</v>
      </c>
      <c r="D13" s="699">
        <v>3</v>
      </c>
      <c r="E13" s="420">
        <f t="shared" si="0"/>
        <v>22</v>
      </c>
      <c r="F13" s="698">
        <v>12</v>
      </c>
      <c r="G13" s="703">
        <v>7</v>
      </c>
      <c r="H13" s="706">
        <v>1</v>
      </c>
      <c r="K13" s="72"/>
      <c r="L13" s="72"/>
    </row>
    <row r="14" spans="1:12" x14ac:dyDescent="0.35">
      <c r="A14" s="59">
        <v>7</v>
      </c>
      <c r="B14" s="101" t="s">
        <v>9</v>
      </c>
      <c r="C14" s="698">
        <v>16</v>
      </c>
      <c r="D14" s="699">
        <v>4</v>
      </c>
      <c r="E14" s="420">
        <f t="shared" si="0"/>
        <v>20</v>
      </c>
      <c r="F14" s="698">
        <v>14</v>
      </c>
      <c r="G14" s="703">
        <v>2</v>
      </c>
      <c r="H14" s="706">
        <v>1</v>
      </c>
      <c r="K14" s="72"/>
      <c r="L14" s="72"/>
    </row>
    <row r="15" spans="1:12" x14ac:dyDescent="0.35">
      <c r="A15" s="59">
        <v>8</v>
      </c>
      <c r="B15" s="101" t="s">
        <v>10</v>
      </c>
      <c r="C15" s="698">
        <v>27</v>
      </c>
      <c r="D15" s="699">
        <v>5</v>
      </c>
      <c r="E15" s="420">
        <f t="shared" si="0"/>
        <v>32</v>
      </c>
      <c r="F15" s="698">
        <v>18</v>
      </c>
      <c r="G15" s="703">
        <v>9</v>
      </c>
      <c r="H15" s="706">
        <v>1</v>
      </c>
      <c r="K15" s="72"/>
      <c r="L15" s="72"/>
    </row>
    <row r="16" spans="1:12" x14ac:dyDescent="0.35">
      <c r="A16" s="59">
        <v>9</v>
      </c>
      <c r="B16" s="101" t="s">
        <v>11</v>
      </c>
      <c r="C16" s="698">
        <v>37</v>
      </c>
      <c r="D16" s="699">
        <v>10</v>
      </c>
      <c r="E16" s="420">
        <f t="shared" si="0"/>
        <v>47</v>
      </c>
      <c r="F16" s="698">
        <v>31</v>
      </c>
      <c r="G16" s="703">
        <v>6</v>
      </c>
      <c r="H16" s="706">
        <v>0</v>
      </c>
      <c r="K16" s="72"/>
      <c r="L16" s="72"/>
    </row>
    <row r="17" spans="1:12" x14ac:dyDescent="0.35">
      <c r="A17" s="59">
        <v>10</v>
      </c>
      <c r="B17" s="101" t="s">
        <v>12</v>
      </c>
      <c r="C17" s="698">
        <v>74</v>
      </c>
      <c r="D17" s="699">
        <v>22</v>
      </c>
      <c r="E17" s="420">
        <f t="shared" si="0"/>
        <v>96</v>
      </c>
      <c r="F17" s="698">
        <v>54</v>
      </c>
      <c r="G17" s="703">
        <v>20</v>
      </c>
      <c r="H17" s="706">
        <v>2</v>
      </c>
      <c r="K17" s="72"/>
      <c r="L17" s="72"/>
    </row>
    <row r="18" spans="1:12" ht="20.25" customHeight="1" x14ac:dyDescent="0.35">
      <c r="A18" s="59">
        <v>11</v>
      </c>
      <c r="B18" s="101" t="s">
        <v>13</v>
      </c>
      <c r="C18" s="698">
        <v>66</v>
      </c>
      <c r="D18" s="699">
        <v>15</v>
      </c>
      <c r="E18" s="420">
        <f t="shared" si="0"/>
        <v>81</v>
      </c>
      <c r="F18" s="698">
        <v>61</v>
      </c>
      <c r="G18" s="703">
        <v>5</v>
      </c>
      <c r="H18" s="706">
        <v>5</v>
      </c>
      <c r="K18" s="72"/>
      <c r="L18" s="72" t="s">
        <v>77</v>
      </c>
    </row>
    <row r="19" spans="1:12" x14ac:dyDescent="0.35">
      <c r="A19" s="59">
        <v>12</v>
      </c>
      <c r="B19" s="101" t="s">
        <v>14</v>
      </c>
      <c r="C19" s="698">
        <v>83</v>
      </c>
      <c r="D19" s="699">
        <v>9</v>
      </c>
      <c r="E19" s="420">
        <f t="shared" si="0"/>
        <v>92</v>
      </c>
      <c r="F19" s="698">
        <v>66</v>
      </c>
      <c r="G19" s="703">
        <v>17</v>
      </c>
      <c r="H19" s="706">
        <v>4</v>
      </c>
      <c r="K19" s="72"/>
      <c r="L19" s="72"/>
    </row>
    <row r="20" spans="1:12" x14ac:dyDescent="0.35">
      <c r="A20" s="59">
        <v>13</v>
      </c>
      <c r="B20" s="101" t="s">
        <v>15</v>
      </c>
      <c r="C20" s="698">
        <v>81</v>
      </c>
      <c r="D20" s="699">
        <v>19</v>
      </c>
      <c r="E20" s="420">
        <f t="shared" si="0"/>
        <v>100</v>
      </c>
      <c r="F20" s="698">
        <v>67</v>
      </c>
      <c r="G20" s="703">
        <v>14</v>
      </c>
      <c r="H20" s="706">
        <v>0</v>
      </c>
      <c r="K20" s="72"/>
      <c r="L20" s="72"/>
    </row>
    <row r="21" spans="1:12" x14ac:dyDescent="0.35">
      <c r="A21" s="59">
        <v>14</v>
      </c>
      <c r="B21" s="101" t="s">
        <v>16</v>
      </c>
      <c r="C21" s="698">
        <v>61</v>
      </c>
      <c r="D21" s="699">
        <v>19</v>
      </c>
      <c r="E21" s="420">
        <f t="shared" si="0"/>
        <v>80</v>
      </c>
      <c r="F21" s="698">
        <v>49</v>
      </c>
      <c r="G21" s="703">
        <v>12</v>
      </c>
      <c r="H21" s="706">
        <v>1</v>
      </c>
      <c r="K21" s="72"/>
      <c r="L21" s="72"/>
    </row>
    <row r="22" spans="1:12" ht="16.95" customHeight="1" thickBot="1" x14ac:dyDescent="0.4">
      <c r="A22" s="61">
        <v>15</v>
      </c>
      <c r="B22" s="62" t="s">
        <v>17</v>
      </c>
      <c r="C22" s="700">
        <v>97</v>
      </c>
      <c r="D22" s="701">
        <v>40</v>
      </c>
      <c r="E22" s="484">
        <f t="shared" si="0"/>
        <v>137</v>
      </c>
      <c r="F22" s="700">
        <v>64</v>
      </c>
      <c r="G22" s="704">
        <v>33</v>
      </c>
      <c r="H22" s="707">
        <v>8</v>
      </c>
      <c r="K22" s="72"/>
      <c r="L22" s="72"/>
    </row>
    <row r="23" spans="1:12" s="90" customFormat="1" x14ac:dyDescent="0.35">
      <c r="A23" s="479"/>
      <c r="B23" s="480" t="s">
        <v>218</v>
      </c>
      <c r="C23" s="693">
        <f>SUM(C8:C22)</f>
        <v>880</v>
      </c>
      <c r="D23" s="694">
        <f t="shared" ref="D23:H23" si="1">SUM(D8:D22)</f>
        <v>222</v>
      </c>
      <c r="E23" s="481">
        <f t="shared" si="1"/>
        <v>1102</v>
      </c>
      <c r="F23" s="693">
        <f t="shared" si="1"/>
        <v>685</v>
      </c>
      <c r="G23" s="695">
        <f t="shared" si="1"/>
        <v>187</v>
      </c>
      <c r="H23" s="694">
        <f t="shared" si="1"/>
        <v>36</v>
      </c>
      <c r="I23" s="90" t="s">
        <v>77</v>
      </c>
      <c r="K23" s="74"/>
      <c r="L23" s="74"/>
    </row>
    <row r="24" spans="1:12" x14ac:dyDescent="0.35">
      <c r="A24" s="110"/>
      <c r="B24" s="100" t="s">
        <v>202</v>
      </c>
      <c r="C24" s="529">
        <v>896</v>
      </c>
      <c r="D24" s="530">
        <v>215</v>
      </c>
      <c r="E24" s="531">
        <v>1111</v>
      </c>
      <c r="F24" s="529">
        <v>652</v>
      </c>
      <c r="G24" s="532">
        <v>244</v>
      </c>
      <c r="H24" s="530">
        <v>37</v>
      </c>
      <c r="I24" s="99" t="s">
        <v>77</v>
      </c>
      <c r="K24" s="72"/>
      <c r="L24" s="72"/>
    </row>
    <row r="25" spans="1:12" x14ac:dyDescent="0.35">
      <c r="A25" s="110"/>
      <c r="B25" s="100" t="s">
        <v>197</v>
      </c>
      <c r="C25" s="529">
        <v>904</v>
      </c>
      <c r="D25" s="530">
        <v>221</v>
      </c>
      <c r="E25" s="531">
        <v>1125</v>
      </c>
      <c r="F25" s="529">
        <v>650</v>
      </c>
      <c r="G25" s="532">
        <v>254</v>
      </c>
      <c r="H25" s="530">
        <v>48</v>
      </c>
      <c r="I25" s="99" t="s">
        <v>77</v>
      </c>
      <c r="K25" s="72"/>
      <c r="L25" s="72"/>
    </row>
    <row r="26" spans="1:12" x14ac:dyDescent="0.35">
      <c r="A26" s="112"/>
      <c r="B26" s="101" t="s">
        <v>190</v>
      </c>
      <c r="C26" s="214">
        <v>907</v>
      </c>
      <c r="D26" s="215">
        <v>201</v>
      </c>
      <c r="E26" s="420">
        <v>1108</v>
      </c>
      <c r="F26" s="214">
        <v>648</v>
      </c>
      <c r="G26" s="92">
        <v>259</v>
      </c>
      <c r="H26" s="215">
        <v>39</v>
      </c>
      <c r="I26" s="99" t="s">
        <v>77</v>
      </c>
      <c r="K26" s="72"/>
      <c r="L26" s="72"/>
    </row>
    <row r="27" spans="1:12" x14ac:dyDescent="0.35">
      <c r="A27" s="112"/>
      <c r="B27" s="101" t="s">
        <v>183</v>
      </c>
      <c r="C27" s="214">
        <v>872</v>
      </c>
      <c r="D27" s="215">
        <v>240</v>
      </c>
      <c r="E27" s="420">
        <v>1112</v>
      </c>
      <c r="F27" s="214">
        <v>596</v>
      </c>
      <c r="G27" s="92">
        <v>276</v>
      </c>
      <c r="H27" s="215">
        <v>60</v>
      </c>
      <c r="I27" s="99" t="s">
        <v>77</v>
      </c>
      <c r="K27" s="72"/>
      <c r="L27" s="72"/>
    </row>
    <row r="28" spans="1:12" x14ac:dyDescent="0.35">
      <c r="A28" s="112"/>
      <c r="B28" s="101" t="s">
        <v>152</v>
      </c>
      <c r="C28" s="214">
        <v>830</v>
      </c>
      <c r="D28" s="215">
        <v>242</v>
      </c>
      <c r="E28" s="420">
        <v>1072</v>
      </c>
      <c r="F28" s="214">
        <v>486</v>
      </c>
      <c r="G28" s="92">
        <v>343</v>
      </c>
      <c r="H28" s="215">
        <v>68</v>
      </c>
      <c r="I28" s="99" t="s">
        <v>77</v>
      </c>
      <c r="K28" s="72"/>
      <c r="L28" s="72"/>
    </row>
    <row r="29" spans="1:12" ht="14.6" thickBot="1" x14ac:dyDescent="0.4">
      <c r="A29" s="482"/>
      <c r="B29" s="483" t="s">
        <v>79</v>
      </c>
      <c r="C29" s="417">
        <v>841</v>
      </c>
      <c r="D29" s="418">
        <v>209</v>
      </c>
      <c r="E29" s="484">
        <v>1050</v>
      </c>
      <c r="F29" s="417">
        <v>487</v>
      </c>
      <c r="G29" s="421">
        <v>367</v>
      </c>
      <c r="H29" s="418">
        <v>86</v>
      </c>
      <c r="K29" s="72"/>
      <c r="L29" s="72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showGridLines="0" zoomScaleNormal="100" workbookViewId="0">
      <selection activeCell="K2" sqref="K2"/>
    </sheetView>
  </sheetViews>
  <sheetFormatPr baseColWidth="10" defaultColWidth="11.4609375" defaultRowHeight="14.15" x14ac:dyDescent="0.35"/>
  <cols>
    <col min="1" max="1" width="4.84375" style="48" customWidth="1"/>
    <col min="2" max="2" width="22" style="47" bestFit="1" customWidth="1"/>
    <col min="3" max="3" width="11" style="47" customWidth="1"/>
    <col min="4" max="4" width="12" style="47" customWidth="1"/>
    <col min="5" max="5" width="11.07421875" style="47" customWidth="1"/>
    <col min="6" max="6" width="11.3046875" style="47" customWidth="1"/>
    <col min="7" max="7" width="10.4609375" style="47" customWidth="1"/>
    <col min="8" max="8" width="10.84375" style="47" customWidth="1"/>
    <col min="9" max="9" width="10.3046875" style="47" customWidth="1"/>
    <col min="10" max="11" width="11.84375" style="47" customWidth="1"/>
    <col min="12" max="16384" width="11.4609375" style="47"/>
  </cols>
  <sheetData>
    <row r="1" spans="1:13" x14ac:dyDescent="0.35">
      <c r="A1" s="68" t="s">
        <v>80</v>
      </c>
      <c r="B1" s="69"/>
    </row>
    <row r="2" spans="1:13" x14ac:dyDescent="0.35">
      <c r="A2" s="70"/>
      <c r="B2" s="71"/>
    </row>
    <row r="3" spans="1:13" x14ac:dyDescent="0.35">
      <c r="A3" s="49" t="s">
        <v>0</v>
      </c>
    </row>
    <row r="5" spans="1:13" x14ac:dyDescent="0.35">
      <c r="A5" s="49" t="s">
        <v>88</v>
      </c>
    </row>
    <row r="7" spans="1:13" s="486" customFormat="1" ht="25.95" customHeight="1" thickBot="1" x14ac:dyDescent="0.4">
      <c r="A7" s="485" t="s">
        <v>88</v>
      </c>
    </row>
    <row r="8" spans="1:13" s="50" customFormat="1" ht="127.75" thickBot="1" x14ac:dyDescent="0.4">
      <c r="A8" s="487" t="s">
        <v>1</v>
      </c>
      <c r="B8" s="488" t="s">
        <v>2</v>
      </c>
      <c r="C8" s="711" t="s">
        <v>122</v>
      </c>
      <c r="D8" s="711" t="s">
        <v>123</v>
      </c>
      <c r="E8" s="489" t="s">
        <v>89</v>
      </c>
      <c r="F8" s="711" t="s">
        <v>124</v>
      </c>
      <c r="G8" s="711" t="s">
        <v>125</v>
      </c>
      <c r="H8" s="489" t="s">
        <v>90</v>
      </c>
      <c r="I8" s="711" t="s">
        <v>122</v>
      </c>
      <c r="J8" s="711" t="s">
        <v>126</v>
      </c>
      <c r="K8" s="490" t="s">
        <v>91</v>
      </c>
      <c r="M8" s="50" t="s">
        <v>77</v>
      </c>
    </row>
    <row r="9" spans="1:13" x14ac:dyDescent="0.35">
      <c r="A9" s="57">
        <v>1</v>
      </c>
      <c r="B9" s="58" t="s">
        <v>3</v>
      </c>
      <c r="C9" s="624">
        <v>106</v>
      </c>
      <c r="D9" s="625">
        <v>340</v>
      </c>
      <c r="E9" s="715">
        <f>D9/C9</f>
        <v>3.2075471698113209</v>
      </c>
      <c r="F9" s="624">
        <v>19</v>
      </c>
      <c r="G9" s="625">
        <v>37</v>
      </c>
      <c r="H9" s="715">
        <f>G9/F9</f>
        <v>1.9473684210526316</v>
      </c>
      <c r="I9" s="624">
        <v>106</v>
      </c>
      <c r="J9" s="625">
        <v>388</v>
      </c>
      <c r="K9" s="712">
        <f>J9/I9</f>
        <v>3.6603773584905661</v>
      </c>
    </row>
    <row r="10" spans="1:13" x14ac:dyDescent="0.35">
      <c r="A10" s="59">
        <v>2</v>
      </c>
      <c r="B10" s="60" t="s">
        <v>4</v>
      </c>
      <c r="C10" s="626">
        <v>77</v>
      </c>
      <c r="D10" s="627">
        <v>299</v>
      </c>
      <c r="E10" s="716">
        <f t="shared" ref="E10:E24" si="0">D10/C10</f>
        <v>3.883116883116883</v>
      </c>
      <c r="F10" s="626">
        <v>17</v>
      </c>
      <c r="G10" s="627">
        <v>60</v>
      </c>
      <c r="H10" s="716">
        <f t="shared" ref="H10:H24" si="1">G10/F10</f>
        <v>3.5294117647058822</v>
      </c>
      <c r="I10" s="626">
        <v>77</v>
      </c>
      <c r="J10" s="627">
        <v>306</v>
      </c>
      <c r="K10" s="713">
        <f t="shared" ref="K10:K24" si="2">J10/I10</f>
        <v>3.9740259740259742</v>
      </c>
    </row>
    <row r="11" spans="1:13" x14ac:dyDescent="0.35">
      <c r="A11" s="59">
        <v>3</v>
      </c>
      <c r="B11" s="60" t="s">
        <v>5</v>
      </c>
      <c r="C11" s="626">
        <v>73</v>
      </c>
      <c r="D11" s="627">
        <v>251</v>
      </c>
      <c r="E11" s="716">
        <f t="shared" si="0"/>
        <v>3.4383561643835616</v>
      </c>
      <c r="F11" s="626">
        <v>11</v>
      </c>
      <c r="G11" s="627">
        <v>42</v>
      </c>
      <c r="H11" s="716">
        <f t="shared" si="1"/>
        <v>3.8181818181818183</v>
      </c>
      <c r="I11" s="626">
        <v>73</v>
      </c>
      <c r="J11" s="627">
        <v>275</v>
      </c>
      <c r="K11" s="713">
        <f t="shared" si="2"/>
        <v>3.7671232876712328</v>
      </c>
    </row>
    <row r="12" spans="1:13" x14ac:dyDescent="0.35">
      <c r="A12" s="59">
        <v>4</v>
      </c>
      <c r="B12" s="60" t="s">
        <v>6</v>
      </c>
      <c r="C12" s="626">
        <v>30</v>
      </c>
      <c r="D12" s="627">
        <v>117</v>
      </c>
      <c r="E12" s="716">
        <f t="shared" si="0"/>
        <v>3.9</v>
      </c>
      <c r="F12" s="626">
        <v>11</v>
      </c>
      <c r="G12" s="627">
        <v>44</v>
      </c>
      <c r="H12" s="716">
        <f t="shared" si="1"/>
        <v>4</v>
      </c>
      <c r="I12" s="626">
        <v>30</v>
      </c>
      <c r="J12" s="627">
        <v>120</v>
      </c>
      <c r="K12" s="713">
        <f t="shared" si="2"/>
        <v>4</v>
      </c>
    </row>
    <row r="13" spans="1:13" x14ac:dyDescent="0.35">
      <c r="A13" s="59">
        <v>5</v>
      </c>
      <c r="B13" s="60" t="s">
        <v>7</v>
      </c>
      <c r="C13" s="626">
        <v>33</v>
      </c>
      <c r="D13" s="627">
        <v>126</v>
      </c>
      <c r="E13" s="716">
        <f t="shared" si="0"/>
        <v>3.8181818181818183</v>
      </c>
      <c r="F13" s="626">
        <v>5</v>
      </c>
      <c r="G13" s="627">
        <v>20</v>
      </c>
      <c r="H13" s="716">
        <f t="shared" si="1"/>
        <v>4</v>
      </c>
      <c r="I13" s="626">
        <v>33</v>
      </c>
      <c r="J13" s="627">
        <v>130</v>
      </c>
      <c r="K13" s="713">
        <f t="shared" si="2"/>
        <v>3.9393939393939394</v>
      </c>
    </row>
    <row r="14" spans="1:13" x14ac:dyDescent="0.35">
      <c r="A14" s="59">
        <v>6</v>
      </c>
      <c r="B14" s="60" t="s">
        <v>8</v>
      </c>
      <c r="C14" s="626">
        <v>19</v>
      </c>
      <c r="D14" s="627">
        <v>65</v>
      </c>
      <c r="E14" s="716">
        <f t="shared" si="0"/>
        <v>3.4210526315789473</v>
      </c>
      <c r="F14" s="626">
        <v>15</v>
      </c>
      <c r="G14" s="627">
        <v>60</v>
      </c>
      <c r="H14" s="716">
        <f t="shared" si="1"/>
        <v>4</v>
      </c>
      <c r="I14" s="626">
        <v>22</v>
      </c>
      <c r="J14" s="627">
        <v>77</v>
      </c>
      <c r="K14" s="713">
        <f t="shared" si="2"/>
        <v>3.5</v>
      </c>
    </row>
    <row r="15" spans="1:13" x14ac:dyDescent="0.35">
      <c r="A15" s="59">
        <v>7</v>
      </c>
      <c r="B15" s="60" t="s">
        <v>9</v>
      </c>
      <c r="C15" s="626">
        <v>16</v>
      </c>
      <c r="D15" s="627">
        <v>61</v>
      </c>
      <c r="E15" s="716">
        <f t="shared" si="0"/>
        <v>3.8125</v>
      </c>
      <c r="F15" s="626">
        <v>16</v>
      </c>
      <c r="G15" s="627">
        <v>51</v>
      </c>
      <c r="H15" s="716">
        <f t="shared" si="1"/>
        <v>3.1875</v>
      </c>
      <c r="I15" s="626">
        <v>16</v>
      </c>
      <c r="J15" s="627">
        <v>64</v>
      </c>
      <c r="K15" s="713">
        <f t="shared" si="2"/>
        <v>4</v>
      </c>
    </row>
    <row r="16" spans="1:13" x14ac:dyDescent="0.35">
      <c r="A16" s="59">
        <v>8</v>
      </c>
      <c r="B16" s="60" t="s">
        <v>10</v>
      </c>
      <c r="C16" s="626">
        <v>27</v>
      </c>
      <c r="D16" s="627">
        <v>93</v>
      </c>
      <c r="E16" s="716">
        <f t="shared" si="0"/>
        <v>3.4444444444444446</v>
      </c>
      <c r="F16" s="626">
        <v>13</v>
      </c>
      <c r="G16" s="627">
        <v>38</v>
      </c>
      <c r="H16" s="716">
        <f t="shared" si="1"/>
        <v>2.9230769230769229</v>
      </c>
      <c r="I16" s="626">
        <v>27</v>
      </c>
      <c r="J16" s="627">
        <v>92</v>
      </c>
      <c r="K16" s="713">
        <f t="shared" si="2"/>
        <v>3.4074074074074074</v>
      </c>
    </row>
    <row r="17" spans="1:11" x14ac:dyDescent="0.35">
      <c r="A17" s="59">
        <v>9</v>
      </c>
      <c r="B17" s="60" t="s">
        <v>11</v>
      </c>
      <c r="C17" s="626">
        <v>37</v>
      </c>
      <c r="D17" s="627">
        <v>139</v>
      </c>
      <c r="E17" s="716">
        <f t="shared" si="0"/>
        <v>3.7567567567567566</v>
      </c>
      <c r="F17" s="626">
        <v>10</v>
      </c>
      <c r="G17" s="627">
        <v>40</v>
      </c>
      <c r="H17" s="716">
        <f t="shared" si="1"/>
        <v>4</v>
      </c>
      <c r="I17" s="626">
        <v>37</v>
      </c>
      <c r="J17" s="627">
        <v>148</v>
      </c>
      <c r="K17" s="713">
        <f t="shared" si="2"/>
        <v>4</v>
      </c>
    </row>
    <row r="18" spans="1:11" x14ac:dyDescent="0.35">
      <c r="A18" s="59">
        <v>10</v>
      </c>
      <c r="B18" s="60" t="s">
        <v>12</v>
      </c>
      <c r="C18" s="626">
        <v>74</v>
      </c>
      <c r="D18" s="627">
        <v>269</v>
      </c>
      <c r="E18" s="716">
        <f t="shared" si="0"/>
        <v>3.6351351351351351</v>
      </c>
      <c r="F18" s="626">
        <v>15</v>
      </c>
      <c r="G18" s="627">
        <v>57</v>
      </c>
      <c r="H18" s="716">
        <f t="shared" si="1"/>
        <v>3.8</v>
      </c>
      <c r="I18" s="626">
        <v>74</v>
      </c>
      <c r="J18" s="627">
        <v>275</v>
      </c>
      <c r="K18" s="713">
        <f t="shared" si="2"/>
        <v>3.7162162162162162</v>
      </c>
    </row>
    <row r="19" spans="1:11" x14ac:dyDescent="0.35">
      <c r="A19" s="59">
        <v>11</v>
      </c>
      <c r="B19" s="60" t="s">
        <v>13</v>
      </c>
      <c r="C19" s="626">
        <v>66</v>
      </c>
      <c r="D19" s="627">
        <v>256</v>
      </c>
      <c r="E19" s="716">
        <f t="shared" si="0"/>
        <v>3.8787878787878789</v>
      </c>
      <c r="F19" s="626">
        <v>14</v>
      </c>
      <c r="G19" s="627">
        <v>56</v>
      </c>
      <c r="H19" s="716">
        <f t="shared" si="1"/>
        <v>4</v>
      </c>
      <c r="I19" s="626">
        <v>66</v>
      </c>
      <c r="J19" s="627">
        <v>261</v>
      </c>
      <c r="K19" s="713">
        <f t="shared" si="2"/>
        <v>3.9545454545454546</v>
      </c>
    </row>
    <row r="20" spans="1:11" x14ac:dyDescent="0.35">
      <c r="A20" s="59">
        <v>12</v>
      </c>
      <c r="B20" s="60" t="s">
        <v>14</v>
      </c>
      <c r="C20" s="626">
        <v>83</v>
      </c>
      <c r="D20" s="627">
        <v>309</v>
      </c>
      <c r="E20" s="716">
        <f t="shared" si="0"/>
        <v>3.7228915662650603</v>
      </c>
      <c r="F20" s="626">
        <v>19</v>
      </c>
      <c r="G20" s="627">
        <v>73</v>
      </c>
      <c r="H20" s="716">
        <f t="shared" si="1"/>
        <v>3.8421052631578947</v>
      </c>
      <c r="I20" s="626">
        <v>83</v>
      </c>
      <c r="J20" s="627">
        <v>314</v>
      </c>
      <c r="K20" s="713">
        <f t="shared" si="2"/>
        <v>3.7831325301204819</v>
      </c>
    </row>
    <row r="21" spans="1:11" x14ac:dyDescent="0.35">
      <c r="A21" s="59">
        <v>13</v>
      </c>
      <c r="B21" s="60" t="s">
        <v>15</v>
      </c>
      <c r="C21" s="626">
        <v>81</v>
      </c>
      <c r="D21" s="627">
        <v>311</v>
      </c>
      <c r="E21" s="716">
        <f t="shared" si="0"/>
        <v>3.8395061728395063</v>
      </c>
      <c r="F21" s="626">
        <v>31</v>
      </c>
      <c r="G21" s="627">
        <v>108</v>
      </c>
      <c r="H21" s="716">
        <f t="shared" si="1"/>
        <v>3.4838709677419355</v>
      </c>
      <c r="I21" s="626">
        <v>81</v>
      </c>
      <c r="J21" s="627">
        <v>308</v>
      </c>
      <c r="K21" s="713">
        <f t="shared" si="2"/>
        <v>3.8024691358024691</v>
      </c>
    </row>
    <row r="22" spans="1:11" x14ac:dyDescent="0.35">
      <c r="A22" s="59">
        <v>14</v>
      </c>
      <c r="B22" s="60" t="s">
        <v>16</v>
      </c>
      <c r="C22" s="626">
        <v>61</v>
      </c>
      <c r="D22" s="627">
        <v>226</v>
      </c>
      <c r="E22" s="716">
        <f t="shared" si="0"/>
        <v>3.7049180327868854</v>
      </c>
      <c r="F22" s="626">
        <v>14</v>
      </c>
      <c r="G22" s="627">
        <v>56</v>
      </c>
      <c r="H22" s="716">
        <f t="shared" si="1"/>
        <v>4</v>
      </c>
      <c r="I22" s="626">
        <v>61</v>
      </c>
      <c r="J22" s="627">
        <v>244</v>
      </c>
      <c r="K22" s="713">
        <f t="shared" si="2"/>
        <v>4</v>
      </c>
    </row>
    <row r="23" spans="1:11" ht="28.75" thickBot="1" x14ac:dyDescent="0.4">
      <c r="A23" s="61">
        <v>15</v>
      </c>
      <c r="B23" s="62" t="s">
        <v>17</v>
      </c>
      <c r="C23" s="628">
        <v>97</v>
      </c>
      <c r="D23" s="629">
        <v>318</v>
      </c>
      <c r="E23" s="717">
        <f t="shared" si="0"/>
        <v>3.2783505154639174</v>
      </c>
      <c r="F23" s="628">
        <v>23</v>
      </c>
      <c r="G23" s="629">
        <v>90</v>
      </c>
      <c r="H23" s="717">
        <f t="shared" si="1"/>
        <v>3.9130434782608696</v>
      </c>
      <c r="I23" s="628">
        <v>97</v>
      </c>
      <c r="J23" s="629">
        <v>358</v>
      </c>
      <c r="K23" s="714">
        <f t="shared" si="2"/>
        <v>3.6907216494845363</v>
      </c>
    </row>
    <row r="24" spans="1:11" s="63" customFormat="1" x14ac:dyDescent="0.35">
      <c r="A24" s="64"/>
      <c r="B24" s="362" t="s">
        <v>218</v>
      </c>
      <c r="C24" s="708">
        <f>SUM(C9:C23)</f>
        <v>880</v>
      </c>
      <c r="D24" s="709">
        <f>SUM(D9:D23)</f>
        <v>3180</v>
      </c>
      <c r="E24" s="465">
        <f t="shared" si="0"/>
        <v>3.6136363636363638</v>
      </c>
      <c r="F24" s="710">
        <f>SUM(F9:F23)</f>
        <v>233</v>
      </c>
      <c r="G24" s="709">
        <f>SUM(G9:G23)</f>
        <v>832</v>
      </c>
      <c r="H24" s="461">
        <f t="shared" si="1"/>
        <v>3.570815450643777</v>
      </c>
      <c r="I24" s="622">
        <f>SUM(I9:I23)</f>
        <v>883</v>
      </c>
      <c r="J24" s="709">
        <f>SUM(J9:J23)</f>
        <v>3360</v>
      </c>
      <c r="K24" s="465">
        <f t="shared" si="2"/>
        <v>3.8052095130237826</v>
      </c>
    </row>
    <row r="25" spans="1:11" s="99" customFormat="1" x14ac:dyDescent="0.35">
      <c r="A25" s="111"/>
      <c r="B25" s="297" t="s">
        <v>202</v>
      </c>
      <c r="C25" s="422">
        <v>896</v>
      </c>
      <c r="D25" s="103">
        <v>3177</v>
      </c>
      <c r="E25" s="459">
        <v>3.5457589285714284</v>
      </c>
      <c r="F25" s="457">
        <v>241</v>
      </c>
      <c r="G25" s="103">
        <v>863</v>
      </c>
      <c r="H25" s="460">
        <v>3.5809128630705396</v>
      </c>
      <c r="I25" s="458">
        <v>896</v>
      </c>
      <c r="J25" s="103">
        <v>3398</v>
      </c>
      <c r="K25" s="459">
        <v>3.7924107142857144</v>
      </c>
    </row>
    <row r="26" spans="1:11" s="99" customFormat="1" x14ac:dyDescent="0.35">
      <c r="A26" s="111"/>
      <c r="B26" s="297" t="s">
        <v>197</v>
      </c>
      <c r="C26" s="422">
        <v>904</v>
      </c>
      <c r="D26" s="103">
        <v>3225</v>
      </c>
      <c r="E26" s="459">
        <v>3.5674778761061945</v>
      </c>
      <c r="F26" s="457">
        <v>236</v>
      </c>
      <c r="G26" s="103">
        <v>808</v>
      </c>
      <c r="H26" s="460">
        <v>3.4237288135593222</v>
      </c>
      <c r="I26" s="458">
        <v>904</v>
      </c>
      <c r="J26" s="103">
        <v>3382</v>
      </c>
      <c r="K26" s="459">
        <v>3.7411504424778763</v>
      </c>
    </row>
    <row r="27" spans="1:11" s="99" customFormat="1" x14ac:dyDescent="0.35">
      <c r="A27" s="111"/>
      <c r="B27" s="297" t="s">
        <v>190</v>
      </c>
      <c r="C27" s="422">
        <v>905</v>
      </c>
      <c r="D27" s="103">
        <v>3198</v>
      </c>
      <c r="E27" s="423">
        <v>3.5337016574585633</v>
      </c>
      <c r="F27" s="457">
        <v>230</v>
      </c>
      <c r="G27" s="103">
        <v>820</v>
      </c>
      <c r="H27" s="462">
        <v>3.5652173913043477</v>
      </c>
      <c r="I27" s="458">
        <v>902</v>
      </c>
      <c r="J27" s="103">
        <v>3403</v>
      </c>
      <c r="K27" s="423">
        <v>3.7727272727272729</v>
      </c>
    </row>
    <row r="28" spans="1:11" s="99" customFormat="1" x14ac:dyDescent="0.35">
      <c r="A28" s="111"/>
      <c r="B28" s="297" t="s">
        <v>183</v>
      </c>
      <c r="C28" s="422">
        <v>870</v>
      </c>
      <c r="D28" s="103">
        <v>2959</v>
      </c>
      <c r="E28" s="423">
        <v>3.4011494252873562</v>
      </c>
      <c r="F28" s="457">
        <v>227</v>
      </c>
      <c r="G28" s="103">
        <v>783</v>
      </c>
      <c r="H28" s="462">
        <v>3.4493392070484581</v>
      </c>
      <c r="I28" s="458">
        <v>869</v>
      </c>
      <c r="J28" s="103">
        <v>3307</v>
      </c>
      <c r="K28" s="423">
        <v>3.805523590333717</v>
      </c>
    </row>
    <row r="29" spans="1:11" s="99" customFormat="1" x14ac:dyDescent="0.35">
      <c r="A29" s="76"/>
      <c r="B29" s="298" t="s">
        <v>152</v>
      </c>
      <c r="C29" s="382">
        <v>821</v>
      </c>
      <c r="D29" s="102">
        <v>2657</v>
      </c>
      <c r="E29" s="77">
        <v>3.2362971985383679</v>
      </c>
      <c r="F29" s="373">
        <v>200</v>
      </c>
      <c r="G29" s="102">
        <v>666</v>
      </c>
      <c r="H29" s="463">
        <v>3.33</v>
      </c>
      <c r="I29" s="363">
        <v>821</v>
      </c>
      <c r="J29" s="102">
        <v>3010</v>
      </c>
      <c r="K29" s="77">
        <v>3.6662606577344703</v>
      </c>
    </row>
    <row r="30" spans="1:11" s="99" customFormat="1" ht="14.6" thickBot="1" x14ac:dyDescent="0.4">
      <c r="A30" s="78"/>
      <c r="B30" s="296" t="s">
        <v>79</v>
      </c>
      <c r="C30" s="383">
        <v>854</v>
      </c>
      <c r="D30" s="104">
        <v>2386</v>
      </c>
      <c r="E30" s="79">
        <v>3.2134292565947242</v>
      </c>
      <c r="F30" s="374">
        <v>187</v>
      </c>
      <c r="G30" s="104">
        <v>515</v>
      </c>
      <c r="H30" s="464">
        <v>2.9623655913978495</v>
      </c>
      <c r="I30" s="364">
        <v>854</v>
      </c>
      <c r="J30" s="104">
        <v>2292</v>
      </c>
      <c r="K30" s="79">
        <v>3.6199040767386093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8</vt:i4>
      </vt:variant>
    </vt:vector>
  </HeadingPairs>
  <TitlesOfParts>
    <vt:vector size="19" baseType="lpstr">
      <vt:lpstr>Tab_2-B-1-A1-A6-Foreb_h_-åv_</vt:lpstr>
      <vt:lpstr>Tabell_2-1-K-Fritidsklubber</vt:lpstr>
      <vt:lpstr>Tabell_2_-_2_-_Meldinger</vt:lpstr>
      <vt:lpstr>Tabell_2_-_3_-_Undersøkelser</vt:lpstr>
      <vt:lpstr>Tab_2-4-1A-tiltak_i-utenf__hj_</vt:lpstr>
      <vt:lpstr>Tab_2-4-1B-barn_-hj_tiltak</vt:lpstr>
      <vt:lpstr>Tab 2-4-2 Barn under tilt. i bv</vt:lpstr>
      <vt:lpstr>Tabell_2-4-3-Barn_i_fosterhj</vt:lpstr>
      <vt:lpstr>Tabell_2_-_5_-_Tilsyn-fost_hj_</vt:lpstr>
      <vt:lpstr>Saker behandlet av Fylkesnemda</vt:lpstr>
      <vt:lpstr>kriteriebefolkning</vt:lpstr>
      <vt:lpstr>kriteriebefolkning!Utskriftsområde</vt:lpstr>
      <vt:lpstr>'Saker behandlet av Fylkesnemda'!Utskriftsområde</vt:lpstr>
      <vt:lpstr>'Tab 2-4-2 Barn under tilt. i bv'!Utskriftsområde</vt:lpstr>
      <vt:lpstr>'Tab_2-4-1A-tiltak_i-utenf__hj_'!Utskriftsområde</vt:lpstr>
      <vt:lpstr>'Tab_2-4-1B-barn_-hj_tiltak'!Utskriftsområde</vt:lpstr>
      <vt:lpstr>'Tabell_2_-_2_-_Meldinger'!Utskriftsområde</vt:lpstr>
      <vt:lpstr>'Tabell_2_-_3_-_Undersøkelser'!Utskriftsområde</vt:lpstr>
      <vt:lpstr>'Tabell_2-4-3-Barn_i_fosterhj'!Utskriftsområde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2017-04-07T06:20:04Z</cp:lastPrinted>
  <dcterms:created xsi:type="dcterms:W3CDTF">2003-11-04T12:39:02Z</dcterms:created>
  <dcterms:modified xsi:type="dcterms:W3CDTF">2020-04-29T07:37:07Z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</Properties>
</file>