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omments6.xml" ContentType="application/vnd.openxmlformats-officedocument.spreadsheetml.comments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omments7.xml" ContentType="application/vnd.openxmlformats-officedocument.spreadsheetml.comments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omments8.xml" ContentType="application/vnd.openxmlformats-officedocument.spreadsheetml.comment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omments9.xml" ContentType="application/vnd.openxmlformats-officedocument.spreadsheetml.comments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omments10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4" yWindow="574" windowWidth="16663" windowHeight="6249" tabRatio="951"/>
  </bookViews>
  <sheets>
    <sheet name="FO-1-omdisp_sos_hj" sheetId="1" r:id="rId1"/>
    <sheet name="Tabell_1-3-A_Bistand_kjøp-bolig" sheetId="4" r:id="rId2"/>
    <sheet name="Tabell_1-3-B-Saks_beh_tid-bolig" sheetId="5" r:id="rId3"/>
    <sheet name="Tab_1-3-B2-Bostøtte-B3-ventetid" sheetId="34" r:id="rId4"/>
    <sheet name="Tabell_1-4-døgnovernatting" sheetId="7" r:id="rId5"/>
    <sheet name="Tabell_1-5-kvalitetsavtale" sheetId="8" r:id="rId6"/>
    <sheet name="Tabell_1-6-oppfølging" sheetId="9" r:id="rId7"/>
    <sheet name="Tabell_1-_7_og_1-8_-_Beh_tid" sheetId="10" r:id="rId8"/>
    <sheet name="Tabell_1-_9_-_Tilgjengelighet" sheetId="11" r:id="rId9"/>
    <sheet name="Tabell 1-10 A KVP aldersfordelt" sheetId="46" r:id="rId10"/>
    <sheet name="Tabell 1-10 B Intro og jobbsj." sheetId="25" r:id="rId11"/>
    <sheet name="Tab_1_11_A-Saksmengde_KVP" sheetId="47" r:id="rId12"/>
    <sheet name="Tab__1_11_B-tiltakskategori KVP" sheetId="48" r:id="rId13"/>
    <sheet name="Tab_1_11_C_-_Ant_delt_m_tiltak_" sheetId="14" r:id="rId14"/>
    <sheet name="Tab_1_11_D-Bruke_av_komm_tiltak" sheetId="15" r:id="rId15"/>
    <sheet name="Tab_1_11_E-Avsluttede_KVP" sheetId="49" r:id="rId16"/>
    <sheet name="Tab_1_11_F_Resultat_introduksj" sheetId="17" r:id="rId17"/>
    <sheet name="Tab_1_11_G_Resultat Jobbsjansen" sheetId="27" r:id="rId18"/>
    <sheet name="Tabell_1-11-H_Res_andre_tiltak" sheetId="18" r:id="rId19"/>
    <sheet name="Tabell_1-11-1_-_Rusomsorg" sheetId="19" r:id="rId20"/>
    <sheet name="Tabell_1-_14_-A-B-trusler,vold" sheetId="31" state="hidden" r:id="rId21"/>
    <sheet name="Tabell_1-_15_-_Bruk-_Ind_plan" sheetId="22" r:id="rId22"/>
    <sheet name="4-1-A Hovedtall hele byen" sheetId="50" r:id="rId23"/>
    <sheet name="4-1-B Hovedtall bydelene" sheetId="51" r:id="rId24"/>
    <sheet name="Tab 4-1-C Brutto stønad" sheetId="52" r:id="rId25"/>
    <sheet name="Tab 4-2-A Ant tjenestemottagere" sheetId="43" r:id="rId26"/>
    <sheet name="Tab 4-4 tj.mott. m u øk.sos.hj." sheetId="42" r:id="rId27"/>
    <sheet name="kriteriebefolkning" sheetId="23" r:id="rId28"/>
    <sheet name="Kriterier" sheetId="39" r:id="rId29"/>
    <sheet name="Ark7" sheetId="45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tall1" localSheetId="15">'[1]MAL2T-2003B_XLS'!$G$7:$G$731</definedName>
    <definedName name="tall1">'[1]MAL2T-2003B_XLS'!$G$7:$G$731</definedName>
    <definedName name="_xlnm.Print_Area" localSheetId="0">'FO-1-omdisp_sos_hj'!$A$5:$K$36</definedName>
    <definedName name="_xlnm.Print_Area" localSheetId="27">kriteriebefolkning!$A$1:$Y$35</definedName>
    <definedName name="_xlnm.Print_Area" localSheetId="12">'Tab__1_11_B-tiltakskategori KVP'!$A$9:$G$42</definedName>
    <definedName name="_xlnm.Print_Area" localSheetId="11">'Tab_1_11_A-Saksmengde_KVP'!$A$8:$E$37</definedName>
    <definedName name="_xlnm.Print_Area" localSheetId="13">'Tab_1_11_C_-_Ant_delt_m_tiltak_'!$A$8:$K$37</definedName>
    <definedName name="_xlnm.Print_Area" localSheetId="14">'Tab_1_11_D-Bruke_av_komm_tiltak'!$A$8:$F$40</definedName>
    <definedName name="_xlnm.Print_Area" localSheetId="15">'Tab_1_11_E-Avsluttede_KVP'!$A$7:$Q$47</definedName>
    <definedName name="_xlnm.Print_Area" localSheetId="16">Tab_1_11_F_Resultat_introduksj!$A$8:$N$38</definedName>
    <definedName name="_xlnm.Print_Area" localSheetId="17">'Tab_1_11_G_Resultat Jobbsjansen'!$A$8:$N$32</definedName>
    <definedName name="_xlnm.Print_Area" localSheetId="3">'Tab_1-3-B2-Bostøtte-B3-ventetid'!$A$10:$P$40</definedName>
    <definedName name="_xlnm.Print_Area" localSheetId="9">'Tabell 1-10 A KVP aldersfordelt'!$A$9:$H$42</definedName>
    <definedName name="_xlnm.Print_Area" localSheetId="10">'Tabell 1-10 B Intro og jobbsj.'!$A$9:$E$38</definedName>
    <definedName name="_xlnm.Print_Area" localSheetId="21">'Tabell_1-_15_-_Bruk-_Ind_plan'!$A$4:$N$32</definedName>
    <definedName name="_xlnm.Print_Area" localSheetId="7">'Tabell_1-_7_og_1-8_-_Beh_tid'!$A$6:$J$32,'Tabell_1-_7_og_1-8_-_Beh_tid'!$A$41:$J$67,'Tabell_1-_7_og_1-8_-_Beh_tid'!$M$7:$X$35,'Tabell_1-_7_og_1-8_-_Beh_tid'!$M$41:$X$73</definedName>
    <definedName name="_xlnm.Print_Area" localSheetId="8">'Tabell_1-_9_-_Tilgjengelighet'!$A$7:$F$40</definedName>
    <definedName name="_xlnm.Print_Area" localSheetId="19">'Tabell_1-11-1_-_Rusomsorg'!$A$4:$J$37</definedName>
    <definedName name="_xlnm.Print_Area" localSheetId="18">'Tabell_1-11-H_Res_andre_tiltak'!$A$5:$N$32</definedName>
    <definedName name="_xlnm.Print_Area" localSheetId="1">'Tabell_1-3-A_Bistand_kjøp-bolig'!$A$5:$D$39</definedName>
    <definedName name="_xlnm.Print_Area" localSheetId="2">'Tabell_1-3-B-Saks_beh_tid-bolig'!$A$8:$Q$42</definedName>
    <definedName name="_xlnm.Print_Area" localSheetId="4">'Tabell_1-4-døgnovernatting'!$A$5:$R$39</definedName>
    <definedName name="_xlnm.Print_Area" localSheetId="5">'Tabell_1-5-kvalitetsavtale'!$A$5:$I$41</definedName>
    <definedName name="_xlnm.Print_Area" localSheetId="6">'Tabell_1-6-oppfølging'!$A$5:$R$41</definedName>
  </definedNames>
  <calcPr calcId="145621"/>
</workbook>
</file>

<file path=xl/calcChain.xml><?xml version="1.0" encoding="utf-8"?>
<calcChain xmlns="http://schemas.openxmlformats.org/spreadsheetml/2006/main">
  <c r="S34" i="23" l="1"/>
  <c r="R34" i="23"/>
  <c r="Q34" i="23"/>
  <c r="P34" i="23"/>
  <c r="O34" i="23"/>
  <c r="N34" i="23"/>
  <c r="M34" i="23"/>
  <c r="L34" i="23"/>
  <c r="K34" i="23"/>
  <c r="J34" i="23"/>
  <c r="I34" i="23"/>
  <c r="H34" i="23"/>
  <c r="G34" i="23"/>
  <c r="F34" i="23"/>
  <c r="E34" i="23"/>
  <c r="D34" i="23"/>
  <c r="B34" i="23" s="1"/>
  <c r="C34" i="23"/>
  <c r="S33" i="23"/>
  <c r="R33" i="23"/>
  <c r="Q33" i="23"/>
  <c r="P33" i="23"/>
  <c r="O33" i="23"/>
  <c r="N33" i="23"/>
  <c r="M33" i="23"/>
  <c r="L33" i="23"/>
  <c r="K33" i="23"/>
  <c r="J33" i="23"/>
  <c r="I33" i="23"/>
  <c r="H33" i="23"/>
  <c r="G33" i="23"/>
  <c r="F33" i="23"/>
  <c r="E33" i="23"/>
  <c r="D33" i="23"/>
  <c r="C33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D32" i="23"/>
  <c r="C32" i="23"/>
  <c r="B32" i="23" s="1"/>
  <c r="S31" i="23"/>
  <c r="R31" i="23"/>
  <c r="Q31" i="23"/>
  <c r="P31" i="23"/>
  <c r="O31" i="23"/>
  <c r="N31" i="23"/>
  <c r="M31" i="23"/>
  <c r="L31" i="23"/>
  <c r="K31" i="23"/>
  <c r="J31" i="23"/>
  <c r="I31" i="23"/>
  <c r="H31" i="23"/>
  <c r="G31" i="23"/>
  <c r="F31" i="23"/>
  <c r="E31" i="23"/>
  <c r="D31" i="23"/>
  <c r="C31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C30" i="23"/>
  <c r="B30" i="23"/>
  <c r="S29" i="23"/>
  <c r="R29" i="23"/>
  <c r="Q29" i="23"/>
  <c r="P29" i="23"/>
  <c r="P35" i="23" s="1"/>
  <c r="O29" i="23"/>
  <c r="N29" i="23"/>
  <c r="M29" i="23"/>
  <c r="L29" i="23"/>
  <c r="L35" i="23" s="1"/>
  <c r="K29" i="23"/>
  <c r="J29" i="23"/>
  <c r="I29" i="23"/>
  <c r="H29" i="23"/>
  <c r="H35" i="23" s="1"/>
  <c r="G29" i="23"/>
  <c r="F29" i="23"/>
  <c r="E29" i="23"/>
  <c r="D29" i="23"/>
  <c r="D35" i="23" s="1"/>
  <c r="C29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B26" i="23" s="1"/>
  <c r="D26" i="23"/>
  <c r="C26" i="23"/>
  <c r="B23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D20" i="23"/>
  <c r="C20" i="23"/>
  <c r="AA19" i="23"/>
  <c r="S19" i="23"/>
  <c r="R19" i="23"/>
  <c r="Q19" i="23"/>
  <c r="P19" i="23"/>
  <c r="O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AA18" i="23"/>
  <c r="S18" i="23"/>
  <c r="R18" i="23"/>
  <c r="Q18" i="23"/>
  <c r="P18" i="23"/>
  <c r="O18" i="23"/>
  <c r="N18" i="23"/>
  <c r="M18" i="23"/>
  <c r="L18" i="23"/>
  <c r="K18" i="23"/>
  <c r="J18" i="23"/>
  <c r="I18" i="23"/>
  <c r="H18" i="23"/>
  <c r="G18" i="23"/>
  <c r="F18" i="23"/>
  <c r="E18" i="23"/>
  <c r="D18" i="23"/>
  <c r="C18" i="23"/>
  <c r="AA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D17" i="23"/>
  <c r="C17" i="23"/>
  <c r="B17" i="23"/>
  <c r="AA16" i="23"/>
  <c r="S16" i="23"/>
  <c r="R16" i="23"/>
  <c r="Q16" i="23"/>
  <c r="P16" i="23"/>
  <c r="O16" i="23"/>
  <c r="N16" i="23"/>
  <c r="M16" i="23"/>
  <c r="L16" i="23"/>
  <c r="K16" i="23"/>
  <c r="J16" i="23"/>
  <c r="I16" i="23"/>
  <c r="H16" i="23"/>
  <c r="G16" i="23"/>
  <c r="F16" i="23"/>
  <c r="E16" i="23"/>
  <c r="D16" i="23"/>
  <c r="C16" i="23"/>
  <c r="AA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D15" i="23"/>
  <c r="C15" i="23"/>
  <c r="B15" i="23" s="1"/>
  <c r="AA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D14" i="23"/>
  <c r="C14" i="23"/>
  <c r="AA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D13" i="23"/>
  <c r="C13" i="23"/>
  <c r="B13" i="23" s="1"/>
  <c r="AA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AA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D11" i="23"/>
  <c r="C11" i="23"/>
  <c r="AA10" i="23"/>
  <c r="S10" i="23"/>
  <c r="R10" i="23"/>
  <c r="Q10" i="23"/>
  <c r="P10" i="23"/>
  <c r="O10" i="23"/>
  <c r="N10" i="23"/>
  <c r="M10" i="23"/>
  <c r="L10" i="23"/>
  <c r="K10" i="23"/>
  <c r="J10" i="23"/>
  <c r="I10" i="23"/>
  <c r="H10" i="23"/>
  <c r="G10" i="23"/>
  <c r="F10" i="23"/>
  <c r="E10" i="23"/>
  <c r="D10" i="23"/>
  <c r="C10" i="23"/>
  <c r="AA9" i="23"/>
  <c r="S9" i="23"/>
  <c r="R9" i="23"/>
  <c r="Q9" i="23"/>
  <c r="P9" i="23"/>
  <c r="O9" i="23"/>
  <c r="N9" i="23"/>
  <c r="M9" i="23"/>
  <c r="L9" i="23"/>
  <c r="K9" i="23"/>
  <c r="J9" i="23"/>
  <c r="I9" i="23"/>
  <c r="H9" i="23"/>
  <c r="G9" i="23"/>
  <c r="F9" i="23"/>
  <c r="E9" i="23"/>
  <c r="D9" i="23"/>
  <c r="C9" i="23"/>
  <c r="B9" i="23" s="1"/>
  <c r="AA8" i="23"/>
  <c r="S8" i="23"/>
  <c r="R8" i="23"/>
  <c r="Q8" i="23"/>
  <c r="P8" i="23"/>
  <c r="O8" i="23"/>
  <c r="N8" i="23"/>
  <c r="M8" i="23"/>
  <c r="L8" i="23"/>
  <c r="K8" i="23"/>
  <c r="J8" i="23"/>
  <c r="I8" i="23"/>
  <c r="H8" i="23"/>
  <c r="G8" i="23"/>
  <c r="F8" i="23"/>
  <c r="E8" i="23"/>
  <c r="D8" i="23"/>
  <c r="C8" i="23"/>
  <c r="AA7" i="23"/>
  <c r="S7" i="23"/>
  <c r="R7" i="23"/>
  <c r="Q7" i="23"/>
  <c r="P7" i="23"/>
  <c r="O7" i="23"/>
  <c r="N7" i="23"/>
  <c r="M7" i="23"/>
  <c r="L7" i="23"/>
  <c r="K7" i="23"/>
  <c r="J7" i="23"/>
  <c r="I7" i="23"/>
  <c r="H7" i="23"/>
  <c r="G7" i="23"/>
  <c r="F7" i="23"/>
  <c r="E7" i="23"/>
  <c r="D7" i="23"/>
  <c r="C7" i="23"/>
  <c r="AA6" i="23"/>
  <c r="S6" i="23"/>
  <c r="S4" i="23" s="1"/>
  <c r="R6" i="23"/>
  <c r="Q6" i="23"/>
  <c r="P6" i="23"/>
  <c r="O6" i="23"/>
  <c r="O4" i="23" s="1"/>
  <c r="N6" i="23"/>
  <c r="M6" i="23"/>
  <c r="L6" i="23"/>
  <c r="K6" i="23"/>
  <c r="J6" i="23"/>
  <c r="I6" i="23"/>
  <c r="H6" i="23"/>
  <c r="G6" i="23"/>
  <c r="G4" i="23" s="1"/>
  <c r="F6" i="23"/>
  <c r="E6" i="23"/>
  <c r="D6" i="23"/>
  <c r="C6" i="23"/>
  <c r="C4" i="23" s="1"/>
  <c r="AA5" i="23"/>
  <c r="S5" i="23"/>
  <c r="R5" i="23"/>
  <c r="Q5" i="23"/>
  <c r="Q4" i="23" s="1"/>
  <c r="P5" i="23"/>
  <c r="O5" i="23"/>
  <c r="N5" i="23"/>
  <c r="M5" i="23"/>
  <c r="M4" i="23" s="1"/>
  <c r="L5" i="23"/>
  <c r="K5" i="23"/>
  <c r="J5" i="23"/>
  <c r="I5" i="23"/>
  <c r="I4" i="23" s="1"/>
  <c r="H5" i="23"/>
  <c r="G5" i="23"/>
  <c r="F5" i="23"/>
  <c r="E5" i="23"/>
  <c r="E4" i="23" s="1"/>
  <c r="D5" i="23"/>
  <c r="C5" i="23"/>
  <c r="Z4" i="23"/>
  <c r="Y4" i="23"/>
  <c r="X4" i="23"/>
  <c r="W4" i="23"/>
  <c r="AA4" i="23" s="1"/>
  <c r="V4" i="23"/>
  <c r="U4" i="23"/>
  <c r="K4" i="23"/>
  <c r="J4" i="23" l="1"/>
  <c r="B10" i="23"/>
  <c r="B12" i="23"/>
  <c r="B19" i="23"/>
  <c r="E35" i="23"/>
  <c r="I35" i="23"/>
  <c r="M35" i="23"/>
  <c r="Q35" i="23"/>
  <c r="B33" i="23"/>
  <c r="B5" i="23"/>
  <c r="N4" i="23"/>
  <c r="B7" i="23"/>
  <c r="B14" i="23"/>
  <c r="B16" i="23"/>
  <c r="F35" i="23"/>
  <c r="J35" i="23"/>
  <c r="N35" i="23"/>
  <c r="R35" i="23"/>
  <c r="B31" i="23"/>
  <c r="B6" i="23"/>
  <c r="B8" i="23"/>
  <c r="F4" i="23"/>
  <c r="R4" i="23"/>
  <c r="D4" i="23"/>
  <c r="H4" i="23"/>
  <c r="L4" i="23"/>
  <c r="P4" i="23"/>
  <c r="B11" i="23"/>
  <c r="B18" i="23"/>
  <c r="B20" i="23"/>
  <c r="C35" i="23"/>
  <c r="G35" i="23"/>
  <c r="K35" i="23"/>
  <c r="O35" i="23"/>
  <c r="S35" i="23"/>
  <c r="B29" i="23"/>
  <c r="B35" i="23" l="1"/>
  <c r="B4" i="23"/>
  <c r="L7" i="49"/>
  <c r="K11" i="52" l="1"/>
  <c r="M11" i="52" s="1"/>
  <c r="K12" i="52"/>
  <c r="M12" i="52" s="1"/>
  <c r="K13" i="52"/>
  <c r="M13" i="52" s="1"/>
  <c r="K14" i="52"/>
  <c r="M14" i="52"/>
  <c r="K15" i="52"/>
  <c r="M15" i="52" s="1"/>
  <c r="K16" i="52"/>
  <c r="M16" i="52"/>
  <c r="K17" i="52"/>
  <c r="M17" i="52" s="1"/>
  <c r="K18" i="52"/>
  <c r="M18" i="52"/>
  <c r="K19" i="52"/>
  <c r="M19" i="52" s="1"/>
  <c r="K20" i="52"/>
  <c r="M20" i="52"/>
  <c r="K21" i="52"/>
  <c r="M21" i="52" s="1"/>
  <c r="K22" i="52"/>
  <c r="M22" i="52"/>
  <c r="K23" i="52"/>
  <c r="M23" i="52" s="1"/>
  <c r="K24" i="52"/>
  <c r="M24" i="52"/>
  <c r="K25" i="52"/>
  <c r="M25" i="52" s="1"/>
  <c r="A4" i="51"/>
  <c r="R26" i="49" l="1"/>
  <c r="R27" i="49"/>
  <c r="R28" i="49"/>
  <c r="R25" i="49"/>
  <c r="C16" i="50" l="1"/>
  <c r="D16" i="50"/>
  <c r="E16" i="50"/>
  <c r="F16" i="50"/>
  <c r="G16" i="50"/>
  <c r="H16" i="50"/>
  <c r="I16" i="50"/>
  <c r="J16" i="50"/>
  <c r="K16" i="50"/>
  <c r="E12" i="46" l="1"/>
  <c r="G12" i="46"/>
  <c r="Q12" i="5" l="1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11" i="5"/>
  <c r="H9" i="43" l="1"/>
  <c r="H10" i="43"/>
  <c r="H11" i="43"/>
  <c r="H12" i="43"/>
  <c r="H13" i="43"/>
  <c r="H14" i="43"/>
  <c r="H15" i="43"/>
  <c r="H16" i="43"/>
  <c r="H17" i="43"/>
  <c r="H18" i="43"/>
  <c r="H19" i="43"/>
  <c r="H20" i="43"/>
  <c r="H21" i="43"/>
  <c r="H22" i="43"/>
  <c r="H23" i="43"/>
  <c r="A4" i="42" l="1"/>
  <c r="K28" i="17" l="1"/>
  <c r="J25" i="17"/>
  <c r="E25" i="17"/>
  <c r="F25" i="17"/>
  <c r="G25" i="17"/>
  <c r="H25" i="17"/>
  <c r="I25" i="17"/>
  <c r="D25" i="17"/>
  <c r="C25" i="17"/>
  <c r="F28" i="15"/>
  <c r="K17" i="50" l="1"/>
  <c r="J17" i="50"/>
  <c r="I17" i="50"/>
  <c r="H17" i="50"/>
  <c r="G17" i="50"/>
  <c r="F17" i="50"/>
  <c r="E17" i="50"/>
  <c r="D17" i="50"/>
  <c r="C17" i="50"/>
  <c r="H27" i="43" l="1"/>
  <c r="L26" i="52" l="1"/>
  <c r="J26" i="52"/>
  <c r="I26" i="52"/>
  <c r="H26" i="52"/>
  <c r="G26" i="52"/>
  <c r="F26" i="52"/>
  <c r="E26" i="52"/>
  <c r="D26" i="52"/>
  <c r="C26" i="52"/>
  <c r="K26" i="52"/>
  <c r="M26" i="52" l="1"/>
  <c r="K7" i="18" l="1"/>
  <c r="N7" i="18" s="1"/>
  <c r="K8" i="18"/>
  <c r="N8" i="18" s="1"/>
  <c r="K9" i="18"/>
  <c r="N9" i="18" s="1"/>
  <c r="K10" i="18"/>
  <c r="N10" i="18" s="1"/>
  <c r="K11" i="18"/>
  <c r="N11" i="18" s="1"/>
  <c r="K12" i="18"/>
  <c r="N12" i="18" s="1"/>
  <c r="K13" i="18"/>
  <c r="N13" i="18" s="1"/>
  <c r="K14" i="18"/>
  <c r="N14" i="18" s="1"/>
  <c r="D26" i="25"/>
  <c r="C26" i="25"/>
  <c r="A4" i="25"/>
  <c r="Q14" i="18" l="1"/>
  <c r="Q13" i="18"/>
  <c r="Q12" i="18"/>
  <c r="Q11" i="18"/>
  <c r="Q10" i="18"/>
  <c r="Q9" i="18"/>
  <c r="Q8" i="18"/>
  <c r="Q7" i="18"/>
  <c r="P14" i="18"/>
  <c r="P13" i="18"/>
  <c r="P12" i="18"/>
  <c r="P11" i="18"/>
  <c r="P10" i="18"/>
  <c r="P9" i="18"/>
  <c r="P8" i="18"/>
  <c r="P7" i="18"/>
  <c r="N8" i="7" l="1"/>
  <c r="P25" i="49" l="1"/>
  <c r="N25" i="49"/>
  <c r="K25" i="49"/>
  <c r="J25" i="49"/>
  <c r="I25" i="49"/>
  <c r="H25" i="49"/>
  <c r="G25" i="49"/>
  <c r="F25" i="49"/>
  <c r="E25" i="49"/>
  <c r="D25" i="49"/>
  <c r="C25" i="49"/>
  <c r="O24" i="49"/>
  <c r="L24" i="49"/>
  <c r="V24" i="49" s="1"/>
  <c r="O23" i="49"/>
  <c r="L23" i="49"/>
  <c r="V23" i="49" s="1"/>
  <c r="O22" i="49"/>
  <c r="L22" i="49"/>
  <c r="V22" i="49" s="1"/>
  <c r="O21" i="49"/>
  <c r="L21" i="49"/>
  <c r="V21" i="49" s="1"/>
  <c r="O20" i="49"/>
  <c r="L20" i="49"/>
  <c r="V20" i="49" s="1"/>
  <c r="O19" i="49"/>
  <c r="L19" i="49"/>
  <c r="V19" i="49" s="1"/>
  <c r="O18" i="49"/>
  <c r="L18" i="49"/>
  <c r="V18" i="49" s="1"/>
  <c r="O17" i="49"/>
  <c r="L17" i="49"/>
  <c r="V17" i="49" s="1"/>
  <c r="O16" i="49"/>
  <c r="L16" i="49"/>
  <c r="V16" i="49" s="1"/>
  <c r="O15" i="49"/>
  <c r="L15" i="49"/>
  <c r="V15" i="49" s="1"/>
  <c r="O14" i="49"/>
  <c r="L14" i="49"/>
  <c r="V14" i="49" s="1"/>
  <c r="O13" i="49"/>
  <c r="L13" i="49"/>
  <c r="V13" i="49" s="1"/>
  <c r="O12" i="49"/>
  <c r="L12" i="49"/>
  <c r="V12" i="49" s="1"/>
  <c r="O11" i="49"/>
  <c r="L11" i="49"/>
  <c r="V11" i="49" s="1"/>
  <c r="O10" i="49"/>
  <c r="L10" i="49"/>
  <c r="V10" i="49" s="1"/>
  <c r="A4" i="49"/>
  <c r="G42" i="48"/>
  <c r="F40" i="48"/>
  <c r="F39" i="48"/>
  <c r="E27" i="48"/>
  <c r="D27" i="48"/>
  <c r="C27" i="48"/>
  <c r="F26" i="48"/>
  <c r="F25" i="48"/>
  <c r="F24" i="48"/>
  <c r="F23" i="48"/>
  <c r="F22" i="48"/>
  <c r="F21" i="48"/>
  <c r="F20" i="48"/>
  <c r="F19" i="48"/>
  <c r="F18" i="48"/>
  <c r="F17" i="48"/>
  <c r="F16" i="48"/>
  <c r="F15" i="48"/>
  <c r="F14" i="48"/>
  <c r="F13" i="48"/>
  <c r="F12" i="48"/>
  <c r="A3" i="48"/>
  <c r="E26" i="47"/>
  <c r="D26" i="47"/>
  <c r="C26" i="47"/>
  <c r="A4" i="47"/>
  <c r="F27" i="46"/>
  <c r="D27" i="46"/>
  <c r="C27" i="46"/>
  <c r="G26" i="46"/>
  <c r="E26" i="46"/>
  <c r="G25" i="46"/>
  <c r="E25" i="46"/>
  <c r="G24" i="46"/>
  <c r="E24" i="46"/>
  <c r="G23" i="46"/>
  <c r="E23" i="46"/>
  <c r="G22" i="46"/>
  <c r="E22" i="46"/>
  <c r="G21" i="46"/>
  <c r="E21" i="46"/>
  <c r="G20" i="46"/>
  <c r="E20" i="46"/>
  <c r="G19" i="46"/>
  <c r="E19" i="46"/>
  <c r="G18" i="46"/>
  <c r="E18" i="46"/>
  <c r="G17" i="46"/>
  <c r="E17" i="46"/>
  <c r="G16" i="46"/>
  <c r="E16" i="46"/>
  <c r="G15" i="46"/>
  <c r="E15" i="46"/>
  <c r="G14" i="46"/>
  <c r="E14" i="46"/>
  <c r="G13" i="46"/>
  <c r="E13" i="46"/>
  <c r="A4" i="46"/>
  <c r="Q12" i="49" l="1"/>
  <c r="Q16" i="49"/>
  <c r="Q20" i="49"/>
  <c r="E27" i="46"/>
  <c r="G27" i="46"/>
  <c r="Q11" i="49"/>
  <c r="Q13" i="49"/>
  <c r="Q15" i="49"/>
  <c r="Q17" i="49"/>
  <c r="Q19" i="49"/>
  <c r="Q21" i="49"/>
  <c r="Q23" i="49"/>
  <c r="Q14" i="49"/>
  <c r="Q18" i="49"/>
  <c r="Q22" i="49"/>
  <c r="Q24" i="49"/>
  <c r="L25" i="49"/>
  <c r="V25" i="49" s="1"/>
  <c r="F27" i="48"/>
  <c r="Q10" i="49"/>
  <c r="J9" i="43" l="1"/>
  <c r="N25" i="7" l="1"/>
  <c r="G25" i="7"/>
  <c r="K26" i="14" l="1"/>
  <c r="J26" i="14"/>
  <c r="I26" i="14"/>
  <c r="H26" i="14"/>
  <c r="G26" i="14"/>
  <c r="F26" i="14"/>
  <c r="E26" i="14"/>
  <c r="D26" i="14"/>
  <c r="C26" i="14"/>
  <c r="A3" i="14"/>
  <c r="E23" i="42"/>
  <c r="D23" i="42"/>
  <c r="C23" i="42"/>
  <c r="F22" i="42"/>
  <c r="G22" i="42" s="1"/>
  <c r="F21" i="42"/>
  <c r="G21" i="42" s="1"/>
  <c r="F20" i="42"/>
  <c r="H20" i="42" s="1"/>
  <c r="F19" i="42"/>
  <c r="G19" i="42" s="1"/>
  <c r="F18" i="42"/>
  <c r="G18" i="42" s="1"/>
  <c r="F17" i="42"/>
  <c r="H17" i="42" s="1"/>
  <c r="F16" i="42"/>
  <c r="H16" i="42" s="1"/>
  <c r="F15" i="42"/>
  <c r="G15" i="42" s="1"/>
  <c r="F14" i="42"/>
  <c r="G14" i="42" s="1"/>
  <c r="F13" i="42"/>
  <c r="G13" i="42" s="1"/>
  <c r="F12" i="42"/>
  <c r="H12" i="42" s="1"/>
  <c r="F11" i="42"/>
  <c r="G11" i="42" s="1"/>
  <c r="F10" i="42"/>
  <c r="G10" i="42" s="1"/>
  <c r="F9" i="42"/>
  <c r="H9" i="42" s="1"/>
  <c r="F8" i="42"/>
  <c r="H8" i="42" s="1"/>
  <c r="H13" i="42" l="1"/>
  <c r="D44" i="14"/>
  <c r="G44" i="14" s="1"/>
  <c r="H10" i="42"/>
  <c r="G9" i="42"/>
  <c r="H18" i="42"/>
  <c r="H14" i="42"/>
  <c r="G17" i="42"/>
  <c r="H21" i="42"/>
  <c r="H22" i="42"/>
  <c r="G8" i="42"/>
  <c r="H11" i="42"/>
  <c r="H15" i="42"/>
  <c r="H19" i="42"/>
  <c r="F23" i="42"/>
  <c r="G23" i="42" s="1"/>
  <c r="G12" i="42"/>
  <c r="G16" i="42"/>
  <c r="G20" i="42"/>
  <c r="H23" i="42" l="1"/>
  <c r="K37" i="52" l="1"/>
  <c r="M37" i="52" s="1"/>
  <c r="A4" i="52"/>
  <c r="K12" i="50"/>
  <c r="J12" i="50"/>
  <c r="I12" i="50"/>
  <c r="H12" i="50"/>
  <c r="G12" i="50"/>
  <c r="F12" i="50"/>
  <c r="E12" i="50"/>
  <c r="D12" i="50"/>
  <c r="C12" i="50"/>
  <c r="K11" i="50"/>
  <c r="J11" i="50"/>
  <c r="I11" i="50"/>
  <c r="H11" i="50"/>
  <c r="G11" i="50"/>
  <c r="F11" i="50"/>
  <c r="E11" i="50"/>
  <c r="D11" i="50"/>
  <c r="C11" i="50"/>
  <c r="J35" i="50"/>
  <c r="I35" i="50"/>
  <c r="H35" i="50"/>
  <c r="E35" i="50"/>
  <c r="J34" i="50"/>
  <c r="I34" i="50"/>
  <c r="H34" i="50"/>
  <c r="E34" i="50"/>
  <c r="J32" i="50"/>
  <c r="E32" i="50"/>
  <c r="C32" i="50"/>
  <c r="I32" i="50" s="1"/>
  <c r="J31" i="50"/>
  <c r="I31" i="50"/>
  <c r="H31" i="50"/>
  <c r="E31" i="50"/>
  <c r="J30" i="50"/>
  <c r="I30" i="50"/>
  <c r="H30" i="50"/>
  <c r="E30" i="50"/>
  <c r="A4" i="50"/>
  <c r="K34" i="50" l="1"/>
  <c r="K32" i="50"/>
  <c r="K35" i="50"/>
  <c r="K30" i="50"/>
  <c r="K31" i="50"/>
  <c r="J24" i="43" l="1"/>
  <c r="G24" i="43"/>
  <c r="F24" i="43"/>
  <c r="E24" i="43"/>
  <c r="D24" i="43"/>
  <c r="C24" i="43"/>
  <c r="J23" i="43"/>
  <c r="J21" i="43"/>
  <c r="J19" i="43"/>
  <c r="J17" i="43"/>
  <c r="J15" i="43"/>
  <c r="J13" i="43"/>
  <c r="J12" i="43"/>
  <c r="J11" i="43"/>
  <c r="J10" i="43"/>
  <c r="A3" i="43"/>
  <c r="J14" i="43" l="1"/>
  <c r="J16" i="43"/>
  <c r="J18" i="43"/>
  <c r="J20" i="43"/>
  <c r="J22" i="43"/>
  <c r="H24" i="43"/>
  <c r="Q30" i="17" l="1"/>
  <c r="P30" i="17"/>
  <c r="F10" i="15" l="1"/>
  <c r="F11" i="15"/>
  <c r="F12" i="15"/>
  <c r="E8" i="8" l="1"/>
  <c r="H8" i="8"/>
  <c r="O14" i="34"/>
  <c r="O15" i="34"/>
  <c r="O16" i="34"/>
  <c r="O17" i="34"/>
  <c r="O18" i="34"/>
  <c r="O19" i="34"/>
  <c r="O20" i="34"/>
  <c r="O21" i="34"/>
  <c r="O22" i="34"/>
  <c r="O23" i="34"/>
  <c r="O24" i="34"/>
  <c r="O25" i="34"/>
  <c r="O26" i="34"/>
  <c r="O27" i="34"/>
  <c r="O13" i="34"/>
  <c r="I8" i="8" l="1"/>
  <c r="E24" i="11"/>
  <c r="E15" i="34" l="1"/>
  <c r="I22" i="10" l="1"/>
  <c r="J22" i="10" s="1"/>
  <c r="I57" i="10"/>
  <c r="J57" i="10" s="1"/>
  <c r="N9" i="7" l="1"/>
  <c r="N10" i="7"/>
  <c r="N11" i="7"/>
  <c r="I8" i="1" l="1"/>
  <c r="I9" i="1"/>
  <c r="I10" i="1"/>
  <c r="I11" i="1"/>
  <c r="I12" i="1"/>
  <c r="A3" i="1" l="1"/>
  <c r="L28" i="34" l="1"/>
  <c r="M28" i="34"/>
  <c r="N28" i="34"/>
  <c r="K28" i="34"/>
  <c r="J28" i="34"/>
  <c r="D28" i="34"/>
  <c r="C28" i="34"/>
  <c r="J30" i="10" l="1"/>
  <c r="M25" i="27" l="1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11" i="27"/>
  <c r="K10" i="27"/>
  <c r="D25" i="27"/>
  <c r="E25" i="27"/>
  <c r="F25" i="27"/>
  <c r="G25" i="27"/>
  <c r="H25" i="27"/>
  <c r="I25" i="27"/>
  <c r="J25" i="27"/>
  <c r="C25" i="27"/>
  <c r="N21" i="27" l="1"/>
  <c r="Q21" i="27"/>
  <c r="P21" i="27"/>
  <c r="N10" i="27"/>
  <c r="Q10" i="27"/>
  <c r="P10" i="27"/>
  <c r="N22" i="27"/>
  <c r="Q22" i="27"/>
  <c r="P22" i="27"/>
  <c r="N18" i="27"/>
  <c r="Q18" i="27"/>
  <c r="P18" i="27"/>
  <c r="N14" i="27"/>
  <c r="Q14" i="27"/>
  <c r="P14" i="27"/>
  <c r="N11" i="27"/>
  <c r="P11" i="27"/>
  <c r="Q11" i="27"/>
  <c r="N17" i="27"/>
  <c r="P17" i="27"/>
  <c r="Q17" i="27"/>
  <c r="N13" i="27"/>
  <c r="P13" i="27"/>
  <c r="Q13" i="27"/>
  <c r="N24" i="27"/>
  <c r="Q24" i="27"/>
  <c r="P24" i="27"/>
  <c r="N20" i="27"/>
  <c r="Q20" i="27"/>
  <c r="P20" i="27"/>
  <c r="N16" i="27"/>
  <c r="Q16" i="27"/>
  <c r="P16" i="27"/>
  <c r="N12" i="27"/>
  <c r="P12" i="27"/>
  <c r="Q12" i="27"/>
  <c r="N23" i="27"/>
  <c r="Q23" i="27"/>
  <c r="P23" i="27"/>
  <c r="N19" i="27"/>
  <c r="Q19" i="27"/>
  <c r="P19" i="27"/>
  <c r="N15" i="27"/>
  <c r="Q15" i="27"/>
  <c r="P15" i="27"/>
  <c r="K25" i="27"/>
  <c r="P25" i="27" s="1"/>
  <c r="Q25" i="27" l="1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E16" i="34" l="1"/>
  <c r="E17" i="34"/>
  <c r="E18" i="34"/>
  <c r="E19" i="34"/>
  <c r="E20" i="34"/>
  <c r="E21" i="34"/>
  <c r="E22" i="34"/>
  <c r="E23" i="34"/>
  <c r="E24" i="34"/>
  <c r="E25" i="34"/>
  <c r="E26" i="34"/>
  <c r="E27" i="34"/>
  <c r="E14" i="34"/>
  <c r="E13" i="34"/>
  <c r="E28" i="34" l="1"/>
  <c r="O28" i="34"/>
  <c r="P28" i="34" s="1"/>
  <c r="P13" i="34"/>
  <c r="N22" i="7" l="1"/>
  <c r="N21" i="7"/>
  <c r="N20" i="7"/>
  <c r="N19" i="7"/>
  <c r="N18" i="7"/>
  <c r="N17" i="7"/>
  <c r="N16" i="7"/>
  <c r="N15" i="7"/>
  <c r="N14" i="7"/>
  <c r="N13" i="7"/>
  <c r="N12" i="7"/>
  <c r="G22" i="7"/>
  <c r="G10" i="7"/>
  <c r="G11" i="7"/>
  <c r="G12" i="7"/>
  <c r="G13" i="7"/>
  <c r="G14" i="7"/>
  <c r="G15" i="7"/>
  <c r="G16" i="7"/>
  <c r="G17" i="7"/>
  <c r="G18" i="7"/>
  <c r="G19" i="7"/>
  <c r="G20" i="7"/>
  <c r="G21" i="7"/>
  <c r="G9" i="7"/>
  <c r="G8" i="7"/>
  <c r="N23" i="7" l="1"/>
  <c r="A2" i="22"/>
  <c r="I58" i="10"/>
  <c r="J58" i="10" s="1"/>
  <c r="I56" i="10"/>
  <c r="J56" i="10" s="1"/>
  <c r="I55" i="10"/>
  <c r="J55" i="10" s="1"/>
  <c r="I54" i="10"/>
  <c r="J54" i="10" s="1"/>
  <c r="I53" i="10"/>
  <c r="J53" i="10" s="1"/>
  <c r="I52" i="10"/>
  <c r="J52" i="10" s="1"/>
  <c r="I51" i="10"/>
  <c r="J51" i="10" s="1"/>
  <c r="I50" i="10"/>
  <c r="J50" i="10" s="1"/>
  <c r="I49" i="10"/>
  <c r="J49" i="10" s="1"/>
  <c r="I48" i="10"/>
  <c r="J48" i="10" s="1"/>
  <c r="I47" i="10"/>
  <c r="J47" i="10" s="1"/>
  <c r="I46" i="10"/>
  <c r="J46" i="10" s="1"/>
  <c r="I45" i="10"/>
  <c r="J45" i="10" s="1"/>
  <c r="I44" i="10"/>
  <c r="J44" i="10" s="1"/>
  <c r="I23" i="10"/>
  <c r="J23" i="10" s="1"/>
  <c r="I11" i="10"/>
  <c r="J11" i="10" s="1"/>
  <c r="I12" i="10"/>
  <c r="J12" i="10" s="1"/>
  <c r="I13" i="10"/>
  <c r="J13" i="10" s="1"/>
  <c r="I14" i="10"/>
  <c r="J14" i="10" s="1"/>
  <c r="I15" i="10"/>
  <c r="J15" i="10" s="1"/>
  <c r="I16" i="10"/>
  <c r="J16" i="10" s="1"/>
  <c r="I17" i="10"/>
  <c r="J17" i="10" s="1"/>
  <c r="I18" i="10"/>
  <c r="J18" i="10" s="1"/>
  <c r="I19" i="10"/>
  <c r="J19" i="10" s="1"/>
  <c r="I20" i="10"/>
  <c r="J20" i="10" s="1"/>
  <c r="I21" i="10"/>
  <c r="J21" i="10" s="1"/>
  <c r="I10" i="10"/>
  <c r="J10" i="10" s="1"/>
  <c r="I9" i="10"/>
  <c r="J9" i="10" s="1"/>
  <c r="I59" i="10" l="1"/>
  <c r="D22" i="22"/>
  <c r="E22" i="22"/>
  <c r="F22" i="22"/>
  <c r="G22" i="22"/>
  <c r="H22" i="22"/>
  <c r="I22" i="22"/>
  <c r="J22" i="22"/>
  <c r="K22" i="22"/>
  <c r="L22" i="22"/>
  <c r="M22" i="22"/>
  <c r="N22" i="22"/>
  <c r="C22" i="22"/>
  <c r="H22" i="19"/>
  <c r="I22" i="19"/>
  <c r="G22" i="19"/>
  <c r="D22" i="19"/>
  <c r="E22" i="19"/>
  <c r="C22" i="19"/>
  <c r="A2" i="19"/>
  <c r="M22" i="18"/>
  <c r="A3" i="18"/>
  <c r="K15" i="18"/>
  <c r="K16" i="18"/>
  <c r="K17" i="18"/>
  <c r="K18" i="18"/>
  <c r="K19" i="18"/>
  <c r="K20" i="18"/>
  <c r="K21" i="18"/>
  <c r="D22" i="18"/>
  <c r="E22" i="18"/>
  <c r="F22" i="18"/>
  <c r="G22" i="18"/>
  <c r="H22" i="18"/>
  <c r="I22" i="18"/>
  <c r="J22" i="18"/>
  <c r="C22" i="18"/>
  <c r="K11" i="17"/>
  <c r="Q11" i="17" s="1"/>
  <c r="K12" i="17"/>
  <c r="N12" i="17" s="1"/>
  <c r="K13" i="17"/>
  <c r="N13" i="17" s="1"/>
  <c r="K14" i="17"/>
  <c r="N14" i="17" s="1"/>
  <c r="K15" i="17"/>
  <c r="Q15" i="17" s="1"/>
  <c r="K16" i="17"/>
  <c r="N16" i="17" s="1"/>
  <c r="K17" i="17"/>
  <c r="N17" i="17" s="1"/>
  <c r="K18" i="17"/>
  <c r="N18" i="17" s="1"/>
  <c r="K19" i="17"/>
  <c r="N19" i="17" s="1"/>
  <c r="K20" i="17"/>
  <c r="N20" i="17" s="1"/>
  <c r="K21" i="17"/>
  <c r="N21" i="17" s="1"/>
  <c r="K22" i="17"/>
  <c r="N22" i="17" s="1"/>
  <c r="K23" i="17"/>
  <c r="N23" i="17" s="1"/>
  <c r="K24" i="17"/>
  <c r="N24" i="17" s="1"/>
  <c r="K10" i="17"/>
  <c r="N10" i="17" s="1"/>
  <c r="M25" i="17"/>
  <c r="P11" i="17"/>
  <c r="A4" i="17"/>
  <c r="A4" i="15"/>
  <c r="D25" i="15"/>
  <c r="E25" i="15"/>
  <c r="C25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D24" i="11"/>
  <c r="C24" i="11"/>
  <c r="A3" i="11"/>
  <c r="H59" i="10"/>
  <c r="G59" i="10"/>
  <c r="F59" i="10"/>
  <c r="E59" i="10"/>
  <c r="D59" i="10"/>
  <c r="C59" i="10"/>
  <c r="I24" i="10"/>
  <c r="D24" i="10"/>
  <c r="E24" i="10"/>
  <c r="F24" i="10"/>
  <c r="G24" i="10"/>
  <c r="H24" i="10"/>
  <c r="C24" i="10"/>
  <c r="A4" i="10"/>
  <c r="A3" i="10"/>
  <c r="D23" i="9"/>
  <c r="E23" i="9"/>
  <c r="F23" i="9"/>
  <c r="G23" i="9"/>
  <c r="H23" i="9"/>
  <c r="I23" i="9"/>
  <c r="J23" i="9"/>
  <c r="L23" i="9"/>
  <c r="M23" i="9"/>
  <c r="N23" i="9"/>
  <c r="O23" i="9"/>
  <c r="P23" i="9"/>
  <c r="Q23" i="9"/>
  <c r="R23" i="9"/>
  <c r="A3" i="9"/>
  <c r="A3" i="8"/>
  <c r="H22" i="8"/>
  <c r="K22" i="9" s="1"/>
  <c r="H21" i="8"/>
  <c r="K21" i="9" s="1"/>
  <c r="H20" i="8"/>
  <c r="K20" i="9" s="1"/>
  <c r="H19" i="8"/>
  <c r="K19" i="9" s="1"/>
  <c r="H18" i="8"/>
  <c r="K18" i="9" s="1"/>
  <c r="H17" i="8"/>
  <c r="K17" i="9" s="1"/>
  <c r="H16" i="8"/>
  <c r="K16" i="9" s="1"/>
  <c r="H15" i="8"/>
  <c r="K15" i="9" s="1"/>
  <c r="H14" i="8"/>
  <c r="K14" i="9" s="1"/>
  <c r="H13" i="8"/>
  <c r="K13" i="9" s="1"/>
  <c r="H12" i="8"/>
  <c r="K12" i="9" s="1"/>
  <c r="H11" i="8"/>
  <c r="H10" i="8"/>
  <c r="K10" i="9" s="1"/>
  <c r="H9" i="8"/>
  <c r="K8" i="9"/>
  <c r="E9" i="8"/>
  <c r="E10" i="8"/>
  <c r="I10" i="8" s="1"/>
  <c r="E11" i="8"/>
  <c r="E12" i="8"/>
  <c r="E13" i="8"/>
  <c r="E14" i="8"/>
  <c r="I14" i="8" s="1"/>
  <c r="E15" i="8"/>
  <c r="E16" i="8"/>
  <c r="E17" i="8"/>
  <c r="E18" i="8"/>
  <c r="I18" i="8" s="1"/>
  <c r="E19" i="8"/>
  <c r="E20" i="8"/>
  <c r="E21" i="8"/>
  <c r="E22" i="8"/>
  <c r="I22" i="8" s="1"/>
  <c r="G23" i="8"/>
  <c r="F23" i="8"/>
  <c r="D23" i="8"/>
  <c r="C23" i="8"/>
  <c r="D23" i="7"/>
  <c r="E23" i="7"/>
  <c r="F23" i="7"/>
  <c r="G23" i="7"/>
  <c r="H23" i="7"/>
  <c r="I23" i="7"/>
  <c r="J23" i="7"/>
  <c r="K23" i="7"/>
  <c r="L23" i="7"/>
  <c r="M23" i="7"/>
  <c r="O23" i="7"/>
  <c r="C23" i="7"/>
  <c r="M26" i="5"/>
  <c r="K26" i="5"/>
  <c r="J26" i="5"/>
  <c r="I26" i="5"/>
  <c r="H26" i="5"/>
  <c r="G26" i="5"/>
  <c r="D26" i="5"/>
  <c r="E26" i="5"/>
  <c r="N26" i="5"/>
  <c r="O26" i="5"/>
  <c r="P26" i="5"/>
  <c r="C26" i="5"/>
  <c r="D22" i="4"/>
  <c r="C22" i="4"/>
  <c r="J23" i="1"/>
  <c r="H23" i="1"/>
  <c r="G23" i="1"/>
  <c r="F23" i="1"/>
  <c r="E23" i="1"/>
  <c r="D23" i="1"/>
  <c r="I13" i="1"/>
  <c r="I14" i="1"/>
  <c r="I15" i="1"/>
  <c r="I16" i="1"/>
  <c r="I17" i="1"/>
  <c r="I18" i="1"/>
  <c r="I19" i="1"/>
  <c r="I20" i="1"/>
  <c r="I21" i="1"/>
  <c r="I22" i="1"/>
  <c r="I21" i="8" l="1"/>
  <c r="I17" i="8"/>
  <c r="C13" i="9"/>
  <c r="I13" i="8"/>
  <c r="C20" i="9"/>
  <c r="I20" i="8"/>
  <c r="C16" i="9"/>
  <c r="I16" i="8"/>
  <c r="C12" i="9"/>
  <c r="I12" i="8"/>
  <c r="C9" i="9"/>
  <c r="I9" i="8"/>
  <c r="C19" i="9"/>
  <c r="I19" i="8"/>
  <c r="C15" i="9"/>
  <c r="I15" i="8"/>
  <c r="C11" i="9"/>
  <c r="I11" i="8"/>
  <c r="Q26" i="5"/>
  <c r="F26" i="5"/>
  <c r="L26" i="5"/>
  <c r="J59" i="10"/>
  <c r="Q13" i="17"/>
  <c r="P13" i="17"/>
  <c r="J24" i="10"/>
  <c r="Q17" i="17"/>
  <c r="P17" i="17"/>
  <c r="N20" i="18"/>
  <c r="Q20" i="18"/>
  <c r="P20" i="18"/>
  <c r="N16" i="18"/>
  <c r="Q16" i="18"/>
  <c r="P16" i="18"/>
  <c r="N19" i="18"/>
  <c r="Q19" i="18"/>
  <c r="P19" i="18"/>
  <c r="N15" i="18"/>
  <c r="P15" i="18"/>
  <c r="Q15" i="18"/>
  <c r="N18" i="18"/>
  <c r="Q18" i="18"/>
  <c r="P18" i="18"/>
  <c r="N21" i="18"/>
  <c r="Q21" i="18"/>
  <c r="P21" i="18"/>
  <c r="N17" i="18"/>
  <c r="Q17" i="18"/>
  <c r="P17" i="18"/>
  <c r="P15" i="17"/>
  <c r="F25" i="15"/>
  <c r="Q10" i="17"/>
  <c r="P14" i="17"/>
  <c r="Q14" i="17"/>
  <c r="N11" i="17"/>
  <c r="N15" i="17"/>
  <c r="P16" i="17"/>
  <c r="P12" i="17"/>
  <c r="Q16" i="17"/>
  <c r="Q12" i="17"/>
  <c r="H23" i="8"/>
  <c r="C14" i="9"/>
  <c r="C18" i="9"/>
  <c r="C10" i="9"/>
  <c r="C22" i="9"/>
  <c r="I23" i="1"/>
  <c r="C21" i="9"/>
  <c r="C17" i="9"/>
  <c r="K11" i="9"/>
  <c r="E23" i="8"/>
  <c r="C8" i="9"/>
  <c r="K9" i="9"/>
  <c r="K22" i="18"/>
  <c r="Q22" i="18" s="1"/>
  <c r="K25" i="17"/>
  <c r="P25" i="17" s="1"/>
  <c r="P10" i="17"/>
  <c r="Q18" i="17"/>
  <c r="Q19" i="17"/>
  <c r="Q20" i="17"/>
  <c r="Q21" i="17"/>
  <c r="Q22" i="17"/>
  <c r="Q23" i="17"/>
  <c r="Q24" i="17"/>
  <c r="P18" i="17"/>
  <c r="P19" i="17"/>
  <c r="P20" i="17"/>
  <c r="P21" i="17"/>
  <c r="P22" i="17"/>
  <c r="P23" i="17"/>
  <c r="P24" i="17"/>
  <c r="P22" i="18" l="1"/>
  <c r="Q25" i="17"/>
  <c r="C23" i="9"/>
  <c r="K23" i="9"/>
  <c r="K23" i="1"/>
  <c r="I23" i="8"/>
  <c r="I23" i="31"/>
  <c r="I22" i="31"/>
  <c r="I21" i="31"/>
  <c r="I20" i="31"/>
  <c r="I19" i="31"/>
  <c r="I18" i="31"/>
  <c r="I17" i="31"/>
  <c r="I16" i="31"/>
  <c r="I15" i="31"/>
  <c r="I14" i="31"/>
  <c r="I13" i="31"/>
  <c r="I12" i="31"/>
  <c r="I11" i="31"/>
  <c r="I10" i="31"/>
  <c r="I9" i="31"/>
  <c r="H23" i="31"/>
  <c r="G23" i="31"/>
  <c r="F23" i="31"/>
  <c r="E23" i="31"/>
  <c r="D23" i="31"/>
  <c r="C23" i="31"/>
  <c r="H22" i="31"/>
  <c r="G22" i="31"/>
  <c r="F22" i="31"/>
  <c r="E22" i="31"/>
  <c r="D22" i="31"/>
  <c r="C22" i="31"/>
  <c r="H21" i="31"/>
  <c r="G21" i="31"/>
  <c r="F21" i="31"/>
  <c r="E21" i="31"/>
  <c r="D21" i="31"/>
  <c r="C21" i="31"/>
  <c r="H20" i="31"/>
  <c r="G20" i="31"/>
  <c r="F20" i="31"/>
  <c r="E20" i="31"/>
  <c r="D20" i="31"/>
  <c r="C20" i="31"/>
  <c r="H19" i="31"/>
  <c r="G19" i="31"/>
  <c r="F19" i="31"/>
  <c r="E19" i="31"/>
  <c r="D19" i="31"/>
  <c r="C19" i="31"/>
  <c r="H18" i="31"/>
  <c r="G18" i="31"/>
  <c r="F18" i="31"/>
  <c r="E18" i="31"/>
  <c r="D18" i="31"/>
  <c r="C18" i="31"/>
  <c r="H17" i="31"/>
  <c r="G17" i="31"/>
  <c r="F17" i="31"/>
  <c r="E17" i="31"/>
  <c r="D17" i="31"/>
  <c r="C17" i="31"/>
  <c r="H16" i="31"/>
  <c r="G16" i="31"/>
  <c r="F16" i="31"/>
  <c r="E16" i="31"/>
  <c r="D16" i="31"/>
  <c r="C16" i="31"/>
  <c r="H15" i="31"/>
  <c r="G15" i="31"/>
  <c r="F15" i="31"/>
  <c r="E15" i="31"/>
  <c r="D15" i="31"/>
  <c r="C15" i="31"/>
  <c r="H14" i="31"/>
  <c r="G14" i="31"/>
  <c r="F14" i="31"/>
  <c r="E14" i="31"/>
  <c r="D14" i="31"/>
  <c r="C14" i="31"/>
  <c r="H13" i="31"/>
  <c r="G13" i="31"/>
  <c r="F13" i="31"/>
  <c r="E13" i="31"/>
  <c r="D13" i="31"/>
  <c r="C13" i="31"/>
  <c r="H12" i="31"/>
  <c r="G12" i="31"/>
  <c r="F12" i="31"/>
  <c r="E12" i="31"/>
  <c r="D12" i="31"/>
  <c r="C12" i="31"/>
  <c r="H11" i="31"/>
  <c r="G11" i="31"/>
  <c r="F11" i="31"/>
  <c r="E11" i="31"/>
  <c r="D11" i="31"/>
  <c r="C11" i="31"/>
  <c r="H10" i="31"/>
  <c r="G10" i="31"/>
  <c r="F10" i="31"/>
  <c r="E10" i="31"/>
  <c r="D10" i="31"/>
  <c r="C10" i="31"/>
  <c r="H9" i="31"/>
  <c r="G9" i="31"/>
  <c r="F9" i="31"/>
  <c r="E9" i="31"/>
  <c r="D9" i="31"/>
  <c r="C9" i="31"/>
  <c r="I24" i="31" l="1"/>
  <c r="H24" i="31"/>
  <c r="E24" i="31"/>
  <c r="D24" i="31"/>
  <c r="A4" i="31"/>
  <c r="A5" i="34"/>
  <c r="A4" i="34"/>
  <c r="C24" i="31" l="1"/>
  <c r="G24" i="31"/>
  <c r="F24" i="31"/>
  <c r="A3" i="5" l="1"/>
  <c r="A3" i="7" l="1"/>
  <c r="A3" i="4"/>
</calcChain>
</file>

<file path=xl/comments1.xml><?xml version="1.0" encoding="utf-8"?>
<comments xmlns="http://schemas.openxmlformats.org/spreadsheetml/2006/main">
  <authors>
    <author>sveinopo</author>
  </authors>
  <commentList>
    <comment ref="E1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P1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0.xml><?xml version="1.0" encoding="utf-8"?>
<comments xmlns="http://schemas.openxmlformats.org/spreadsheetml/2006/main">
  <authors>
    <author>jarlbrat</author>
  </authors>
  <commentList>
    <comment ref="F8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8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8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9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0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1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3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4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5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6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7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8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9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0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1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2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Svein Opøien</author>
  </authors>
  <commentList>
    <comment ref="I8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3.xml><?xml version="1.0" encoding="utf-8"?>
<comments xmlns="http://schemas.openxmlformats.org/spreadsheetml/2006/main">
  <authors>
    <author>sveinopo</author>
  </authors>
  <commentList>
    <comment ref="C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Koblet til tabell 1-5</t>
        </r>
      </text>
    </comment>
    <comment ref="K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Koblet til tabell 1-5</t>
        </r>
      </text>
    </comment>
  </commentList>
</comments>
</file>

<file path=xl/comments4.xml><?xml version="1.0" encoding="utf-8"?>
<comments xmlns="http://schemas.openxmlformats.org/spreadsheetml/2006/main">
  <authors>
    <author>jarlbrat</author>
  </authors>
  <commentList>
    <comment ref="C24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4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4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30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30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30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byr35966</author>
    <author>jarlbrat</author>
  </authors>
  <commentList>
    <comment ref="F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byr35966</author>
    <author>jarlbrat</author>
  </authors>
  <commentList>
    <comment ref="L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1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2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3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4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5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6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7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8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1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2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3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4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5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38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38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8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39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39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4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5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46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46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6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byr35966</author>
    <author>jarlbrat</author>
  </authors>
  <commentList>
    <comment ref="K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9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9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30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30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byr35966</author>
    <author>jarlbrat</author>
  </authors>
  <commentList>
    <comment ref="K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byr35966</author>
    <author>jarlbrat</author>
  </authors>
  <commentList>
    <comment ref="K6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7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<sst xmlns="http://schemas.openxmlformats.org/spreadsheetml/2006/main" count="1585" uniqueCount="604">
  <si>
    <t>Dette arket inneholder:</t>
  </si>
  <si>
    <t>Overføringer fra økonomisk sosialhjelp</t>
  </si>
  <si>
    <t>Bydel</t>
  </si>
  <si>
    <t>Navn</t>
  </si>
  <si>
    <t>Flyktninge- tilskudd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</si>
  <si>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</si>
  <si>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</si>
  <si>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</si>
  <si>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</si>
  <si>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</si>
  <si>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</si>
  <si>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</si>
  <si>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</si>
  <si>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</si>
  <si>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</si>
  <si>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</si>
  <si>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</si>
  <si>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</si>
  <si>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</si>
  <si>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</si>
  <si>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1. tertial 2011</t>
  </si>
  <si>
    <t>SUM 2009</t>
  </si>
  <si>
    <t>SUM 2008</t>
  </si>
  <si>
    <t>SUM 2007</t>
  </si>
  <si>
    <t>SUM 2006</t>
  </si>
  <si>
    <t>SUM 2005</t>
  </si>
  <si>
    <t>Kun årsstatistikk</t>
  </si>
  <si>
    <t>SUM 2004</t>
  </si>
  <si>
    <t>SUM</t>
  </si>
  <si>
    <t>Husstander gitt finansiering til kjøp av bolig gjennom Husbanken</t>
  </si>
  <si>
    <t>Husstander gitt finansiering til utbedring av bolig gjennom Husbanken</t>
  </si>
  <si>
    <t>Finansiering til kjøp av bolig gjennom Husbanken</t>
  </si>
  <si>
    <t>Tildeling av kommunal bolig</t>
  </si>
  <si>
    <t>Antall mottatte søknader</t>
  </si>
  <si>
    <t>Antall be-handlede søknader</t>
  </si>
  <si>
    <t>Antall avslåtte søknader</t>
  </si>
  <si>
    <t>Antall effektuerte bolig-tildelinger</t>
  </si>
  <si>
    <t>Sum saker</t>
  </si>
  <si>
    <t>Nr.</t>
  </si>
  <si>
    <t>&lt; 1 md.</t>
  </si>
  <si>
    <t>1-3 md.</t>
  </si>
  <si>
    <t>4-6 md.</t>
  </si>
  <si>
    <t>&gt; 6 md.</t>
  </si>
  <si>
    <t>Sum</t>
  </si>
  <si>
    <t>Antall i tilbudet pr. 31.12</t>
  </si>
  <si>
    <t>Antall personer med opphold &gt; 3 md.</t>
  </si>
  <si>
    <t xml:space="preserve"> -</t>
  </si>
  <si>
    <t>Med kvalitetsavtale</t>
  </si>
  <si>
    <t>Uten kvalitetsavtale</t>
  </si>
  <si>
    <t>Koblet til tabell 1-5</t>
  </si>
  <si>
    <t>Antall med altern. planer</t>
  </si>
  <si>
    <t>*) Jf. tabell 1 - 5</t>
  </si>
  <si>
    <t>&lt; 2 uker</t>
  </si>
  <si>
    <t>2 uker - 2 mnd.</t>
  </si>
  <si>
    <t>2 -  4 mnd.</t>
  </si>
  <si>
    <t>4 -  6 mnd.</t>
  </si>
  <si>
    <t>6 -  12 mnd.</t>
  </si>
  <si>
    <t>&gt; 12 mnd.</t>
  </si>
  <si>
    <t>Andel saker behandlet innen 2 uker</t>
  </si>
  <si>
    <t xml:space="preserve">Tabell 1 - 9 - B - Brukerundersøkelse i sosialtjenesten  </t>
  </si>
  <si>
    <t>Nye søkere</t>
  </si>
  <si>
    <t>|</t>
  </si>
  <si>
    <t>Utdanning</t>
  </si>
  <si>
    <t>I rehab.- og omsorgs-institusjon</t>
  </si>
  <si>
    <t>I statlig behandlings-institusjon</t>
  </si>
  <si>
    <t xml:space="preserve"> - herav barn (0-18)</t>
  </si>
  <si>
    <t xml:space="preserve"> - herav voksne</t>
  </si>
  <si>
    <t>Med overvekt av rus-problemer</t>
  </si>
  <si>
    <t>Med LAR-behandling  2)</t>
  </si>
  <si>
    <t>Med overvekt av psykiske lidelser</t>
  </si>
  <si>
    <t>Med utviklings-hemming</t>
  </si>
  <si>
    <t>Med annet grunnlag</t>
  </si>
  <si>
    <t>Antall som har takket nei til å få IP</t>
  </si>
  <si>
    <t>I alt</t>
  </si>
  <si>
    <t>0 år</t>
  </si>
  <si>
    <t>1-5 år</t>
  </si>
  <si>
    <t>6-12 år</t>
  </si>
  <si>
    <t>13-15 år</t>
  </si>
  <si>
    <t>16-17 år</t>
  </si>
  <si>
    <t>18-19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</si>
  <si>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</si>
  <si>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</si>
  <si>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</si>
  <si>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</si>
  <si>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</si>
  <si>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Oslo i alt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</si>
  <si>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</si>
  <si>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</si>
  <si>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</si>
  <si>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</si>
  <si>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</si>
  <si>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</si>
  <si>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</si>
  <si>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</si>
  <si>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</si>
  <si>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</si>
  <si>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</si>
  <si>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</si>
  <si>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</si>
  <si>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</si>
  <si>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</si>
  <si>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</si>
  <si>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Tabell  1-3-A - Bistand til kjøp/utbedring av bolig - antall hittil i år</t>
  </si>
  <si>
    <t>Antall i tilbudet pr. 31.12.</t>
  </si>
  <si>
    <t xml:space="preserve"> </t>
  </si>
  <si>
    <t>SUM 1.-2. tertial 2012</t>
  </si>
  <si>
    <t>SUM 1. tertial 2012</t>
  </si>
  <si>
    <t>SUM 1.-3. tertial 2011</t>
  </si>
  <si>
    <t>SUM 1.-2. tertial 2011</t>
  </si>
  <si>
    <t>SUM 1.-3. tertial 2010</t>
  </si>
  <si>
    <t>SUM 1.-3. tertial 2009</t>
  </si>
  <si>
    <t>SUM 1.-3. tertial 2012</t>
  </si>
  <si>
    <t>SUM pr. 31.08.2011</t>
  </si>
  <si>
    <t xml:space="preserve">Kilde: Bydelenes tertialrapportering (QuestBack) på KVP til Arbeids- og velferdsdirektoratet </t>
  </si>
  <si>
    <t>Deltakere i KVP - etter tiltakskategori</t>
  </si>
  <si>
    <t>Antall som kun har arbeids-markeds-tiltak i statlig regi</t>
  </si>
  <si>
    <t>Antall som kun har tiltak/-aktiviteter i kommunal regi</t>
  </si>
  <si>
    <t>Antall som har tiltak/-aktiviteter både i statlig og kommunal regi</t>
  </si>
  <si>
    <t>Totalt antall  deltakere som er fordelt på kategori 1)</t>
  </si>
  <si>
    <t>Deltakere i INTRO</t>
  </si>
  <si>
    <t>Aktivisering gjennom andre kommunale kurs eller tiltak som verken omfatter arbeid eller språkopplæring</t>
  </si>
  <si>
    <t>Ordinært arbeid med og uten lønnstilskudd</t>
  </si>
  <si>
    <t>Annet (inkludert ukjent og forsvunnet)</t>
  </si>
  <si>
    <t>Flyttet til annen bydel</t>
  </si>
  <si>
    <t>Flyttet ut av kommunen</t>
  </si>
  <si>
    <t>SUM avgang fra Intro-prog. i bydelen</t>
  </si>
  <si>
    <t>Antall personer med tilbud hittil i år 1)</t>
  </si>
  <si>
    <t>Antall personer med tilbud pr. dato  2)</t>
  </si>
  <si>
    <t>SUM pr 31.08. 2012</t>
  </si>
  <si>
    <t>SUM pr 30.04. 2012</t>
  </si>
  <si>
    <t>Antall klienter som har fått utarbeidet IP</t>
  </si>
  <si>
    <t>- av voksne: antall over 67 år</t>
  </si>
  <si>
    <t>Antall der IP ikke er ferdig utarbeidet</t>
  </si>
  <si>
    <t>Antall som har søkt om å få utarbeidet IP, men har fått avslag   3)</t>
  </si>
  <si>
    <t>SUM pr 31.12. 2011</t>
  </si>
  <si>
    <t>67-74 år</t>
  </si>
  <si>
    <t>75-79 år</t>
  </si>
  <si>
    <t>80-84 år</t>
  </si>
  <si>
    <t>85-89 år</t>
  </si>
  <si>
    <t>Utfall for deltakere med gjennomførte/planmessig avviklede program</t>
  </si>
  <si>
    <t>Deltakere med avgang fra program i bydelen som følge av flytting</t>
  </si>
  <si>
    <t>Skolegang/-utdanning</t>
  </si>
  <si>
    <t>Varig inntekts-sikring (uføre-pensjon)</t>
  </si>
  <si>
    <t>Midlertidig inntekts-sikring (AAP)</t>
  </si>
  <si>
    <t>Annet</t>
  </si>
  <si>
    <t>SUM flyttet ut av bydelen</t>
  </si>
  <si>
    <t>SUM avgang fra KVP i bydelen</t>
  </si>
  <si>
    <t>SUM pr. 31.12.2012</t>
  </si>
  <si>
    <t>1. Overføring til Introduksjons-ordningen (Kostra F275)</t>
  </si>
  <si>
    <t>2. Overføring til Kvalifiserings-programmet (Kostra F276)</t>
  </si>
  <si>
    <t>3. Overføring til aktive tiltak overfor klienter og styrkingstiltak i sosialtjenesten</t>
  </si>
  <si>
    <t xml:space="preserve">4. Overføring til kjøp av plasser for rusmisbrukere i rehab.-/omsorgs-institusjoner </t>
  </si>
  <si>
    <t>5. Overføring til andre driftsformål i bydelen</t>
  </si>
  <si>
    <t>Sum overføring fra sosialhjelps-rammen til driftsrammen</t>
  </si>
  <si>
    <t>Overføring fra driftsrammen til øk. sosialhjelp</t>
  </si>
  <si>
    <t>Netto omdisponerte sosialhjelps-midler</t>
  </si>
  <si>
    <t>SUM pr 31.12. 2012</t>
  </si>
  <si>
    <t>Tabell  1-3 - B1  - Saksbehandlingstid - bistand til bolig - hittil i år</t>
  </si>
  <si>
    <t xml:space="preserve">Pr dato - Antall barn &lt; 18 år på steder: </t>
  </si>
  <si>
    <t>Pr dato - Antall voksne 18 år og eldre på steder:</t>
  </si>
  <si>
    <t>Pr dato -       Sum personer i midlertidig botilbud</t>
  </si>
  <si>
    <t>SUM pr. 30.04. 2012</t>
  </si>
  <si>
    <t>SUM pr.31.12. 2011</t>
  </si>
  <si>
    <t>SUM pr. 31.08. 2011</t>
  </si>
  <si>
    <t>SUM pr. 30.04. 2011</t>
  </si>
  <si>
    <t>SUM pr. 31.08. 2012</t>
  </si>
  <si>
    <t>SUM pr. 31.08.2012</t>
  </si>
  <si>
    <t>SUM pr. 30.04.2012</t>
  </si>
  <si>
    <t>SUM pr.31.12.2011</t>
  </si>
  <si>
    <t>SUM pr. 30.04.2011</t>
  </si>
  <si>
    <t>SUM pr. 31.12.2010</t>
  </si>
  <si>
    <t>SUM pr. 31.12. 2012</t>
  </si>
  <si>
    <t>Voksne 18 år og eldre i midlertidig botilbud pr dato</t>
  </si>
  <si>
    <t>Barn &lt; 18 år i midlertidig botilbud pr dato</t>
  </si>
  <si>
    <t>Antall saker etter saksbehandlingstid</t>
  </si>
  <si>
    <t>6 - 12 mnd.</t>
  </si>
  <si>
    <t>4 - 6 mnd.</t>
  </si>
  <si>
    <t>2 - 4 mnd.</t>
  </si>
  <si>
    <t>Antall klagesaker etter behandlingstid</t>
  </si>
  <si>
    <t>Gjennomsnitt pr. 30.04.2012</t>
  </si>
  <si>
    <t>Gjennomsnitt pr.31.12.2011</t>
  </si>
  <si>
    <t>Gjennomsnitt pr. 31.08.2011</t>
  </si>
  <si>
    <t>Gjennomsnitt pr. 30.04.2011</t>
  </si>
  <si>
    <t>Gjennomsnitt pr. 31.12.2010</t>
  </si>
  <si>
    <t>Ordinær         timeavtale</t>
  </si>
  <si>
    <t>Timeavtale ved akutt behov</t>
  </si>
  <si>
    <t>Gjennomsnitt pr. 31.12.2012</t>
  </si>
  <si>
    <t>Gjennomsnitt pr. 31.08.2012</t>
  </si>
  <si>
    <t xml:space="preserve">Totalt antall innvilgede søknader </t>
  </si>
  <si>
    <t xml:space="preserve">Totalt antall avslag </t>
  </si>
  <si>
    <t xml:space="preserve">Total antall registrerte søknader </t>
  </si>
  <si>
    <t>Antall som kun har tiltak/        aktiviteter i kommunal regi</t>
  </si>
  <si>
    <t>Antall som har tiltak/        aktiviteter både i     statlig og kommunal regi</t>
  </si>
  <si>
    <t>Antall som kun har arbeids-markeds-tiltak i      statlig regi</t>
  </si>
  <si>
    <t>Aktivisering som ikke omfatter arbeid, men som omfatter språkopplæring</t>
  </si>
  <si>
    <t>Aktivisering    som omfatter arbeid 2) - eventuelt samtidig med språkopplæring</t>
  </si>
  <si>
    <t>Sum barn</t>
  </si>
  <si>
    <t>Sum voksne</t>
  </si>
  <si>
    <t>Antall i tilbud uten kvalitets-avtale</t>
  </si>
  <si>
    <t>Antall barn &lt; 18 år i midlertidig botilbud</t>
  </si>
  <si>
    <t>Antall voksne 18 år og eldre i midlertidig botilbud</t>
  </si>
  <si>
    <t>Andre arbeids-markeds-tiltak i statlig regi</t>
  </si>
  <si>
    <t>Sosialhjelp som hoved-inntekts-kilde</t>
  </si>
  <si>
    <t>Midlertidig inntekts-sikring 1)</t>
  </si>
  <si>
    <t>Over til kvalifi-serings-program (KVP)</t>
  </si>
  <si>
    <t xml:space="preserve">     arbeids- og velferdsforvaltningsloven § 15, pasientrettighetsloven § 2-5, spesialisthelsetjenesteloven § 2-5 og psykisk helsevernloven § 4-1.</t>
  </si>
  <si>
    <t>Antall klienter som er vurdert, men som ikke har IP pr. dato</t>
  </si>
  <si>
    <t>Antall klienter i alt pr. dato</t>
  </si>
  <si>
    <t>Antall voksne klienter pr. dato</t>
  </si>
  <si>
    <t>antall</t>
  </si>
  <si>
    <t>andel</t>
  </si>
  <si>
    <t>…. herav                   25 år og eldre</t>
  </si>
  <si>
    <t>…. herav                    18-24 år</t>
  </si>
  <si>
    <t>Antall innvilgel-ser av kommu-nal bolig</t>
  </si>
  <si>
    <t>SUM pr 30.04. 2013</t>
  </si>
  <si>
    <t>SUM 1. tertial 2013</t>
  </si>
  <si>
    <t>Tabell 1 - 4 - A-1  - Bruk av private døgnovernattingstilbud  - hittil i år.  Antall personer etter oppholdslengde og kvalitetsavtale.</t>
  </si>
  <si>
    <t>SUM pr. 30.04.2013</t>
  </si>
  <si>
    <t>SUM pr. 30.04. 2013</t>
  </si>
  <si>
    <t>Antall deltakere i Introduksjonsprogrammet</t>
  </si>
  <si>
    <t>Gjennomsnitt pr. 30.04.2013</t>
  </si>
  <si>
    <r>
      <rPr>
        <b/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Etter regelverkets innstramming av permisjonsmulighetene fra 2012, var antallet deltakere med løpende </t>
    </r>
  </si>
  <si>
    <t xml:space="preserve"> arbeidspraksis i kommunal arbeidstreningsgruppe og språkopplæring med arbeidspraksis, samt jobbklubb/jobbsøking.</t>
  </si>
  <si>
    <t xml:space="preserve">  kategorier.  En person telles kun en gang i den enkelte kategori.</t>
  </si>
  <si>
    <t>SUM pr 31.08. 2013</t>
  </si>
  <si>
    <t>SUM 1. -2. tertial 2013</t>
  </si>
  <si>
    <t>SUM 1- 2. tertial 2013</t>
  </si>
  <si>
    <t>SUM 1.-2. tertial 2013</t>
  </si>
  <si>
    <t>SUM pr. 31.08.2013</t>
  </si>
  <si>
    <t>SUM pr. 31.08. 2013</t>
  </si>
  <si>
    <t>Gjennomsnitt pr. 31.08.2013</t>
  </si>
  <si>
    <t>SUM pr 31.12. 2013</t>
  </si>
  <si>
    <t>SUM 1. -3. tertial 2013</t>
  </si>
  <si>
    <t>SUM pr. 31.12.2013</t>
  </si>
  <si>
    <t>SUM pr. 31.12. 2013</t>
  </si>
  <si>
    <t>Gjennomsnitt pr. 31.12.2013</t>
  </si>
  <si>
    <t>SUM 2012</t>
  </si>
  <si>
    <t>SUM 2011</t>
  </si>
  <si>
    <t>SUM 2010</t>
  </si>
  <si>
    <t>SUM 2013</t>
  </si>
  <si>
    <t>Tabell  1-3 - B2 - Antall personer som har bostøtte pr. 31.12</t>
  </si>
  <si>
    <t>Tabell  1-3 - B3 - Ventetid på effektuering av tildelt kommunal bolig i perioden 1.1 - 31.12</t>
  </si>
  <si>
    <t>Antall personer</t>
  </si>
  <si>
    <t>Antall saker etter ventetid</t>
  </si>
  <si>
    <t>Antall med bostøtte gjennom Husbanken</t>
  </si>
  <si>
    <t>Antall med bostøtte gjennom kommunen</t>
  </si>
  <si>
    <t>Sum personer med bostøtte</t>
  </si>
  <si>
    <t>0 - 2 md.</t>
  </si>
  <si>
    <t>2 - 4 md.</t>
  </si>
  <si>
    <t>4 - 6 md.</t>
  </si>
  <si>
    <t>6 - 12 md.</t>
  </si>
  <si>
    <t>&gt; 12 md.</t>
  </si>
  <si>
    <t>Beregnet gjennom-snittlig ventetid i antall måneder 1)</t>
  </si>
  <si>
    <t>Tabell 1 - 14 - HMS - Trusler og vold</t>
  </si>
  <si>
    <t>Antall i løpet av året</t>
  </si>
  <si>
    <t>Episoder med trusler   1)</t>
  </si>
  <si>
    <t>Episoder med vold   2)</t>
  </si>
  <si>
    <t>Voldsepisoder med fysisk/psykisk skade</t>
  </si>
  <si>
    <t>Sykmeldinger p.g.a. voldsepisoder</t>
  </si>
  <si>
    <t>Skade-meldinger</t>
  </si>
  <si>
    <t>Anmeldelser for voldsbruk</t>
  </si>
  <si>
    <t xml:space="preserve">Antall anmeldte saker- urettmessig hevet sosialhjelp </t>
  </si>
  <si>
    <t>1) Med trussel menes et verbalt angrep eller handling mot en person med hensikt å skremme eller skade personen.</t>
  </si>
  <si>
    <t>2) Med vold menes enhver fysisk eller psykisk skade på en person, samt skadeverk på inventar og utstyr.</t>
  </si>
  <si>
    <t>Koblet til tabell 1.6 - ta vare på verdier der, før sletting</t>
  </si>
  <si>
    <t xml:space="preserve">  Antall personer som har fått ett eller flere tilbud </t>
  </si>
  <si>
    <t>Sum personer med tilbud pr dato</t>
  </si>
  <si>
    <t>SUM pr 31.12. 2010</t>
  </si>
  <si>
    <t>SUM pr 31.12. 2009</t>
  </si>
  <si>
    <t>Herav antall be-handlet innen      1 mnd.</t>
  </si>
  <si>
    <t>Andel be-handlet innen         1 mnd.</t>
  </si>
  <si>
    <t>Herav antall be-handlet innen      3 mnd.</t>
  </si>
  <si>
    <t>Andel be-handlet innen       3 mnd.</t>
  </si>
  <si>
    <t>Andel effektuert innen          6 mnd.</t>
  </si>
  <si>
    <t>Herav antall effektuert innen        6 mnd.</t>
  </si>
  <si>
    <t>Antall inn-vilgede lån</t>
  </si>
  <si>
    <t>Deltakere JOBBSJANSEN</t>
  </si>
  <si>
    <t>Mottakere av øk.sosialhjelp som                     ikke er deltakere                                                    i KVP, Intro eller Jobbsjansen</t>
  </si>
  <si>
    <t>Tabell 1-11-G - Resultat for deltakere som avsluttet Jobbjansen i perioden 01.01.-31.12.</t>
  </si>
  <si>
    <t>SUM avgang fra Jobbsjansen i bydelen</t>
  </si>
  <si>
    <t>Ut-danning</t>
  </si>
  <si>
    <t>Ordinært arbeid med og uten lønns-tilskudd</t>
  </si>
  <si>
    <t>Flyttet ut av komm-unen</t>
  </si>
  <si>
    <t>SUM avgang fra komm-unale tiltak i bydelen</t>
  </si>
  <si>
    <t>Ordinært arbeid med og uten lønn-stilskudd</t>
  </si>
  <si>
    <t>Midler-tidig inntekts-sikring 1)</t>
  </si>
  <si>
    <t>Annet (inkludert ukjent og for-svunnet)</t>
  </si>
  <si>
    <t xml:space="preserve">Publiseres ikke.  </t>
  </si>
  <si>
    <t>SUM 1. kvartal 2014</t>
  </si>
  <si>
    <t>SUM 1.-kvartal 2014</t>
  </si>
  <si>
    <t>SUM pr. 31.03.2014</t>
  </si>
  <si>
    <t>SUM pr. 31.03. 2014</t>
  </si>
  <si>
    <t>SUM pr 31.03.2014</t>
  </si>
  <si>
    <t>SUM pr 31.03.14</t>
  </si>
  <si>
    <t>SUM 1.-3. tertial 2014</t>
  </si>
  <si>
    <t>SUM 1. -kvartal 2014</t>
  </si>
  <si>
    <t>SUM 2014</t>
  </si>
  <si>
    <t>SUM 1.- 2. tertial 2014</t>
  </si>
  <si>
    <t>SUM 1.-2. tertial 2014</t>
  </si>
  <si>
    <t>SUM pr 31.08.2014</t>
  </si>
  <si>
    <t>SUM 1. - 2. tertial 2014</t>
  </si>
  <si>
    <t>Pr 31.03.2014</t>
  </si>
  <si>
    <t>Pr 31.08.2014</t>
  </si>
  <si>
    <t xml:space="preserve">Bydel St. Hanshaugen </t>
  </si>
  <si>
    <t xml:space="preserve">Bydel Nordre Aker </t>
  </si>
  <si>
    <t xml:space="preserve">Bydel Nordstrand </t>
  </si>
  <si>
    <t xml:space="preserve">Bydel Søndre Nordstrand </t>
  </si>
  <si>
    <t>SUM pr 31.08.14</t>
  </si>
  <si>
    <t xml:space="preserve">Antall deltakere i Jobbsjansen  </t>
  </si>
  <si>
    <t xml:space="preserve">Bydel Ullern </t>
  </si>
  <si>
    <t xml:space="preserve">Bydel Vestre Aker </t>
  </si>
  <si>
    <t xml:space="preserve">Bydel Østensjø </t>
  </si>
  <si>
    <t>SUM pr 31.12. 2014</t>
  </si>
  <si>
    <t>SUM 1- 3- tertial 2014</t>
  </si>
  <si>
    <t>SUM pr. 31.12.2014</t>
  </si>
  <si>
    <t>SUM pr. 31.12. 2014</t>
  </si>
  <si>
    <t>SUM 1.- 3. tertial 2014</t>
  </si>
  <si>
    <t>Gjennomsnitt pr. 31.12.2014</t>
  </si>
  <si>
    <t>SUM pr 31.12.2014</t>
  </si>
  <si>
    <t>SUM pr 31.12.14</t>
  </si>
  <si>
    <t>SUM 1. - 3. tertial 2014</t>
  </si>
  <si>
    <t>Pr 31.12.2014</t>
  </si>
  <si>
    <t>SUM pr 31.08.2015</t>
  </si>
  <si>
    <t>SUM pr 31.08.15</t>
  </si>
  <si>
    <t>SUM 1.- 2. tertial 2015</t>
  </si>
  <si>
    <t>SUM 1.-2. tertial 2015</t>
  </si>
  <si>
    <t xml:space="preserve">    </t>
  </si>
  <si>
    <t>SUM 1.-3. tertial 2015</t>
  </si>
  <si>
    <t>SUM 1. - 2. tertial 2015</t>
  </si>
  <si>
    <t>Pr 31.08.2015</t>
  </si>
  <si>
    <t>SUM pr 31.12. 2015</t>
  </si>
  <si>
    <t>SUM pr. 31.12.2015</t>
  </si>
  <si>
    <t>SUM 1.- 3. tertial 2015</t>
  </si>
  <si>
    <t>SUM 2015</t>
  </si>
  <si>
    <t xml:space="preserve">      </t>
  </si>
  <si>
    <t>SUM pr. 31.12. 2015</t>
  </si>
  <si>
    <t xml:space="preserve">SUM 1.-3. tertial 2015 </t>
  </si>
  <si>
    <t>Gjennomsnitt pr. 31.12.2015</t>
  </si>
  <si>
    <t>SUM pr 31.12.2015</t>
  </si>
  <si>
    <t>SUM pr 31.12.15</t>
  </si>
  <si>
    <t>SUM pr 31.08.2013</t>
  </si>
  <si>
    <t>SUM pr 30.04.2013</t>
  </si>
  <si>
    <t>SUM 1. - 3. tertial 2015</t>
  </si>
  <si>
    <t>Pr 31.12.2015</t>
  </si>
  <si>
    <t>Netto justering - institusjon m/ utenbys og Omsorg +</t>
  </si>
  <si>
    <t>Utenbys beboere 67+ år med adresse "uoppgitt Oslo"</t>
  </si>
  <si>
    <t>SUM 1.- 2. tertial 2016</t>
  </si>
  <si>
    <t>SUM 1.-2. tertial 2016</t>
  </si>
  <si>
    <t>SUM pr 31.08.2016</t>
  </si>
  <si>
    <t>SUM pr 31.08.16</t>
  </si>
  <si>
    <t>SUM 1. - 2. tertial 2016</t>
  </si>
  <si>
    <t>Pr 31.08.2016</t>
  </si>
  <si>
    <r>
      <rPr>
        <b/>
        <sz val="10"/>
        <color rgb="FF000000"/>
        <rFont val="Arial"/>
        <family val="2"/>
      </rPr>
      <t xml:space="preserve">1) </t>
    </r>
    <r>
      <rPr>
        <sz val="10"/>
        <color rgb="FF000000"/>
        <rFont val="Arial"/>
        <family val="2"/>
      </rPr>
      <t xml:space="preserve"> </t>
    </r>
    <r>
      <rPr>
        <u/>
        <sz val="10"/>
        <color rgb="FF000000"/>
        <rFont val="Arial"/>
        <family val="2"/>
      </rPr>
      <t>Hittil i år:</t>
    </r>
    <r>
      <rPr>
        <sz val="10"/>
        <color rgb="FF000000"/>
        <rFont val="Arial"/>
        <family val="2"/>
      </rPr>
      <t xml:space="preserve"> Dersom en person har benyttet et tilbud i mer enn en av kategoriene i løpet av perioden, skal vedkommende telles med i begge</t>
    </r>
  </si>
  <si>
    <r>
      <rPr>
        <b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 </t>
    </r>
    <r>
      <rPr>
        <u/>
        <sz val="10"/>
        <color rgb="FF000000"/>
        <rFont val="Arial"/>
        <family val="2"/>
      </rPr>
      <t>Pr dato:</t>
    </r>
    <r>
      <rPr>
        <sz val="10"/>
        <color rgb="FF000000"/>
        <rFont val="Arial"/>
        <family val="2"/>
      </rPr>
      <t xml:space="preserve"> En person kan bare være registrert med ett tilbud på angitt dato.</t>
    </r>
  </si>
  <si>
    <r>
      <rPr>
        <b/>
        <sz val="10"/>
        <rFont val="Arial"/>
        <family val="2"/>
      </rPr>
      <t>1)</t>
    </r>
    <r>
      <rPr>
        <sz val="10"/>
        <rFont val="Arial"/>
        <family val="2"/>
      </rPr>
      <t xml:space="preserve">  Retten til å få utarbeidet/plikten til å utarbeide en individuell plan er hjemlet i helse- og omsorgstjenesteloven kap.7, lov om sosiale tjenester i NAV § 28 og 33, </t>
    </r>
  </si>
  <si>
    <r>
      <rPr>
        <b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 Legemiddelassistert behandling</t>
    </r>
  </si>
  <si>
    <r>
      <rPr>
        <b/>
        <sz val="10"/>
        <color rgb="FF000000"/>
        <rFont val="Arial"/>
        <family val="2"/>
      </rPr>
      <t>3)</t>
    </r>
    <r>
      <rPr>
        <sz val="10"/>
        <color rgb="FF000000"/>
        <rFont val="Arial"/>
        <family val="2"/>
      </rPr>
      <t xml:space="preserve">  Som er definert til ikke å ha behov for langvarige og koordinerte tiltak</t>
    </r>
  </si>
  <si>
    <r>
      <rPr>
        <b/>
        <sz val="10"/>
        <color rgb="FF000000"/>
        <rFont val="Arial"/>
        <family val="2"/>
      </rPr>
      <t xml:space="preserve">1) </t>
    </r>
    <r>
      <rPr>
        <sz val="10"/>
        <color rgb="FF000000"/>
        <rFont val="Arial"/>
        <family val="2"/>
      </rPr>
      <t xml:space="preserve"> F.eks. arbeidsavklaringspenger (AAP) og overgangsstønad</t>
    </r>
  </si>
  <si>
    <r>
      <t xml:space="preserve">Midler-tidig inntekts-sikring </t>
    </r>
    <r>
      <rPr>
        <b/>
        <vertAlign val="superscript"/>
        <sz val="10"/>
        <color rgb="FF000000"/>
        <rFont val="Arial"/>
        <family val="2"/>
      </rPr>
      <t>1)</t>
    </r>
  </si>
  <si>
    <r>
      <rPr>
        <b/>
        <vertAlign val="superscript"/>
        <sz val="10"/>
        <color rgb="FF000000"/>
        <rFont val="Arial"/>
        <family val="2"/>
      </rPr>
      <t xml:space="preserve">1) </t>
    </r>
    <r>
      <rPr>
        <vertAlign val="superscript"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F.eks. arbeidsavklaringspenger (AAP) og overgangsstønad</t>
    </r>
  </si>
  <si>
    <r>
      <t xml:space="preserve">Drop-outs </t>
    </r>
    <r>
      <rPr>
        <b/>
        <vertAlign val="superscript"/>
        <sz val="10"/>
        <rFont val="Arial"/>
        <family val="2"/>
      </rPr>
      <t>2)</t>
    </r>
  </si>
  <si>
    <r>
      <rPr>
        <b/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Det forekommer noen mindre avvik mellom det totale antallet gjennomførte/planmessig avviklede program og det antallet som er fordelt på utfall i tabellen.</t>
    </r>
  </si>
  <si>
    <r>
      <rPr>
        <b/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Drop-out = vedtak om varig stans av kvalifiseringsprogram og kvalifiseringsstønad som følge av ikke avtalt uteblivelse fra tiltak i programmet </t>
    </r>
  </si>
  <si>
    <r>
      <rPr>
        <b/>
        <sz val="10"/>
        <color rgb="FF000000"/>
        <rFont val="Arial"/>
        <family val="2"/>
      </rPr>
      <t>1)</t>
    </r>
    <r>
      <rPr>
        <sz val="10"/>
        <color rgb="FF000000"/>
        <rFont val="Arial"/>
        <family val="2"/>
      </rPr>
      <t xml:space="preserve">  En mottaker kan kun plasseres i en aktivseringskategori</t>
    </r>
  </si>
  <si>
    <r>
      <rPr>
        <b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 Med </t>
    </r>
    <r>
      <rPr>
        <i/>
        <sz val="10"/>
        <color rgb="FF000000"/>
        <rFont val="Arial"/>
        <family val="2"/>
      </rPr>
      <t>aktivisering som omfatter arbeid</t>
    </r>
    <r>
      <rPr>
        <sz val="10"/>
        <color rgb="FF000000"/>
        <rFont val="Arial"/>
        <family val="2"/>
      </rPr>
      <t xml:space="preserve"> menes her: tiltak som arbeidspraksis i ordinær virksomhet (uten individstønad),  </t>
    </r>
  </si>
  <si>
    <r>
      <t xml:space="preserve">Antall personer besøkt innen 14 d. etter inn-flytting </t>
    </r>
    <r>
      <rPr>
        <b/>
        <u/>
        <sz val="10"/>
        <color rgb="FF000000"/>
        <rFont val="Arial"/>
        <family val="2"/>
      </rPr>
      <t>med</t>
    </r>
    <r>
      <rPr>
        <b/>
        <sz val="10"/>
        <color rgb="FF000000"/>
        <rFont val="Arial"/>
        <family val="2"/>
      </rPr>
      <t xml:space="preserve"> kval.avtale</t>
    </r>
  </si>
  <si>
    <r>
      <t xml:space="preserve">Antall personer besøkt innen 14 d. etter inn-flytting </t>
    </r>
    <r>
      <rPr>
        <b/>
        <u/>
        <sz val="10"/>
        <color rgb="FF000000"/>
        <rFont val="Arial"/>
        <family val="2"/>
      </rPr>
      <t>uten</t>
    </r>
    <r>
      <rPr>
        <b/>
        <sz val="10"/>
        <color rgb="FF000000"/>
        <rFont val="Arial"/>
        <family val="2"/>
      </rPr>
      <t xml:space="preserve"> kval.avtale</t>
    </r>
  </si>
  <si>
    <r>
      <t xml:space="preserve">Antall personer i steder </t>
    </r>
    <r>
      <rPr>
        <b/>
        <u/>
        <sz val="10"/>
        <color rgb="FF000000"/>
        <rFont val="Arial"/>
        <family val="2"/>
      </rPr>
      <t>med</t>
    </r>
    <r>
      <rPr>
        <b/>
        <sz val="10"/>
        <color rgb="FF000000"/>
        <rFont val="Arial"/>
        <family val="2"/>
      </rPr>
      <t xml:space="preserve"> kval.-avtale besøkt hvert kvartal</t>
    </r>
  </si>
  <si>
    <r>
      <t xml:space="preserve">Antall personer i steder </t>
    </r>
    <r>
      <rPr>
        <b/>
        <u/>
        <sz val="10"/>
        <color rgb="FF000000"/>
        <rFont val="Arial"/>
        <family val="2"/>
      </rPr>
      <t>uten</t>
    </r>
    <r>
      <rPr>
        <b/>
        <sz val="10"/>
        <color rgb="FF000000"/>
        <rFont val="Arial"/>
        <family val="2"/>
      </rPr>
      <t xml:space="preserve"> kval.-avtale besøkt hver måned</t>
    </r>
  </si>
  <si>
    <r>
      <t xml:space="preserve">Antall personer ikke besøkt </t>
    </r>
    <r>
      <rPr>
        <b/>
        <u/>
        <sz val="10"/>
        <color rgb="FF000000"/>
        <rFont val="Arial"/>
        <family val="2"/>
      </rPr>
      <t>med</t>
    </r>
    <r>
      <rPr>
        <b/>
        <sz val="10"/>
        <color rgb="FF000000"/>
        <rFont val="Arial"/>
        <family val="2"/>
      </rPr>
      <t xml:space="preserve"> kval.avtale</t>
    </r>
  </si>
  <si>
    <r>
      <t xml:space="preserve">Antall personer ikke besøkt </t>
    </r>
    <r>
      <rPr>
        <b/>
        <u/>
        <sz val="10"/>
        <color rgb="FF000000"/>
        <rFont val="Arial"/>
        <family val="2"/>
      </rPr>
      <t>uten</t>
    </r>
    <r>
      <rPr>
        <b/>
        <sz val="10"/>
        <color rgb="FF000000"/>
        <rFont val="Arial"/>
        <family val="2"/>
      </rPr>
      <t xml:space="preserve"> kval.avtale</t>
    </r>
  </si>
  <si>
    <r>
      <rPr>
        <b/>
        <sz val="10"/>
        <color rgb="FF000000"/>
        <rFont val="Arial"/>
        <family val="2"/>
      </rPr>
      <t>1)</t>
    </r>
    <r>
      <rPr>
        <sz val="10"/>
        <color rgb="FF000000"/>
        <rFont val="Arial"/>
        <family val="2"/>
      </rPr>
      <t xml:space="preserve"> Ved beregning av gj.sn. ventetid er antall &gt; 12 md. definert til å ha ventet i 12 md. For øvrig er middelverdien i tidsintervallene benyttet.</t>
    </r>
  </si>
  <si>
    <t>SUM 2016</t>
  </si>
  <si>
    <t>Deltakere som droppet ut</t>
  </si>
  <si>
    <t>SUM 1.- 2. tertial 2013</t>
  </si>
  <si>
    <t>SUM 1.- 3. tertial 2013</t>
  </si>
  <si>
    <t>SUM pr 31.12. 2016</t>
  </si>
  <si>
    <t>SUM 1.- 3. tertial 2016</t>
  </si>
  <si>
    <t>SUM pr. 31.12.2016</t>
  </si>
  <si>
    <t>SUM pr. 31.12. 2016</t>
  </si>
  <si>
    <t>Totalt antall*</t>
  </si>
  <si>
    <t>SUM 1.-3. tertial 2016</t>
  </si>
  <si>
    <t>Bydel Nordstrand 1)</t>
  </si>
  <si>
    <t>Tabell 1 - 8 - Behandlingstid for klagesaker til Fylkesmannen 01.01. - 31.12.</t>
  </si>
  <si>
    <t>1) Teknisk feil i Fasit medfører at bydelen ikke får hentet ut tall for 2016</t>
  </si>
  <si>
    <t xml:space="preserve">SUM 1.-3. tertial 2016 </t>
  </si>
  <si>
    <t>Gjennomsnitt pr. 31.12.2016</t>
  </si>
  <si>
    <t>Tabell 1 - 9 - A - Tilgjengelighet ved sosialtjenesten pr. 31.12. - antall dager ventetid</t>
  </si>
  <si>
    <t>SUM pr 31.12.2016</t>
  </si>
  <si>
    <t>SUM pr 31.12.16</t>
  </si>
  <si>
    <t>SUM 1. - 3. tertial 2016</t>
  </si>
  <si>
    <t>Pr 31.12.2016</t>
  </si>
  <si>
    <t>Bydel Søndre Nordstr.</t>
  </si>
  <si>
    <t>Tabell 1 - 15 - Bruk av Individuell Plan (IP) pr. 31.12. - For klienter med behov for langvarige og koordinerte tjenester 1)</t>
  </si>
  <si>
    <t>90-94 år</t>
  </si>
  <si>
    <t>95 år +</t>
  </si>
  <si>
    <t>SUM 1.- 2. tertial 2017</t>
  </si>
  <si>
    <t>SUM 1.-2. tertial 2017</t>
  </si>
  <si>
    <t>SUM pr 31.08.17</t>
  </si>
  <si>
    <t>SUM pr 31.08.2017</t>
  </si>
  <si>
    <t>SUM 1. - 2. tertial 2017</t>
  </si>
  <si>
    <t>Pr 31.08.2017</t>
  </si>
  <si>
    <t>BIDRAG</t>
  </si>
  <si>
    <t>LÅN</t>
  </si>
  <si>
    <t>BIDRAG + LÅN</t>
  </si>
  <si>
    <t>Sum brutto utgifter 1)</t>
  </si>
  <si>
    <t>Sum inntekter 2)</t>
  </si>
  <si>
    <t>Sum netto utgifter</t>
  </si>
  <si>
    <t>Sum brutto utgifter 3)</t>
  </si>
  <si>
    <t>Sum inntekter 4)</t>
  </si>
  <si>
    <t>Sum brutto utgifter</t>
  </si>
  <si>
    <t xml:space="preserve">Sum inntekter </t>
  </si>
  <si>
    <t>SUM 1.-3.tertial 2016</t>
  </si>
  <si>
    <t xml:space="preserve">  herav flyktninger</t>
  </si>
  <si>
    <t>SUM 1.-2.tertial 2016</t>
  </si>
  <si>
    <t>SUM 1. KVARTAL 2016</t>
  </si>
  <si>
    <t>SUM 1.-3.tertial 2015</t>
  </si>
  <si>
    <t>SUM 1.-2.tertial 2015</t>
  </si>
  <si>
    <t>SUM 1. KVARTAL 2015</t>
  </si>
  <si>
    <t>SUM 1.-3.tertial 2014</t>
  </si>
  <si>
    <t>SUM 1.-2.tertial 2014</t>
  </si>
  <si>
    <t>SUM 1. KVARTAL 2014</t>
  </si>
  <si>
    <t xml:space="preserve">Kilde: Agresso </t>
  </si>
  <si>
    <t>Noter:</t>
  </si>
  <si>
    <r>
      <rPr>
        <b/>
        <sz val="10"/>
        <color rgb="FF000000"/>
        <rFont val="Calibri"/>
        <family val="2"/>
        <scheme val="minor"/>
      </rPr>
      <t>3)</t>
    </r>
    <r>
      <rPr>
        <sz val="10"/>
        <color rgb="FF000000"/>
        <rFont val="Calibri"/>
        <family val="2"/>
        <scheme val="minor"/>
      </rPr>
      <t xml:space="preserve"> Utlån til klienter</t>
    </r>
  </si>
  <si>
    <r>
      <rPr>
        <b/>
        <sz val="10"/>
        <color rgb="FF000000"/>
        <rFont val="Calibri"/>
        <family val="2"/>
        <scheme val="minor"/>
      </rPr>
      <t>4)</t>
    </r>
    <r>
      <rPr>
        <sz val="10"/>
        <color rgb="FF000000"/>
        <rFont val="Calibri"/>
        <family val="2"/>
        <scheme val="minor"/>
      </rPr>
      <t xml:space="preserve"> Innbetalte avdrag på lån</t>
    </r>
  </si>
  <si>
    <t>SUM 1.-2.tertial 2017</t>
  </si>
  <si>
    <t>Bidrag etter type utgift 1)</t>
  </si>
  <si>
    <t>Sum brutto bidrag til klienter 1)</t>
  </si>
  <si>
    <t>Sum brutto lån til klienter 2)</t>
  </si>
  <si>
    <t>Totalt brutto bidrag og lån til klienter</t>
  </si>
  <si>
    <t>Basisbeløp</t>
  </si>
  <si>
    <t>Husleie/-strøm</t>
  </si>
  <si>
    <t>Døgn-overnatting</t>
  </si>
  <si>
    <t>Bolig-etablering</t>
  </si>
  <si>
    <t>Renter boliglån</t>
  </si>
  <si>
    <t>Annen hjelp til livsopphold</t>
  </si>
  <si>
    <t>Hjelp til andre formål</t>
  </si>
  <si>
    <t>Lån omgjort til bidrag</t>
  </si>
  <si>
    <t>SUM 1.KVARTAL 2016</t>
  </si>
  <si>
    <t>SUM 1.KVARTAL 2015</t>
  </si>
  <si>
    <r>
      <rPr>
        <b/>
        <sz val="10"/>
        <color rgb="FF000000"/>
        <rFont val="Calibri"/>
        <family val="2"/>
        <scheme val="minor"/>
      </rPr>
      <t>1)</t>
    </r>
    <r>
      <rPr>
        <sz val="10"/>
        <color rgb="FF000000"/>
        <rFont val="Calibri"/>
        <family val="2"/>
        <scheme val="minor"/>
      </rPr>
      <t xml:space="preserve"> Kostnadsartene 14701-14709</t>
    </r>
  </si>
  <si>
    <r>
      <rPr>
        <b/>
        <sz val="10"/>
        <color rgb="FF000000"/>
        <rFont val="Calibri"/>
        <family val="2"/>
        <scheme val="minor"/>
      </rPr>
      <t>2)</t>
    </r>
    <r>
      <rPr>
        <sz val="10"/>
        <color rgb="FF000000"/>
        <rFont val="Calibri"/>
        <family val="2"/>
        <scheme val="minor"/>
      </rPr>
      <t xml:space="preserve"> Kostnadsartene 15201-15209</t>
    </r>
  </si>
  <si>
    <t>Herav antall:</t>
  </si>
  <si>
    <t>Brutto utbetalt stønad</t>
  </si>
  <si>
    <t>18 - 24  år - flyktninger</t>
  </si>
  <si>
    <t>18 - 24  år - øvrige</t>
  </si>
  <si>
    <t>25  år  og eldre - flyktninger</t>
  </si>
  <si>
    <t>25  år  og eldre - øvrige</t>
  </si>
  <si>
    <r>
      <t>Bydel Nordstrand</t>
    </r>
    <r>
      <rPr>
        <b/>
        <sz val="10"/>
        <color rgb="FF000000"/>
        <rFont val="Arial"/>
        <family val="2"/>
      </rPr>
      <t xml:space="preserve"> </t>
    </r>
  </si>
  <si>
    <t>SUM 3. tertial 2016</t>
  </si>
  <si>
    <t>SUM 2. tertial 2016</t>
  </si>
  <si>
    <t>SUM 3. tertial 2015</t>
  </si>
  <si>
    <t xml:space="preserve">SUM 2. tertial 2015 </t>
  </si>
  <si>
    <t>SUM 3. tertial 2014</t>
  </si>
  <si>
    <t>SUM 2. tertial 2014</t>
  </si>
  <si>
    <r>
      <t xml:space="preserve"> 1) </t>
    </r>
    <r>
      <rPr>
        <i/>
        <sz val="9"/>
        <color rgb="FFFF0000"/>
        <rFont val="Arial"/>
        <family val="2"/>
      </rPr>
      <t>Antall og beløp for bydel Grünerløkka inkluderer brukere i den byomfattende Oslo-piloten. Disse brukerne er ikke fordelt på flyktninger/øvrige mottakere pr 2. tertial 2015</t>
    </r>
  </si>
  <si>
    <t xml:space="preserve"> 2) Av tekniske årsaker foreligger ikke fordelingen på flyktninger/øvrige mottakere for Bydel Stovner pr 3.tertial 2015. Disse er fordelt iht den relative fordelingen pr 2.tertial 2015.</t>
  </si>
  <si>
    <r>
      <t xml:space="preserve">3) </t>
    </r>
    <r>
      <rPr>
        <i/>
        <sz val="9"/>
        <color rgb="FF000000"/>
        <rFont val="Arial"/>
        <family val="2"/>
      </rPr>
      <t>Jf notene over.</t>
    </r>
  </si>
  <si>
    <t>SUM 2. tertial 2017</t>
  </si>
  <si>
    <t xml:space="preserve">Kilde: Bydelenes tertialrapportering (SurveyXact) på KVP til Arbeids- og velferdsdirektoratet </t>
  </si>
  <si>
    <r>
      <rPr>
        <b/>
        <sz val="10"/>
        <rFont val="Arial"/>
        <family val="2"/>
      </rPr>
      <t>1)</t>
    </r>
    <r>
      <rPr>
        <sz val="10"/>
        <rFont val="Arial"/>
        <family val="2"/>
      </rPr>
      <t xml:space="preserve"> Ikke alle deltakere er fordelt på tiltakskategori kommune/stat</t>
    </r>
  </si>
  <si>
    <t>Ordinært arbeid heltid/deltid (inkl. midlertidig lønns-tilskudd)</t>
  </si>
  <si>
    <t>Varig lønns-tilskudd</t>
  </si>
  <si>
    <t>Andre arbeids-markeds-tiltak i statlig regi (jamfør tiltaks-forskriften)</t>
  </si>
  <si>
    <t>Varig inntekts-sikring (uføretrygd)</t>
  </si>
  <si>
    <t>Over til økonomisk sosialhjelp på grunn av avklaring av søknad om uføretrygd/  AAP</t>
  </si>
  <si>
    <t>Over til økonomisk sosialhjelp som hoved-inntekts-kilde uten slik avklaring</t>
  </si>
  <si>
    <r>
      <rPr>
        <b/>
        <sz val="10"/>
        <rFont val="Arial"/>
        <family val="2"/>
      </rPr>
      <t>SUM</t>
    </r>
    <r>
      <rPr>
        <sz val="10"/>
        <rFont val="Arial"/>
        <family val="2"/>
      </rPr>
      <t xml:space="preserve"> antall gjennom-førte/plan-messig avviklede program som er fordelt på utfall </t>
    </r>
    <r>
      <rPr>
        <b/>
        <vertAlign val="superscript"/>
        <sz val="10"/>
        <rFont val="Arial"/>
        <family val="2"/>
      </rPr>
      <t>1)</t>
    </r>
  </si>
  <si>
    <t>SUM 1. KVARTAL 2017</t>
  </si>
  <si>
    <r>
      <rPr>
        <b/>
        <sz val="10"/>
        <rFont val="Calibri"/>
        <family val="2"/>
        <scheme val="minor"/>
      </rPr>
      <t>1)</t>
    </r>
    <r>
      <rPr>
        <sz val="10"/>
        <rFont val="Calibri"/>
        <family val="2"/>
        <scheme val="minor"/>
      </rPr>
      <t xml:space="preserve"> I hovedsak bidrag til klienter</t>
    </r>
  </si>
  <si>
    <r>
      <rPr>
        <b/>
        <sz val="10"/>
        <rFont val="Calibri"/>
        <family val="2"/>
        <scheme val="minor"/>
      </rPr>
      <t>2)</t>
    </r>
    <r>
      <rPr>
        <sz val="10"/>
        <rFont val="Calibri"/>
        <family val="2"/>
        <scheme val="minor"/>
      </rPr>
      <t xml:space="preserve"> I hovedsak trygderefusjoner og statlig bostøtte</t>
    </r>
  </si>
  <si>
    <t>SUM 1.KVARTAL 2017</t>
  </si>
  <si>
    <t>SUM pr 31.12. 2017</t>
  </si>
  <si>
    <t>SUM 1.- 3. tertial 2017</t>
  </si>
  <si>
    <t>SUM 2017</t>
  </si>
  <si>
    <t>SUM 1.-3. tertial 2017</t>
  </si>
  <si>
    <t>SUM pr. 31.12. 2017</t>
  </si>
  <si>
    <t>Gjennomsnitt pr. 31.12.2017</t>
  </si>
  <si>
    <t>SUM pr 31.12.17</t>
  </si>
  <si>
    <t>SUM pr 31.12.2017</t>
  </si>
  <si>
    <t>SUM 1. - 3. tertial 2017</t>
  </si>
  <si>
    <t>Pr 31.12.2017</t>
  </si>
  <si>
    <t>SUM pr. 31.12.2017</t>
  </si>
  <si>
    <t>SUM 1.-3.tertial 2017</t>
  </si>
  <si>
    <t>SUM 3. tertial 2017</t>
  </si>
  <si>
    <r>
      <t xml:space="preserve">SUM bydeler 2016 </t>
    </r>
    <r>
      <rPr>
        <vertAlign val="superscript"/>
        <sz val="10"/>
        <rFont val="Arial"/>
        <family val="2"/>
      </rPr>
      <t>4</t>
    </r>
    <r>
      <rPr>
        <b/>
        <vertAlign val="superscript"/>
        <sz val="10"/>
        <rFont val="Arial"/>
        <family val="2"/>
      </rPr>
      <t>)</t>
    </r>
  </si>
  <si>
    <t xml:space="preserve">..    </t>
  </si>
  <si>
    <r>
      <t>SUM bydeler 2015</t>
    </r>
    <r>
      <rPr>
        <vertAlign val="superscript"/>
        <sz val="10"/>
        <rFont val="Arial"/>
        <family val="2"/>
      </rPr>
      <t xml:space="preserve"> 4</t>
    </r>
    <r>
      <rPr>
        <b/>
        <vertAlign val="superscript"/>
        <sz val="10"/>
        <rFont val="Arial"/>
        <family val="2"/>
      </rPr>
      <t>)</t>
    </r>
  </si>
  <si>
    <r>
      <t xml:space="preserve">SUM bydeler 2014 </t>
    </r>
    <r>
      <rPr>
        <vertAlign val="superscript"/>
        <sz val="10"/>
        <color rgb="FF000000"/>
        <rFont val="Arial"/>
        <family val="2"/>
      </rPr>
      <t>3</t>
    </r>
    <r>
      <rPr>
        <b/>
        <vertAlign val="superscript"/>
        <sz val="10"/>
        <color rgb="FF000000"/>
        <rFont val="Arial"/>
        <family val="2"/>
      </rPr>
      <t>)</t>
    </r>
  </si>
  <si>
    <r>
      <t xml:space="preserve">SUM bydeler 2013 </t>
    </r>
    <r>
      <rPr>
        <vertAlign val="superscript"/>
        <sz val="10"/>
        <color rgb="FF000000"/>
        <rFont val="Arial"/>
        <family val="2"/>
      </rPr>
      <t>3</t>
    </r>
    <r>
      <rPr>
        <b/>
        <vertAlign val="superscript"/>
        <sz val="10"/>
        <color rgb="FF000000"/>
        <rFont val="Arial"/>
        <family val="2"/>
      </rPr>
      <t>)</t>
    </r>
  </si>
  <si>
    <r>
      <rPr>
        <b/>
        <vertAlign val="superscript"/>
        <sz val="11"/>
        <color rgb="FF000000"/>
        <rFont val="Arial"/>
        <family val="2"/>
      </rPr>
      <t xml:space="preserve">1) </t>
    </r>
    <r>
      <rPr>
        <sz val="10"/>
        <color rgb="FF000000"/>
        <rFont val="Arial"/>
        <family val="2"/>
      </rPr>
      <t>Antall hovedpersoner som én eller flere ganger i løpet av året har mottatt økonomisk sosialhjelp.</t>
    </r>
  </si>
  <si>
    <r>
      <rPr>
        <b/>
        <vertAlign val="superscript"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Antall mottakere av sosialhjelp i Bydel Grünerløkka omfatter også drøyt 40 mottakere innenfor det det byomfattende tiltaket Oslo-piloten. </t>
    </r>
  </si>
  <si>
    <t xml:space="preserve">   individer med økonomisk sosialhjelp Oslo som enhet.</t>
  </si>
  <si>
    <r>
      <rPr>
        <b/>
        <vertAlign val="superscript"/>
        <sz val="11"/>
        <color rgb="FF000000"/>
        <rFont val="Arial"/>
        <family val="2"/>
      </rPr>
      <t>4)</t>
    </r>
    <r>
      <rPr>
        <b/>
        <sz val="11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For 2015 og 2016 foreligger det ikke akkumulerte årstall grunnet overgang til nytt fagsystem.</t>
    </r>
  </si>
  <si>
    <t>SUM pr 31.12. 2018</t>
  </si>
  <si>
    <t>SUM 1.- 3. tertial 2018</t>
  </si>
  <si>
    <t>SUM 2018</t>
  </si>
  <si>
    <t>SUM pr. 31.12.2018</t>
  </si>
  <si>
    <t>SUM pr. 31.12. 2018</t>
  </si>
  <si>
    <t>SUM 1.-3. tertial 2018</t>
  </si>
  <si>
    <t>Gjennomsnitt pr. 31.12.2018</t>
  </si>
  <si>
    <t>SUM pr 31.12.2018</t>
  </si>
  <si>
    <t>SUM 1.- 2. tertial 2018</t>
  </si>
  <si>
    <t>SUM pr 31.08.2018</t>
  </si>
  <si>
    <t>SUM pr 31.12.2013</t>
  </si>
  <si>
    <t>SUM 1. - 3. tertial 2018</t>
  </si>
  <si>
    <t>Pr 31.12.2018</t>
  </si>
  <si>
    <t>SUM 1.-2.tertial 2018</t>
  </si>
  <si>
    <t>SUM 1. KVARTAL 2018</t>
  </si>
  <si>
    <t>SUM 1.-3.tertial 2018</t>
  </si>
  <si>
    <t>SUM 1.-2. tertial 2018</t>
  </si>
  <si>
    <t>SUM 3. tertial 2018</t>
  </si>
  <si>
    <t xml:space="preserve">SUM bydeler 2017 3) </t>
  </si>
  <si>
    <t>Bydel Sagene 5)</t>
  </si>
  <si>
    <t>intro pr 31.12</t>
  </si>
  <si>
    <t>Avsluttet intro i 2018</t>
  </si>
  <si>
    <t>Sum deltagere i intro 2018</t>
  </si>
  <si>
    <t xml:space="preserve">Totalt antall deltakere </t>
  </si>
  <si>
    <t>SUM 1. KVARTAL 2019</t>
  </si>
  <si>
    <t>SUM pr 31.08. 2019</t>
  </si>
  <si>
    <t>SUM 1.- 2. tertial 2019</t>
  </si>
  <si>
    <t>SUM pr. 31.08.2019</t>
  </si>
  <si>
    <t>SUM 1.-2. tertial 2019</t>
  </si>
  <si>
    <t>Kun årsstatistikk:</t>
  </si>
  <si>
    <t>SUM pr 31.12.18</t>
  </si>
  <si>
    <t>SUM pr 31.08.19</t>
  </si>
  <si>
    <t>SUM pr 31.08.2019</t>
  </si>
  <si>
    <t>Pr 31.08.2019</t>
  </si>
  <si>
    <t>Denne publiseres ikke for 2. tertial pga små tall så tidlig på året</t>
  </si>
  <si>
    <t>Andel i ordinært arbeid Heltid/deltid (inkl midlertidig lønnstilskudd</t>
  </si>
  <si>
    <t>SUM 1.-2.tertial 2019</t>
  </si>
  <si>
    <t>SUM 2. tertial 2018</t>
  </si>
  <si>
    <t>SUM 2. tertial 2019</t>
  </si>
  <si>
    <t>Kilde: Agresso og Fasit</t>
  </si>
  <si>
    <t>SUM pr 31.08.18</t>
  </si>
  <si>
    <t>SUM 1. -2 TERTIAL 2019</t>
  </si>
  <si>
    <t>Tabell 4-2 - A - Gjennomsnittlig antall aktive tjenestemottagere og brutto tilkjent stønad pr. mottager pr. mnd. i perioden  31.08.-31.12.</t>
  </si>
  <si>
    <t>1) Brutto utbetaling pr tjenestemottager pr måned = gjennomsnittlig anvist økonomisk sosialhjelp pr tjenestemottager pr utbetalingsmåned.</t>
  </si>
  <si>
    <t>Brutto utbetalt stønad pr. tjenestemottager pr. mnd. i perioden 1)</t>
  </si>
  <si>
    <t>Brutto utbetalt stønad pr. tjenestemottager i % av gj.snittet  for hele byen</t>
  </si>
  <si>
    <t xml:space="preserve">3) I Sum bydeler er det ikke korrigert for tjenestemottagerer som har mottatt stønad i flere bydeler. Dette medfører at Sum bydeler er høyere enn antallet  </t>
  </si>
  <si>
    <t>Antall tjeneste-mottagere med økonomisk sosialhjelp 1) 2)</t>
  </si>
  <si>
    <t>Antall tjeneste-mottagere med vedtak som ikke har mottatt økonomisk sosialhjelp</t>
  </si>
  <si>
    <t>Antall tjeneste-mottagere uten vedtak (kun mottatt råd og veiledning)</t>
  </si>
  <si>
    <t>Sum tjeneste-mottagere</t>
  </si>
  <si>
    <t>Andel tjeneste-mottagere med vedtak som ikke har mottatt øk. sosialhjelp i % av totalt antall tjeneste-mottagere</t>
  </si>
  <si>
    <t>Andel tjeneste-mottagere uten vedtak (kun mottatt råd og veiledning)    i % av totalt antall tjeneste-mottagere</t>
  </si>
  <si>
    <t>Tabell 4 - 4 - Antall tjenestemottagere - med øk. sosialhjelp - med vedtak men uten øk. sosialhjelp - mottatt råd og veiledning - akkumulert pr. 31.12.</t>
  </si>
  <si>
    <t>Kontrollsum ant. tjeneste-mottagere pr. mnd.</t>
  </si>
  <si>
    <t>Gj.sn. antall aktive tjeneste-mottagere med øk. støtte pr. mnd.</t>
  </si>
  <si>
    <t>SUM 3. tertial 2019</t>
  </si>
  <si>
    <t>SUM pr 31.12. 2019</t>
  </si>
  <si>
    <t>SUM 1.- 3. tertial 2019</t>
  </si>
  <si>
    <t>SUM 2019</t>
  </si>
  <si>
    <t>SUM pr. 31.12.2019</t>
  </si>
  <si>
    <t>Tabell 1 -5 - Bruk av private døgnovernattingstilbud - antall som er i tilbudet pr. 31.12.</t>
  </si>
  <si>
    <t>SUM 1.-3. tertial 2019</t>
  </si>
  <si>
    <t>Tabell 1 - 6 - Bydelens oppfølging av personer i private døgnovernattingstilbud pr. 31.12.</t>
  </si>
  <si>
    <t>Fra LIV</t>
  </si>
  <si>
    <t>Tabell 1 - 7 - Saksbehandlingstid for økonomisk sosialhjelp 01.01. - 31.12.</t>
  </si>
  <si>
    <t>(Tabell 1-8 rapporteres kun til årsstatistikk)</t>
  </si>
  <si>
    <t>Tabell 1-10-A  Kvalifiseringsprogrammet - antall deltakere i program pr 31.12.  -  aldersfordelt</t>
  </si>
  <si>
    <t>SUM pr 31.12.2019</t>
  </si>
  <si>
    <t>Tabell 1-10-B Antall deltakere i Introduksjonsprogrammet og Jobbsjansen pr 31.12.</t>
  </si>
  <si>
    <t>SUM pr 31.12.19</t>
  </si>
  <si>
    <t>s</t>
  </si>
  <si>
    <t>Tabell 1-11-A - Kvalifiseringsprogram - saksmengde 01.01.-31.12.</t>
  </si>
  <si>
    <t/>
  </si>
  <si>
    <t>Tabell 1-11-B  Tiltaksbruk i Kvalifiseringsprogrammet (KVP):  Deltakere pr 31.12. fordelt på tiltakskategori (kommune/stat).</t>
  </si>
  <si>
    <t>Tabell 1-11-C Tiltaksbruk i sosialtjenesten: Antall deltakere - utenom KVP - som er i tiltak pr. 31.12.</t>
  </si>
  <si>
    <t>Tabell 1-11-D-Aktivisering i KOMMUNALE tiltak av mottakere av økonomisk sosialhjelp som ikke er deltakere i KVP, Intro eller Jobbsjansen. Antall mottakere som pr 31.12. er aktivisert. 1)</t>
  </si>
  <si>
    <t>Tabell 1-11-E - Avgang fra kvalifiseringsprogrammet (KVP) og resultater for deltakerne -  perioden 01.01.-31.12.</t>
  </si>
  <si>
    <t>Tabell 1-11-F - Resultat for deltakere som avsluttet introduksjonsprogram i perioden 01.01.-31.12.</t>
  </si>
  <si>
    <t>SUM 1. - 3. tertial 2019</t>
  </si>
  <si>
    <t>Tabell 1-11-H Resultat for mottakere av økonomisk sosialhjelp - som ikke er deltakere i KVP, Intro eller Jobbjansen -  som avsluttet kommunale tiltak i perioden 01.01.-31.12.</t>
  </si>
  <si>
    <t>Tabell 1-11-I - Antall personer som har eller har hatt et institusjonstilbud innen russektoren hittil i år, og pr. 31.12.</t>
  </si>
  <si>
    <t>SUM 1. -3 TERTIAL 2019</t>
  </si>
  <si>
    <t>SUM 1.-3.tertial 2019</t>
  </si>
  <si>
    <t>Tabell 4-1-A   Økonomisk sosialhjelp - brutto og netto utgift - regnskapsført for perioden 01.01.-31.12.2019.  Hele byen.</t>
  </si>
  <si>
    <t>Tabell 4-1-B  Økonomisk sosialhjelp - brutto og netto utgift - regnskapsført for perioden 01.01.-31.12.2019.  Bydelene.</t>
  </si>
  <si>
    <t>SUM 1.-3. TERTIAL 2019</t>
  </si>
  <si>
    <t>SUM 1.- 2. TERTIAL 2019</t>
  </si>
  <si>
    <t>Tabell 4-1-C  Økonomisk sosialhjelp - brutto stønad (bidrag og lån) til klienter - regnskapsført for perioden 01.01.-31.12.2019</t>
  </si>
  <si>
    <t>Tabell 1 -1  Bydelenes endringer i sosialhjelpsrammen - i hele 1000 kroner, pr. 31.12.</t>
  </si>
  <si>
    <t>Gjennomsnitt pr. 31.12.2019</t>
  </si>
  <si>
    <t xml:space="preserve">SUM bydeler 2018 3) </t>
  </si>
  <si>
    <r>
      <rPr>
        <vertAlign val="superscript"/>
        <sz val="10"/>
        <color rgb="FF000000"/>
        <rFont val="Arial"/>
        <family val="2"/>
      </rPr>
      <t>5)</t>
    </r>
    <r>
      <rPr>
        <sz val="9"/>
        <color rgb="FF000000"/>
        <rFont val="Arial"/>
        <family val="2"/>
      </rPr>
      <t xml:space="preserve"> Bydelene Sagene og Ullern har ikke kunnet ta ut rapport fra fagsystemet for 2018 og 2019.</t>
    </r>
  </si>
  <si>
    <r>
      <t>SUM bydeler 2019 3), 5</t>
    </r>
    <r>
      <rPr>
        <b/>
        <vertAlign val="superscript"/>
        <sz val="10"/>
        <color rgb="FF000000"/>
        <rFont val="Arial"/>
        <family val="2"/>
      </rPr>
      <t xml:space="preserve">) </t>
    </r>
  </si>
  <si>
    <t>Bydel Ullern 5)</t>
  </si>
  <si>
    <t>Kriteriebefolkningen i bydelene etter alder per 1.1.2020*</t>
  </si>
  <si>
    <t>Justert befolkning i aldersgruppene 67 år og over</t>
  </si>
  <si>
    <t>* Etter korreksjon for befolkning 67 år og over i institusjon og Omsorg+. Det er 64 utenbys beboere som bydelene er betalingsansvarlig for, jf. sum Netto justering - institusjon m/ utenbys og Omsorg +</t>
  </si>
  <si>
    <t>Blant utenbys beboere på institusjon er det 16 personer som er Folkeregistrert i Oslo kommune uten registrert adresse (dvs. "Uoppgitt" Oslo), ifølge bydelenes tilbakemelding. Disse er trukket fra i linjen "Uten registrert adresse" for å unngå dobbelttelling for aldersgruppene 67+ år i linjen "Oslo i alt" i denne tabellen</t>
  </si>
  <si>
    <t>Sentrumsbefolkningen</t>
  </si>
  <si>
    <t>Del av 04 St.Hanshaugen</t>
  </si>
  <si>
    <t>Markabefolkningen</t>
  </si>
  <si>
    <t>Del av 07 Vestre Aker</t>
  </si>
  <si>
    <t>Del av 08 Nordre Aker</t>
  </si>
  <si>
    <t>Del av 10 Grorud</t>
  </si>
  <si>
    <t>Del av 12 Alna</t>
  </si>
  <si>
    <t>Del av 13 Østensjø</t>
  </si>
  <si>
    <t>Del av 15 Søndre Nordstrand</t>
  </si>
  <si>
    <t>I alt, Marka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</si>
</sst>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_ &quot;kr&quot;\ * #,##0_ ;_ &quot;kr&quot;\ * \-#,##0_ ;_ &quot;kr&quot;\ * &quot;-&quot;_ ;_ @_ "/>
    <numFmt numFmtId="165" formatCode="_ * #,##0_ ;_ * \-#,##0_ ;_ * &quot;-&quot;_ ;_ @_ "/>
    <numFmt numFmtId="166" formatCode="_ &quot;kr&quot;\ * #,##0.00_ ;_ &quot;kr&quot;\ * \-#,##0.00_ ;_ &quot;kr&quot;\ * &quot;-&quot;??_ ;_ @_ "/>
    <numFmt numFmtId="167" formatCode="_ * #,##0.00_ ;_ * \-#,##0.00_ ;_ * &quot;-&quot;??_ ;_ @_ "/>
    <numFmt numFmtId="168" formatCode="#,##0;[Red]&quot;-&quot;#,##0"/>
    <numFmt numFmtId="169" formatCode="0.0"/>
    <numFmt numFmtId="170" formatCode="0.0&quot; &quot;%"/>
    <numFmt numFmtId="171" formatCode="&quot; &quot;#,##0&quot; &quot;;&quot; (&quot;#,##0&quot;)&quot;;&quot; -&quot;00&quot; &quot;;&quot; &quot;@&quot; &quot;"/>
    <numFmt numFmtId="172" formatCode="0.00&quot; &quot;%"/>
    <numFmt numFmtId="173" formatCode="0&quot; &quot;%"/>
    <numFmt numFmtId="174" formatCode="#,##0;&quot;-&quot;#,##0"/>
    <numFmt numFmtId="175" formatCode="&quot; &quot;#,##0.00&quot; &quot;;&quot; (&quot;#,##0.00&quot;)&quot;;&quot; -&quot;00&quot; &quot;;&quot; &quot;@&quot; &quot;"/>
    <numFmt numFmtId="176" formatCode="0%"/>
    <numFmt numFmtId="177" formatCode="0.000&quot; &quot;%"/>
    <numFmt numFmtId="178" formatCode="_(* #,##0.00_);_(* \(#,##0.00\);_(* &quot;-&quot;??_);_(@_)"/>
    <numFmt numFmtId="179" formatCode="&quot; &quot;#,##0.0&quot; &quot;;&quot; (&quot;#,##0.0&quot;)&quot;;&quot; -&quot;00&quot; &quot;;&quot; &quot;@&quot; &quot;"/>
    <numFmt numFmtId="180" formatCode="#,##0_ ;[Red]\-#,##0\ "/>
    <numFmt numFmtId="181" formatCode="#,##0;[Red]#,##0"/>
    <numFmt numFmtId="182" formatCode="0.0\ %"/>
    <numFmt numFmtId="183" formatCode="_ * #,##0.0_ ;_ * \-#,##0.0_ ;_ * &quot;-&quot;??_ ;_ @_ "/>
  </numFmts>
  <fonts count="104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u/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i/>
      <sz val="10"/>
      <color rgb="FF00000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color rgb="FF000000"/>
      <name val="Arial"/>
      <family val="2"/>
    </font>
    <font>
      <sz val="8"/>
      <name val="Helv"/>
    </font>
    <font>
      <sz val="8"/>
      <color rgb="FFFF0000"/>
      <name val="Arial"/>
      <family val="2"/>
    </font>
    <font>
      <b/>
      <vertAlign val="superscript"/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sz val="10"/>
      <name val="Verdana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Verdana"/>
      <family val="2"/>
    </font>
    <font>
      <b/>
      <u/>
      <sz val="10"/>
      <color rgb="FF000000"/>
      <name val="Arial"/>
      <family val="2"/>
    </font>
    <font>
      <b/>
      <sz val="10"/>
      <name val="Calibri"/>
      <family val="2"/>
      <scheme val="minor"/>
    </font>
    <font>
      <b/>
      <sz val="8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sz val="10"/>
      <color rgb="FF0505E1"/>
      <name val="Arial"/>
      <family val="2"/>
    </font>
    <font>
      <b/>
      <sz val="10"/>
      <color rgb="FF0505E1"/>
      <name val="Arial"/>
      <family val="2"/>
    </font>
    <font>
      <b/>
      <sz val="10"/>
      <color rgb="FF0505E1"/>
      <name val="Times New Roman"/>
      <family val="1"/>
    </font>
    <font>
      <i/>
      <sz val="10"/>
      <color rgb="FF0505E1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FF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i/>
      <sz val="9"/>
      <color rgb="FFFF0000"/>
      <name val="Arial"/>
      <family val="2"/>
    </font>
    <font>
      <i/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name val="Verdana"/>
      <family val="2"/>
    </font>
    <font>
      <b/>
      <vertAlign val="superscript"/>
      <sz val="11"/>
      <color rgb="FF000000"/>
      <name val="Arial"/>
      <family val="2"/>
    </font>
    <font>
      <vertAlign val="superscript"/>
      <sz val="10"/>
      <name val="Arial"/>
      <family val="2"/>
    </font>
    <font>
      <b/>
      <sz val="8"/>
      <color rgb="FF0000FF"/>
      <name val="Arial"/>
      <family val="2"/>
    </font>
    <font>
      <sz val="10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sz val="1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357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ck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auto="1"/>
      </left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medium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medium">
        <color auto="1"/>
      </right>
      <top style="thick">
        <color rgb="FF000000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n">
        <color rgb="FF000000"/>
      </left>
      <right style="thin">
        <color rgb="FF000000"/>
      </right>
      <top style="thick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157">
    <xf numFmtId="0" fontId="0" fillId="0" borderId="0"/>
    <xf numFmtId="17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" fillId="0" borderId="0" applyNumberFormat="0" applyFont="0" applyBorder="0" applyProtection="0"/>
    <xf numFmtId="173" fontId="15" fillId="0" borderId="0" applyFont="0" applyFill="0" applyBorder="0" applyAlignment="0" applyProtection="0"/>
    <xf numFmtId="0" fontId="16" fillId="0" borderId="0" applyNumberFormat="0" applyBorder="0" applyProtection="0"/>
    <xf numFmtId="174" fontId="15" fillId="0" borderId="0" applyFont="0" applyFill="0" applyBorder="0" applyAlignment="0" applyProtection="0"/>
    <xf numFmtId="0" fontId="15" fillId="0" borderId="0"/>
    <xf numFmtId="0" fontId="14" fillId="0" borderId="0"/>
    <xf numFmtId="0" fontId="29" fillId="0" borderId="0"/>
    <xf numFmtId="0" fontId="13" fillId="0" borderId="0"/>
    <xf numFmtId="0" fontId="23" fillId="0" borderId="0"/>
    <xf numFmtId="0" fontId="12" fillId="0" borderId="0"/>
    <xf numFmtId="0" fontId="15" fillId="0" borderId="0" applyNumberFormat="0" applyFont="0" applyBorder="0" applyProtection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5" fillId="0" borderId="0"/>
    <xf numFmtId="17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6" fillId="0" borderId="0"/>
    <xf numFmtId="9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23" fillId="0" borderId="0"/>
    <xf numFmtId="9" fontId="23" fillId="0" borderId="0" applyFont="0" applyFill="0" applyBorder="0" applyAlignment="0" applyProtection="0"/>
    <xf numFmtId="0" fontId="35" fillId="0" borderId="0"/>
    <xf numFmtId="178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29" fillId="0" borderId="0"/>
    <xf numFmtId="176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29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3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23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6" fillId="0" borderId="0"/>
    <xf numFmtId="167" fontId="2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3" fillId="0" borderId="0"/>
    <xf numFmtId="9" fontId="23" fillId="0" borderId="0" applyFont="0" applyFill="0" applyBorder="0" applyAlignment="0" applyProtection="0"/>
    <xf numFmtId="0" fontId="15" fillId="0" borderId="0"/>
    <xf numFmtId="173" fontId="15" fillId="0" borderId="0" applyFont="0" applyFill="0" applyBorder="0" applyAlignment="0" applyProtection="0"/>
    <xf numFmtId="0" fontId="15" fillId="0" borderId="0" applyNumberFormat="0" applyFont="0" applyBorder="0" applyProtection="0"/>
    <xf numFmtId="0" fontId="16" fillId="0" borderId="0" applyNumberFormat="0" applyBorder="0" applyProtection="0"/>
    <xf numFmtId="175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167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9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3" fillId="0" borderId="0"/>
    <xf numFmtId="0" fontId="29" fillId="0" borderId="0"/>
    <xf numFmtId="0" fontId="2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15" fillId="0" borderId="0"/>
    <xf numFmtId="17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3" fillId="0" borderId="0"/>
    <xf numFmtId="0" fontId="29" fillId="0" borderId="0"/>
    <xf numFmtId="0" fontId="23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76" fontId="29" fillId="0" borderId="0" applyFont="0" applyFill="0" applyBorder="0" applyAlignment="0" applyProtection="0"/>
    <xf numFmtId="0" fontId="23" fillId="0" borderId="0"/>
    <xf numFmtId="0" fontId="46" fillId="0" borderId="0"/>
    <xf numFmtId="0" fontId="46" fillId="0" borderId="0"/>
    <xf numFmtId="0" fontId="2" fillId="0" borderId="0"/>
    <xf numFmtId="0" fontId="2" fillId="0" borderId="0"/>
    <xf numFmtId="0" fontId="1" fillId="0" borderId="0"/>
  </cellStyleXfs>
  <cellXfs count="22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7" fillId="0" borderId="26" xfId="0" applyFont="1" applyBorder="1" applyAlignment="1">
      <alignment horizontal="center"/>
    </xf>
    <xf numFmtId="0" fontId="17" fillId="0" borderId="27" xfId="0" applyFont="1" applyFill="1" applyBorder="1" applyAlignment="1">
      <alignment wrapText="1"/>
    </xf>
    <xf numFmtId="0" fontId="17" fillId="0" borderId="0" xfId="0" applyFont="1"/>
    <xf numFmtId="0" fontId="17" fillId="0" borderId="29" xfId="0" applyFont="1" applyBorder="1" applyAlignment="1">
      <alignment horizontal="center" wrapText="1"/>
    </xf>
    <xf numFmtId="0" fontId="17" fillId="0" borderId="26" xfId="0" applyFont="1" applyBorder="1" applyAlignment="1">
      <alignment horizontal="center" wrapText="1"/>
    </xf>
    <xf numFmtId="0" fontId="17" fillId="0" borderId="30" xfId="0" applyFont="1" applyFill="1" applyBorder="1" applyAlignment="1">
      <alignment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31" xfId="0" applyFont="1" applyBorder="1" applyAlignment="1">
      <alignment horizontal="center" wrapText="1"/>
    </xf>
    <xf numFmtId="0" fontId="17" fillId="0" borderId="27" xfId="0" applyFont="1" applyBorder="1"/>
    <xf numFmtId="170" fontId="15" fillId="0" borderId="0" xfId="2" applyNumberFormat="1"/>
    <xf numFmtId="0" fontId="17" fillId="0" borderId="30" xfId="0" applyFont="1" applyBorder="1" applyAlignment="1">
      <alignment horizontal="center" wrapText="1"/>
    </xf>
    <xf numFmtId="0" fontId="17" fillId="0" borderId="0" xfId="0" applyFont="1" applyFill="1" applyAlignment="1">
      <alignment horizontal="center" wrapText="1"/>
    </xf>
    <xf numFmtId="0" fontId="17" fillId="0" borderId="0" xfId="0" applyFont="1" applyFill="1"/>
    <xf numFmtId="0" fontId="17" fillId="0" borderId="41" xfId="0" applyFont="1" applyBorder="1" applyAlignment="1">
      <alignment horizontal="center" wrapText="1"/>
    </xf>
    <xf numFmtId="0" fontId="17" fillId="0" borderId="43" xfId="0" applyFont="1" applyBorder="1" applyAlignment="1">
      <alignment horizontal="center" wrapText="1"/>
    </xf>
    <xf numFmtId="172" fontId="17" fillId="0" borderId="0" xfId="0" applyNumberFormat="1" applyFont="1" applyAlignment="1">
      <alignment horizontal="center" wrapText="1"/>
    </xf>
    <xf numFmtId="172" fontId="17" fillId="0" borderId="28" xfId="2" applyNumberFormat="1" applyFont="1" applyBorder="1"/>
    <xf numFmtId="0" fontId="0" fillId="0" borderId="0" xfId="3" applyFont="1" applyFill="1" applyAlignment="1" applyProtection="1"/>
    <xf numFmtId="0" fontId="0" fillId="0" borderId="0" xfId="3" applyFont="1" applyFill="1" applyAlignment="1" applyProtection="1">
      <alignment horizontal="left"/>
    </xf>
    <xf numFmtId="0" fontId="0" fillId="0" borderId="11" xfId="3" applyFont="1" applyFill="1" applyBorder="1" applyAlignment="1" applyProtection="1">
      <alignment wrapText="1"/>
    </xf>
    <xf numFmtId="0" fontId="0" fillId="0" borderId="16" xfId="3" applyFont="1" applyFill="1" applyBorder="1" applyAlignment="1" applyProtection="1">
      <alignment wrapText="1"/>
    </xf>
    <xf numFmtId="0" fontId="0" fillId="0" borderId="23" xfId="3" applyFont="1" applyFill="1" applyBorder="1" applyAlignment="1" applyProtection="1">
      <alignment wrapText="1"/>
    </xf>
    <xf numFmtId="0" fontId="17" fillId="0" borderId="54" xfId="0" applyFont="1" applyFill="1" applyBorder="1" applyAlignment="1">
      <alignment horizontal="center" wrapText="1"/>
    </xf>
    <xf numFmtId="0" fontId="17" fillId="0" borderId="54" xfId="0" applyFont="1" applyBorder="1" applyAlignment="1">
      <alignment horizontal="center" wrapText="1"/>
    </xf>
    <xf numFmtId="0" fontId="17" fillId="0" borderId="61" xfId="0" applyFont="1" applyBorder="1" applyAlignment="1">
      <alignment horizontal="center" wrapText="1"/>
    </xf>
    <xf numFmtId="1" fontId="17" fillId="0" borderId="0" xfId="0" applyNumberFormat="1" applyFont="1"/>
    <xf numFmtId="0" fontId="17" fillId="0" borderId="31" xfId="0" applyFont="1" applyBorder="1" applyAlignment="1">
      <alignment horizontal="left" vertical="center"/>
    </xf>
    <xf numFmtId="0" fontId="17" fillId="0" borderId="36" xfId="0" applyFont="1" applyBorder="1" applyAlignment="1">
      <alignment horizontal="center"/>
    </xf>
    <xf numFmtId="0" fontId="23" fillId="0" borderId="39" xfId="3" applyFont="1" applyFill="1" applyBorder="1" applyAlignment="1" applyProtection="1">
      <alignment vertical="center"/>
    </xf>
    <xf numFmtId="0" fontId="23" fillId="0" borderId="29" xfId="3" applyFont="1" applyFill="1" applyBorder="1" applyAlignment="1" applyProtection="1">
      <alignment vertical="center"/>
    </xf>
    <xf numFmtId="0" fontId="20" fillId="0" borderId="0" xfId="3" applyFont="1" applyFill="1" applyAlignment="1" applyProtection="1">
      <alignment horizontal="left"/>
    </xf>
    <xf numFmtId="4" fontId="20" fillId="0" borderId="0" xfId="3" applyNumberFormat="1" applyFont="1" applyFill="1" applyAlignment="1" applyProtection="1"/>
    <xf numFmtId="173" fontId="20" fillId="0" borderId="0" xfId="4" applyFont="1"/>
    <xf numFmtId="0" fontId="24" fillId="0" borderId="0" xfId="7" applyFont="1" applyFill="1" applyAlignment="1">
      <alignment vertical="center"/>
    </xf>
    <xf numFmtId="0" fontId="25" fillId="0" borderId="0" xfId="7" applyFont="1" applyFill="1" applyAlignment="1">
      <alignment vertical="center"/>
    </xf>
    <xf numFmtId="0" fontId="20" fillId="0" borderId="0" xfId="7" applyFont="1" applyFill="1" applyAlignment="1">
      <alignment horizontal="left"/>
    </xf>
    <xf numFmtId="0" fontId="20" fillId="0" borderId="0" xfId="7" applyFont="1" applyFill="1" applyAlignment="1">
      <alignment horizontal="center"/>
    </xf>
    <xf numFmtId="0" fontId="24" fillId="0" borderId="0" xfId="7" applyFont="1" applyFill="1" applyAlignment="1">
      <alignment horizontal="center" wrapText="1"/>
    </xf>
    <xf numFmtId="0" fontId="25" fillId="0" borderId="0" xfId="7" applyFont="1" applyFill="1" applyAlignment="1">
      <alignment horizontal="center" wrapText="1"/>
    </xf>
    <xf numFmtId="0" fontId="23" fillId="0" borderId="0" xfId="7" applyFont="1" applyFill="1" applyAlignment="1">
      <alignment vertical="center"/>
    </xf>
    <xf numFmtId="0" fontId="20" fillId="0" borderId="0" xfId="7" applyFont="1" applyFill="1" applyAlignment="1">
      <alignment vertical="center"/>
    </xf>
    <xf numFmtId="0" fontId="24" fillId="0" borderId="0" xfId="0" applyFont="1" applyFill="1" applyAlignment="1">
      <alignment horizontal="left" vertical="center"/>
    </xf>
    <xf numFmtId="0" fontId="17" fillId="0" borderId="31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wrapText="1"/>
    </xf>
    <xf numFmtId="0" fontId="17" fillId="0" borderId="32" xfId="0" applyFont="1" applyFill="1" applyBorder="1" applyAlignment="1">
      <alignment horizontal="center" wrapText="1"/>
    </xf>
    <xf numFmtId="0" fontId="17" fillId="0" borderId="33" xfId="0" applyFont="1" applyFill="1" applyBorder="1" applyAlignment="1">
      <alignment horizontal="center" wrapText="1"/>
    </xf>
    <xf numFmtId="0" fontId="0" fillId="0" borderId="39" xfId="0" applyFont="1" applyFill="1" applyBorder="1" applyAlignment="1">
      <alignment wrapText="1"/>
    </xf>
    <xf numFmtId="0" fontId="0" fillId="0" borderId="0" xfId="3" applyFont="1" applyFill="1" applyBorder="1" applyAlignment="1" applyProtection="1"/>
    <xf numFmtId="0" fontId="17" fillId="0" borderId="115" xfId="3" applyFont="1" applyFill="1" applyBorder="1" applyAlignment="1" applyProtection="1">
      <alignment horizontal="center" wrapText="1"/>
    </xf>
    <xf numFmtId="0" fontId="17" fillId="0" borderId="116" xfId="3" applyFont="1" applyFill="1" applyBorder="1" applyAlignment="1" applyProtection="1">
      <alignment horizontal="center" wrapText="1"/>
    </xf>
    <xf numFmtId="0" fontId="17" fillId="0" borderId="64" xfId="3" applyFont="1" applyFill="1" applyBorder="1" applyAlignment="1" applyProtection="1">
      <alignment horizontal="center" wrapText="1"/>
    </xf>
    <xf numFmtId="0" fontId="17" fillId="0" borderId="122" xfId="3" applyFont="1" applyFill="1" applyBorder="1" applyAlignment="1" applyProtection="1">
      <alignment horizontal="center" wrapText="1"/>
    </xf>
    <xf numFmtId="0" fontId="17" fillId="0" borderId="123" xfId="3" applyFont="1" applyFill="1" applyBorder="1" applyAlignment="1" applyProtection="1">
      <alignment horizontal="center" wrapText="1"/>
    </xf>
    <xf numFmtId="0" fontId="17" fillId="0" borderId="124" xfId="3" applyFont="1" applyFill="1" applyBorder="1" applyAlignment="1" applyProtection="1">
      <alignment horizontal="center" wrapText="1"/>
    </xf>
    <xf numFmtId="0" fontId="17" fillId="0" borderId="47" xfId="0" applyFont="1" applyBorder="1" applyAlignment="1">
      <alignment horizontal="center" wrapText="1"/>
    </xf>
    <xf numFmtId="0" fontId="0" fillId="0" borderId="36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17" fillId="0" borderId="32" xfId="0" applyFont="1" applyBorder="1" applyAlignment="1">
      <alignment horizontal="center" wrapText="1"/>
    </xf>
    <xf numFmtId="0" fontId="0" fillId="2" borderId="0" xfId="0" applyFill="1"/>
    <xf numFmtId="0" fontId="24" fillId="0" borderId="2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0" fillId="0" borderId="16" xfId="0" applyFont="1" applyFill="1" applyBorder="1" applyAlignment="1">
      <alignment wrapText="1"/>
    </xf>
    <xf numFmtId="0" fontId="23" fillId="0" borderId="0" xfId="0" applyFont="1"/>
    <xf numFmtId="0" fontId="20" fillId="0" borderId="0" xfId="7" applyFont="1" applyAlignment="1">
      <alignment horizontal="left"/>
    </xf>
    <xf numFmtId="0" fontId="20" fillId="0" borderId="0" xfId="7" applyFont="1"/>
    <xf numFmtId="0" fontId="25" fillId="0" borderId="0" xfId="7" applyFont="1"/>
    <xf numFmtId="0" fontId="17" fillId="0" borderId="143" xfId="0" applyFont="1" applyBorder="1" applyAlignment="1">
      <alignment horizontal="center" wrapText="1"/>
    </xf>
    <xf numFmtId="0" fontId="17" fillId="0" borderId="144" xfId="0" applyFont="1" applyBorder="1" applyAlignment="1">
      <alignment horizontal="center" wrapText="1"/>
    </xf>
    <xf numFmtId="0" fontId="17" fillId="0" borderId="145" xfId="0" applyFont="1" applyBorder="1" applyAlignment="1">
      <alignment horizontal="center" wrapText="1"/>
    </xf>
    <xf numFmtId="0" fontId="17" fillId="0" borderId="146" xfId="0" applyFont="1" applyBorder="1" applyAlignment="1">
      <alignment horizontal="center" wrapText="1"/>
    </xf>
    <xf numFmtId="0" fontId="17" fillId="0" borderId="48" xfId="0" applyFont="1" applyBorder="1" applyAlignment="1">
      <alignment horizontal="center" wrapText="1"/>
    </xf>
    <xf numFmtId="0" fontId="17" fillId="0" borderId="147" xfId="0" applyFont="1" applyBorder="1" applyAlignment="1">
      <alignment horizontal="center" wrapText="1"/>
    </xf>
    <xf numFmtId="3" fontId="0" fillId="0" borderId="58" xfId="0" applyNumberFormat="1" applyFont="1" applyBorder="1"/>
    <xf numFmtId="3" fontId="0" fillId="0" borderId="78" xfId="0" applyNumberFormat="1" applyFont="1" applyBorder="1"/>
    <xf numFmtId="3" fontId="0" fillId="0" borderId="79" xfId="0" applyNumberFormat="1" applyFont="1" applyBorder="1"/>
    <xf numFmtId="3" fontId="0" fillId="0" borderId="109" xfId="0" applyNumberFormat="1" applyFont="1" applyBorder="1"/>
    <xf numFmtId="3" fontId="0" fillId="0" borderId="148" xfId="0" applyNumberFormat="1" applyFont="1" applyBorder="1"/>
    <xf numFmtId="3" fontId="0" fillId="0" borderId="149" xfId="0" applyNumberFormat="1" applyFont="1" applyBorder="1"/>
    <xf numFmtId="3" fontId="0" fillId="0" borderId="150" xfId="0" applyNumberFormat="1" applyFont="1" applyBorder="1"/>
    <xf numFmtId="0" fontId="17" fillId="0" borderId="15" xfId="0" applyFont="1" applyBorder="1" applyAlignment="1">
      <alignment horizontal="center"/>
    </xf>
    <xf numFmtId="0" fontId="17" fillId="0" borderId="134" xfId="0" applyFont="1" applyBorder="1"/>
    <xf numFmtId="0" fontId="0" fillId="0" borderId="152" xfId="0" applyFont="1" applyFill="1" applyBorder="1" applyAlignment="1">
      <alignment wrapText="1"/>
    </xf>
    <xf numFmtId="0" fontId="0" fillId="0" borderId="153" xfId="0" applyFont="1" applyFill="1" applyBorder="1" applyAlignment="1"/>
    <xf numFmtId="0" fontId="17" fillId="0" borderId="133" xfId="0" applyFont="1" applyBorder="1" applyAlignment="1">
      <alignment horizontal="center" wrapText="1"/>
    </xf>
    <xf numFmtId="0" fontId="17" fillId="0" borderId="134" xfId="0" applyFont="1" applyBorder="1" applyAlignment="1">
      <alignment horizontal="center" wrapText="1"/>
    </xf>
    <xf numFmtId="0" fontId="0" fillId="0" borderId="156" xfId="0" applyFont="1" applyBorder="1" applyAlignment="1">
      <alignment horizontal="center"/>
    </xf>
    <xf numFmtId="0" fontId="0" fillId="0" borderId="157" xfId="0" applyFont="1" applyBorder="1" applyAlignment="1">
      <alignment horizontal="center"/>
    </xf>
    <xf numFmtId="0" fontId="17" fillId="0" borderId="167" xfId="0" applyFont="1" applyBorder="1" applyAlignment="1">
      <alignment horizontal="center" wrapText="1"/>
    </xf>
    <xf numFmtId="0" fontId="0" fillId="0" borderId="17" xfId="0" applyFont="1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172" fontId="17" fillId="0" borderId="42" xfId="0" applyNumberFormat="1" applyFont="1" applyBorder="1" applyAlignment="1">
      <alignment horizontal="center" wrapText="1"/>
    </xf>
    <xf numFmtId="0" fontId="17" fillId="0" borderId="165" xfId="0" applyFont="1" applyBorder="1" applyAlignment="1">
      <alignment horizontal="center" wrapText="1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wrapText="1"/>
    </xf>
    <xf numFmtId="0" fontId="0" fillId="2" borderId="21" xfId="0" applyFill="1" applyBorder="1" applyAlignment="1">
      <alignment horizontal="center"/>
    </xf>
    <xf numFmtId="0" fontId="0" fillId="2" borderId="11" xfId="0" applyFill="1" applyBorder="1" applyAlignment="1">
      <alignment wrapText="1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wrapText="1"/>
    </xf>
    <xf numFmtId="0" fontId="0" fillId="2" borderId="0" xfId="0" applyFill="1" applyAlignment="1">
      <alignment horizontal="left"/>
    </xf>
    <xf numFmtId="0" fontId="0" fillId="0" borderId="28" xfId="0" applyFont="1" applyFill="1" applyBorder="1" applyAlignment="1">
      <alignment wrapText="1"/>
    </xf>
    <xf numFmtId="172" fontId="17" fillId="0" borderId="167" xfId="0" applyNumberFormat="1" applyFont="1" applyBorder="1" applyAlignment="1">
      <alignment horizontal="center" wrapText="1"/>
    </xf>
    <xf numFmtId="169" fontId="0" fillId="0" borderId="15" xfId="0" applyNumberFormat="1" applyFont="1" applyBorder="1" applyAlignment="1"/>
    <xf numFmtId="169" fontId="0" fillId="0" borderId="19" xfId="0" applyNumberFormat="1" applyFont="1" applyBorder="1" applyAlignment="1"/>
    <xf numFmtId="169" fontId="0" fillId="0" borderId="17" xfId="0" applyNumberFormat="1" applyFont="1" applyBorder="1" applyAlignment="1"/>
    <xf numFmtId="169" fontId="0" fillId="0" borderId="36" xfId="0" applyNumberFormat="1" applyFont="1" applyBorder="1" applyAlignment="1"/>
    <xf numFmtId="169" fontId="0" fillId="0" borderId="38" xfId="0" applyNumberFormat="1" applyFont="1" applyBorder="1" applyAlignment="1"/>
    <xf numFmtId="169" fontId="0" fillId="0" borderId="40" xfId="0" applyNumberFormat="1" applyFont="1" applyBorder="1" applyAlignment="1"/>
    <xf numFmtId="169" fontId="0" fillId="0" borderId="26" xfId="0" applyNumberFormat="1" applyFont="1" applyBorder="1" applyAlignment="1"/>
    <xf numFmtId="169" fontId="0" fillId="0" borderId="27" xfId="0" applyNumberFormat="1" applyFont="1" applyBorder="1" applyAlignment="1"/>
    <xf numFmtId="169" fontId="0" fillId="0" borderId="28" xfId="0" applyNumberFormat="1" applyFont="1" applyBorder="1" applyAlignment="1"/>
    <xf numFmtId="0" fontId="17" fillId="0" borderId="61" xfId="0" applyFont="1" applyFill="1" applyBorder="1" applyAlignment="1">
      <alignment horizontal="center" wrapText="1"/>
    </xf>
    <xf numFmtId="0" fontId="17" fillId="0" borderId="0" xfId="0" applyFont="1" applyAlignment="1"/>
    <xf numFmtId="0" fontId="25" fillId="0" borderId="0" xfId="0" applyFont="1" applyFill="1"/>
    <xf numFmtId="0" fontId="17" fillId="0" borderId="0" xfId="0" applyFont="1" applyFill="1" applyAlignment="1">
      <alignment horizontal="left" vertical="center"/>
    </xf>
    <xf numFmtId="0" fontId="17" fillId="0" borderId="21" xfId="0" applyFont="1" applyFill="1" applyBorder="1" applyAlignment="1">
      <alignment horizontal="center"/>
    </xf>
    <xf numFmtId="0" fontId="0" fillId="0" borderId="15" xfId="0" applyFont="1" applyFill="1" applyBorder="1"/>
    <xf numFmtId="0" fontId="0" fillId="0" borderId="17" xfId="0" applyFont="1" applyFill="1" applyBorder="1"/>
    <xf numFmtId="0" fontId="0" fillId="0" borderId="16" xfId="0" applyFont="1" applyFill="1" applyBorder="1"/>
    <xf numFmtId="0" fontId="0" fillId="0" borderId="45" xfId="0" applyFont="1" applyFill="1" applyBorder="1"/>
    <xf numFmtId="0" fontId="0" fillId="0" borderId="36" xfId="0" applyFont="1" applyFill="1" applyBorder="1"/>
    <xf numFmtId="0" fontId="0" fillId="0" borderId="40" xfId="0" applyFont="1" applyFill="1" applyBorder="1"/>
    <xf numFmtId="0" fontId="0" fillId="0" borderId="39" xfId="0" applyFont="1" applyFill="1" applyBorder="1"/>
    <xf numFmtId="0" fontId="0" fillId="0" borderId="46" xfId="0" applyFont="1" applyFill="1" applyBorder="1"/>
    <xf numFmtId="0" fontId="17" fillId="0" borderId="15" xfId="0" applyFont="1" applyFill="1" applyBorder="1" applyAlignment="1">
      <alignment horizontal="center"/>
    </xf>
    <xf numFmtId="0" fontId="17" fillId="0" borderId="36" xfId="0" applyFont="1" applyFill="1" applyBorder="1" applyAlignment="1">
      <alignment horizontal="center"/>
    </xf>
    <xf numFmtId="0" fontId="17" fillId="0" borderId="26" xfId="0" applyFont="1" applyFill="1" applyBorder="1" applyAlignment="1">
      <alignment horizontal="center"/>
    </xf>
    <xf numFmtId="0" fontId="0" fillId="0" borderId="26" xfId="0" applyFont="1" applyFill="1" applyBorder="1"/>
    <xf numFmtId="0" fontId="0" fillId="0" borderId="30" xfId="0" applyFont="1" applyFill="1" applyBorder="1"/>
    <xf numFmtId="0" fontId="17" fillId="0" borderId="42" xfId="0" applyFont="1" applyFill="1" applyBorder="1" applyAlignment="1">
      <alignment horizontal="center" wrapText="1"/>
    </xf>
    <xf numFmtId="0" fontId="0" fillId="0" borderId="19" xfId="0" applyFont="1" applyFill="1" applyBorder="1"/>
    <xf numFmtId="0" fontId="17" fillId="0" borderId="22" xfId="0" applyFont="1" applyFill="1" applyBorder="1" applyAlignment="1">
      <alignment horizontal="center" wrapText="1"/>
    </xf>
    <xf numFmtId="0" fontId="17" fillId="0" borderId="25" xfId="0" applyFont="1" applyFill="1" applyBorder="1" applyAlignment="1">
      <alignment horizontal="center" wrapText="1"/>
    </xf>
    <xf numFmtId="0" fontId="17" fillId="0" borderId="24" xfId="0" applyFont="1" applyFill="1" applyBorder="1" applyAlignment="1">
      <alignment horizontal="center" wrapText="1"/>
    </xf>
    <xf numFmtId="0" fontId="0" fillId="0" borderId="96" xfId="0" applyFont="1" applyFill="1" applyBorder="1" applyAlignment="1">
      <alignment wrapText="1"/>
    </xf>
    <xf numFmtId="3" fontId="0" fillId="0" borderId="21" xfId="0" applyNumberFormat="1" applyFont="1" applyBorder="1"/>
    <xf numFmtId="3" fontId="0" fillId="0" borderId="10" xfId="0" applyNumberFormat="1" applyFont="1" applyBorder="1"/>
    <xf numFmtId="0" fontId="0" fillId="0" borderId="0" xfId="0" applyFont="1" applyAlignment="1">
      <alignment horizontal="left" vertical="center"/>
    </xf>
    <xf numFmtId="0" fontId="0" fillId="0" borderId="13" xfId="0" applyFont="1" applyBorder="1"/>
    <xf numFmtId="0" fontId="0" fillId="0" borderId="21" xfId="0" applyFont="1" applyFill="1" applyBorder="1"/>
    <xf numFmtId="0" fontId="0" fillId="0" borderId="11" xfId="0" applyFont="1" applyFill="1" applyBorder="1"/>
    <xf numFmtId="0" fontId="0" fillId="0" borderId="8" xfId="0" applyFont="1" applyFill="1" applyBorder="1"/>
    <xf numFmtId="0" fontId="0" fillId="0" borderId="55" xfId="0" applyFont="1" applyFill="1" applyBorder="1"/>
    <xf numFmtId="0" fontId="17" fillId="0" borderId="21" xfId="0" applyFont="1" applyBorder="1" applyAlignment="1">
      <alignment horizontal="center"/>
    </xf>
    <xf numFmtId="3" fontId="0" fillId="0" borderId="11" xfId="0" applyNumberFormat="1" applyFont="1" applyBorder="1"/>
    <xf numFmtId="0" fontId="23" fillId="0" borderId="11" xfId="3" applyFont="1" applyFill="1" applyBorder="1" applyAlignment="1" applyProtection="1">
      <alignment vertical="center"/>
    </xf>
    <xf numFmtId="0" fontId="17" fillId="0" borderId="103" xfId="0" applyFont="1" applyBorder="1" applyAlignment="1">
      <alignment horizontal="center"/>
    </xf>
    <xf numFmtId="0" fontId="17" fillId="0" borderId="104" xfId="0" applyFont="1" applyBorder="1" applyAlignment="1">
      <alignment horizontal="center"/>
    </xf>
    <xf numFmtId="0" fontId="23" fillId="0" borderId="100" xfId="3" applyFont="1" applyFill="1" applyBorder="1" applyAlignment="1" applyProtection="1">
      <alignment vertical="center"/>
    </xf>
    <xf numFmtId="169" fontId="0" fillId="0" borderId="21" xfId="0" applyNumberFormat="1" applyFont="1" applyBorder="1" applyAlignment="1"/>
    <xf numFmtId="169" fontId="0" fillId="0" borderId="10" xfId="0" applyNumberFormat="1" applyFont="1" applyBorder="1" applyAlignment="1"/>
    <xf numFmtId="169" fontId="0" fillId="0" borderId="8" xfId="0" applyNumberFormat="1" applyFont="1" applyBorder="1" applyAlignment="1"/>
    <xf numFmtId="0" fontId="0" fillId="0" borderId="8" xfId="0" applyFont="1" applyFill="1" applyBorder="1" applyAlignment="1">
      <alignment wrapText="1"/>
    </xf>
    <xf numFmtId="169" fontId="0" fillId="0" borderId="74" xfId="0" applyNumberFormat="1" applyFont="1" applyBorder="1" applyAlignment="1"/>
    <xf numFmtId="0" fontId="0" fillId="0" borderId="100" xfId="0" applyFont="1" applyFill="1" applyBorder="1" applyAlignment="1">
      <alignment wrapText="1"/>
    </xf>
    <xf numFmtId="169" fontId="0" fillId="0" borderId="173" xfId="0" applyNumberFormat="1" applyFont="1" applyBorder="1" applyAlignment="1"/>
    <xf numFmtId="169" fontId="0" fillId="0" borderId="105" xfId="0" applyNumberFormat="1" applyFont="1" applyBorder="1" applyAlignment="1"/>
    <xf numFmtId="169" fontId="0" fillId="0" borderId="180" xfId="0" applyNumberFormat="1" applyFont="1" applyBorder="1" applyAlignment="1"/>
    <xf numFmtId="169" fontId="0" fillId="0" borderId="72" xfId="0" applyNumberFormat="1" applyFont="1" applyBorder="1" applyAlignment="1"/>
    <xf numFmtId="0" fontId="0" fillId="0" borderId="65" xfId="0" applyFont="1" applyBorder="1" applyAlignment="1">
      <alignment horizontal="center"/>
    </xf>
    <xf numFmtId="0" fontId="0" fillId="0" borderId="0" xfId="0"/>
    <xf numFmtId="1" fontId="23" fillId="0" borderId="0" xfId="3" applyNumberFormat="1" applyFont="1" applyFill="1" applyBorder="1" applyAlignment="1" applyProtection="1">
      <alignment vertical="center"/>
    </xf>
    <xf numFmtId="0" fontId="17" fillId="0" borderId="142" xfId="0" applyFont="1" applyBorder="1" applyAlignment="1">
      <alignment horizontal="center" wrapText="1"/>
    </xf>
    <xf numFmtId="0" fontId="17" fillId="0" borderId="171" xfId="0" applyFont="1" applyBorder="1" applyAlignment="1">
      <alignment horizontal="center" wrapText="1"/>
    </xf>
    <xf numFmtId="0" fontId="17" fillId="0" borderId="122" xfId="0" applyFont="1" applyBorder="1" applyAlignment="1">
      <alignment horizontal="center" wrapText="1"/>
    </xf>
    <xf numFmtId="0" fontId="17" fillId="0" borderId="132" xfId="3" applyFont="1" applyFill="1" applyBorder="1" applyAlignment="1" applyProtection="1">
      <alignment horizontal="center" wrapText="1"/>
    </xf>
    <xf numFmtId="0" fontId="17" fillId="0" borderId="143" xfId="3" applyFont="1" applyFill="1" applyBorder="1" applyAlignment="1" applyProtection="1">
      <alignment horizontal="center" wrapText="1"/>
    </xf>
    <xf numFmtId="0" fontId="0" fillId="0" borderId="95" xfId="3" applyFont="1" applyFill="1" applyBorder="1" applyAlignment="1" applyProtection="1">
      <alignment horizontal="center"/>
    </xf>
    <xf numFmtId="0" fontId="0" fillId="0" borderId="103" xfId="3" applyFont="1" applyFill="1" applyBorder="1" applyAlignment="1" applyProtection="1">
      <alignment horizontal="center"/>
    </xf>
    <xf numFmtId="0" fontId="0" fillId="0" borderId="185" xfId="3" applyFont="1" applyFill="1" applyBorder="1" applyAlignment="1" applyProtection="1">
      <alignment horizontal="center"/>
    </xf>
    <xf numFmtId="0" fontId="17" fillId="0" borderId="142" xfId="0" applyFont="1" applyFill="1" applyBorder="1" applyAlignment="1">
      <alignment horizontal="left" vertical="center"/>
    </xf>
    <xf numFmtId="0" fontId="17" fillId="0" borderId="172" xfId="0" applyFont="1" applyFill="1" applyBorder="1" applyAlignment="1">
      <alignment horizontal="center" wrapText="1"/>
    </xf>
    <xf numFmtId="0" fontId="17" fillId="0" borderId="194" xfId="0" applyFont="1" applyFill="1" applyBorder="1" applyAlignment="1">
      <alignment horizontal="center" wrapText="1"/>
    </xf>
    <xf numFmtId="0" fontId="17" fillId="0" borderId="195" xfId="0" applyFont="1" applyFill="1" applyBorder="1" applyAlignment="1">
      <alignment horizontal="center" wrapText="1"/>
    </xf>
    <xf numFmtId="3" fontId="0" fillId="0" borderId="206" xfId="0" applyNumberFormat="1" applyFont="1" applyBorder="1"/>
    <xf numFmtId="3" fontId="0" fillId="0" borderId="207" xfId="0" applyNumberFormat="1" applyFont="1" applyBorder="1"/>
    <xf numFmtId="3" fontId="0" fillId="0" borderId="208" xfId="0" applyNumberFormat="1" applyFont="1" applyBorder="1"/>
    <xf numFmtId="0" fontId="0" fillId="0" borderId="62" xfId="0" applyFont="1" applyBorder="1"/>
    <xf numFmtId="0" fontId="0" fillId="0" borderId="71" xfId="0" applyFont="1" applyBorder="1"/>
    <xf numFmtId="0" fontId="0" fillId="0" borderId="182" xfId="0" applyFont="1" applyBorder="1" applyAlignment="1">
      <alignment horizontal="center"/>
    </xf>
    <xf numFmtId="0" fontId="0" fillId="0" borderId="137" xfId="0" applyFont="1" applyBorder="1"/>
    <xf numFmtId="0" fontId="0" fillId="0" borderId="67" xfId="0" applyFont="1" applyBorder="1"/>
    <xf numFmtId="0" fontId="17" fillId="0" borderId="68" xfId="0" applyFont="1" applyBorder="1" applyAlignment="1">
      <alignment horizontal="center"/>
    </xf>
    <xf numFmtId="0" fontId="17" fillId="0" borderId="70" xfId="0" applyFont="1" applyBorder="1" applyAlignment="1">
      <alignment horizontal="center"/>
    </xf>
    <xf numFmtId="0" fontId="0" fillId="0" borderId="65" xfId="0" applyFont="1" applyBorder="1"/>
    <xf numFmtId="0" fontId="0" fillId="0" borderId="68" xfId="0" applyFont="1" applyBorder="1"/>
    <xf numFmtId="0" fontId="0" fillId="0" borderId="70" xfId="0" applyFont="1" applyBorder="1"/>
    <xf numFmtId="0" fontId="0" fillId="0" borderId="28" xfId="0" applyFont="1" applyFill="1" applyBorder="1"/>
    <xf numFmtId="0" fontId="0" fillId="0" borderId="1" xfId="0" applyFont="1" applyFill="1" applyBorder="1"/>
    <xf numFmtId="0" fontId="17" fillId="0" borderId="103" xfId="0" applyFont="1" applyFill="1" applyBorder="1" applyAlignment="1">
      <alignment horizontal="center"/>
    </xf>
    <xf numFmtId="0" fontId="0" fillId="0" borderId="197" xfId="0" applyFont="1" applyFill="1" applyBorder="1"/>
    <xf numFmtId="0" fontId="17" fillId="0" borderId="97" xfId="0" applyFont="1" applyFill="1" applyBorder="1" applyAlignment="1">
      <alignment horizontal="center"/>
    </xf>
    <xf numFmtId="0" fontId="0" fillId="0" borderId="173" xfId="0" applyFont="1" applyFill="1" applyBorder="1"/>
    <xf numFmtId="0" fontId="0" fillId="0" borderId="100" xfId="0" applyFont="1" applyFill="1" applyBorder="1"/>
    <xf numFmtId="0" fontId="0" fillId="0" borderId="216" xfId="0" applyFont="1" applyFill="1" applyBorder="1"/>
    <xf numFmtId="0" fontId="0" fillId="0" borderId="217" xfId="0" applyFont="1" applyFill="1" applyBorder="1"/>
    <xf numFmtId="0" fontId="0" fillId="0" borderId="95" xfId="0" applyFont="1" applyBorder="1" applyAlignment="1">
      <alignment horizontal="center"/>
    </xf>
    <xf numFmtId="0" fontId="0" fillId="0" borderId="11" xfId="0" applyFont="1" applyFill="1" applyBorder="1" applyAlignment="1"/>
    <xf numFmtId="169" fontId="0" fillId="0" borderId="96" xfId="0" applyNumberFormat="1" applyFont="1" applyBorder="1" applyAlignment="1"/>
    <xf numFmtId="0" fontId="0" fillId="0" borderId="222" xfId="0" applyFont="1" applyBorder="1" applyAlignment="1">
      <alignment horizontal="center"/>
    </xf>
    <xf numFmtId="0" fontId="0" fillId="0" borderId="176" xfId="0" applyFont="1" applyBorder="1" applyAlignment="1">
      <alignment horizontal="center"/>
    </xf>
    <xf numFmtId="0" fontId="0" fillId="0" borderId="223" xfId="0" applyFont="1" applyFill="1" applyBorder="1" applyAlignment="1">
      <alignment wrapText="1"/>
    </xf>
    <xf numFmtId="3" fontId="0" fillId="0" borderId="140" xfId="0" applyNumberFormat="1" applyFont="1" applyBorder="1"/>
    <xf numFmtId="3" fontId="0" fillId="0" borderId="224" xfId="0" applyNumberFormat="1" applyFont="1" applyBorder="1"/>
    <xf numFmtId="3" fontId="0" fillId="0" borderId="225" xfId="0" applyNumberFormat="1" applyFont="1" applyBorder="1"/>
    <xf numFmtId="3" fontId="0" fillId="0" borderId="226" xfId="0" applyNumberFormat="1" applyFont="1" applyBorder="1"/>
    <xf numFmtId="3" fontId="0" fillId="0" borderId="118" xfId="0" applyNumberFormat="1" applyFont="1" applyBorder="1"/>
    <xf numFmtId="0" fontId="0" fillId="0" borderId="108" xfId="0" applyFont="1" applyFill="1" applyBorder="1" applyAlignment="1">
      <alignment wrapText="1"/>
    </xf>
    <xf numFmtId="0" fontId="0" fillId="0" borderId="106" xfId="0" applyFont="1" applyFill="1" applyBorder="1" applyAlignment="1">
      <alignment wrapText="1"/>
    </xf>
    <xf numFmtId="0" fontId="23" fillId="0" borderId="107" xfId="3" applyFont="1" applyFill="1" applyBorder="1" applyAlignment="1" applyProtection="1">
      <alignment vertical="center" wrapText="1"/>
    </xf>
    <xf numFmtId="0" fontId="23" fillId="0" borderId="120" xfId="3" applyFont="1" applyFill="1" applyBorder="1" applyAlignment="1" applyProtection="1">
      <alignment vertical="center"/>
    </xf>
    <xf numFmtId="0" fontId="0" fillId="0" borderId="182" xfId="0" applyFont="1" applyBorder="1"/>
    <xf numFmtId="0" fontId="17" fillId="0" borderId="60" xfId="0" applyFont="1" applyBorder="1" applyAlignment="1">
      <alignment horizontal="center" wrapText="1"/>
    </xf>
    <xf numFmtId="0" fontId="0" fillId="0" borderId="120" xfId="0" applyFont="1" applyFill="1" applyBorder="1" applyAlignment="1">
      <alignment wrapText="1"/>
    </xf>
    <xf numFmtId="3" fontId="0" fillId="0" borderId="72" xfId="0" applyNumberFormat="1" applyFont="1" applyBorder="1"/>
    <xf numFmtId="1" fontId="0" fillId="0" borderId="120" xfId="0" applyNumberFormat="1" applyFont="1" applyBorder="1"/>
    <xf numFmtId="1" fontId="0" fillId="0" borderId="70" xfId="0" applyNumberFormat="1" applyFont="1" applyBorder="1"/>
    <xf numFmtId="0" fontId="17" fillId="0" borderId="70" xfId="3" applyFont="1" applyFill="1" applyBorder="1" applyAlignment="1" applyProtection="1">
      <alignment horizontal="center"/>
    </xf>
    <xf numFmtId="0" fontId="17" fillId="0" borderId="134" xfId="0" applyFont="1" applyBorder="1" applyAlignment="1">
      <alignment horizontal="center"/>
    </xf>
    <xf numFmtId="0" fontId="0" fillId="0" borderId="91" xfId="0" applyFont="1" applyBorder="1" applyAlignment="1">
      <alignment horizontal="center"/>
    </xf>
    <xf numFmtId="0" fontId="0" fillId="0" borderId="88" xfId="0" applyFont="1" applyFill="1" applyBorder="1" applyAlignment="1">
      <alignment wrapText="1"/>
    </xf>
    <xf numFmtId="0" fontId="0" fillId="0" borderId="91" xfId="0" applyFont="1" applyBorder="1"/>
    <xf numFmtId="0" fontId="0" fillId="0" borderId="92" xfId="0" applyFont="1" applyBorder="1"/>
    <xf numFmtId="0" fontId="0" fillId="0" borderId="95" xfId="0" applyFont="1" applyFill="1" applyBorder="1" applyAlignment="1">
      <alignment horizontal="center"/>
    </xf>
    <xf numFmtId="0" fontId="0" fillId="0" borderId="196" xfId="0" applyFont="1" applyFill="1" applyBorder="1"/>
    <xf numFmtId="0" fontId="0" fillId="0" borderId="62" xfId="0" applyFont="1" applyFill="1" applyBorder="1" applyAlignment="1">
      <alignment wrapText="1"/>
    </xf>
    <xf numFmtId="0" fontId="0" fillId="0" borderId="68" xfId="0" applyFont="1" applyFill="1" applyBorder="1" applyAlignment="1">
      <alignment horizontal="center"/>
    </xf>
    <xf numFmtId="0" fontId="0" fillId="0" borderId="70" xfId="0" applyFont="1" applyFill="1" applyBorder="1" applyAlignment="1">
      <alignment horizontal="center"/>
    </xf>
    <xf numFmtId="0" fontId="0" fillId="0" borderId="71" xfId="0" applyFont="1" applyFill="1" applyBorder="1" applyAlignment="1">
      <alignment wrapText="1"/>
    </xf>
    <xf numFmtId="0" fontId="0" fillId="0" borderId="72" xfId="0" applyFont="1" applyFill="1" applyBorder="1"/>
    <xf numFmtId="1" fontId="0" fillId="0" borderId="62" xfId="0" applyNumberFormat="1" applyFont="1" applyFill="1" applyBorder="1"/>
    <xf numFmtId="1" fontId="0" fillId="0" borderId="69" xfId="0" applyNumberFormat="1" applyFont="1" applyFill="1" applyBorder="1"/>
    <xf numFmtId="1" fontId="0" fillId="0" borderId="71" xfId="0" applyNumberFormat="1" applyFont="1" applyFill="1" applyBorder="1"/>
    <xf numFmtId="1" fontId="0" fillId="0" borderId="72" xfId="0" applyNumberFormat="1" applyFont="1" applyFill="1" applyBorder="1"/>
    <xf numFmtId="0" fontId="0" fillId="0" borderId="0" xfId="0" applyFont="1" applyAlignment="1"/>
    <xf numFmtId="0" fontId="17" fillId="9" borderId="0" xfId="0" applyFont="1" applyFill="1" applyAlignment="1"/>
    <xf numFmtId="0" fontId="0" fillId="9" borderId="0" xfId="0" applyFill="1"/>
    <xf numFmtId="3" fontId="0" fillId="0" borderId="67" xfId="0" applyNumberFormat="1" applyFont="1" applyBorder="1"/>
    <xf numFmtId="3" fontId="0" fillId="0" borderId="69" xfId="0" applyNumberFormat="1" applyFont="1" applyBorder="1"/>
    <xf numFmtId="0" fontId="17" fillId="2" borderId="0" xfId="0" applyFont="1" applyFill="1" applyAlignment="1">
      <alignment horizontal="left" wrapText="1"/>
    </xf>
    <xf numFmtId="0" fontId="17" fillId="2" borderId="31" xfId="0" applyFont="1" applyFill="1" applyBorder="1" applyAlignment="1">
      <alignment horizontal="left" vertical="center"/>
    </xf>
    <xf numFmtId="0" fontId="17" fillId="2" borderId="59" xfId="0" applyFont="1" applyFill="1" applyBorder="1" applyAlignment="1">
      <alignment horizontal="center" wrapText="1"/>
    </xf>
    <xf numFmtId="0" fontId="17" fillId="2" borderId="47" xfId="0" applyFont="1" applyFill="1" applyBorder="1" applyAlignment="1">
      <alignment horizontal="center" wrapText="1"/>
    </xf>
    <xf numFmtId="0" fontId="17" fillId="2" borderId="29" xfId="0" applyFont="1" applyFill="1" applyBorder="1" applyAlignment="1">
      <alignment horizontal="center" wrapText="1"/>
    </xf>
    <xf numFmtId="0" fontId="17" fillId="2" borderId="173" xfId="0" applyFont="1" applyFill="1" applyBorder="1" applyAlignment="1">
      <alignment horizontal="center" wrapText="1"/>
    </xf>
    <xf numFmtId="0" fontId="17" fillId="2" borderId="105" xfId="0" applyFont="1" applyFill="1" applyBorder="1" applyAlignment="1">
      <alignment horizontal="center" wrapText="1"/>
    </xf>
    <xf numFmtId="0" fontId="17" fillId="2" borderId="100" xfId="0" applyFont="1" applyFill="1" applyBorder="1" applyAlignment="1">
      <alignment horizontal="center" wrapText="1"/>
    </xf>
    <xf numFmtId="0" fontId="17" fillId="2" borderId="216" xfId="0" applyFont="1" applyFill="1" applyBorder="1" applyAlignment="1">
      <alignment horizontal="center" wrapText="1"/>
    </xf>
    <xf numFmtId="0" fontId="31" fillId="0" borderId="0" xfId="0" applyFont="1" applyAlignment="1">
      <alignment horizontal="left"/>
    </xf>
    <xf numFmtId="177" fontId="15" fillId="0" borderId="0" xfId="2" applyNumberFormat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wrapText="1"/>
    </xf>
    <xf numFmtId="0" fontId="17" fillId="2" borderId="6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0" fillId="2" borderId="16" xfId="0" applyFont="1" applyFill="1" applyBorder="1" applyAlignment="1">
      <alignment wrapText="1"/>
    </xf>
    <xf numFmtId="1" fontId="0" fillId="2" borderId="15" xfId="0" applyNumberFormat="1" applyFont="1" applyFill="1" applyBorder="1"/>
    <xf numFmtId="1" fontId="0" fillId="2" borderId="19" xfId="0" applyNumberFormat="1" applyFont="1" applyFill="1" applyBorder="1"/>
    <xf numFmtId="1" fontId="0" fillId="2" borderId="16" xfId="0" applyNumberFormat="1" applyFont="1" applyFill="1" applyBorder="1"/>
    <xf numFmtId="1" fontId="0" fillId="2" borderId="17" xfId="0" applyNumberFormat="1" applyFont="1" applyFill="1" applyBorder="1"/>
    <xf numFmtId="0" fontId="17" fillId="2" borderId="36" xfId="0" applyFont="1" applyFill="1" applyBorder="1" applyAlignment="1">
      <alignment horizontal="center"/>
    </xf>
    <xf numFmtId="0" fontId="0" fillId="2" borderId="39" xfId="0" applyFont="1" applyFill="1" applyBorder="1" applyAlignment="1">
      <alignment wrapText="1"/>
    </xf>
    <xf numFmtId="1" fontId="0" fillId="2" borderId="36" xfId="0" applyNumberFormat="1" applyFont="1" applyFill="1" applyBorder="1"/>
    <xf numFmtId="1" fontId="0" fillId="2" borderId="38" xfId="0" applyNumberFormat="1" applyFont="1" applyFill="1" applyBorder="1"/>
    <xf numFmtId="1" fontId="0" fillId="2" borderId="39" xfId="0" applyNumberFormat="1" applyFont="1" applyFill="1" applyBorder="1"/>
    <xf numFmtId="1" fontId="0" fillId="2" borderId="40" xfId="0" applyNumberFormat="1" applyFont="1" applyFill="1" applyBorder="1"/>
    <xf numFmtId="0" fontId="0" fillId="2" borderId="0" xfId="0" applyFill="1" applyAlignment="1">
      <alignment horizontal="center"/>
    </xf>
    <xf numFmtId="1" fontId="0" fillId="0" borderId="19" xfId="0" applyNumberFormat="1" applyFont="1" applyBorder="1"/>
    <xf numFmtId="1" fontId="0" fillId="0" borderId="16" xfId="0" applyNumberFormat="1" applyFont="1" applyBorder="1"/>
    <xf numFmtId="1" fontId="0" fillId="0" borderId="17" xfId="0" applyNumberFormat="1" applyFont="1" applyBorder="1"/>
    <xf numFmtId="177" fontId="17" fillId="0" borderId="0" xfId="0" applyNumberFormat="1" applyFont="1" applyAlignment="1">
      <alignment horizontal="center"/>
    </xf>
    <xf numFmtId="1" fontId="0" fillId="0" borderId="38" xfId="0" applyNumberFormat="1" applyFont="1" applyBorder="1"/>
    <xf numFmtId="1" fontId="0" fillId="0" borderId="39" xfId="0" applyNumberFormat="1" applyFont="1" applyBorder="1"/>
    <xf numFmtId="1" fontId="0" fillId="0" borderId="40" xfId="0" applyNumberFormat="1" applyFont="1" applyBorder="1" applyAlignment="1">
      <alignment horizontal="center"/>
    </xf>
    <xf numFmtId="0" fontId="17" fillId="2" borderId="7" xfId="0" applyFont="1" applyFill="1" applyBorder="1" applyAlignment="1">
      <alignment wrapText="1"/>
    </xf>
    <xf numFmtId="177" fontId="17" fillId="0" borderId="0" xfId="2" applyNumberFormat="1" applyFont="1" applyAlignment="1">
      <alignment horizontal="center"/>
    </xf>
    <xf numFmtId="170" fontId="17" fillId="0" borderId="0" xfId="2" applyNumberFormat="1" applyFont="1"/>
    <xf numFmtId="0" fontId="0" fillId="0" borderId="69" xfId="0" applyFont="1" applyBorder="1"/>
    <xf numFmtId="0" fontId="17" fillId="0" borderId="24" xfId="0" applyFont="1" applyBorder="1" applyAlignment="1">
      <alignment horizontal="center" wrapText="1"/>
    </xf>
    <xf numFmtId="0" fontId="0" fillId="0" borderId="72" xfId="0" applyFont="1" applyBorder="1" applyAlignment="1"/>
    <xf numFmtId="0" fontId="35" fillId="0" borderId="0" xfId="0" applyFont="1" applyBorder="1" applyAlignment="1" applyProtection="1">
      <alignment horizontal="right"/>
    </xf>
    <xf numFmtId="1" fontId="17" fillId="2" borderId="21" xfId="0" applyNumberFormat="1" applyFont="1" applyFill="1" applyBorder="1"/>
    <xf numFmtId="1" fontId="17" fillId="2" borderId="10" xfId="0" applyNumberFormat="1" applyFont="1" applyFill="1" applyBorder="1"/>
    <xf numFmtId="1" fontId="17" fillId="2" borderId="11" xfId="0" applyNumberFormat="1" applyFont="1" applyFill="1" applyBorder="1"/>
    <xf numFmtId="1" fontId="17" fillId="2" borderId="8" xfId="0" applyNumberFormat="1" applyFont="1" applyFill="1" applyBorder="1"/>
    <xf numFmtId="1" fontId="0" fillId="2" borderId="93" xfId="0" applyNumberFormat="1" applyFont="1" applyFill="1" applyBorder="1"/>
    <xf numFmtId="1" fontId="0" fillId="2" borderId="94" xfId="0" applyNumberFormat="1" applyFont="1" applyFill="1" applyBorder="1"/>
    <xf numFmtId="1" fontId="0" fillId="2" borderId="73" xfId="0" applyNumberFormat="1" applyFont="1" applyFill="1" applyBorder="1"/>
    <xf numFmtId="1" fontId="0" fillId="2" borderId="103" xfId="0" applyNumberFormat="1" applyFont="1" applyFill="1" applyBorder="1"/>
    <xf numFmtId="1" fontId="0" fillId="2" borderId="74" xfId="0" applyNumberFormat="1" applyFont="1" applyFill="1" applyBorder="1"/>
    <xf numFmtId="1" fontId="0" fillId="2" borderId="104" xfId="0" applyNumberFormat="1" applyFont="1" applyFill="1" applyBorder="1"/>
    <xf numFmtId="1" fontId="0" fillId="2" borderId="105" xfId="0" applyNumberFormat="1" applyFont="1" applyFill="1" applyBorder="1"/>
    <xf numFmtId="1" fontId="0" fillId="2" borderId="180" xfId="0" applyNumberFormat="1" applyFont="1" applyFill="1" applyBorder="1"/>
    <xf numFmtId="1" fontId="0" fillId="0" borderId="65" xfId="0" applyNumberFormat="1" applyFont="1" applyFill="1" applyBorder="1"/>
    <xf numFmtId="1" fontId="0" fillId="0" borderId="67" xfId="0" applyNumberFormat="1" applyFont="1" applyFill="1" applyBorder="1"/>
    <xf numFmtId="1" fontId="0" fillId="0" borderId="68" xfId="0" applyNumberFormat="1" applyFont="1" applyFill="1" applyBorder="1"/>
    <xf numFmtId="1" fontId="0" fillId="0" borderId="70" xfId="0" applyNumberFormat="1" applyFont="1" applyFill="1" applyBorder="1"/>
    <xf numFmtId="1" fontId="0" fillId="0" borderId="66" xfId="0" applyNumberFormat="1" applyFont="1" applyFill="1" applyBorder="1"/>
    <xf numFmtId="0" fontId="0" fillId="0" borderId="255" xfId="0" applyFont="1" applyBorder="1" applyAlignment="1">
      <alignment horizontal="center"/>
    </xf>
    <xf numFmtId="3" fontId="0" fillId="0" borderId="218" xfId="0" applyNumberFormat="1" applyFont="1" applyBorder="1"/>
    <xf numFmtId="0" fontId="0" fillId="0" borderId="107" xfId="0" applyFont="1" applyFill="1" applyBorder="1" applyAlignment="1">
      <alignment wrapText="1"/>
    </xf>
    <xf numFmtId="170" fontId="15" fillId="2" borderId="0" xfId="2" applyNumberFormat="1" applyFill="1"/>
    <xf numFmtId="177" fontId="15" fillId="2" borderId="0" xfId="2" applyNumberFormat="1" applyFill="1" applyAlignment="1">
      <alignment horizontal="center"/>
    </xf>
    <xf numFmtId="0" fontId="0" fillId="2" borderId="0" xfId="0" applyFill="1"/>
    <xf numFmtId="0" fontId="17" fillId="2" borderId="0" xfId="0" applyFont="1" applyFill="1"/>
    <xf numFmtId="0" fontId="24" fillId="0" borderId="0" xfId="7" applyFont="1" applyAlignment="1">
      <alignment horizontal="left" vertical="center"/>
    </xf>
    <xf numFmtId="0" fontId="23" fillId="0" borderId="0" xfId="7" applyFont="1"/>
    <xf numFmtId="0" fontId="23" fillId="0" borderId="11" xfId="7" applyFont="1" applyFill="1" applyBorder="1" applyAlignment="1">
      <alignment wrapText="1"/>
    </xf>
    <xf numFmtId="0" fontId="23" fillId="0" borderId="16" xfId="7" applyFont="1" applyFill="1" applyBorder="1" applyAlignment="1">
      <alignment wrapText="1"/>
    </xf>
    <xf numFmtId="0" fontId="23" fillId="0" borderId="23" xfId="7" applyFont="1" applyFill="1" applyBorder="1" applyAlignment="1">
      <alignment wrapText="1"/>
    </xf>
    <xf numFmtId="0" fontId="24" fillId="0" borderId="189" xfId="7" applyFont="1" applyBorder="1" applyAlignment="1">
      <alignment horizontal="center" wrapText="1"/>
    </xf>
    <xf numFmtId="0" fontId="23" fillId="0" borderId="95" xfId="7" applyFont="1" applyFill="1" applyBorder="1" applyAlignment="1">
      <alignment horizontal="center"/>
    </xf>
    <xf numFmtId="0" fontId="23" fillId="0" borderId="103" xfId="7" applyFont="1" applyFill="1" applyBorder="1" applyAlignment="1">
      <alignment horizontal="center"/>
    </xf>
    <xf numFmtId="0" fontId="23" fillId="0" borderId="185" xfId="7" applyFont="1" applyFill="1" applyBorder="1" applyAlignment="1">
      <alignment horizontal="center"/>
    </xf>
    <xf numFmtId="0" fontId="23" fillId="0" borderId="16" xfId="3" applyFont="1" applyFill="1" applyBorder="1" applyAlignment="1" applyProtection="1">
      <alignment vertical="center"/>
    </xf>
    <xf numFmtId="0" fontId="24" fillId="0" borderId="0" xfId="3" applyFont="1" applyFill="1" applyAlignment="1" applyProtection="1">
      <alignment horizontal="left" vertical="center"/>
    </xf>
    <xf numFmtId="0" fontId="24" fillId="0" borderId="0" xfId="3" applyFont="1" applyFill="1" applyAlignment="1" applyProtection="1">
      <alignment horizontal="center" wrapText="1"/>
    </xf>
    <xf numFmtId="0" fontId="23" fillId="0" borderId="60" xfId="3" applyFont="1" applyFill="1" applyBorder="1" applyAlignment="1" applyProtection="1"/>
    <xf numFmtId="0" fontId="23" fillId="0" borderId="0" xfId="3" applyFont="1" applyFill="1" applyAlignment="1" applyProtection="1"/>
    <xf numFmtId="0" fontId="23" fillId="0" borderId="16" xfId="3" applyFont="1" applyFill="1" applyBorder="1" applyAlignment="1" applyProtection="1">
      <alignment vertical="center" wrapText="1"/>
    </xf>
    <xf numFmtId="0" fontId="23" fillId="0" borderId="15" xfId="3" applyFont="1" applyFill="1" applyBorder="1" applyAlignment="1" applyProtection="1">
      <alignment horizontal="center" vertical="center"/>
    </xf>
    <xf numFmtId="0" fontId="17" fillId="0" borderId="0" xfId="3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center" wrapText="1"/>
    </xf>
    <xf numFmtId="0" fontId="34" fillId="0" borderId="7" xfId="3" applyFont="1" applyFill="1" applyBorder="1" applyAlignment="1" applyProtection="1">
      <alignment wrapText="1"/>
    </xf>
    <xf numFmtId="0" fontId="34" fillId="0" borderId="16" xfId="3" applyFont="1" applyFill="1" applyBorder="1" applyAlignment="1" applyProtection="1">
      <alignment wrapText="1"/>
    </xf>
    <xf numFmtId="0" fontId="34" fillId="0" borderId="23" xfId="3" applyFont="1" applyFill="1" applyBorder="1" applyAlignment="1" applyProtection="1">
      <alignment wrapText="1"/>
    </xf>
    <xf numFmtId="0" fontId="34" fillId="0" borderId="0" xfId="3" applyFont="1" applyFill="1" applyAlignment="1" applyProtection="1"/>
    <xf numFmtId="0" fontId="20" fillId="0" borderId="0" xfId="3" applyFont="1" applyFill="1" applyAlignment="1" applyProtection="1"/>
    <xf numFmtId="4" fontId="20" fillId="0" borderId="0" xfId="7" applyNumberFormat="1" applyFont="1"/>
    <xf numFmtId="0" fontId="20" fillId="0" borderId="0" xfId="7" applyFont="1" applyFill="1"/>
    <xf numFmtId="0" fontId="24" fillId="0" borderId="31" xfId="7" applyFont="1" applyFill="1" applyBorder="1" applyAlignment="1">
      <alignment horizontal="left" vertical="center"/>
    </xf>
    <xf numFmtId="0" fontId="24" fillId="0" borderId="54" xfId="7" applyFont="1" applyFill="1" applyBorder="1" applyAlignment="1">
      <alignment horizontal="center" wrapText="1"/>
    </xf>
    <xf numFmtId="0" fontId="28" fillId="0" borderId="0" xfId="3" applyFont="1" applyFill="1" applyAlignment="1" applyProtection="1"/>
    <xf numFmtId="0" fontId="24" fillId="0" borderId="47" xfId="7" applyFont="1" applyFill="1" applyBorder="1" applyAlignment="1">
      <alignment horizontal="center" wrapText="1"/>
    </xf>
    <xf numFmtId="0" fontId="24" fillId="0" borderId="48" xfId="7" applyFont="1" applyFill="1" applyBorder="1" applyAlignment="1">
      <alignment horizontal="center" wrapText="1"/>
    </xf>
    <xf numFmtId="0" fontId="24" fillId="0" borderId="2" xfId="7" applyFont="1" applyFill="1" applyBorder="1" applyAlignment="1">
      <alignment horizontal="center" wrapText="1"/>
    </xf>
    <xf numFmtId="0" fontId="24" fillId="0" borderId="32" xfId="7" applyFont="1" applyFill="1" applyBorder="1" applyAlignment="1">
      <alignment horizontal="center" wrapText="1"/>
    </xf>
    <xf numFmtId="0" fontId="24" fillId="0" borderId="33" xfId="7" applyFont="1" applyFill="1" applyBorder="1" applyAlignment="1">
      <alignment horizontal="center" wrapText="1"/>
    </xf>
    <xf numFmtId="0" fontId="23" fillId="0" borderId="21" xfId="7" applyFont="1" applyFill="1" applyBorder="1" applyAlignment="1">
      <alignment horizontal="center" vertical="center"/>
    </xf>
    <xf numFmtId="0" fontId="23" fillId="0" borderId="11" xfId="7" applyFont="1" applyFill="1" applyBorder="1" applyAlignment="1">
      <alignment vertical="center" wrapText="1"/>
    </xf>
    <xf numFmtId="0" fontId="23" fillId="0" borderId="15" xfId="7" applyFont="1" applyFill="1" applyBorder="1" applyAlignment="1">
      <alignment horizontal="center" vertical="center"/>
    </xf>
    <xf numFmtId="0" fontId="23" fillId="0" borderId="16" xfId="7" applyFont="1" applyFill="1" applyBorder="1" applyAlignment="1">
      <alignment vertical="center" wrapText="1"/>
    </xf>
    <xf numFmtId="0" fontId="23" fillId="0" borderId="22" xfId="7" applyFont="1" applyFill="1" applyBorder="1" applyAlignment="1">
      <alignment horizontal="center" vertical="center"/>
    </xf>
    <xf numFmtId="0" fontId="23" fillId="0" borderId="23" xfId="7" applyFont="1" applyFill="1" applyBorder="1" applyAlignment="1">
      <alignment vertical="center" wrapText="1"/>
    </xf>
    <xf numFmtId="0" fontId="23" fillId="0" borderId="0" xfId="7" applyFont="1" applyFill="1" applyAlignment="1">
      <alignment horizontal="left"/>
    </xf>
    <xf numFmtId="1" fontId="23" fillId="0" borderId="71" xfId="3" applyNumberFormat="1" applyFont="1" applyFill="1" applyBorder="1" applyAlignment="1" applyProtection="1">
      <alignment vertical="center"/>
    </xf>
    <xf numFmtId="1" fontId="23" fillId="0" borderId="72" xfId="3" applyNumberFormat="1" applyFont="1" applyFill="1" applyBorder="1" applyAlignment="1" applyProtection="1">
      <alignment vertical="center"/>
    </xf>
    <xf numFmtId="0" fontId="23" fillId="0" borderId="120" xfId="3" applyFont="1" applyFill="1" applyBorder="1" applyAlignment="1" applyProtection="1">
      <alignment vertical="center" wrapText="1"/>
    </xf>
    <xf numFmtId="1" fontId="23" fillId="0" borderId="211" xfId="3" applyNumberFormat="1" applyFont="1" applyFill="1" applyBorder="1" applyAlignment="1" applyProtection="1">
      <alignment vertical="center"/>
    </xf>
    <xf numFmtId="1" fontId="23" fillId="0" borderId="70" xfId="3" applyNumberFormat="1" applyFont="1" applyFill="1" applyBorder="1" applyAlignment="1" applyProtection="1">
      <alignment vertical="center"/>
    </xf>
    <xf numFmtId="0" fontId="0" fillId="0" borderId="68" xfId="0" applyFont="1" applyBorder="1" applyAlignment="1">
      <alignment horizontal="center"/>
    </xf>
    <xf numFmtId="0" fontId="0" fillId="0" borderId="70" xfId="0" applyFont="1" applyBorder="1" applyAlignment="1">
      <alignment horizontal="center"/>
    </xf>
    <xf numFmtId="0" fontId="17" fillId="0" borderId="65" xfId="0" applyFont="1" applyBorder="1" applyAlignment="1">
      <alignment horizontal="center"/>
    </xf>
    <xf numFmtId="0" fontId="0" fillId="0" borderId="62" xfId="0" applyFont="1" applyBorder="1" applyAlignment="1"/>
    <xf numFmtId="0" fontId="0" fillId="0" borderId="66" xfId="0" applyFont="1" applyBorder="1" applyAlignment="1"/>
    <xf numFmtId="0" fontId="0" fillId="0" borderId="11" xfId="0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0" fillId="0" borderId="35" xfId="0" applyFont="1" applyFill="1" applyBorder="1" applyAlignment="1"/>
    <xf numFmtId="0" fontId="0" fillId="0" borderId="17" xfId="0" applyFont="1" applyFill="1" applyBorder="1" applyAlignment="1"/>
    <xf numFmtId="0" fontId="0" fillId="0" borderId="39" xfId="0" applyFont="1" applyFill="1" applyBorder="1" applyAlignment="1"/>
    <xf numFmtId="0" fontId="24" fillId="0" borderId="47" xfId="0" applyFont="1" applyBorder="1" applyAlignment="1">
      <alignment horizontal="center" wrapText="1"/>
    </xf>
    <xf numFmtId="0" fontId="24" fillId="0" borderId="29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1" fontId="23" fillId="0" borderId="139" xfId="0" applyNumberFormat="1" applyFont="1" applyBorder="1"/>
    <xf numFmtId="1" fontId="23" fillId="0" borderId="120" xfId="0" applyNumberFormat="1" applyFont="1" applyBorder="1"/>
    <xf numFmtId="1" fontId="23" fillId="0" borderId="72" xfId="0" applyNumberFormat="1" applyFont="1" applyBorder="1"/>
    <xf numFmtId="1" fontId="0" fillId="0" borderId="159" xfId="0" applyNumberFormat="1" applyFont="1" applyFill="1" applyBorder="1"/>
    <xf numFmtId="173" fontId="0" fillId="0" borderId="0" xfId="2" applyFont="1"/>
    <xf numFmtId="0" fontId="0" fillId="0" borderId="117" xfId="0" applyFont="1" applyFill="1" applyBorder="1" applyAlignment="1">
      <alignment wrapText="1"/>
    </xf>
    <xf numFmtId="0" fontId="0" fillId="0" borderId="220" xfId="0" applyFont="1" applyBorder="1"/>
    <xf numFmtId="0" fontId="0" fillId="0" borderId="222" xfId="0" applyFont="1" applyBorder="1"/>
    <xf numFmtId="1" fontId="35" fillId="0" borderId="0" xfId="53" applyNumberFormat="1" applyFont="1" applyFill="1" applyBorder="1" applyAlignment="1" applyProtection="1">
      <alignment horizontal="right"/>
    </xf>
    <xf numFmtId="0" fontId="37" fillId="0" borderId="102" xfId="53" applyFont="1" applyBorder="1" applyAlignment="1" applyProtection="1">
      <alignment horizontal="right"/>
    </xf>
    <xf numFmtId="0" fontId="37" fillId="0" borderId="102" xfId="50" applyFont="1" applyBorder="1" applyAlignment="1" applyProtection="1">
      <alignment horizontal="right"/>
    </xf>
    <xf numFmtId="176" fontId="35" fillId="10" borderId="0" xfId="51" applyFont="1" applyFill="1" applyBorder="1" applyAlignment="1" applyProtection="1">
      <alignment horizontal="right"/>
    </xf>
    <xf numFmtId="0" fontId="0" fillId="0" borderId="89" xfId="0" applyFont="1" applyFill="1" applyBorder="1" applyAlignment="1">
      <alignment wrapText="1"/>
    </xf>
    <xf numFmtId="0" fontId="28" fillId="0" borderId="61" xfId="3" applyFont="1" applyFill="1" applyBorder="1" applyAlignment="1" applyProtection="1">
      <alignment horizontal="right" vertical="top" wrapText="1"/>
    </xf>
    <xf numFmtId="0" fontId="34" fillId="0" borderId="185" xfId="3" applyFont="1" applyFill="1" applyBorder="1" applyAlignment="1" applyProtection="1">
      <alignment horizontal="center"/>
    </xf>
    <xf numFmtId="0" fontId="34" fillId="0" borderId="184" xfId="3" applyFont="1" applyFill="1" applyBorder="1" applyAlignment="1" applyProtection="1">
      <alignment horizontal="center"/>
    </xf>
    <xf numFmtId="0" fontId="34" fillId="0" borderId="103" xfId="3" applyFont="1" applyFill="1" applyBorder="1" applyAlignment="1" applyProtection="1">
      <alignment horizontal="center"/>
    </xf>
    <xf numFmtId="0" fontId="0" fillId="0" borderId="0" xfId="0" applyFont="1"/>
    <xf numFmtId="0" fontId="0" fillId="0" borderId="0" xfId="0" applyFont="1" applyFill="1"/>
    <xf numFmtId="1" fontId="0" fillId="0" borderId="0" xfId="0" applyNumberFormat="1" applyFont="1"/>
    <xf numFmtId="0" fontId="17" fillId="0" borderId="172" xfId="0" applyFont="1" applyBorder="1" applyAlignment="1">
      <alignment horizontal="center" wrapText="1"/>
    </xf>
    <xf numFmtId="0" fontId="0" fillId="0" borderId="198" xfId="0" applyFont="1" applyBorder="1"/>
    <xf numFmtId="0" fontId="0" fillId="0" borderId="127" xfId="0" applyFont="1" applyBorder="1"/>
    <xf numFmtId="0" fontId="0" fillId="0" borderId="200" xfId="0" applyFont="1" applyFill="1" applyBorder="1" applyAlignment="1">
      <alignment wrapText="1"/>
    </xf>
    <xf numFmtId="0" fontId="0" fillId="0" borderId="198" xfId="0" applyFont="1" applyBorder="1" applyAlignment="1">
      <alignment horizontal="center"/>
    </xf>
    <xf numFmtId="0" fontId="0" fillId="0" borderId="211" xfId="0" applyFont="1" applyFill="1" applyBorder="1"/>
    <xf numFmtId="1" fontId="35" fillId="0" borderId="0" xfId="78" applyNumberFormat="1" applyFont="1" applyFill="1" applyBorder="1" applyAlignment="1" applyProtection="1">
      <alignment horizontal="right"/>
    </xf>
    <xf numFmtId="0" fontId="0" fillId="0" borderId="70" xfId="0" applyFont="1" applyFill="1" applyBorder="1"/>
    <xf numFmtId="0" fontId="0" fillId="0" borderId="121" xfId="0" applyFont="1" applyBorder="1"/>
    <xf numFmtId="0" fontId="0" fillId="0" borderId="120" xfId="0" applyFont="1" applyBorder="1"/>
    <xf numFmtId="0" fontId="0" fillId="0" borderId="107" xfId="0" applyFont="1" applyBorder="1"/>
    <xf numFmtId="176" fontId="35" fillId="0" borderId="0" xfId="51" applyFont="1" applyFill="1" applyBorder="1" applyAlignment="1" applyProtection="1">
      <alignment horizontal="right"/>
    </xf>
    <xf numFmtId="3" fontId="35" fillId="0" borderId="0" xfId="78" applyNumberFormat="1" applyFont="1" applyFill="1" applyBorder="1" applyAlignment="1" applyProtection="1">
      <alignment horizontal="right"/>
    </xf>
    <xf numFmtId="172" fontId="17" fillId="0" borderId="272" xfId="0" applyNumberFormat="1" applyFont="1" applyBorder="1" applyAlignment="1">
      <alignment horizontal="center" wrapText="1"/>
    </xf>
    <xf numFmtId="0" fontId="17" fillId="0" borderId="142" xfId="0" applyFont="1" applyBorder="1" applyAlignment="1">
      <alignment horizontal="left" vertical="center"/>
    </xf>
    <xf numFmtId="0" fontId="17" fillId="0" borderId="186" xfId="0" applyFont="1" applyFill="1" applyBorder="1" applyAlignment="1">
      <alignment horizontal="center"/>
    </xf>
    <xf numFmtId="0" fontId="17" fillId="0" borderId="189" xfId="0" applyFont="1" applyBorder="1" applyAlignment="1">
      <alignment horizontal="center" wrapText="1"/>
    </xf>
    <xf numFmtId="172" fontId="17" fillId="0" borderId="188" xfId="0" applyNumberFormat="1" applyFont="1" applyBorder="1" applyAlignment="1">
      <alignment horizontal="center" wrapText="1"/>
    </xf>
    <xf numFmtId="1" fontId="37" fillId="0" borderId="0" xfId="231" applyNumberFormat="1" applyFont="1" applyBorder="1" applyAlignment="1" applyProtection="1">
      <alignment horizontal="right"/>
    </xf>
    <xf numFmtId="1" fontId="37" fillId="0" borderId="0" xfId="78" applyNumberFormat="1" applyFont="1" applyBorder="1" applyAlignment="1" applyProtection="1">
      <alignment horizontal="right"/>
    </xf>
    <xf numFmtId="1" fontId="35" fillId="0" borderId="0" xfId="231" applyNumberFormat="1" applyFont="1" applyBorder="1" applyAlignment="1" applyProtection="1">
      <alignment horizontal="right"/>
    </xf>
    <xf numFmtId="1" fontId="35" fillId="0" borderId="0" xfId="78" applyNumberFormat="1" applyFont="1" applyBorder="1" applyAlignment="1" applyProtection="1">
      <alignment horizontal="right"/>
    </xf>
    <xf numFmtId="0" fontId="35" fillId="0" borderId="0" xfId="231" applyFont="1" applyBorder="1" applyAlignment="1" applyProtection="1">
      <alignment horizontal="right"/>
    </xf>
    <xf numFmtId="0" fontId="35" fillId="0" borderId="0" xfId="78" applyFont="1" applyBorder="1" applyAlignment="1" applyProtection="1">
      <alignment horizontal="right"/>
    </xf>
    <xf numFmtId="0" fontId="24" fillId="0" borderId="0" xfId="3" applyFont="1" applyFill="1" applyAlignment="1" applyProtection="1">
      <alignment vertical="center" wrapText="1"/>
    </xf>
    <xf numFmtId="0" fontId="0" fillId="0" borderId="120" xfId="0" applyFont="1" applyFill="1" applyBorder="1" applyAlignment="1">
      <alignment horizontal="left"/>
    </xf>
    <xf numFmtId="0" fontId="35" fillId="0" borderId="0" xfId="92" applyFont="1" applyBorder="1" applyAlignment="1" applyProtection="1">
      <alignment horizontal="right"/>
    </xf>
    <xf numFmtId="0" fontId="0" fillId="0" borderId="62" xfId="0" applyFont="1" applyBorder="1" applyAlignment="1">
      <alignment horizontal="center"/>
    </xf>
    <xf numFmtId="169" fontId="0" fillId="0" borderId="62" xfId="0" applyNumberFormat="1" applyFont="1" applyBorder="1" applyAlignment="1"/>
    <xf numFmtId="0" fontId="23" fillId="0" borderId="16" xfId="0" applyFont="1" applyFill="1" applyBorder="1" applyAlignment="1">
      <alignment wrapText="1"/>
    </xf>
    <xf numFmtId="0" fontId="23" fillId="0" borderId="0" xfId="0" applyFont="1" applyAlignment="1"/>
    <xf numFmtId="0" fontId="0" fillId="0" borderId="89" xfId="0" applyFont="1" applyBorder="1" applyAlignment="1">
      <alignment horizontal="center"/>
    </xf>
    <xf numFmtId="0" fontId="0" fillId="0" borderId="89" xfId="0" applyFont="1" applyBorder="1" applyAlignment="1"/>
    <xf numFmtId="169" fontId="0" fillId="0" borderId="89" xfId="0" applyNumberFormat="1" applyFont="1" applyBorder="1" applyAlignment="1"/>
    <xf numFmtId="0" fontId="17" fillId="0" borderId="115" xfId="0" applyFont="1" applyBorder="1" applyAlignment="1">
      <alignment horizontal="center"/>
    </xf>
    <xf numFmtId="0" fontId="23" fillId="0" borderId="23" xfId="0" applyFont="1" applyFill="1" applyBorder="1" applyAlignment="1">
      <alignment wrapText="1"/>
    </xf>
    <xf numFmtId="0" fontId="0" fillId="0" borderId="220" xfId="0" applyFont="1" applyBorder="1" applyAlignment="1"/>
    <xf numFmtId="0" fontId="23" fillId="0" borderId="65" xfId="7" applyFont="1" applyFill="1" applyBorder="1" applyAlignment="1">
      <alignment horizontal="center" vertical="center"/>
    </xf>
    <xf numFmtId="0" fontId="23" fillId="0" borderId="258" xfId="3" applyFont="1" applyFill="1" applyBorder="1" applyAlignment="1" applyProtection="1">
      <alignment vertical="center" wrapText="1"/>
    </xf>
    <xf numFmtId="1" fontId="23" fillId="0" borderId="65" xfId="3" applyNumberFormat="1" applyFont="1" applyFill="1" applyBorder="1" applyAlignment="1" applyProtection="1">
      <alignment vertical="center"/>
    </xf>
    <xf numFmtId="1" fontId="23" fillId="0" borderId="66" xfId="3" applyNumberFormat="1" applyFont="1" applyFill="1" applyBorder="1" applyAlignment="1" applyProtection="1">
      <alignment vertical="center"/>
    </xf>
    <xf numFmtId="1" fontId="23" fillId="0" borderId="67" xfId="3" applyNumberFormat="1" applyFont="1" applyFill="1" applyBorder="1" applyAlignment="1" applyProtection="1">
      <alignment vertical="center"/>
    </xf>
    <xf numFmtId="1" fontId="23" fillId="0" borderId="128" xfId="3" applyNumberFormat="1" applyFont="1" applyFill="1" applyBorder="1" applyAlignment="1" applyProtection="1">
      <alignment vertical="center"/>
    </xf>
    <xf numFmtId="0" fontId="23" fillId="0" borderId="0" xfId="3" applyFont="1" applyFill="1" applyBorder="1" applyAlignment="1" applyProtection="1">
      <alignment vertical="center" wrapText="1"/>
    </xf>
    <xf numFmtId="1" fontId="0" fillId="0" borderId="0" xfId="0" applyNumberFormat="1" applyFont="1" applyBorder="1"/>
    <xf numFmtId="1" fontId="23" fillId="0" borderId="0" xfId="0" applyNumberFormat="1" applyFont="1" applyBorder="1"/>
    <xf numFmtId="0" fontId="23" fillId="0" borderId="0" xfId="0" applyFont="1" applyFill="1" applyBorder="1" applyAlignment="1">
      <alignment horizontal="right" wrapText="1"/>
    </xf>
    <xf numFmtId="0" fontId="0" fillId="0" borderId="0" xfId="0" applyFont="1" applyBorder="1"/>
    <xf numFmtId="0" fontId="24" fillId="0" borderId="0" xfId="9" applyFont="1" applyAlignment="1"/>
    <xf numFmtId="1" fontId="44" fillId="5" borderId="102" xfId="9" applyNumberFormat="1" applyFont="1" applyFill="1" applyBorder="1" applyAlignment="1">
      <alignment horizontal="right" vertical="center"/>
    </xf>
    <xf numFmtId="1" fontId="44" fillId="0" borderId="102" xfId="9" applyNumberFormat="1" applyFont="1" applyBorder="1" applyAlignment="1">
      <alignment horizontal="right" vertical="center"/>
    </xf>
    <xf numFmtId="3" fontId="44" fillId="5" borderId="102" xfId="47" applyNumberFormat="1" applyFont="1" applyFill="1" applyBorder="1" applyAlignment="1">
      <alignment horizontal="right" vertical="center"/>
    </xf>
    <xf numFmtId="3" fontId="44" fillId="0" borderId="102" xfId="47" applyNumberFormat="1" applyFont="1" applyBorder="1" applyAlignment="1">
      <alignment horizontal="right" vertical="center"/>
    </xf>
    <xf numFmtId="3" fontId="44" fillId="5" borderId="0" xfId="47" applyNumberFormat="1" applyFont="1" applyFill="1" applyBorder="1" applyAlignment="1"/>
    <xf numFmtId="3" fontId="43" fillId="0" borderId="0" xfId="47" applyNumberFormat="1" applyFont="1" applyBorder="1" applyAlignment="1">
      <alignment horizontal="right"/>
    </xf>
    <xf numFmtId="3" fontId="44" fillId="5" borderId="101" xfId="47" applyNumberFormat="1" applyFont="1" applyFill="1" applyBorder="1" applyAlignment="1"/>
    <xf numFmtId="3" fontId="43" fillId="0" borderId="101" xfId="47" applyNumberFormat="1" applyFont="1" applyBorder="1" applyAlignment="1">
      <alignment horizontal="right"/>
    </xf>
    <xf numFmtId="0" fontId="30" fillId="0" borderId="0" xfId="0" applyFont="1" applyBorder="1"/>
    <xf numFmtId="3" fontId="23" fillId="0" borderId="0" xfId="0" applyNumberFormat="1" applyFont="1" applyFill="1"/>
    <xf numFmtId="3" fontId="23" fillId="0" borderId="0" xfId="0" applyNumberFormat="1" applyFont="1"/>
    <xf numFmtId="0" fontId="0" fillId="0" borderId="198" xfId="0" applyFont="1" applyFill="1" applyBorder="1" applyAlignment="1">
      <alignment horizontal="center"/>
    </xf>
    <xf numFmtId="0" fontId="23" fillId="0" borderId="0" xfId="0" applyFont="1" applyFill="1"/>
    <xf numFmtId="0" fontId="0" fillId="0" borderId="72" xfId="0" applyFont="1" applyBorder="1"/>
    <xf numFmtId="1" fontId="35" fillId="0" borderId="0" xfId="0" applyNumberFormat="1" applyFont="1" applyFill="1" applyBorder="1" applyAlignment="1" applyProtection="1">
      <alignment horizontal="right"/>
    </xf>
    <xf numFmtId="0" fontId="23" fillId="0" borderId="69" xfId="0" applyFont="1" applyFill="1" applyBorder="1"/>
    <xf numFmtId="0" fontId="23" fillId="0" borderId="68" xfId="0" applyFont="1" applyFill="1" applyBorder="1"/>
    <xf numFmtId="0" fontId="23" fillId="0" borderId="70" xfId="0" applyFont="1" applyFill="1" applyBorder="1"/>
    <xf numFmtId="0" fontId="23" fillId="0" borderId="72" xfId="0" applyFont="1" applyFill="1" applyBorder="1"/>
    <xf numFmtId="3" fontId="24" fillId="0" borderId="192" xfId="0" applyNumberFormat="1" applyFont="1" applyBorder="1"/>
    <xf numFmtId="3" fontId="24" fillId="0" borderId="20" xfId="0" applyNumberFormat="1" applyFont="1" applyBorder="1"/>
    <xf numFmtId="3" fontId="24" fillId="0" borderId="25" xfId="0" applyNumberFormat="1" applyFont="1" applyBorder="1"/>
    <xf numFmtId="169" fontId="0" fillId="0" borderId="70" xfId="0" applyNumberFormat="1" applyFont="1" applyBorder="1" applyAlignment="1"/>
    <xf numFmtId="169" fontId="0" fillId="0" borderId="71" xfId="0" applyNumberFormat="1" applyFont="1" applyBorder="1" applyAlignment="1"/>
    <xf numFmtId="0" fontId="23" fillId="0" borderId="104" xfId="3" applyFont="1" applyFill="1" applyBorder="1" applyAlignment="1" applyProtection="1">
      <alignment horizontal="center" vertical="center"/>
    </xf>
    <xf numFmtId="0" fontId="23" fillId="0" borderId="100" xfId="3" applyFont="1" applyFill="1" applyBorder="1" applyAlignment="1" applyProtection="1">
      <alignment vertical="center" wrapText="1"/>
    </xf>
    <xf numFmtId="1" fontId="23" fillId="0" borderId="278" xfId="7" applyNumberFormat="1" applyFont="1" applyBorder="1" applyAlignment="1">
      <alignment horizontal="right"/>
    </xf>
    <xf numFmtId="0" fontId="23" fillId="0" borderId="269" xfId="3" applyFont="1" applyFill="1" applyBorder="1" applyAlignment="1" applyProtection="1">
      <alignment vertical="center"/>
    </xf>
    <xf numFmtId="9" fontId="28" fillId="0" borderId="269" xfId="3" applyNumberFormat="1" applyFont="1" applyFill="1" applyBorder="1" applyAlignment="1" applyProtection="1">
      <alignment vertical="center"/>
    </xf>
    <xf numFmtId="9" fontId="28" fillId="0" borderId="217" xfId="3" applyNumberFormat="1" applyFont="1" applyFill="1" applyBorder="1" applyAlignment="1" applyProtection="1">
      <alignment vertical="center"/>
    </xf>
    <xf numFmtId="1" fontId="23" fillId="0" borderId="279" xfId="3" applyNumberFormat="1" applyFont="1" applyFill="1" applyBorder="1" applyAlignment="1" applyProtection="1"/>
    <xf numFmtId="1" fontId="23" fillId="0" borderId="280" xfId="3" applyNumberFormat="1" applyFont="1" applyFill="1" applyBorder="1" applyAlignment="1" applyProtection="1"/>
    <xf numFmtId="1" fontId="23" fillId="0" borderId="44" xfId="7" applyNumberFormat="1" applyFont="1" applyFill="1" applyBorder="1" applyAlignment="1">
      <alignment vertical="center"/>
    </xf>
    <xf numFmtId="1" fontId="23" fillId="0" borderId="45" xfId="7" applyNumberFormat="1" applyFont="1" applyFill="1" applyBorder="1" applyAlignment="1">
      <alignment vertical="center"/>
    </xf>
    <xf numFmtId="1" fontId="23" fillId="0" borderId="56" xfId="7" applyNumberFormat="1" applyFont="1" applyFill="1" applyBorder="1" applyAlignment="1">
      <alignment vertical="center"/>
    </xf>
    <xf numFmtId="1" fontId="23" fillId="0" borderId="65" xfId="0" applyNumberFormat="1" applyFont="1" applyBorder="1" applyAlignment="1" applyProtection="1">
      <alignment horizontal="right"/>
    </xf>
    <xf numFmtId="1" fontId="23" fillId="0" borderId="66" xfId="0" applyNumberFormat="1" applyFont="1" applyBorder="1" applyAlignment="1" applyProtection="1">
      <alignment horizontal="right"/>
    </xf>
    <xf numFmtId="1" fontId="23" fillId="0" borderId="67" xfId="0" applyNumberFormat="1" applyFont="1" applyBorder="1" applyAlignment="1" applyProtection="1">
      <alignment horizontal="right"/>
    </xf>
    <xf numFmtId="1" fontId="23" fillId="0" borderId="68" xfId="0" applyNumberFormat="1" applyFont="1" applyBorder="1" applyAlignment="1" applyProtection="1">
      <alignment horizontal="right"/>
    </xf>
    <xf numFmtId="1" fontId="23" fillId="0" borderId="62" xfId="0" applyNumberFormat="1" applyFont="1" applyBorder="1" applyAlignment="1" applyProtection="1">
      <alignment horizontal="right"/>
    </xf>
    <xf numFmtId="1" fontId="23" fillId="0" borderId="69" xfId="0" applyNumberFormat="1" applyFont="1" applyBorder="1" applyAlignment="1" applyProtection="1">
      <alignment horizontal="right"/>
    </xf>
    <xf numFmtId="1" fontId="23" fillId="0" borderId="182" xfId="0" applyNumberFormat="1" applyFont="1" applyBorder="1" applyAlignment="1" applyProtection="1">
      <alignment horizontal="right"/>
    </xf>
    <xf numFmtId="1" fontId="23" fillId="0" borderId="130" xfId="0" applyNumberFormat="1" applyFont="1" applyBorder="1" applyAlignment="1" applyProtection="1">
      <alignment horizontal="right"/>
    </xf>
    <xf numFmtId="1" fontId="23" fillId="0" borderId="137" xfId="0" applyNumberFormat="1" applyFont="1" applyBorder="1" applyAlignment="1" applyProtection="1">
      <alignment horizontal="right"/>
    </xf>
    <xf numFmtId="1" fontId="23" fillId="0" borderId="193" xfId="3" applyNumberFormat="1" applyFont="1" applyFill="1" applyBorder="1" applyAlignment="1" applyProtection="1"/>
    <xf numFmtId="1" fontId="23" fillId="0" borderId="196" xfId="3" applyNumberFormat="1" applyFont="1" applyFill="1" applyBorder="1" applyAlignment="1" applyProtection="1"/>
    <xf numFmtId="1" fontId="23" fillId="0" borderId="147" xfId="3" applyNumberFormat="1" applyFont="1" applyFill="1" applyBorder="1" applyAlignment="1" applyProtection="1"/>
    <xf numFmtId="0" fontId="28" fillId="0" borderId="63" xfId="3" applyFont="1" applyFill="1" applyBorder="1" applyAlignment="1" applyProtection="1">
      <alignment horizontal="right" vertical="top" wrapText="1"/>
    </xf>
    <xf numFmtId="1" fontId="23" fillId="0" borderId="16" xfId="202" applyNumberFormat="1" applyFont="1" applyBorder="1" applyAlignment="1">
      <alignment horizontal="right"/>
    </xf>
    <xf numFmtId="1" fontId="23" fillId="0" borderId="100" xfId="202" applyNumberFormat="1" applyFont="1" applyBorder="1" applyAlignment="1">
      <alignment horizontal="right"/>
    </xf>
    <xf numFmtId="1" fontId="23" fillId="0" borderId="66" xfId="49" applyNumberFormat="1" applyFont="1" applyBorder="1" applyAlignment="1">
      <alignment horizontal="right"/>
    </xf>
    <xf numFmtId="1" fontId="23" fillId="0" borderId="67" xfId="49" applyNumberFormat="1" applyFont="1" applyBorder="1" applyAlignment="1">
      <alignment horizontal="right"/>
    </xf>
    <xf numFmtId="1" fontId="23" fillId="0" borderId="62" xfId="49" applyNumberFormat="1" applyFont="1" applyBorder="1" applyAlignment="1">
      <alignment horizontal="right"/>
    </xf>
    <xf numFmtId="1" fontId="23" fillId="0" borderId="69" xfId="49" applyNumberFormat="1" applyFont="1" applyBorder="1" applyAlignment="1">
      <alignment horizontal="right"/>
    </xf>
    <xf numFmtId="1" fontId="23" fillId="0" borderId="71" xfId="49" applyNumberFormat="1" applyFont="1" applyBorder="1" applyAlignment="1">
      <alignment horizontal="right"/>
    </xf>
    <xf numFmtId="1" fontId="23" fillId="0" borderId="65" xfId="49" applyNumberFormat="1" applyFont="1" applyBorder="1" applyAlignment="1">
      <alignment horizontal="right"/>
    </xf>
    <xf numFmtId="1" fontId="23" fillId="0" borderId="68" xfId="49" applyNumberFormat="1" applyFont="1" applyBorder="1" applyAlignment="1">
      <alignment horizontal="right"/>
    </xf>
    <xf numFmtId="0" fontId="0" fillId="0" borderId="72" xfId="0" applyFont="1" applyFill="1" applyBorder="1" applyAlignment="1">
      <alignment wrapText="1"/>
    </xf>
    <xf numFmtId="0" fontId="28" fillId="0" borderId="0" xfId="3" applyFont="1" applyFill="1" applyBorder="1" applyAlignment="1" applyProtection="1">
      <alignment vertical="center"/>
    </xf>
    <xf numFmtId="3" fontId="17" fillId="0" borderId="26" xfId="0" applyNumberFormat="1" applyFont="1" applyFill="1" applyBorder="1"/>
    <xf numFmtId="3" fontId="17" fillId="0" borderId="27" xfId="0" applyNumberFormat="1" applyFont="1" applyFill="1" applyBorder="1"/>
    <xf numFmtId="3" fontId="17" fillId="0" borderId="30" xfId="0" applyNumberFormat="1" applyFont="1" applyFill="1" applyBorder="1"/>
    <xf numFmtId="172" fontId="17" fillId="0" borderId="28" xfId="2" applyNumberFormat="1" applyFont="1" applyFill="1" applyBorder="1"/>
    <xf numFmtId="3" fontId="17" fillId="0" borderId="3" xfId="0" applyNumberFormat="1" applyFont="1" applyFill="1" applyBorder="1"/>
    <xf numFmtId="3" fontId="17" fillId="0" borderId="29" xfId="0" applyNumberFormat="1" applyFont="1" applyFill="1" applyBorder="1"/>
    <xf numFmtId="3" fontId="17" fillId="0" borderId="0" xfId="0" applyNumberFormat="1" applyFont="1" applyFill="1"/>
    <xf numFmtId="9" fontId="24" fillId="0" borderId="0" xfId="0" applyNumberFormat="1" applyFont="1" applyFill="1"/>
    <xf numFmtId="0" fontId="24" fillId="0" borderId="0" xfId="0" applyFont="1" applyFill="1"/>
    <xf numFmtId="0" fontId="37" fillId="0" borderId="0" xfId="0" applyFont="1" applyFill="1" applyBorder="1" applyAlignment="1" applyProtection="1">
      <alignment horizontal="right"/>
    </xf>
    <xf numFmtId="1" fontId="17" fillId="0" borderId="0" xfId="0" applyNumberFormat="1" applyFont="1" applyFill="1"/>
    <xf numFmtId="0" fontId="17" fillId="0" borderId="106" xfId="0" applyFont="1" applyFill="1" applyBorder="1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222" xfId="0" applyFont="1" applyFill="1" applyBorder="1" applyAlignment="1">
      <alignment horizontal="center"/>
    </xf>
    <xf numFmtId="0" fontId="0" fillId="0" borderId="222" xfId="0" applyFont="1" applyFill="1" applyBorder="1"/>
    <xf numFmtId="0" fontId="0" fillId="0" borderId="220" xfId="0" applyFont="1" applyFill="1" applyBorder="1"/>
    <xf numFmtId="0" fontId="0" fillId="0" borderId="276" xfId="0" applyFont="1" applyFill="1" applyBorder="1"/>
    <xf numFmtId="0" fontId="23" fillId="0" borderId="118" xfId="0" applyFont="1" applyFill="1" applyBorder="1"/>
    <xf numFmtId="0" fontId="23" fillId="0" borderId="127" xfId="0" applyFont="1" applyFill="1" applyBorder="1"/>
    <xf numFmtId="0" fontId="23" fillId="0" borderId="121" xfId="0" applyFont="1" applyFill="1" applyBorder="1"/>
    <xf numFmtId="0" fontId="0" fillId="0" borderId="121" xfId="0" applyFont="1" applyFill="1" applyBorder="1"/>
    <xf numFmtId="3" fontId="0" fillId="0" borderId="217" xfId="0" applyNumberFormat="1" applyFont="1" applyBorder="1"/>
    <xf numFmtId="0" fontId="0" fillId="0" borderId="211" xfId="0" applyFont="1" applyBorder="1" applyAlignment="1"/>
    <xf numFmtId="0" fontId="0" fillId="0" borderId="65" xfId="0" applyFont="1" applyBorder="1" applyAlignment="1"/>
    <xf numFmtId="0" fontId="0" fillId="0" borderId="70" xfId="0" applyFont="1" applyBorder="1" applyAlignment="1"/>
    <xf numFmtId="0" fontId="0" fillId="0" borderId="222" xfId="0" applyFont="1" applyBorder="1" applyAlignment="1"/>
    <xf numFmtId="0" fontId="0" fillId="0" borderId="198" xfId="0" applyFont="1" applyBorder="1" applyAlignment="1"/>
    <xf numFmtId="0" fontId="0" fillId="0" borderId="199" xfId="0" applyFont="1" applyBorder="1" applyAlignment="1"/>
    <xf numFmtId="9" fontId="23" fillId="0" borderId="0" xfId="0" applyNumberFormat="1" applyFont="1" applyFill="1"/>
    <xf numFmtId="3" fontId="0" fillId="0" borderId="0" xfId="0" applyNumberFormat="1" applyFont="1" applyFill="1"/>
    <xf numFmtId="0" fontId="23" fillId="0" borderId="70" xfId="3" applyFont="1" applyFill="1" applyBorder="1" applyAlignment="1" applyProtection="1">
      <alignment horizontal="center" vertical="center"/>
    </xf>
    <xf numFmtId="0" fontId="23" fillId="0" borderId="71" xfId="3" applyFont="1" applyFill="1" applyBorder="1" applyAlignment="1" applyProtection="1">
      <alignment vertical="center" wrapText="1"/>
    </xf>
    <xf numFmtId="1" fontId="23" fillId="0" borderId="71" xfId="7" applyNumberFormat="1" applyFont="1" applyBorder="1" applyAlignment="1">
      <alignment horizontal="right"/>
    </xf>
    <xf numFmtId="1" fontId="23" fillId="0" borderId="71" xfId="3" applyNumberFormat="1" applyFont="1" applyFill="1" applyBorder="1" applyAlignment="1" applyProtection="1"/>
    <xf numFmtId="0" fontId="23" fillId="0" borderId="278" xfId="3" applyFont="1" applyFill="1" applyBorder="1" applyAlignment="1" applyProtection="1">
      <alignment vertical="center"/>
    </xf>
    <xf numFmtId="0" fontId="28" fillId="0" borderId="75" xfId="3" applyFont="1" applyFill="1" applyBorder="1" applyAlignment="1" applyProtection="1">
      <alignment horizontal="right" vertical="top" wrapText="1"/>
    </xf>
    <xf numFmtId="0" fontId="23" fillId="0" borderId="6" xfId="3" applyFont="1" applyFill="1" applyBorder="1" applyAlignment="1" applyProtection="1">
      <alignment horizontal="center" vertical="center"/>
    </xf>
    <xf numFmtId="0" fontId="23" fillId="0" borderId="7" xfId="3" applyFont="1" applyFill="1" applyBorder="1" applyAlignment="1" applyProtection="1">
      <alignment vertical="center" wrapText="1"/>
    </xf>
    <xf numFmtId="1" fontId="23" fillId="0" borderId="7" xfId="202" applyNumberFormat="1" applyFont="1" applyBorder="1" applyAlignment="1">
      <alignment horizontal="right"/>
    </xf>
    <xf numFmtId="9" fontId="28" fillId="0" borderId="44" xfId="3" applyNumberFormat="1" applyFont="1" applyFill="1" applyBorder="1" applyAlignment="1" applyProtection="1"/>
    <xf numFmtId="9" fontId="28" fillId="0" borderId="45" xfId="3" applyNumberFormat="1" applyFont="1" applyFill="1" applyBorder="1" applyAlignment="1" applyProtection="1"/>
    <xf numFmtId="0" fontId="23" fillId="0" borderId="173" xfId="3" applyFont="1" applyFill="1" applyBorder="1" applyAlignment="1" applyProtection="1">
      <alignment horizontal="center" vertical="center"/>
    </xf>
    <xf numFmtId="9" fontId="28" fillId="0" borderId="287" xfId="3" applyNumberFormat="1" applyFont="1" applyFill="1" applyBorder="1" applyAlignment="1" applyProtection="1"/>
    <xf numFmtId="1" fontId="23" fillId="0" borderId="72" xfId="3" applyNumberFormat="1" applyFont="1" applyFill="1" applyBorder="1" applyAlignment="1" applyProtection="1"/>
    <xf numFmtId="0" fontId="17" fillId="0" borderId="6" xfId="3" applyFont="1" applyFill="1" applyBorder="1" applyAlignment="1" applyProtection="1">
      <alignment horizontal="center"/>
    </xf>
    <xf numFmtId="0" fontId="23" fillId="0" borderId="289" xfId="3" applyFont="1" applyFill="1" applyBorder="1" applyAlignment="1" applyProtection="1">
      <alignment horizontal="center" vertical="center"/>
    </xf>
    <xf numFmtId="0" fontId="23" fillId="0" borderId="290" xfId="3" applyFont="1" applyFill="1" applyBorder="1" applyAlignment="1" applyProtection="1">
      <alignment vertical="center" wrapText="1"/>
    </xf>
    <xf numFmtId="1" fontId="23" fillId="0" borderId="291" xfId="3" applyNumberFormat="1" applyFont="1" applyFill="1" applyBorder="1" applyAlignment="1" applyProtection="1">
      <alignment vertical="center"/>
    </xf>
    <xf numFmtId="1" fontId="23" fillId="0" borderId="292" xfId="3" applyNumberFormat="1" applyFont="1" applyFill="1" applyBorder="1" applyAlignment="1" applyProtection="1">
      <alignment vertical="center"/>
    </xf>
    <xf numFmtId="1" fontId="23" fillId="0" borderId="293" xfId="3" applyNumberFormat="1" applyFont="1" applyFill="1" applyBorder="1" applyAlignment="1" applyProtection="1">
      <alignment vertical="center"/>
    </xf>
    <xf numFmtId="0" fontId="24" fillId="0" borderId="294" xfId="3" applyFont="1" applyFill="1" applyBorder="1" applyAlignment="1" applyProtection="1">
      <alignment horizontal="center" vertical="center"/>
    </xf>
    <xf numFmtId="0" fontId="23" fillId="0" borderId="295" xfId="3" applyFont="1" applyFill="1" applyBorder="1" applyAlignment="1" applyProtection="1">
      <alignment vertical="center"/>
    </xf>
    <xf numFmtId="1" fontId="23" fillId="0" borderId="295" xfId="3" applyNumberFormat="1" applyFont="1" applyFill="1" applyBorder="1" applyAlignment="1" applyProtection="1">
      <alignment vertical="center"/>
    </xf>
    <xf numFmtId="1" fontId="23" fillId="0" borderId="296" xfId="3" applyNumberFormat="1" applyFont="1" applyFill="1" applyBorder="1" applyAlignment="1" applyProtection="1">
      <alignment vertical="center"/>
    </xf>
    <xf numFmtId="0" fontId="17" fillId="0" borderId="297" xfId="3" applyFont="1" applyFill="1" applyBorder="1" applyAlignment="1" applyProtection="1">
      <alignment horizontal="center"/>
    </xf>
    <xf numFmtId="0" fontId="34" fillId="0" borderId="298" xfId="3" applyFont="1" applyFill="1" applyBorder="1" applyAlignment="1" applyProtection="1"/>
    <xf numFmtId="0" fontId="17" fillId="0" borderId="131" xfId="3" applyFont="1" applyFill="1" applyBorder="1" applyAlignment="1" applyProtection="1">
      <alignment horizontal="center"/>
    </xf>
    <xf numFmtId="0" fontId="34" fillId="0" borderId="62" xfId="3" applyFont="1" applyFill="1" applyBorder="1" applyAlignment="1" applyProtection="1"/>
    <xf numFmtId="0" fontId="17" fillId="0" borderId="294" xfId="3" applyFont="1" applyFill="1" applyBorder="1" applyAlignment="1" applyProtection="1">
      <alignment horizontal="center"/>
    </xf>
    <xf numFmtId="0" fontId="24" fillId="0" borderId="258" xfId="3" applyFont="1" applyFill="1" applyBorder="1" applyAlignment="1" applyProtection="1">
      <alignment vertical="center" wrapText="1"/>
    </xf>
    <xf numFmtId="0" fontId="24" fillId="0" borderId="70" xfId="7" applyFont="1" applyFill="1" applyBorder="1" applyAlignment="1">
      <alignment horizontal="center" vertical="center"/>
    </xf>
    <xf numFmtId="1" fontId="0" fillId="0" borderId="0" xfId="0" applyNumberFormat="1" applyFont="1" applyFill="1"/>
    <xf numFmtId="0" fontId="23" fillId="0" borderId="117" xfId="3" applyFont="1" applyFill="1" applyBorder="1" applyAlignment="1" applyProtection="1">
      <alignment vertical="center" wrapText="1"/>
    </xf>
    <xf numFmtId="0" fontId="24" fillId="4" borderId="0" xfId="9" applyFont="1" applyFill="1" applyAlignment="1"/>
    <xf numFmtId="0" fontId="23" fillId="4" borderId="0" xfId="9" applyFont="1" applyFill="1" applyAlignment="1">
      <alignment horizontal="center"/>
    </xf>
    <xf numFmtId="0" fontId="43" fillId="0" borderId="0" xfId="1152" applyNumberFormat="1" applyFont="1" applyBorder="1"/>
    <xf numFmtId="3" fontId="43" fillId="0" borderId="0" xfId="1152" applyNumberFormat="1" applyFont="1" applyBorder="1"/>
    <xf numFmtId="0" fontId="24" fillId="0" borderId="0" xfId="0" applyFont="1"/>
    <xf numFmtId="1" fontId="44" fillId="0" borderId="129" xfId="1152" applyNumberFormat="1" applyFont="1" applyBorder="1" applyAlignment="1">
      <alignment vertical="center"/>
    </xf>
    <xf numFmtId="1" fontId="23" fillId="0" borderId="0" xfId="0" applyNumberFormat="1" applyFont="1"/>
    <xf numFmtId="0" fontId="44" fillId="0" borderId="101" xfId="1152" applyNumberFormat="1" applyFont="1" applyBorder="1" applyAlignment="1">
      <alignment vertical="center"/>
    </xf>
    <xf numFmtId="0" fontId="44" fillId="0" borderId="0" xfId="1153" applyNumberFormat="1" applyFont="1" applyBorder="1"/>
    <xf numFmtId="3" fontId="43" fillId="4" borderId="0" xfId="47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44" fillId="0" borderId="101" xfId="0" applyFont="1" applyBorder="1"/>
    <xf numFmtId="1" fontId="44" fillId="0" borderId="0" xfId="9" applyNumberFormat="1" applyFont="1" applyBorder="1" applyAlignment="1">
      <alignment horizontal="right" vertical="center"/>
    </xf>
    <xf numFmtId="0" fontId="44" fillId="0" borderId="101" xfId="1153" applyNumberFormat="1" applyFont="1" applyBorder="1"/>
    <xf numFmtId="3" fontId="42" fillId="0" borderId="101" xfId="47" applyNumberFormat="1" applyFont="1" applyBorder="1" applyAlignment="1">
      <alignment horizontal="right"/>
    </xf>
    <xf numFmtId="0" fontId="47" fillId="0" borderId="0" xfId="0" applyFont="1" applyBorder="1"/>
    <xf numFmtId="3" fontId="43" fillId="0" borderId="0" xfId="47" applyNumberFormat="1" applyFont="1" applyFill="1" applyBorder="1" applyAlignment="1">
      <alignment horizontal="right"/>
    </xf>
    <xf numFmtId="3" fontId="23" fillId="0" borderId="102" xfId="0" applyNumberFormat="1" applyFont="1" applyFill="1" applyBorder="1"/>
    <xf numFmtId="3" fontId="23" fillId="0" borderId="102" xfId="0" applyNumberFormat="1" applyFont="1" applyBorder="1"/>
    <xf numFmtId="3" fontId="43" fillId="0" borderId="102" xfId="47" applyNumberFormat="1" applyFont="1" applyFill="1" applyBorder="1" applyAlignment="1">
      <alignment horizontal="right"/>
    </xf>
    <xf numFmtId="0" fontId="0" fillId="0" borderId="276" xfId="0" applyFont="1" applyBorder="1" applyAlignment="1"/>
    <xf numFmtId="0" fontId="17" fillId="0" borderId="172" xfId="0" applyFont="1" applyBorder="1" applyAlignment="1">
      <alignment horizontal="center" vertical="center"/>
    </xf>
    <xf numFmtId="0" fontId="17" fillId="0" borderId="312" xfId="0" applyFont="1" applyBorder="1" applyAlignment="1">
      <alignment horizontal="center" wrapText="1"/>
    </xf>
    <xf numFmtId="0" fontId="23" fillId="0" borderId="103" xfId="0" applyFont="1" applyFill="1" applyBorder="1" applyAlignment="1">
      <alignment horizontal="center"/>
    </xf>
    <xf numFmtId="0" fontId="23" fillId="0" borderId="185" xfId="0" applyFont="1" applyFill="1" applyBorder="1" applyAlignment="1">
      <alignment horizontal="center"/>
    </xf>
    <xf numFmtId="0" fontId="17" fillId="0" borderId="186" xfId="0" applyFont="1" applyFill="1" applyBorder="1" applyAlignment="1">
      <alignment horizontal="center" vertical="center"/>
    </xf>
    <xf numFmtId="0" fontId="17" fillId="0" borderId="188" xfId="0" applyFont="1" applyFill="1" applyBorder="1" applyAlignment="1">
      <alignment horizontal="center" vertical="center"/>
    </xf>
    <xf numFmtId="0" fontId="17" fillId="0" borderId="194" xfId="0" applyFont="1" applyBorder="1" applyAlignment="1">
      <alignment horizontal="center" wrapText="1"/>
    </xf>
    <xf numFmtId="3" fontId="35" fillId="0" borderId="0" xfId="0" applyNumberFormat="1" applyFont="1" applyFill="1" applyBorder="1" applyAlignment="1" applyProtection="1">
      <alignment horizontal="right"/>
    </xf>
    <xf numFmtId="176" fontId="35" fillId="0" borderId="0" xfId="1150" applyFont="1" applyFill="1" applyBorder="1" applyAlignment="1" applyProtection="1">
      <alignment horizontal="right"/>
    </xf>
    <xf numFmtId="0" fontId="0" fillId="0" borderId="258" xfId="0" applyFont="1" applyFill="1" applyBorder="1" applyAlignment="1">
      <alignment wrapText="1"/>
    </xf>
    <xf numFmtId="0" fontId="23" fillId="0" borderId="128" xfId="0" applyFont="1" applyFill="1" applyBorder="1"/>
    <xf numFmtId="0" fontId="23" fillId="0" borderId="210" xfId="0" applyFont="1" applyFill="1" applyBorder="1"/>
    <xf numFmtId="0" fontId="0" fillId="0" borderId="245" xfId="0" applyFont="1" applyFill="1" applyBorder="1" applyAlignment="1">
      <alignment horizontal="center"/>
    </xf>
    <xf numFmtId="0" fontId="0" fillId="0" borderId="245" xfId="0" applyFont="1" applyBorder="1" applyAlignment="1">
      <alignment horizontal="center"/>
    </xf>
    <xf numFmtId="1" fontId="24" fillId="0" borderId="258" xfId="3" applyNumberFormat="1" applyFont="1" applyFill="1" applyBorder="1" applyAlignment="1" applyProtection="1"/>
    <xf numFmtId="9" fontId="27" fillId="0" borderId="146" xfId="3" applyNumberFormat="1" applyFont="1" applyFill="1" applyBorder="1" applyAlignment="1" applyProtection="1"/>
    <xf numFmtId="0" fontId="23" fillId="0" borderId="245" xfId="3" applyFont="1" applyFill="1" applyBorder="1" applyAlignment="1" applyProtection="1">
      <alignment horizontal="center" vertical="center"/>
    </xf>
    <xf numFmtId="0" fontId="23" fillId="0" borderId="124" xfId="3" applyFont="1" applyFill="1" applyBorder="1" applyAlignment="1" applyProtection="1">
      <alignment vertical="center" wrapText="1"/>
    </xf>
    <xf numFmtId="1" fontId="23" fillId="0" borderId="279" xfId="7" applyNumberFormat="1" applyFont="1" applyBorder="1" applyAlignment="1">
      <alignment horizontal="right"/>
    </xf>
    <xf numFmtId="1" fontId="23" fillId="0" borderId="124" xfId="3" applyNumberFormat="1" applyFont="1" applyFill="1" applyBorder="1" applyAlignment="1" applyProtection="1"/>
    <xf numFmtId="9" fontId="28" fillId="0" borderId="124" xfId="3" applyNumberFormat="1" applyFont="1" applyFill="1" applyBorder="1" applyAlignment="1" applyProtection="1"/>
    <xf numFmtId="1" fontId="23" fillId="0" borderId="258" xfId="3" applyNumberFormat="1" applyFont="1" applyFill="1" applyBorder="1" applyAlignment="1" applyProtection="1"/>
    <xf numFmtId="9" fontId="28" fillId="0" borderId="146" xfId="3" applyNumberFormat="1" applyFont="1" applyFill="1" applyBorder="1" applyAlignment="1" applyProtection="1"/>
    <xf numFmtId="0" fontId="23" fillId="0" borderId="245" xfId="7" applyFont="1" applyFill="1" applyBorder="1" applyAlignment="1">
      <alignment horizontal="center" vertical="center"/>
    </xf>
    <xf numFmtId="1" fontId="23" fillId="0" borderId="245" xfId="3" applyNumberFormat="1" applyFont="1" applyFill="1" applyBorder="1" applyAlignment="1" applyProtection="1">
      <alignment vertical="center"/>
    </xf>
    <xf numFmtId="1" fontId="23" fillId="0" borderId="279" xfId="3" applyNumberFormat="1" applyFont="1" applyFill="1" applyBorder="1" applyAlignment="1" applyProtection="1">
      <alignment vertical="center"/>
    </xf>
    <xf numFmtId="1" fontId="23" fillId="0" borderId="280" xfId="3" applyNumberFormat="1" applyFont="1" applyFill="1" applyBorder="1" applyAlignment="1" applyProtection="1">
      <alignment vertical="center"/>
    </xf>
    <xf numFmtId="1" fontId="23" fillId="0" borderId="146" xfId="3" applyNumberFormat="1" applyFont="1" applyFill="1" applyBorder="1" applyAlignment="1" applyProtection="1">
      <alignment vertical="center"/>
    </xf>
    <xf numFmtId="0" fontId="17" fillId="0" borderId="280" xfId="0" applyFont="1" applyFill="1" applyBorder="1" applyAlignment="1">
      <alignment wrapText="1"/>
    </xf>
    <xf numFmtId="1" fontId="17" fillId="0" borderId="245" xfId="0" applyNumberFormat="1" applyFont="1" applyFill="1" applyBorder="1"/>
    <xf numFmtId="1" fontId="17" fillId="0" borderId="279" xfId="0" applyNumberFormat="1" applyFont="1" applyFill="1" applyBorder="1"/>
    <xf numFmtId="1" fontId="17" fillId="0" borderId="280" xfId="0" applyNumberFormat="1" applyFont="1" applyFill="1" applyBorder="1"/>
    <xf numFmtId="0" fontId="0" fillId="0" borderId="280" xfId="0" applyFont="1" applyFill="1" applyBorder="1" applyAlignment="1">
      <alignment wrapText="1"/>
    </xf>
    <xf numFmtId="1" fontId="0" fillId="0" borderId="245" xfId="0" applyNumberFormat="1" applyFont="1" applyFill="1" applyBorder="1"/>
    <xf numFmtId="1" fontId="0" fillId="0" borderId="279" xfId="0" applyNumberFormat="1" applyFont="1" applyFill="1" applyBorder="1"/>
    <xf numFmtId="1" fontId="0" fillId="0" borderId="280" xfId="0" applyNumberFormat="1" applyFont="1" applyFill="1" applyBorder="1"/>
    <xf numFmtId="0" fontId="0" fillId="0" borderId="245" xfId="3" applyFont="1" applyFill="1" applyBorder="1" applyAlignment="1" applyProtection="1">
      <alignment horizontal="center"/>
    </xf>
    <xf numFmtId="0" fontId="17" fillId="0" borderId="42" xfId="0" applyFont="1" applyFill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17" fillId="0" borderId="174" xfId="0" applyFont="1" applyBorder="1" applyAlignment="1">
      <alignment horizontal="center" wrapText="1"/>
    </xf>
    <xf numFmtId="0" fontId="23" fillId="0" borderId="107" xfId="0" applyFont="1" applyFill="1" applyBorder="1"/>
    <xf numFmtId="0" fontId="23" fillId="0" borderId="120" xfId="0" applyFont="1" applyFill="1" applyBorder="1"/>
    <xf numFmtId="0" fontId="0" fillId="0" borderId="120" xfId="0" applyFont="1" applyFill="1" applyBorder="1"/>
    <xf numFmtId="0" fontId="0" fillId="0" borderId="117" xfId="0" applyFont="1" applyFill="1" applyBorder="1"/>
    <xf numFmtId="0" fontId="0" fillId="0" borderId="209" xfId="0" applyFont="1" applyFill="1" applyBorder="1"/>
    <xf numFmtId="0" fontId="0" fillId="0" borderId="254" xfId="0" applyFont="1" applyFill="1" applyBorder="1"/>
    <xf numFmtId="0" fontId="0" fillId="0" borderId="248" xfId="0" applyFont="1" applyFill="1" applyBorder="1"/>
    <xf numFmtId="0" fontId="0" fillId="0" borderId="159" xfId="0" applyFont="1" applyFill="1" applyBorder="1"/>
    <xf numFmtId="1" fontId="0" fillId="0" borderId="198" xfId="0" applyNumberFormat="1" applyFont="1" applyFill="1" applyBorder="1"/>
    <xf numFmtId="1" fontId="0" fillId="0" borderId="199" xfId="0" applyNumberFormat="1" applyFont="1" applyFill="1" applyBorder="1"/>
    <xf numFmtId="1" fontId="0" fillId="0" borderId="271" xfId="0" applyNumberFormat="1" applyFont="1" applyFill="1" applyBorder="1"/>
    <xf numFmtId="1" fontId="0" fillId="0" borderId="316" xfId="0" applyNumberFormat="1" applyFont="1" applyFill="1" applyBorder="1"/>
    <xf numFmtId="3" fontId="0" fillId="0" borderId="95" xfId="0" applyNumberFormat="1" applyFont="1" applyBorder="1"/>
    <xf numFmtId="3" fontId="0" fillId="0" borderId="317" xfId="0" applyNumberFormat="1" applyFont="1" applyBorder="1"/>
    <xf numFmtId="3" fontId="0" fillId="0" borderId="318" xfId="0" applyNumberFormat="1" applyFont="1" applyBorder="1"/>
    <xf numFmtId="3" fontId="0" fillId="0" borderId="278" xfId="0" applyNumberFormat="1" applyFont="1" applyBorder="1"/>
    <xf numFmtId="3" fontId="0" fillId="0" borderId="196" xfId="0" applyNumberFormat="1" applyFont="1" applyBorder="1"/>
    <xf numFmtId="0" fontId="24" fillId="0" borderId="145" xfId="0" applyFont="1" applyBorder="1" applyAlignment="1">
      <alignment horizontal="center" wrapText="1"/>
    </xf>
    <xf numFmtId="0" fontId="24" fillId="0" borderId="72" xfId="0" applyFont="1" applyBorder="1" applyAlignment="1">
      <alignment horizontal="center" wrapText="1"/>
    </xf>
    <xf numFmtId="0" fontId="0" fillId="0" borderId="248" xfId="0" applyFont="1" applyBorder="1" applyAlignment="1"/>
    <xf numFmtId="0" fontId="0" fillId="0" borderId="126" xfId="0" applyFont="1" applyBorder="1" applyAlignment="1"/>
    <xf numFmtId="0" fontId="0" fillId="0" borderId="316" xfId="0" applyFont="1" applyBorder="1" applyAlignment="1"/>
    <xf numFmtId="0" fontId="0" fillId="0" borderId="117" xfId="0" applyFont="1" applyBorder="1" applyAlignment="1"/>
    <xf numFmtId="0" fontId="0" fillId="0" borderId="107" xfId="0" applyFont="1" applyBorder="1" applyAlignment="1"/>
    <xf numFmtId="0" fontId="0" fillId="0" borderId="200" xfId="0" applyFont="1" applyBorder="1" applyAlignment="1"/>
    <xf numFmtId="169" fontId="23" fillId="0" borderId="276" xfId="0" applyNumberFormat="1" applyFont="1" applyBorder="1" applyAlignment="1"/>
    <xf numFmtId="169" fontId="0" fillId="0" borderId="276" xfId="0" applyNumberFormat="1" applyFont="1" applyBorder="1" applyAlignment="1"/>
    <xf numFmtId="169" fontId="0" fillId="0" borderId="210" xfId="0" applyNumberFormat="1" applyFont="1" applyBorder="1" applyAlignment="1"/>
    <xf numFmtId="169" fontId="0" fillId="0" borderId="179" xfId="0" applyNumberFormat="1" applyFont="1" applyBorder="1" applyAlignment="1"/>
    <xf numFmtId="0" fontId="0" fillId="0" borderId="209" xfId="0" applyFont="1" applyBorder="1" applyAlignment="1"/>
    <xf numFmtId="0" fontId="0" fillId="0" borderId="127" xfId="0" applyFont="1" applyBorder="1" applyAlignment="1"/>
    <xf numFmtId="0" fontId="0" fillId="0" borderId="205" xfId="0" applyFont="1" applyBorder="1" applyAlignment="1"/>
    <xf numFmtId="0" fontId="0" fillId="0" borderId="21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3" xfId="0" applyFont="1" applyFill="1" applyBorder="1" applyAlignment="1">
      <alignment wrapText="1"/>
    </xf>
    <xf numFmtId="0" fontId="0" fillId="0" borderId="0" xfId="0" applyFont="1" applyAlignment="1">
      <alignment horizontal="left"/>
    </xf>
    <xf numFmtId="0" fontId="17" fillId="0" borderId="190" xfId="0" applyFont="1" applyBorder="1" applyAlignment="1">
      <alignment horizontal="center" wrapText="1"/>
    </xf>
    <xf numFmtId="0" fontId="17" fillId="0" borderId="123" xfId="0" applyFont="1" applyBorder="1" applyAlignment="1">
      <alignment horizontal="center" wrapText="1"/>
    </xf>
    <xf numFmtId="1" fontId="0" fillId="0" borderId="65" xfId="0" applyNumberFormat="1" applyFont="1" applyBorder="1"/>
    <xf numFmtId="1" fontId="0" fillId="0" borderId="66" xfId="0" applyNumberFormat="1" applyFont="1" applyBorder="1"/>
    <xf numFmtId="1" fontId="0" fillId="0" borderId="67" xfId="0" applyNumberFormat="1" applyFont="1" applyBorder="1"/>
    <xf numFmtId="1" fontId="24" fillId="0" borderId="128" xfId="0" applyNumberFormat="1" applyFont="1" applyBorder="1"/>
    <xf numFmtId="1" fontId="24" fillId="0" borderId="118" xfId="0" applyNumberFormat="1" applyFont="1" applyBorder="1"/>
    <xf numFmtId="0" fontId="0" fillId="0" borderId="103" xfId="0" applyFont="1" applyFill="1" applyBorder="1" applyAlignment="1">
      <alignment horizontal="center"/>
    </xf>
    <xf numFmtId="1" fontId="0" fillId="0" borderId="68" xfId="0" applyNumberFormat="1" applyFont="1" applyBorder="1"/>
    <xf numFmtId="1" fontId="0" fillId="0" borderId="62" xfId="0" applyNumberFormat="1" applyFont="1" applyBorder="1"/>
    <xf numFmtId="1" fontId="0" fillId="0" borderId="69" xfId="0" applyNumberFormat="1" applyFont="1" applyBorder="1"/>
    <xf numFmtId="1" fontId="24" fillId="0" borderId="210" xfId="0" applyNumberFormat="1" applyFont="1" applyBorder="1"/>
    <xf numFmtId="1" fontId="24" fillId="0" borderId="127" xfId="0" applyNumberFormat="1" applyFont="1" applyBorder="1"/>
    <xf numFmtId="0" fontId="0" fillId="0" borderId="185" xfId="0" applyFont="1" applyFill="1" applyBorder="1" applyAlignment="1">
      <alignment horizontal="center"/>
    </xf>
    <xf numFmtId="1" fontId="0" fillId="0" borderId="71" xfId="0" applyNumberFormat="1" applyFont="1" applyBorder="1"/>
    <xf numFmtId="1" fontId="0" fillId="0" borderId="72" xfId="0" applyNumberFormat="1" applyFont="1" applyBorder="1"/>
    <xf numFmtId="1" fontId="24" fillId="0" borderId="213" xfId="0" applyNumberFormat="1" applyFont="1" applyBorder="1"/>
    <xf numFmtId="1" fontId="24" fillId="0" borderId="212" xfId="0" applyNumberFormat="1" applyFont="1" applyBorder="1"/>
    <xf numFmtId="1" fontId="0" fillId="0" borderId="245" xfId="0" applyNumberFormat="1" applyFont="1" applyBorder="1"/>
    <xf numFmtId="1" fontId="0" fillId="0" borderId="279" xfId="0" applyNumberFormat="1" applyFont="1" applyBorder="1"/>
    <xf numFmtId="1" fontId="0" fillId="0" borderId="280" xfId="0" applyNumberFormat="1" applyFont="1" applyBorder="1"/>
    <xf numFmtId="1" fontId="0" fillId="0" borderId="159" xfId="0" applyNumberFormat="1" applyFont="1" applyBorder="1"/>
    <xf numFmtId="0" fontId="17" fillId="0" borderId="259" xfId="0" applyFont="1" applyFill="1" applyBorder="1" applyAlignment="1">
      <alignment wrapText="1"/>
    </xf>
    <xf numFmtId="0" fontId="24" fillId="0" borderId="130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4" fillId="0" borderId="266" xfId="0" applyFont="1" applyBorder="1" applyAlignment="1">
      <alignment horizontal="center" wrapText="1"/>
    </xf>
    <xf numFmtId="0" fontId="24" fillId="0" borderId="63" xfId="0" applyFont="1" applyBorder="1" applyAlignment="1">
      <alignment horizontal="center" wrapText="1"/>
    </xf>
    <xf numFmtId="0" fontId="24" fillId="0" borderId="61" xfId="0" applyFont="1" applyBorder="1" applyAlignment="1">
      <alignment horizontal="center" wrapText="1"/>
    </xf>
    <xf numFmtId="0" fontId="24" fillId="0" borderId="194" xfId="0" applyFont="1" applyBorder="1" applyAlignment="1">
      <alignment horizontal="center" wrapText="1"/>
    </xf>
    <xf numFmtId="0" fontId="24" fillId="0" borderId="195" xfId="0" applyFont="1" applyBorder="1" applyAlignment="1">
      <alignment horizontal="center" wrapText="1"/>
    </xf>
    <xf numFmtId="0" fontId="24" fillId="0" borderId="147" xfId="0" applyFont="1" applyBorder="1" applyAlignment="1">
      <alignment horizontal="center" wrapText="1"/>
    </xf>
    <xf numFmtId="1" fontId="0" fillId="0" borderId="65" xfId="0" applyNumberFormat="1" applyFont="1" applyBorder="1" applyAlignment="1"/>
    <xf numFmtId="1" fontId="0" fillId="0" borderId="66" xfId="0" applyNumberFormat="1" applyFont="1" applyBorder="1" applyAlignment="1"/>
    <xf numFmtId="1" fontId="0" fillId="0" borderId="67" xfId="0" applyNumberFormat="1" applyFont="1" applyBorder="1" applyAlignment="1"/>
    <xf numFmtId="1" fontId="0" fillId="0" borderId="68" xfId="0" applyNumberFormat="1" applyFont="1" applyBorder="1" applyAlignment="1"/>
    <xf numFmtId="1" fontId="0" fillId="0" borderId="62" xfId="0" applyNumberFormat="1" applyFont="1" applyBorder="1" applyAlignment="1"/>
    <xf numFmtId="1" fontId="0" fillId="0" borderId="69" xfId="0" applyNumberFormat="1" applyFont="1" applyBorder="1" applyAlignment="1"/>
    <xf numFmtId="1" fontId="0" fillId="0" borderId="70" xfId="0" applyNumberFormat="1" applyFont="1" applyBorder="1" applyAlignment="1"/>
    <xf numFmtId="1" fontId="0" fillId="0" borderId="71" xfId="0" applyNumberFormat="1" applyFont="1" applyBorder="1" applyAlignment="1"/>
    <xf numFmtId="1" fontId="0" fillId="0" borderId="72" xfId="0" applyNumberFormat="1" applyFont="1" applyBorder="1" applyAlignment="1"/>
    <xf numFmtId="1" fontId="0" fillId="0" borderId="120" xfId="0" applyNumberFormat="1" applyFont="1" applyBorder="1" applyAlignment="1"/>
    <xf numFmtId="1" fontId="0" fillId="0" borderId="159" xfId="0" applyNumberFormat="1" applyFont="1" applyBorder="1" applyAlignment="1"/>
    <xf numFmtId="1" fontId="0" fillId="0" borderId="248" xfId="0" applyNumberFormat="1" applyFont="1" applyBorder="1" applyAlignment="1"/>
    <xf numFmtId="1" fontId="0" fillId="0" borderId="222" xfId="0" applyNumberFormat="1" applyFont="1" applyBorder="1" applyAlignment="1"/>
    <xf numFmtId="1" fontId="0" fillId="0" borderId="220" xfId="0" applyNumberFormat="1" applyFont="1" applyBorder="1" applyAlignment="1"/>
    <xf numFmtId="1" fontId="0" fillId="0" borderId="126" xfId="0" applyNumberFormat="1" applyFont="1" applyBorder="1" applyAlignment="1"/>
    <xf numFmtId="0" fontId="23" fillId="0" borderId="0" xfId="0" applyFont="1" applyAlignment="1">
      <alignment wrapText="1"/>
    </xf>
    <xf numFmtId="3" fontId="0" fillId="0" borderId="13" xfId="0" applyNumberFormat="1" applyFont="1" applyFill="1" applyBorder="1"/>
    <xf numFmtId="0" fontId="0" fillId="0" borderId="99" xfId="0" applyFont="1" applyFill="1" applyBorder="1" applyAlignment="1">
      <alignment horizontal="center"/>
    </xf>
    <xf numFmtId="0" fontId="0" fillId="0" borderId="74" xfId="0" applyFont="1" applyFill="1" applyBorder="1" applyAlignment="1">
      <alignment wrapText="1"/>
    </xf>
    <xf numFmtId="3" fontId="0" fillId="0" borderId="20" xfId="0" applyNumberFormat="1" applyFont="1" applyFill="1" applyBorder="1"/>
    <xf numFmtId="0" fontId="0" fillId="0" borderId="155" xfId="0" applyFont="1" applyFill="1" applyBorder="1" applyAlignment="1">
      <alignment horizontal="center"/>
    </xf>
    <xf numFmtId="3" fontId="0" fillId="0" borderId="25" xfId="0" applyNumberFormat="1" applyFont="1" applyFill="1" applyBorder="1"/>
    <xf numFmtId="0" fontId="0" fillId="0" borderId="184" xfId="0" applyFont="1" applyFill="1" applyBorder="1" applyAlignment="1">
      <alignment horizontal="center"/>
    </xf>
    <xf numFmtId="0" fontId="0" fillId="0" borderId="7" xfId="0" applyFont="1" applyFill="1" applyBorder="1" applyAlignment="1">
      <alignment wrapText="1"/>
    </xf>
    <xf numFmtId="0" fontId="17" fillId="0" borderId="59" xfId="0" applyFont="1" applyBorder="1" applyAlignment="1">
      <alignment horizontal="center" wrapText="1"/>
    </xf>
    <xf numFmtId="0" fontId="0" fillId="0" borderId="93" xfId="0" applyFont="1" applyFill="1" applyBorder="1" applyAlignment="1">
      <alignment horizontal="center"/>
    </xf>
    <xf numFmtId="0" fontId="0" fillId="0" borderId="98" xfId="0" applyFont="1" applyFill="1" applyBorder="1" applyAlignment="1">
      <alignment wrapText="1"/>
    </xf>
    <xf numFmtId="0" fontId="23" fillId="0" borderId="68" xfId="0" applyFont="1" applyBorder="1"/>
    <xf numFmtId="0" fontId="23" fillId="0" borderId="62" xfId="0" applyFont="1" applyBorder="1"/>
    <xf numFmtId="0" fontId="24" fillId="0" borderId="127" xfId="0" applyFont="1" applyBorder="1" applyAlignment="1" applyProtection="1">
      <alignment horizontal="right"/>
    </xf>
    <xf numFmtId="0" fontId="23" fillId="0" borderId="102" xfId="0" applyFont="1" applyBorder="1" applyAlignment="1" applyProtection="1">
      <alignment horizontal="right"/>
    </xf>
    <xf numFmtId="0" fontId="23" fillId="0" borderId="102" xfId="0" applyFont="1" applyFill="1" applyBorder="1" applyAlignment="1" applyProtection="1">
      <alignment horizontal="right"/>
    </xf>
    <xf numFmtId="0" fontId="0" fillId="0" borderId="104" xfId="0" applyFont="1" applyFill="1" applyBorder="1" applyAlignment="1">
      <alignment horizontal="center"/>
    </xf>
    <xf numFmtId="0" fontId="23" fillId="0" borderId="70" xfId="0" applyFont="1" applyBorder="1"/>
    <xf numFmtId="0" fontId="23" fillId="0" borderId="71" xfId="0" applyFont="1" applyBorder="1"/>
    <xf numFmtId="0" fontId="24" fillId="0" borderId="121" xfId="0" applyFont="1" applyBorder="1" applyAlignment="1" applyProtection="1">
      <alignment horizontal="right"/>
    </xf>
    <xf numFmtId="0" fontId="23" fillId="0" borderId="138" xfId="0" applyFont="1" applyBorder="1" applyAlignment="1" applyProtection="1">
      <alignment horizontal="right"/>
    </xf>
    <xf numFmtId="0" fontId="0" fillId="0" borderId="209" xfId="0" applyFont="1" applyBorder="1"/>
    <xf numFmtId="0" fontId="0" fillId="0" borderId="89" xfId="0" applyFont="1" applyBorder="1"/>
    <xf numFmtId="0" fontId="0" fillId="0" borderId="117" xfId="0" applyFont="1" applyBorder="1"/>
    <xf numFmtId="0" fontId="0" fillId="0" borderId="101" xfId="0" applyFont="1" applyBorder="1"/>
    <xf numFmtId="168" fontId="0" fillId="0" borderId="276" xfId="0" applyNumberFormat="1" applyFont="1" applyBorder="1"/>
    <xf numFmtId="0" fontId="0" fillId="0" borderId="138" xfId="0" applyFont="1" applyBorder="1"/>
    <xf numFmtId="168" fontId="0" fillId="0" borderId="211" xfId="0" applyNumberFormat="1" applyFont="1" applyBorder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left"/>
    </xf>
    <xf numFmtId="0" fontId="0" fillId="9" borderId="0" xfId="0" applyFont="1" applyFill="1"/>
    <xf numFmtId="0" fontId="0" fillId="0" borderId="0" xfId="0" applyFont="1" applyFill="1" applyAlignment="1">
      <alignment horizontal="center"/>
    </xf>
    <xf numFmtId="0" fontId="17" fillId="7" borderId="0" xfId="0" applyFont="1" applyFill="1"/>
    <xf numFmtId="0" fontId="0" fillId="7" borderId="0" xfId="0" applyFont="1" applyFill="1"/>
    <xf numFmtId="1" fontId="17" fillId="0" borderId="13" xfId="0" applyNumberFormat="1" applyFont="1" applyFill="1" applyBorder="1"/>
    <xf numFmtId="1" fontId="17" fillId="0" borderId="20" xfId="0" applyNumberFormat="1" applyFont="1" applyFill="1" applyBorder="1"/>
    <xf numFmtId="0" fontId="17" fillId="0" borderId="187" xfId="0" applyFont="1" applyBorder="1" applyAlignment="1">
      <alignment horizontal="center" wrapText="1"/>
    </xf>
    <xf numFmtId="0" fontId="24" fillId="0" borderId="146" xfId="0" applyFont="1" applyBorder="1" applyAlignment="1">
      <alignment horizontal="center" wrapText="1"/>
    </xf>
    <xf numFmtId="1" fontId="0" fillId="0" borderId="121" xfId="0" applyNumberFormat="1" applyFont="1" applyBorder="1"/>
    <xf numFmtId="0" fontId="28" fillId="0" borderId="0" xfId="7" applyFont="1" applyAlignment="1">
      <alignment horizontal="left"/>
    </xf>
    <xf numFmtId="0" fontId="24" fillId="0" borderId="0" xfId="7" applyFont="1" applyAlignment="1">
      <alignment horizontal="center" wrapText="1"/>
    </xf>
    <xf numFmtId="0" fontId="24" fillId="0" borderId="0" xfId="7" applyFont="1"/>
    <xf numFmtId="0" fontId="24" fillId="0" borderId="4" xfId="7" applyFont="1" applyBorder="1" applyAlignment="1">
      <alignment horizontal="center" wrapText="1"/>
    </xf>
    <xf numFmtId="0" fontId="23" fillId="0" borderId="60" xfId="7" applyFont="1" applyBorder="1" applyAlignment="1">
      <alignment horizontal="center" wrapText="1"/>
    </xf>
    <xf numFmtId="0" fontId="23" fillId="0" borderId="33" xfId="7" applyFont="1" applyBorder="1" applyAlignment="1">
      <alignment horizontal="center" wrapText="1"/>
    </xf>
    <xf numFmtId="1" fontId="50" fillId="0" borderId="0" xfId="202" applyNumberFormat="1" applyFont="1" applyBorder="1" applyAlignment="1">
      <alignment horizontal="right"/>
    </xf>
    <xf numFmtId="0" fontId="23" fillId="0" borderId="245" xfId="3" applyFont="1" applyFill="1" applyBorder="1" applyAlignment="1" applyProtection="1">
      <alignment horizontal="center"/>
    </xf>
    <xf numFmtId="0" fontId="23" fillId="0" borderId="258" xfId="3" applyFont="1" applyFill="1" applyBorder="1" applyAlignment="1" applyProtection="1">
      <alignment wrapText="1"/>
    </xf>
    <xf numFmtId="3" fontId="23" fillId="0" borderId="245" xfId="3" applyNumberFormat="1" applyFont="1" applyFill="1" applyBorder="1" applyAlignment="1" applyProtection="1">
      <alignment wrapText="1"/>
    </xf>
    <xf numFmtId="3" fontId="23" fillId="0" borderId="279" xfId="3" applyNumberFormat="1" applyFont="1" applyFill="1" applyBorder="1" applyAlignment="1" applyProtection="1">
      <alignment wrapText="1"/>
    </xf>
    <xf numFmtId="3" fontId="23" fillId="0" borderId="258" xfId="3" applyNumberFormat="1" applyFont="1" applyFill="1" applyBorder="1" applyAlignment="1" applyProtection="1">
      <alignment wrapText="1"/>
    </xf>
    <xf numFmtId="0" fontId="23" fillId="0" borderId="70" xfId="3" applyFont="1" applyFill="1" applyBorder="1" applyAlignment="1" applyProtection="1">
      <alignment horizontal="center"/>
    </xf>
    <xf numFmtId="0" fontId="23" fillId="0" borderId="120" xfId="3" applyFont="1" applyFill="1" applyBorder="1" applyAlignment="1" applyProtection="1">
      <alignment wrapText="1"/>
    </xf>
    <xf numFmtId="3" fontId="23" fillId="0" borderId="70" xfId="3" applyNumberFormat="1" applyFont="1" applyFill="1" applyBorder="1" applyAlignment="1" applyProtection="1">
      <alignment wrapText="1"/>
    </xf>
    <xf numFmtId="3" fontId="23" fillId="0" borderId="71" xfId="3" applyNumberFormat="1" applyFont="1" applyFill="1" applyBorder="1" applyAlignment="1" applyProtection="1">
      <alignment wrapText="1"/>
    </xf>
    <xf numFmtId="3" fontId="23" fillId="0" borderId="120" xfId="3" applyNumberFormat="1" applyFont="1" applyFill="1" applyBorder="1" applyAlignment="1" applyProtection="1">
      <alignment wrapText="1"/>
    </xf>
    <xf numFmtId="0" fontId="23" fillId="0" borderId="65" xfId="3" applyFont="1" applyFill="1" applyBorder="1" applyAlignment="1" applyProtection="1">
      <alignment horizontal="center"/>
    </xf>
    <xf numFmtId="0" fontId="23" fillId="0" borderId="106" xfId="3" applyFont="1" applyFill="1" applyBorder="1" applyAlignment="1" applyProtection="1">
      <alignment wrapText="1"/>
    </xf>
    <xf numFmtId="3" fontId="23" fillId="0" borderId="65" xfId="3" applyNumberFormat="1" applyFont="1" applyFill="1" applyBorder="1" applyAlignment="1" applyProtection="1">
      <alignment wrapText="1"/>
    </xf>
    <xf numFmtId="3" fontId="23" fillId="0" borderId="66" xfId="3" applyNumberFormat="1" applyFont="1" applyFill="1" applyBorder="1" applyAlignment="1" applyProtection="1">
      <alignment wrapText="1"/>
    </xf>
    <xf numFmtId="3" fontId="23" fillId="0" borderId="106" xfId="3" applyNumberFormat="1" applyFont="1" applyFill="1" applyBorder="1" applyAlignment="1" applyProtection="1">
      <alignment wrapText="1"/>
    </xf>
    <xf numFmtId="3" fontId="23" fillId="0" borderId="91" xfId="3" applyNumberFormat="1" applyFont="1" applyFill="1" applyBorder="1" applyAlignment="1" applyProtection="1">
      <alignment wrapText="1"/>
    </xf>
    <xf numFmtId="3" fontId="23" fillId="0" borderId="87" xfId="3" applyNumberFormat="1" applyFont="1" applyFill="1" applyBorder="1" applyAlignment="1" applyProtection="1">
      <alignment wrapText="1"/>
    </xf>
    <xf numFmtId="3" fontId="23" fillId="0" borderId="88" xfId="3" applyNumberFormat="1" applyFont="1" applyFill="1" applyBorder="1" applyAlignment="1" applyProtection="1">
      <alignment wrapText="1"/>
    </xf>
    <xf numFmtId="3" fontId="23" fillId="0" borderId="92" xfId="3" applyNumberFormat="1" applyFont="1" applyFill="1" applyBorder="1" applyAlignment="1" applyProtection="1">
      <alignment wrapText="1"/>
    </xf>
    <xf numFmtId="3" fontId="23" fillId="0" borderId="301" xfId="3" applyNumberFormat="1" applyFont="1" applyFill="1" applyBorder="1" applyAlignment="1" applyProtection="1">
      <alignment wrapText="1"/>
    </xf>
    <xf numFmtId="0" fontId="23" fillId="0" borderId="93" xfId="3" applyFont="1" applyFill="1" applyBorder="1" applyAlignment="1" applyProtection="1">
      <alignment horizontal="center"/>
    </xf>
    <xf numFmtId="0" fontId="23" fillId="0" borderId="192" xfId="3" applyFont="1" applyFill="1" applyBorder="1" applyAlignment="1" applyProtection="1">
      <alignment wrapText="1"/>
    </xf>
    <xf numFmtId="3" fontId="23" fillId="0" borderId="302" xfId="3" applyNumberFormat="1" applyFont="1" applyFill="1" applyBorder="1" applyAlignment="1" applyProtection="1">
      <alignment wrapText="1"/>
    </xf>
    <xf numFmtId="3" fontId="23" fillId="0" borderId="303" xfId="3" applyNumberFormat="1" applyFont="1" applyFill="1" applyBorder="1" applyAlignment="1" applyProtection="1">
      <alignment wrapText="1"/>
    </xf>
    <xf numFmtId="3" fontId="23" fillId="0" borderId="304" xfId="3" applyNumberFormat="1" applyFont="1" applyFill="1" applyBorder="1" applyAlignment="1" applyProtection="1">
      <alignment wrapText="1"/>
    </xf>
    <xf numFmtId="3" fontId="23" fillId="0" borderId="305" xfId="3" applyNumberFormat="1" applyFont="1" applyFill="1" applyBorder="1" applyAlignment="1" applyProtection="1">
      <alignment wrapText="1"/>
    </xf>
    <xf numFmtId="3" fontId="23" fillId="6" borderId="192" xfId="3" applyNumberFormat="1" applyFont="1" applyFill="1" applyBorder="1" applyAlignment="1" applyProtection="1">
      <alignment wrapText="1"/>
    </xf>
    <xf numFmtId="3" fontId="23" fillId="0" borderId="192" xfId="3" applyNumberFormat="1" applyFont="1" applyFill="1" applyBorder="1" applyAlignment="1" applyProtection="1">
      <alignment wrapText="1"/>
    </xf>
    <xf numFmtId="3" fontId="23" fillId="6" borderId="306" xfId="3" applyNumberFormat="1" applyFont="1" applyFill="1" applyBorder="1" applyAlignment="1" applyProtection="1">
      <alignment wrapText="1"/>
    </xf>
    <xf numFmtId="3" fontId="23" fillId="0" borderId="307" xfId="3" applyNumberFormat="1" applyFont="1" applyFill="1" applyBorder="1" applyAlignment="1" applyProtection="1">
      <alignment wrapText="1"/>
    </xf>
    <xf numFmtId="3" fontId="23" fillId="6" borderId="193" xfId="3" applyNumberFormat="1" applyFont="1" applyFill="1" applyBorder="1" applyAlignment="1" applyProtection="1">
      <alignment wrapText="1"/>
    </xf>
    <xf numFmtId="0" fontId="23" fillId="0" borderId="194" xfId="3" applyFont="1" applyFill="1" applyBorder="1" applyAlignment="1" applyProtection="1">
      <alignment horizontal="center"/>
    </xf>
    <xf numFmtId="0" fontId="23" fillId="0" borderId="0" xfId="3" applyFont="1" applyFill="1" applyBorder="1" applyAlignment="1" applyProtection="1">
      <alignment wrapText="1"/>
    </xf>
    <xf numFmtId="3" fontId="23" fillId="6" borderId="0" xfId="3" applyNumberFormat="1" applyFont="1" applyFill="1" applyBorder="1" applyAlignment="1" applyProtection="1">
      <alignment wrapText="1"/>
    </xf>
    <xf numFmtId="3" fontId="23" fillId="0" borderId="0" xfId="3" applyNumberFormat="1" applyFont="1" applyFill="1" applyBorder="1" applyAlignment="1" applyProtection="1">
      <alignment wrapText="1"/>
    </xf>
    <xf numFmtId="3" fontId="23" fillId="6" borderId="308" xfId="3" applyNumberFormat="1" applyFont="1" applyFill="1" applyBorder="1" applyAlignment="1" applyProtection="1">
      <alignment wrapText="1"/>
    </xf>
    <xf numFmtId="3" fontId="24" fillId="6" borderId="147" xfId="3" applyNumberFormat="1" applyFont="1" applyFill="1" applyBorder="1" applyAlignment="1" applyProtection="1">
      <alignment wrapText="1"/>
    </xf>
    <xf numFmtId="0" fontId="24" fillId="0" borderId="70" xfId="3" applyFont="1" applyFill="1" applyBorder="1" applyAlignment="1" applyProtection="1">
      <alignment horizontal="center"/>
    </xf>
    <xf numFmtId="0" fontId="23" fillId="0" borderId="120" xfId="3" applyFont="1" applyFill="1" applyBorder="1" applyAlignment="1" applyProtection="1"/>
    <xf numFmtId="3" fontId="23" fillId="0" borderId="70" xfId="3" applyNumberFormat="1" applyFont="1" applyFill="1" applyBorder="1" applyAlignment="1" applyProtection="1"/>
    <xf numFmtId="3" fontId="23" fillId="0" borderId="71" xfId="3" applyNumberFormat="1" applyFont="1" applyFill="1" applyBorder="1" applyAlignment="1" applyProtection="1"/>
    <xf numFmtId="3" fontId="23" fillId="0" borderId="120" xfId="3" applyNumberFormat="1" applyFont="1" applyFill="1" applyBorder="1" applyAlignment="1" applyProtection="1"/>
    <xf numFmtId="3" fontId="23" fillId="0" borderId="72" xfId="3" applyNumberFormat="1" applyFont="1" applyFill="1" applyBorder="1" applyAlignment="1" applyProtection="1"/>
    <xf numFmtId="3" fontId="23" fillId="6" borderId="159" xfId="3" applyNumberFormat="1" applyFont="1" applyFill="1" applyBorder="1" applyAlignment="1" applyProtection="1"/>
    <xf numFmtId="3" fontId="24" fillId="6" borderId="261" xfId="3" applyNumberFormat="1" applyFont="1" applyFill="1" applyBorder="1" applyAlignment="1" applyProtection="1"/>
    <xf numFmtId="3" fontId="23" fillId="0" borderId="267" xfId="3" applyNumberFormat="1" applyFont="1" applyFill="1" applyBorder="1" applyAlignment="1" applyProtection="1"/>
    <xf numFmtId="3" fontId="24" fillId="6" borderId="211" xfId="3" applyNumberFormat="1" applyFont="1" applyFill="1" applyBorder="1" applyAlignment="1" applyProtection="1"/>
    <xf numFmtId="0" fontId="24" fillId="0" borderId="89" xfId="3" applyFont="1" applyFill="1" applyBorder="1" applyAlignment="1" applyProtection="1">
      <alignment horizontal="center"/>
    </xf>
    <xf numFmtId="0" fontId="23" fillId="0" borderId="117" xfId="3" applyFont="1" applyFill="1" applyBorder="1" applyAlignment="1" applyProtection="1"/>
    <xf numFmtId="3" fontId="23" fillId="0" borderId="222" xfId="3" applyNumberFormat="1" applyFont="1" applyFill="1" applyBorder="1" applyAlignment="1" applyProtection="1"/>
    <xf numFmtId="3" fontId="23" fillId="0" borderId="89" xfId="3" applyNumberFormat="1" applyFont="1" applyFill="1" applyBorder="1" applyAlignment="1" applyProtection="1"/>
    <xf numFmtId="3" fontId="23" fillId="0" borderId="220" xfId="3" applyNumberFormat="1" applyFont="1" applyFill="1" applyBorder="1" applyAlignment="1" applyProtection="1"/>
    <xf numFmtId="3" fontId="23" fillId="6" borderId="248" xfId="3" applyNumberFormat="1" applyFont="1" applyFill="1" applyBorder="1" applyAlignment="1" applyProtection="1"/>
    <xf numFmtId="3" fontId="23" fillId="0" borderId="117" xfId="3" applyNumberFormat="1" applyFont="1" applyFill="1" applyBorder="1" applyAlignment="1" applyProtection="1"/>
    <xf numFmtId="3" fontId="24" fillId="6" borderId="300" xfId="3" applyNumberFormat="1" applyFont="1" applyFill="1" applyBorder="1" applyAlignment="1" applyProtection="1"/>
    <xf numFmtId="3" fontId="23" fillId="0" borderId="309" xfId="3" applyNumberFormat="1" applyFont="1" applyFill="1" applyBorder="1" applyAlignment="1" applyProtection="1"/>
    <xf numFmtId="3" fontId="24" fillId="6" borderId="248" xfId="3" applyNumberFormat="1" applyFont="1" applyFill="1" applyBorder="1" applyAlignment="1" applyProtection="1"/>
    <xf numFmtId="0" fontId="24" fillId="0" borderId="62" xfId="3" applyFont="1" applyFill="1" applyBorder="1" applyAlignment="1" applyProtection="1">
      <alignment horizontal="center"/>
    </xf>
    <xf numFmtId="0" fontId="23" fillId="0" borderId="107" xfId="3" applyFont="1" applyFill="1" applyBorder="1" applyAlignment="1" applyProtection="1"/>
    <xf numFmtId="3" fontId="23" fillId="0" borderId="68" xfId="3" applyNumberFormat="1" applyFont="1" applyFill="1" applyBorder="1" applyAlignment="1" applyProtection="1"/>
    <xf numFmtId="3" fontId="23" fillId="0" borderId="62" xfId="3" applyNumberFormat="1" applyFont="1" applyFill="1" applyBorder="1" applyAlignment="1" applyProtection="1"/>
    <xf numFmtId="3" fontId="23" fillId="0" borderId="69" xfId="3" applyNumberFormat="1" applyFont="1" applyFill="1" applyBorder="1" applyAlignment="1" applyProtection="1"/>
    <xf numFmtId="3" fontId="23" fillId="6" borderId="126" xfId="3" applyNumberFormat="1" applyFont="1" applyFill="1" applyBorder="1" applyAlignment="1" applyProtection="1"/>
    <xf numFmtId="3" fontId="23" fillId="0" borderId="107" xfId="3" applyNumberFormat="1" applyFont="1" applyFill="1" applyBorder="1" applyAlignment="1" applyProtection="1"/>
    <xf numFmtId="3" fontId="24" fillId="6" borderId="260" xfId="3" applyNumberFormat="1" applyFont="1" applyFill="1" applyBorder="1" applyAlignment="1" applyProtection="1"/>
    <xf numFmtId="3" fontId="23" fillId="0" borderId="268" xfId="3" applyNumberFormat="1" applyFont="1" applyFill="1" applyBorder="1" applyAlignment="1" applyProtection="1"/>
    <xf numFmtId="3" fontId="24" fillId="6" borderId="126" xfId="3" applyNumberFormat="1" applyFont="1" applyFill="1" applyBorder="1" applyAlignment="1" applyProtection="1"/>
    <xf numFmtId="0" fontId="24" fillId="0" borderId="47" xfId="3" applyFont="1" applyFill="1" applyBorder="1" applyAlignment="1" applyProtection="1">
      <alignment horizontal="center"/>
    </xf>
    <xf numFmtId="0" fontId="23" fillId="0" borderId="29" xfId="3" applyFont="1" applyFill="1" applyBorder="1" applyAlignment="1" applyProtection="1"/>
    <xf numFmtId="3" fontId="23" fillId="0" borderId="198" xfId="3" applyNumberFormat="1" applyFont="1" applyFill="1" applyBorder="1" applyAlignment="1" applyProtection="1"/>
    <xf numFmtId="3" fontId="23" fillId="0" borderId="199" xfId="3" applyNumberFormat="1" applyFont="1" applyFill="1" applyBorder="1" applyAlignment="1" applyProtection="1"/>
    <xf numFmtId="3" fontId="23" fillId="0" borderId="271" xfId="3" applyNumberFormat="1" applyFont="1" applyFill="1" applyBorder="1" applyAlignment="1" applyProtection="1"/>
    <xf numFmtId="3" fontId="23" fillId="0" borderId="179" xfId="3" applyNumberFormat="1" applyFont="1" applyFill="1" applyBorder="1" applyAlignment="1" applyProtection="1"/>
    <xf numFmtId="3" fontId="23" fillId="6" borderId="114" xfId="3" applyNumberFormat="1" applyFont="1" applyFill="1" applyBorder="1" applyAlignment="1" applyProtection="1"/>
    <xf numFmtId="3" fontId="23" fillId="0" borderId="163" xfId="3" applyNumberFormat="1" applyFont="1" applyFill="1" applyBorder="1" applyAlignment="1" applyProtection="1"/>
    <xf numFmtId="3" fontId="24" fillId="6" borderId="310" xfId="3" applyNumberFormat="1" applyFont="1" applyFill="1" applyBorder="1" applyAlignment="1" applyProtection="1"/>
    <xf numFmtId="3" fontId="23" fillId="0" borderId="311" xfId="3" applyNumberFormat="1" applyFont="1" applyFill="1" applyBorder="1" applyAlignment="1" applyProtection="1"/>
    <xf numFmtId="3" fontId="24" fillId="6" borderId="4" xfId="3" applyNumberFormat="1" applyFont="1" applyFill="1" applyBorder="1" applyAlignment="1" applyProtection="1"/>
    <xf numFmtId="0" fontId="25" fillId="0" borderId="0" xfId="7" applyFont="1" applyFill="1"/>
    <xf numFmtId="0" fontId="25" fillId="0" borderId="0" xfId="7" applyFont="1" applyFill="1" applyAlignment="1">
      <alignment wrapText="1"/>
    </xf>
    <xf numFmtId="1" fontId="0" fillId="0" borderId="67" xfId="3" applyNumberFormat="1" applyFont="1" applyFill="1" applyBorder="1" applyAlignment="1" applyProtection="1"/>
    <xf numFmtId="1" fontId="0" fillId="0" borderId="62" xfId="3" applyNumberFormat="1" applyFont="1" applyFill="1" applyBorder="1" applyAlignment="1" applyProtection="1"/>
    <xf numFmtId="1" fontId="0" fillId="0" borderId="70" xfId="3" applyNumberFormat="1" applyFont="1" applyFill="1" applyBorder="1" applyAlignment="1" applyProtection="1"/>
    <xf numFmtId="1" fontId="0" fillId="0" borderId="71" xfId="3" applyNumberFormat="1" applyFont="1" applyFill="1" applyBorder="1" applyAlignment="1" applyProtection="1"/>
    <xf numFmtId="1" fontId="0" fillId="0" borderId="72" xfId="3" applyNumberFormat="1" applyFont="1" applyFill="1" applyBorder="1" applyAlignment="1" applyProtection="1"/>
    <xf numFmtId="0" fontId="0" fillId="0" borderId="258" xfId="3" applyFont="1" applyFill="1" applyBorder="1" applyAlignment="1" applyProtection="1">
      <alignment wrapText="1"/>
    </xf>
    <xf numFmtId="1" fontId="0" fillId="0" borderId="245" xfId="3" applyNumberFormat="1" applyFont="1" applyFill="1" applyBorder="1" applyAlignment="1" applyProtection="1"/>
    <xf numFmtId="1" fontId="0" fillId="0" borderId="279" xfId="3" applyNumberFormat="1" applyFont="1" applyFill="1" applyBorder="1" applyAlignment="1" applyProtection="1"/>
    <xf numFmtId="1" fontId="0" fillId="0" borderId="280" xfId="3" applyNumberFormat="1" applyFont="1" applyFill="1" applyBorder="1" applyAlignment="1" applyProtection="1"/>
    <xf numFmtId="1" fontId="0" fillId="0" borderId="146" xfId="3" applyNumberFormat="1" applyFont="1" applyFill="1" applyBorder="1" applyAlignment="1" applyProtection="1"/>
    <xf numFmtId="0" fontId="0" fillId="0" borderId="70" xfId="3" applyFont="1" applyFill="1" applyBorder="1" applyAlignment="1" applyProtection="1">
      <alignment horizontal="center"/>
    </xf>
    <xf numFmtId="0" fontId="0" fillId="0" borderId="120" xfId="3" applyFont="1" applyFill="1" applyBorder="1" applyAlignment="1" applyProtection="1">
      <alignment wrapText="1"/>
    </xf>
    <xf numFmtId="1" fontId="0" fillId="0" borderId="211" xfId="3" applyNumberFormat="1" applyFont="1" applyFill="1" applyBorder="1" applyAlignment="1" applyProtection="1"/>
    <xf numFmtId="0" fontId="52" fillId="0" borderId="0" xfId="3" applyFont="1" applyFill="1" applyAlignment="1" applyProtection="1">
      <alignment horizontal="left"/>
    </xf>
    <xf numFmtId="1" fontId="53" fillId="0" borderId="0" xfId="202" applyNumberFormat="1" applyFont="1" applyBorder="1" applyAlignment="1">
      <alignment horizontal="right"/>
    </xf>
    <xf numFmtId="1" fontId="50" fillId="0" borderId="0" xfId="202" applyNumberFormat="1" applyFont="1" applyBorder="1" applyAlignment="1">
      <alignment wrapText="1"/>
    </xf>
    <xf numFmtId="0" fontId="0" fillId="0" borderId="279" xfId="3" applyFont="1" applyFill="1" applyBorder="1" applyAlignment="1" applyProtection="1"/>
    <xf numFmtId="0" fontId="0" fillId="0" borderId="71" xfId="3" applyFont="1" applyFill="1" applyBorder="1" applyAlignment="1" applyProtection="1"/>
    <xf numFmtId="0" fontId="0" fillId="0" borderId="142" xfId="3" applyFont="1" applyFill="1" applyBorder="1" applyAlignment="1" applyProtection="1">
      <alignment horizontal="center"/>
    </xf>
    <xf numFmtId="0" fontId="0" fillId="0" borderId="174" xfId="3" applyFont="1" applyFill="1" applyBorder="1" applyAlignment="1" applyProtection="1"/>
    <xf numFmtId="0" fontId="0" fillId="0" borderId="104" xfId="3" applyFont="1" applyFill="1" applyBorder="1" applyAlignment="1" applyProtection="1">
      <alignment horizontal="center"/>
    </xf>
    <xf numFmtId="0" fontId="0" fillId="0" borderId="100" xfId="3" applyFont="1" applyFill="1" applyBorder="1" applyAlignment="1" applyProtection="1"/>
    <xf numFmtId="0" fontId="0" fillId="0" borderId="7" xfId="3" applyFont="1" applyFill="1" applyBorder="1" applyAlignment="1" applyProtection="1"/>
    <xf numFmtId="1" fontId="0" fillId="0" borderId="288" xfId="3" applyNumberFormat="1" applyFont="1" applyFill="1" applyBorder="1" applyAlignment="1" applyProtection="1"/>
    <xf numFmtId="1" fontId="0" fillId="0" borderId="286" xfId="3" applyNumberFormat="1" applyFont="1" applyFill="1" applyBorder="1" applyAlignment="1" applyProtection="1"/>
    <xf numFmtId="1" fontId="0" fillId="0" borderId="44" xfId="3" applyNumberFormat="1" applyFont="1" applyFill="1" applyBorder="1" applyAlignment="1" applyProtection="1"/>
    <xf numFmtId="1" fontId="0" fillId="0" borderId="298" xfId="3" applyNumberFormat="1" applyFont="1" applyFill="1" applyBorder="1" applyAlignment="1" applyProtection="1"/>
    <xf numFmtId="1" fontId="0" fillId="0" borderId="299" xfId="3" applyNumberFormat="1" applyFont="1" applyFill="1" applyBorder="1" applyAlignment="1" applyProtection="1"/>
    <xf numFmtId="1" fontId="0" fillId="0" borderId="125" xfId="3" applyNumberFormat="1" applyFont="1" applyFill="1" applyBorder="1" applyAlignment="1" applyProtection="1"/>
    <xf numFmtId="0" fontId="0" fillId="0" borderId="295" xfId="3" applyFont="1" applyFill="1" applyBorder="1" applyAlignment="1" applyProtection="1"/>
    <xf numFmtId="1" fontId="0" fillId="0" borderId="295" xfId="3" applyNumberFormat="1" applyFont="1" applyFill="1" applyBorder="1" applyAlignment="1" applyProtection="1"/>
    <xf numFmtId="1" fontId="0" fillId="0" borderId="296" xfId="3" applyNumberFormat="1" applyFont="1" applyFill="1" applyBorder="1" applyAlignment="1" applyProtection="1"/>
    <xf numFmtId="1" fontId="0" fillId="0" borderId="281" xfId="3" applyNumberFormat="1" applyFont="1" applyFill="1" applyBorder="1" applyAlignment="1" applyProtection="1"/>
    <xf numFmtId="1" fontId="0" fillId="0" borderId="159" xfId="3" applyNumberFormat="1" applyFont="1" applyFill="1" applyBorder="1" applyAlignment="1" applyProtection="1"/>
    <xf numFmtId="0" fontId="0" fillId="0" borderId="0" xfId="457" applyFont="1"/>
    <xf numFmtId="0" fontId="29" fillId="0" borderId="0" xfId="53" applyFont="1"/>
    <xf numFmtId="0" fontId="29" fillId="0" borderId="0" xfId="50" applyFont="1"/>
    <xf numFmtId="0" fontId="0" fillId="0" borderId="16" xfId="0" applyFont="1" applyFill="1" applyBorder="1" applyAlignment="1"/>
    <xf numFmtId="172" fontId="0" fillId="0" borderId="0" xfId="0" applyNumberFormat="1" applyFont="1"/>
    <xf numFmtId="9" fontId="0" fillId="0" borderId="118" xfId="2" applyNumberFormat="1" applyFont="1" applyBorder="1"/>
    <xf numFmtId="9" fontId="0" fillId="0" borderId="127" xfId="2" applyNumberFormat="1" applyFont="1" applyBorder="1"/>
    <xf numFmtId="9" fontId="0" fillId="0" borderId="121" xfId="2" applyNumberFormat="1" applyFont="1" applyBorder="1"/>
    <xf numFmtId="172" fontId="0" fillId="0" borderId="0" xfId="0" applyNumberFormat="1" applyFont="1" applyFill="1"/>
    <xf numFmtId="0" fontId="32" fillId="0" borderId="0" xfId="0" applyFont="1" applyFill="1" applyAlignment="1">
      <alignment horizontal="left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wrapText="1"/>
    </xf>
    <xf numFmtId="0" fontId="17" fillId="0" borderId="174" xfId="0" applyFont="1" applyFill="1" applyBorder="1" applyAlignment="1">
      <alignment horizontal="center" wrapText="1"/>
    </xf>
    <xf numFmtId="0" fontId="17" fillId="0" borderId="70" xfId="0" applyFont="1" applyFill="1" applyBorder="1" applyAlignment="1">
      <alignment horizontal="center" wrapText="1"/>
    </xf>
    <xf numFmtId="0" fontId="17" fillId="0" borderId="71" xfId="0" applyFont="1" applyFill="1" applyBorder="1" applyAlignment="1">
      <alignment horizontal="center" wrapText="1"/>
    </xf>
    <xf numFmtId="0" fontId="17" fillId="0" borderId="120" xfId="0" applyFont="1" applyFill="1" applyBorder="1" applyAlignment="1">
      <alignment horizontal="center" wrapText="1"/>
    </xf>
    <xf numFmtId="0" fontId="17" fillId="0" borderId="72" xfId="0" applyFont="1" applyFill="1" applyBorder="1" applyAlignment="1">
      <alignment horizontal="center" wrapText="1"/>
    </xf>
    <xf numFmtId="0" fontId="0" fillId="0" borderId="73" xfId="0" applyFont="1" applyFill="1" applyBorder="1" applyAlignment="1">
      <alignment wrapText="1"/>
    </xf>
    <xf numFmtId="0" fontId="23" fillId="0" borderId="277" xfId="0" applyFont="1" applyFill="1" applyBorder="1"/>
    <xf numFmtId="0" fontId="23" fillId="0" borderId="222" xfId="0" applyFont="1" applyFill="1" applyBorder="1"/>
    <xf numFmtId="0" fontId="23" fillId="0" borderId="220" xfId="0" applyFont="1" applyFill="1" applyBorder="1"/>
    <xf numFmtId="0" fontId="23" fillId="0" borderId="117" xfId="0" applyFont="1" applyFill="1" applyBorder="1"/>
    <xf numFmtId="0" fontId="23" fillId="0" borderId="248" xfId="0" applyFont="1" applyFill="1" applyBorder="1"/>
    <xf numFmtId="0" fontId="23" fillId="0" borderId="209" xfId="0" applyFont="1" applyFill="1" applyBorder="1"/>
    <xf numFmtId="0" fontId="23" fillId="0" borderId="253" xfId="0" applyFont="1" applyFill="1" applyBorder="1"/>
    <xf numFmtId="0" fontId="23" fillId="0" borderId="126" xfId="0" applyFont="1" applyFill="1" applyBorder="1"/>
    <xf numFmtId="0" fontId="0" fillId="0" borderId="180" xfId="0" applyFont="1" applyFill="1" applyBorder="1" applyAlignment="1">
      <alignment wrapText="1"/>
    </xf>
    <xf numFmtId="0" fontId="23" fillId="0" borderId="254" xfId="0" applyFont="1" applyFill="1" applyBorder="1"/>
    <xf numFmtId="0" fontId="23" fillId="0" borderId="159" xfId="0" applyFont="1" applyFill="1" applyBorder="1"/>
    <xf numFmtId="0" fontId="0" fillId="0" borderId="14" xfId="0" applyFont="1" applyFill="1" applyBorder="1"/>
    <xf numFmtId="0" fontId="0" fillId="0" borderId="9" xfId="0" applyFont="1" applyFill="1" applyBorder="1"/>
    <xf numFmtId="0" fontId="0" fillId="0" borderId="155" xfId="0" applyFont="1" applyFill="1" applyBorder="1"/>
    <xf numFmtId="0" fontId="0" fillId="0" borderId="238" xfId="0" applyFont="1" applyFill="1" applyBorder="1"/>
    <xf numFmtId="0" fontId="0" fillId="0" borderId="13" xfId="0" applyFont="1" applyFill="1" applyBorder="1"/>
    <xf numFmtId="0" fontId="0" fillId="0" borderId="206" xfId="0" applyFont="1" applyFill="1" applyBorder="1"/>
    <xf numFmtId="0" fontId="0" fillId="0" borderId="18" xfId="0" applyFont="1" applyFill="1" applyBorder="1"/>
    <xf numFmtId="0" fontId="0" fillId="3" borderId="99" xfId="0" applyFont="1" applyFill="1" applyBorder="1"/>
    <xf numFmtId="0" fontId="0" fillId="0" borderId="239" xfId="0" applyFont="1" applyFill="1" applyBorder="1"/>
    <xf numFmtId="0" fontId="0" fillId="0" borderId="20" xfId="0" applyFont="1" applyFill="1" applyBorder="1"/>
    <xf numFmtId="0" fontId="0" fillId="0" borderId="215" xfId="0" applyFont="1" applyFill="1" applyBorder="1"/>
    <xf numFmtId="0" fontId="0" fillId="3" borderId="45" xfId="0" applyFont="1" applyFill="1" applyBorder="1"/>
    <xf numFmtId="0" fontId="17" fillId="0" borderId="47" xfId="0" applyFont="1" applyFill="1" applyBorder="1" applyAlignment="1">
      <alignment horizontal="center"/>
    </xf>
    <xf numFmtId="0" fontId="0" fillId="0" borderId="47" xfId="0" applyFont="1" applyFill="1" applyBorder="1"/>
    <xf numFmtId="0" fontId="0" fillId="0" borderId="37" xfId="0" applyFont="1" applyFill="1" applyBorder="1"/>
    <xf numFmtId="0" fontId="0" fillId="3" borderId="156" xfId="0" applyFont="1" applyFill="1" applyBorder="1"/>
    <xf numFmtId="0" fontId="0" fillId="0" borderId="240" xfId="0" applyFont="1" applyFill="1" applyBorder="1"/>
    <xf numFmtId="0" fontId="0" fillId="0" borderId="58" xfId="0" applyFont="1" applyFill="1" applyBorder="1"/>
    <xf numFmtId="0" fontId="0" fillId="0" borderId="207" xfId="0" applyFont="1" applyFill="1" applyBorder="1"/>
    <xf numFmtId="0" fontId="0" fillId="3" borderId="46" xfId="0" applyFont="1" applyFill="1" applyBorder="1"/>
    <xf numFmtId="0" fontId="17" fillId="0" borderId="6" xfId="0" applyFont="1" applyFill="1" applyBorder="1" applyAlignment="1">
      <alignment horizontal="center"/>
    </xf>
    <xf numFmtId="0" fontId="0" fillId="0" borderId="6" xfId="0" applyFont="1" applyFill="1" applyBorder="1"/>
    <xf numFmtId="0" fontId="0" fillId="0" borderId="35" xfId="0" applyFont="1" applyFill="1" applyBorder="1"/>
    <xf numFmtId="0" fontId="0" fillId="0" borderId="34" xfId="0" applyFont="1" applyFill="1" applyBorder="1"/>
    <xf numFmtId="0" fontId="0" fillId="0" borderId="7" xfId="0" applyFont="1" applyFill="1" applyBorder="1"/>
    <xf numFmtId="0" fontId="0" fillId="3" borderId="154" xfId="0" applyFont="1" applyFill="1" applyBorder="1"/>
    <xf numFmtId="0" fontId="0" fillId="0" borderId="241" xfId="0" applyFont="1" applyFill="1" applyBorder="1"/>
    <xf numFmtId="0" fontId="0" fillId="0" borderId="57" xfId="0" applyFont="1" applyFill="1" applyBorder="1"/>
    <xf numFmtId="0" fontId="0" fillId="0" borderId="214" xfId="0" applyFont="1" applyFill="1" applyBorder="1"/>
    <xf numFmtId="0" fontId="0" fillId="3" borderId="44" xfId="0" applyFont="1" applyFill="1" applyBorder="1"/>
    <xf numFmtId="0" fontId="0" fillId="3" borderId="242" xfId="0" applyFont="1" applyFill="1" applyBorder="1"/>
    <xf numFmtId="0" fontId="0" fillId="0" borderId="218" xfId="0" applyFont="1" applyFill="1" applyBorder="1"/>
    <xf numFmtId="0" fontId="20" fillId="0" borderId="0" xfId="0" applyFont="1" applyFill="1" applyAlignment="1">
      <alignment horizontal="left"/>
    </xf>
    <xf numFmtId="0" fontId="0" fillId="0" borderId="163" xfId="0" applyFont="1" applyFill="1" applyBorder="1" applyAlignment="1">
      <alignment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0" fillId="0" borderId="44" xfId="0" applyFont="1" applyBorder="1"/>
    <xf numFmtId="0" fontId="0" fillId="0" borderId="45" xfId="0" applyFont="1" applyBorder="1"/>
    <xf numFmtId="0" fontId="0" fillId="0" borderId="46" xfId="0" applyFont="1" applyBorder="1"/>
    <xf numFmtId="0" fontId="0" fillId="0" borderId="4" xfId="0" applyFont="1" applyBorder="1"/>
    <xf numFmtId="0" fontId="0" fillId="0" borderId="0" xfId="0" applyFont="1" applyAlignment="1">
      <alignment horizontal="center" wrapText="1"/>
    </xf>
    <xf numFmtId="0" fontId="17" fillId="0" borderId="4" xfId="0" applyFont="1" applyBorder="1"/>
    <xf numFmtId="0" fontId="23" fillId="0" borderId="11" xfId="3" applyFont="1" applyFill="1" applyBorder="1" applyAlignment="1" applyProtection="1">
      <alignment vertical="center" wrapText="1"/>
    </xf>
    <xf numFmtId="0" fontId="0" fillId="0" borderId="238" xfId="0" applyFont="1" applyBorder="1"/>
    <xf numFmtId="0" fontId="0" fillId="0" borderId="9" xfId="0" applyFont="1" applyBorder="1"/>
    <xf numFmtId="0" fontId="0" fillId="0" borderId="49" xfId="0" applyFont="1" applyBorder="1"/>
    <xf numFmtId="168" fontId="0" fillId="0" borderId="14" xfId="0" applyNumberFormat="1" applyFont="1" applyBorder="1"/>
    <xf numFmtId="0" fontId="0" fillId="0" borderId="20" xfId="0" applyFont="1" applyBorder="1"/>
    <xf numFmtId="0" fontId="0" fillId="0" borderId="239" xfId="0" applyFont="1" applyBorder="1"/>
    <xf numFmtId="0" fontId="0" fillId="0" borderId="18" xfId="0" applyFont="1" applyBorder="1"/>
    <xf numFmtId="0" fontId="0" fillId="0" borderId="51" xfId="0" applyFont="1" applyBorder="1"/>
    <xf numFmtId="0" fontId="0" fillId="0" borderId="50" xfId="0" applyFont="1" applyBorder="1"/>
    <xf numFmtId="0" fontId="0" fillId="0" borderId="58" xfId="0" applyFont="1" applyBorder="1"/>
    <xf numFmtId="0" fontId="0" fillId="0" borderId="240" xfId="0" applyFont="1" applyBorder="1"/>
    <xf numFmtId="0" fontId="0" fillId="0" borderId="37" xfId="0" applyFont="1" applyBorder="1"/>
    <xf numFmtId="0" fontId="0" fillId="0" borderId="112" xfId="0" applyFont="1" applyBorder="1"/>
    <xf numFmtId="0" fontId="0" fillId="0" borderId="52" xfId="0" applyFont="1" applyBorder="1"/>
    <xf numFmtId="0" fontId="0" fillId="0" borderId="6" xfId="0" applyFont="1" applyBorder="1" applyAlignment="1">
      <alignment horizontal="center"/>
    </xf>
    <xf numFmtId="0" fontId="23" fillId="0" borderId="7" xfId="3" applyFont="1" applyFill="1" applyBorder="1" applyAlignment="1" applyProtection="1">
      <alignment vertical="center"/>
    </xf>
    <xf numFmtId="0" fontId="0" fillId="0" borderId="95" xfId="0" applyFont="1" applyBorder="1"/>
    <xf numFmtId="0" fontId="0" fillId="0" borderId="206" xfId="0" applyFont="1" applyBorder="1"/>
    <xf numFmtId="0" fontId="0" fillId="0" borderId="57" xfId="0" applyFont="1" applyBorder="1"/>
    <xf numFmtId="0" fontId="0" fillId="0" borderId="241" xfId="0" applyFont="1" applyBorder="1"/>
    <xf numFmtId="0" fontId="0" fillId="0" borderId="34" xfId="0" applyFont="1" applyBorder="1"/>
    <xf numFmtId="0" fontId="0" fillId="0" borderId="111" xfId="0" applyFont="1" applyBorder="1"/>
    <xf numFmtId="0" fontId="0" fillId="0" borderId="169" xfId="0" applyFont="1" applyBorder="1"/>
    <xf numFmtId="0" fontId="0" fillId="0" borderId="103" xfId="0" applyFont="1" applyBorder="1"/>
    <xf numFmtId="0" fontId="0" fillId="0" borderId="215" xfId="0" applyFont="1" applyBorder="1"/>
    <xf numFmtId="0" fontId="0" fillId="0" borderId="170" xfId="0" applyFont="1" applyBorder="1"/>
    <xf numFmtId="0" fontId="0" fillId="0" borderId="110" xfId="0" applyFont="1" applyBorder="1"/>
    <xf numFmtId="0" fontId="0" fillId="0" borderId="207" xfId="0" applyFont="1" applyBorder="1"/>
    <xf numFmtId="0" fontId="0" fillId="0" borderId="168" xfId="0" applyFont="1" applyBorder="1"/>
    <xf numFmtId="170" fontId="0" fillId="0" borderId="0" xfId="2" applyNumberFormat="1" applyFont="1"/>
    <xf numFmtId="171" fontId="0" fillId="0" borderId="0" xfId="1" applyNumberFormat="1" applyFont="1"/>
    <xf numFmtId="171" fontId="17" fillId="0" borderId="0" xfId="1" applyNumberFormat="1" applyFont="1" applyFill="1" applyAlignment="1">
      <alignment vertical="center"/>
    </xf>
    <xf numFmtId="0" fontId="17" fillId="0" borderId="59" xfId="0" applyFont="1" applyBorder="1" applyAlignment="1">
      <alignment horizontal="center" vertical="center"/>
    </xf>
    <xf numFmtId="0" fontId="0" fillId="0" borderId="23" xfId="0" applyFont="1" applyFill="1" applyBorder="1" applyAlignment="1"/>
    <xf numFmtId="9" fontId="28" fillId="0" borderId="71" xfId="2" applyNumberFormat="1" applyFont="1" applyFill="1" applyBorder="1" applyAlignment="1" applyProtection="1">
      <alignment horizontal="right"/>
    </xf>
    <xf numFmtId="9" fontId="28" fillId="0" borderId="72" xfId="2" applyNumberFormat="1" applyFont="1" applyFill="1" applyBorder="1" applyAlignment="1" applyProtection="1">
      <alignment horizontal="right"/>
    </xf>
    <xf numFmtId="1" fontId="23" fillId="0" borderId="72" xfId="0" applyNumberFormat="1" applyFont="1" applyBorder="1" applyAlignment="1" applyProtection="1">
      <alignment horizontal="right"/>
    </xf>
    <xf numFmtId="1" fontId="23" fillId="0" borderId="159" xfId="0" applyNumberFormat="1" applyFont="1" applyBorder="1" applyAlignment="1" applyProtection="1">
      <alignment horizontal="right"/>
    </xf>
    <xf numFmtId="1" fontId="0" fillId="0" borderId="117" xfId="0" applyNumberFormat="1" applyFont="1" applyBorder="1" applyAlignment="1"/>
    <xf numFmtId="1" fontId="0" fillId="0" borderId="107" xfId="0" applyNumberFormat="1" applyFont="1" applyBorder="1" applyAlignment="1"/>
    <xf numFmtId="1" fontId="32" fillId="0" borderId="89" xfId="0" applyNumberFormat="1" applyFont="1" applyBorder="1" applyAlignment="1"/>
    <xf numFmtId="9" fontId="28" fillId="0" borderId="117" xfId="2" applyNumberFormat="1" applyFont="1" applyFill="1" applyBorder="1" applyAlignment="1" applyProtection="1">
      <alignment horizontal="right"/>
    </xf>
    <xf numFmtId="1" fontId="23" fillId="0" borderId="222" xfId="0" applyNumberFormat="1" applyFont="1" applyBorder="1" applyAlignment="1" applyProtection="1">
      <alignment horizontal="right"/>
    </xf>
    <xf numFmtId="1" fontId="23" fillId="0" borderId="220" xfId="0" applyNumberFormat="1" applyFont="1" applyBorder="1" applyAlignment="1" applyProtection="1">
      <alignment horizontal="right"/>
    </xf>
    <xf numFmtId="1" fontId="23" fillId="0" borderId="248" xfId="0" applyNumberFormat="1" applyFont="1" applyBorder="1" applyAlignment="1" applyProtection="1">
      <alignment horizontal="right"/>
    </xf>
    <xf numFmtId="1" fontId="28" fillId="0" borderId="117" xfId="0" applyNumberFormat="1" applyFont="1" applyBorder="1" applyAlignment="1" applyProtection="1">
      <alignment horizontal="right"/>
    </xf>
    <xf numFmtId="9" fontId="28" fillId="0" borderId="220" xfId="2" applyNumberFormat="1" applyFont="1" applyFill="1" applyBorder="1" applyAlignment="1" applyProtection="1">
      <alignment horizontal="right"/>
    </xf>
    <xf numFmtId="1" fontId="32" fillId="0" borderId="62" xfId="0" applyNumberFormat="1" applyFont="1" applyBorder="1" applyAlignment="1"/>
    <xf numFmtId="9" fontId="28" fillId="0" borderId="69" xfId="2" applyNumberFormat="1" applyFont="1" applyFill="1" applyBorder="1" applyAlignment="1" applyProtection="1">
      <alignment horizontal="right"/>
    </xf>
    <xf numFmtId="1" fontId="28" fillId="0" borderId="120" xfId="0" applyNumberFormat="1" applyFont="1" applyBorder="1" applyAlignment="1" applyProtection="1">
      <alignment horizontal="right"/>
    </xf>
    <xf numFmtId="1" fontId="0" fillId="0" borderId="262" xfId="0" applyNumberFormat="1" applyFont="1" applyBorder="1" applyAlignment="1"/>
    <xf numFmtId="1" fontId="0" fillId="0" borderId="246" xfId="0" applyNumberFormat="1" applyFont="1" applyBorder="1" applyAlignment="1"/>
    <xf numFmtId="9" fontId="28" fillId="0" borderId="247" xfId="2" applyNumberFormat="1" applyFont="1" applyFill="1" applyBorder="1" applyAlignment="1" applyProtection="1">
      <alignment horizontal="right"/>
    </xf>
    <xf numFmtId="1" fontId="0" fillId="0" borderId="249" xfId="0" applyNumberFormat="1" applyFont="1" applyBorder="1" applyAlignment="1"/>
    <xf numFmtId="1" fontId="0" fillId="0" borderId="181" xfId="0" applyNumberFormat="1" applyFont="1" applyBorder="1" applyAlignment="1"/>
    <xf numFmtId="1" fontId="23" fillId="0" borderId="117" xfId="0" applyNumberFormat="1" applyFont="1" applyBorder="1" applyAlignment="1" applyProtection="1">
      <alignment horizontal="right"/>
    </xf>
    <xf numFmtId="1" fontId="23" fillId="0" borderId="246" xfId="0" applyNumberFormat="1" applyFont="1" applyBorder="1" applyAlignment="1" applyProtection="1">
      <alignment horizontal="right"/>
    </xf>
    <xf numFmtId="1" fontId="0" fillId="0" borderId="228" xfId="0" applyNumberFormat="1" applyFont="1" applyBorder="1" applyAlignment="1"/>
    <xf numFmtId="1" fontId="0" fillId="0" borderId="131" xfId="0" applyNumberFormat="1" applyFont="1" applyBorder="1" applyAlignment="1"/>
    <xf numFmtId="9" fontId="28" fillId="0" borderId="125" xfId="2" applyNumberFormat="1" applyFont="1" applyFill="1" applyBorder="1" applyAlignment="1" applyProtection="1">
      <alignment horizontal="right"/>
    </xf>
    <xf numFmtId="1" fontId="0" fillId="0" borderId="135" xfId="0" applyNumberFormat="1" applyFont="1" applyBorder="1" applyAlignment="1">
      <alignment horizontal="right"/>
    </xf>
    <xf numFmtId="1" fontId="32" fillId="0" borderId="107" xfId="0" applyNumberFormat="1" applyFont="1" applyBorder="1" applyAlignment="1"/>
    <xf numFmtId="0" fontId="0" fillId="0" borderId="141" xfId="0" applyFont="1" applyBorder="1" applyAlignment="1"/>
    <xf numFmtId="0" fontId="0" fillId="0" borderId="231" xfId="0" applyFont="1" applyBorder="1" applyAlignment="1"/>
    <xf numFmtId="0" fontId="32" fillId="0" borderId="71" xfId="0" applyFont="1" applyBorder="1" applyAlignment="1"/>
    <xf numFmtId="9" fontId="32" fillId="0" borderId="232" xfId="2" applyNumberFormat="1" applyFont="1" applyBorder="1" applyAlignment="1"/>
    <xf numFmtId="171" fontId="0" fillId="0" borderId="159" xfId="1" applyNumberFormat="1" applyFont="1" applyBorder="1" applyAlignment="1"/>
    <xf numFmtId="171" fontId="0" fillId="0" borderId="233" xfId="1" applyNumberFormat="1" applyFont="1" applyBorder="1" applyAlignment="1">
      <alignment horizontal="right"/>
    </xf>
    <xf numFmtId="9" fontId="32" fillId="0" borderId="232" xfId="2" applyNumberFormat="1" applyFont="1" applyFill="1" applyBorder="1" applyAlignment="1"/>
    <xf numFmtId="0" fontId="0" fillId="0" borderId="159" xfId="0" applyFont="1" applyBorder="1" applyAlignment="1"/>
    <xf numFmtId="0" fontId="0" fillId="0" borderId="120" xfId="0" applyFont="1" applyBorder="1" applyAlignment="1"/>
    <xf numFmtId="0" fontId="32" fillId="0" borderId="120" xfId="0" applyFont="1" applyBorder="1" applyAlignment="1"/>
    <xf numFmtId="9" fontId="32" fillId="0" borderId="72" xfId="2" applyNumberFormat="1" applyFont="1" applyFill="1" applyBorder="1" applyAlignment="1"/>
    <xf numFmtId="0" fontId="0" fillId="0" borderId="221" xfId="0" applyFont="1" applyBorder="1" applyAlignment="1"/>
    <xf numFmtId="0" fontId="0" fillId="0" borderId="76" xfId="0" applyFont="1" applyBorder="1" applyAlignment="1"/>
    <xf numFmtId="0" fontId="32" fillId="0" borderId="77" xfId="0" applyFont="1" applyBorder="1" applyAlignment="1"/>
    <xf numFmtId="9" fontId="32" fillId="0" borderId="90" xfId="2" applyNumberFormat="1" applyFont="1" applyBorder="1" applyAlignment="1"/>
    <xf numFmtId="171" fontId="0" fillId="0" borderId="160" xfId="1" applyNumberFormat="1" applyFont="1" applyBorder="1" applyAlignment="1"/>
    <xf numFmtId="171" fontId="0" fillId="0" borderId="234" xfId="1" applyNumberFormat="1" applyFont="1" applyBorder="1" applyAlignment="1">
      <alignment horizontal="right"/>
    </xf>
    <xf numFmtId="0" fontId="0" fillId="0" borderId="13" xfId="0" applyFont="1" applyBorder="1" applyAlignment="1"/>
    <xf numFmtId="0" fontId="0" fillId="0" borderId="11" xfId="0" applyFont="1" applyBorder="1" applyAlignment="1"/>
    <xf numFmtId="0" fontId="0" fillId="0" borderId="21" xfId="0" applyFont="1" applyBorder="1" applyAlignment="1"/>
    <xf numFmtId="0" fontId="32" fillId="0" borderId="13" xfId="0" applyFont="1" applyBorder="1" applyAlignment="1"/>
    <xf numFmtId="9" fontId="32" fillId="0" borderId="175" xfId="2" applyNumberFormat="1" applyFont="1" applyBorder="1" applyAlignment="1"/>
    <xf numFmtId="0" fontId="0" fillId="0" borderId="136" xfId="0" applyFont="1" applyBorder="1" applyAlignment="1"/>
    <xf numFmtId="0" fontId="0" fillId="0" borderId="81" xfId="0" applyFont="1" applyBorder="1" applyAlignment="1"/>
    <xf numFmtId="0" fontId="32" fillId="0" borderId="82" xfId="0" applyFont="1" applyBorder="1" applyAlignment="1"/>
    <xf numFmtId="9" fontId="32" fillId="0" borderId="83" xfId="2" applyNumberFormat="1" applyFont="1" applyBorder="1" applyAlignment="1"/>
    <xf numFmtId="171" fontId="0" fillId="0" borderId="113" xfId="1" applyNumberFormat="1" applyFont="1" applyBorder="1" applyAlignment="1"/>
    <xf numFmtId="171" fontId="0" fillId="0" borderId="235" xfId="1" applyNumberFormat="1" applyFont="1" applyBorder="1" applyAlignment="1">
      <alignment horizontal="right"/>
    </xf>
    <xf numFmtId="0" fontId="0" fillId="0" borderId="20" xfId="0" applyFont="1" applyBorder="1" applyAlignment="1"/>
    <xf numFmtId="0" fontId="0" fillId="0" borderId="16" xfId="0" applyFont="1" applyBorder="1" applyAlignment="1"/>
    <xf numFmtId="0" fontId="0" fillId="0" borderId="15" xfId="0" applyFont="1" applyBorder="1" applyAlignment="1"/>
    <xf numFmtId="0" fontId="32" fillId="0" borderId="20" xfId="0" applyFont="1" applyBorder="1" applyAlignment="1"/>
    <xf numFmtId="9" fontId="32" fillId="0" borderId="263" xfId="2" applyNumberFormat="1" applyFont="1" applyBorder="1" applyAlignment="1"/>
    <xf numFmtId="0" fontId="0" fillId="0" borderId="229" xfId="0" applyFont="1" applyBorder="1" applyAlignment="1"/>
    <xf numFmtId="0" fontId="0" fillId="0" borderId="78" xfId="0" applyFont="1" applyBorder="1" applyAlignment="1"/>
    <xf numFmtId="0" fontId="32" fillId="0" borderId="79" xfId="0" applyFont="1" applyBorder="1" applyAlignment="1"/>
    <xf numFmtId="9" fontId="32" fillId="0" borderId="80" xfId="2" applyNumberFormat="1" applyFont="1" applyBorder="1" applyAlignment="1"/>
    <xf numFmtId="171" fontId="0" fillId="0" borderId="161" xfId="1" applyNumberFormat="1" applyFont="1" applyBorder="1" applyAlignment="1"/>
    <xf numFmtId="171" fontId="0" fillId="0" borderId="236" xfId="1" applyNumberFormat="1" applyFont="1" applyBorder="1" applyAlignment="1">
      <alignment horizontal="right"/>
    </xf>
    <xf numFmtId="0" fontId="0" fillId="0" borderId="58" xfId="0" applyFont="1" applyBorder="1" applyAlignment="1"/>
    <xf numFmtId="0" fontId="0" fillId="0" borderId="39" xfId="0" applyFont="1" applyBorder="1" applyAlignment="1"/>
    <xf numFmtId="0" fontId="0" fillId="0" borderId="36" xfId="0" applyFont="1" applyBorder="1" applyAlignment="1"/>
    <xf numFmtId="0" fontId="32" fillId="0" borderId="58" xfId="0" applyFont="1" applyBorder="1" applyAlignment="1"/>
    <xf numFmtId="9" fontId="32" fillId="0" borderId="264" xfId="2" applyNumberFormat="1" applyFont="1" applyBorder="1" applyAlignment="1"/>
    <xf numFmtId="0" fontId="0" fillId="0" borderId="227" xfId="0" applyFont="1" applyBorder="1" applyAlignment="1"/>
    <xf numFmtId="0" fontId="0" fillId="0" borderId="84" xfId="0" applyFont="1" applyBorder="1" applyAlignment="1"/>
    <xf numFmtId="0" fontId="0" fillId="0" borderId="85" xfId="0" applyFont="1" applyBorder="1" applyAlignment="1"/>
    <xf numFmtId="9" fontId="0" fillId="0" borderId="86" xfId="2" applyNumberFormat="1" applyFont="1" applyBorder="1" applyAlignment="1"/>
    <xf numFmtId="171" fontId="0" fillId="0" borderId="162" xfId="1" applyNumberFormat="1" applyFont="1" applyBorder="1" applyAlignment="1"/>
    <xf numFmtId="171" fontId="0" fillId="0" borderId="237" xfId="1" applyNumberFormat="1" applyFont="1" applyBorder="1" applyAlignment="1">
      <alignment horizontal="right"/>
    </xf>
    <xf numFmtId="0" fontId="32" fillId="0" borderId="85" xfId="0" applyFont="1" applyBorder="1" applyAlignment="1"/>
    <xf numFmtId="9" fontId="32" fillId="0" borderId="86" xfId="2" applyNumberFormat="1" applyFont="1" applyBorder="1" applyAlignment="1"/>
    <xf numFmtId="0" fontId="0" fillId="0" borderId="230" xfId="0" applyFont="1" applyBorder="1" applyAlignment="1"/>
    <xf numFmtId="0" fontId="0" fillId="0" borderId="30" xfId="0" applyFont="1" applyBorder="1" applyAlignment="1"/>
    <xf numFmtId="0" fontId="0" fillId="0" borderId="26" xfId="0" applyFont="1" applyBorder="1" applyAlignment="1"/>
    <xf numFmtId="0" fontId="32" fillId="0" borderId="230" xfId="0" applyFont="1" applyBorder="1" applyAlignment="1"/>
    <xf numFmtId="9" fontId="32" fillId="0" borderId="265" xfId="2" applyNumberFormat="1" applyFont="1" applyBorder="1" applyAlignment="1"/>
    <xf numFmtId="0" fontId="0" fillId="0" borderId="7" xfId="0" applyFont="1" applyFill="1" applyBorder="1" applyAlignment="1"/>
    <xf numFmtId="0" fontId="0" fillId="0" borderId="8" xfId="0" applyFont="1" applyBorder="1"/>
    <xf numFmtId="0" fontId="0" fillId="0" borderId="17" xfId="0" applyFont="1" applyBorder="1"/>
    <xf numFmtId="0" fontId="0" fillId="0" borderId="36" xfId="0" applyFont="1" applyBorder="1"/>
    <xf numFmtId="0" fontId="0" fillId="0" borderId="40" xfId="0" applyFont="1" applyBorder="1"/>
    <xf numFmtId="0" fontId="0" fillId="0" borderId="26" xfId="0" applyFont="1" applyBorder="1"/>
    <xf numFmtId="0" fontId="0" fillId="0" borderId="28" xfId="0" applyFont="1" applyBorder="1"/>
    <xf numFmtId="0" fontId="0" fillId="0" borderId="276" xfId="0" applyFont="1" applyFill="1" applyBorder="1" applyAlignment="1">
      <alignment wrapText="1"/>
    </xf>
    <xf numFmtId="0" fontId="0" fillId="0" borderId="179" xfId="0" applyFont="1" applyFill="1" applyBorder="1" applyAlignment="1">
      <alignment wrapText="1"/>
    </xf>
    <xf numFmtId="0" fontId="23" fillId="0" borderId="222" xfId="0" applyFont="1" applyBorder="1"/>
    <xf numFmtId="0" fontId="23" fillId="0" borderId="89" xfId="0" applyFont="1" applyBorder="1"/>
    <xf numFmtId="0" fontId="24" fillId="0" borderId="209" xfId="0" applyFont="1" applyBorder="1" applyAlignment="1" applyProtection="1">
      <alignment horizontal="right"/>
    </xf>
    <xf numFmtId="0" fontId="23" fillId="0" borderId="101" xfId="0" applyFont="1" applyBorder="1" applyAlignment="1" applyProtection="1">
      <alignment horizontal="right"/>
    </xf>
    <xf numFmtId="0" fontId="23" fillId="0" borderId="117" xfId="0" applyFont="1" applyBorder="1"/>
    <xf numFmtId="0" fontId="23" fillId="0" borderId="107" xfId="0" applyFont="1" applyBorder="1"/>
    <xf numFmtId="0" fontId="23" fillId="0" borderId="120" xfId="0" applyFont="1" applyBorder="1"/>
    <xf numFmtId="0" fontId="0" fillId="0" borderId="146" xfId="3" applyFont="1" applyFill="1" applyBorder="1" applyAlignment="1" applyProtection="1"/>
    <xf numFmtId="0" fontId="0" fillId="0" borderId="211" xfId="3" applyFont="1" applyFill="1" applyBorder="1" applyAlignment="1" applyProtection="1"/>
    <xf numFmtId="0" fontId="0" fillId="0" borderId="128" xfId="3" applyFont="1" applyFill="1" applyBorder="1" applyAlignment="1" applyProtection="1"/>
    <xf numFmtId="0" fontId="24" fillId="0" borderId="71" xfId="0" applyFont="1" applyBorder="1" applyAlignment="1">
      <alignment horizontal="center" wrapText="1"/>
    </xf>
    <xf numFmtId="0" fontId="24" fillId="0" borderId="159" xfId="0" applyFont="1" applyBorder="1" applyAlignment="1">
      <alignment horizontal="center" wrapText="1"/>
    </xf>
    <xf numFmtId="1" fontId="17" fillId="0" borderId="281" xfId="0" applyNumberFormat="1" applyFont="1" applyFill="1" applyBorder="1"/>
    <xf numFmtId="1" fontId="0" fillId="0" borderId="281" xfId="0" applyNumberFormat="1" applyFont="1" applyFill="1" applyBorder="1"/>
    <xf numFmtId="1" fontId="23" fillId="0" borderId="159" xfId="0" applyNumberFormat="1" applyFont="1" applyBorder="1"/>
    <xf numFmtId="0" fontId="17" fillId="4" borderId="118" xfId="0" applyFont="1" applyFill="1" applyBorder="1" applyAlignment="1">
      <alignment wrapText="1"/>
    </xf>
    <xf numFmtId="0" fontId="24" fillId="4" borderId="121" xfId="0" applyFont="1" applyFill="1" applyBorder="1" applyAlignment="1">
      <alignment horizontal="center" wrapText="1"/>
    </xf>
    <xf numFmtId="0" fontId="24" fillId="0" borderId="145" xfId="3" applyFont="1" applyFill="1" applyBorder="1" applyAlignment="1" applyProtection="1">
      <alignment horizontal="right" vertical="center"/>
    </xf>
    <xf numFmtId="0" fontId="23" fillId="0" borderId="145" xfId="3" applyFont="1" applyFill="1" applyBorder="1" applyAlignment="1" applyProtection="1">
      <alignment horizontal="right" vertical="center"/>
    </xf>
    <xf numFmtId="0" fontId="23" fillId="0" borderId="121" xfId="3" applyFont="1" applyFill="1" applyBorder="1" applyAlignment="1" applyProtection="1">
      <alignment horizontal="right" vertical="center"/>
    </xf>
    <xf numFmtId="0" fontId="23" fillId="0" borderId="121" xfId="0" applyFont="1" applyFill="1" applyBorder="1" applyAlignment="1">
      <alignment horizontal="right" wrapText="1"/>
    </xf>
    <xf numFmtId="1" fontId="32" fillId="0" borderId="159" xfId="0" applyNumberFormat="1" applyFont="1" applyBorder="1" applyAlignment="1"/>
    <xf numFmtId="1" fontId="32" fillId="0" borderId="248" xfId="0" applyNumberFormat="1" applyFont="1" applyBorder="1" applyAlignment="1"/>
    <xf numFmtId="1" fontId="0" fillId="0" borderId="211" xfId="0" applyNumberFormat="1" applyFont="1" applyBorder="1" applyAlignment="1"/>
    <xf numFmtId="1" fontId="0" fillId="0" borderId="276" xfId="0" applyNumberFormat="1" applyFont="1" applyBorder="1" applyAlignment="1"/>
    <xf numFmtId="9" fontId="28" fillId="0" borderId="89" xfId="2" applyNumberFormat="1" applyFont="1" applyFill="1" applyBorder="1" applyAlignment="1" applyProtection="1">
      <alignment horizontal="right"/>
    </xf>
    <xf numFmtId="1" fontId="0" fillId="0" borderId="114" xfId="0" applyNumberFormat="1" applyFont="1" applyFill="1" applyBorder="1"/>
    <xf numFmtId="1" fontId="0" fillId="0" borderId="200" xfId="0" applyNumberFormat="1" applyFont="1" applyFill="1" applyBorder="1"/>
    <xf numFmtId="1" fontId="0" fillId="0" borderId="315" xfId="0" applyNumberFormat="1" applyFont="1" applyFill="1" applyBorder="1"/>
    <xf numFmtId="1" fontId="0" fillId="0" borderId="127" xfId="0" applyNumberFormat="1" applyFont="1" applyFill="1" applyBorder="1"/>
    <xf numFmtId="1" fontId="0" fillId="0" borderId="124" xfId="0" applyNumberFormat="1" applyFont="1" applyBorder="1"/>
    <xf numFmtId="1" fontId="0" fillId="0" borderId="138" xfId="0" applyNumberFormat="1" applyFont="1" applyBorder="1"/>
    <xf numFmtId="1" fontId="0" fillId="0" borderId="254" xfId="0" applyNumberFormat="1" applyFont="1" applyBorder="1"/>
    <xf numFmtId="1" fontId="0" fillId="0" borderId="211" xfId="0" applyNumberFormat="1" applyFont="1" applyBorder="1"/>
    <xf numFmtId="3" fontId="23" fillId="4" borderId="145" xfId="3" applyNumberFormat="1" applyFont="1" applyFill="1" applyBorder="1" applyAlignment="1" applyProtection="1">
      <alignment wrapText="1"/>
    </xf>
    <xf numFmtId="3" fontId="23" fillId="4" borderId="121" xfId="3" applyNumberFormat="1" applyFont="1" applyFill="1" applyBorder="1" applyAlignment="1" applyProtection="1">
      <alignment wrapText="1"/>
    </xf>
    <xf numFmtId="3" fontId="23" fillId="4" borderId="118" xfId="3" applyNumberFormat="1" applyFont="1" applyFill="1" applyBorder="1" applyAlignment="1" applyProtection="1">
      <alignment wrapText="1"/>
    </xf>
    <xf numFmtId="0" fontId="24" fillId="0" borderId="0" xfId="7" applyFont="1" applyBorder="1" applyAlignment="1">
      <alignment horizontal="center" wrapText="1"/>
    </xf>
    <xf numFmtId="0" fontId="23" fillId="0" borderId="194" xfId="7" applyFont="1" applyBorder="1" applyAlignment="1">
      <alignment horizontal="center" wrapText="1"/>
    </xf>
    <xf numFmtId="0" fontId="24" fillId="0" borderId="272" xfId="7" applyFont="1" applyBorder="1" applyAlignment="1">
      <alignment horizontal="center" wrapText="1"/>
    </xf>
    <xf numFmtId="3" fontId="24" fillId="0" borderId="118" xfId="7" applyNumberFormat="1" applyFont="1" applyFill="1" applyBorder="1"/>
    <xf numFmtId="3" fontId="24" fillId="0" borderId="127" xfId="7" applyNumberFormat="1" applyFont="1" applyFill="1" applyBorder="1"/>
    <xf numFmtId="3" fontId="24" fillId="0" borderId="212" xfId="7" applyNumberFormat="1" applyFont="1" applyFill="1" applyBorder="1"/>
    <xf numFmtId="3" fontId="23" fillId="0" borderId="124" xfId="3" applyNumberFormat="1" applyFont="1" applyFill="1" applyBorder="1" applyAlignment="1" applyProtection="1">
      <alignment wrapText="1"/>
    </xf>
    <xf numFmtId="3" fontId="23" fillId="0" borderId="138" xfId="3" applyNumberFormat="1" applyFont="1" applyFill="1" applyBorder="1" applyAlignment="1" applyProtection="1">
      <alignment wrapText="1"/>
    </xf>
    <xf numFmtId="3" fontId="23" fillId="0" borderId="140" xfId="3" applyNumberFormat="1" applyFont="1" applyFill="1" applyBorder="1" applyAlignment="1" applyProtection="1">
      <alignment wrapText="1"/>
    </xf>
    <xf numFmtId="0" fontId="24" fillId="0" borderId="252" xfId="7" applyFont="1" applyBorder="1" applyAlignment="1">
      <alignment horizontal="center"/>
    </xf>
    <xf numFmtId="0" fontId="24" fillId="0" borderId="119" xfId="7" applyFont="1" applyBorder="1" applyAlignment="1">
      <alignment horizontal="center" wrapText="1"/>
    </xf>
    <xf numFmtId="0" fontId="24" fillId="0" borderId="142" xfId="7" applyFont="1" applyBorder="1" applyAlignment="1">
      <alignment horizontal="left" vertical="center"/>
    </xf>
    <xf numFmtId="0" fontId="24" fillId="0" borderId="172" xfId="7" applyFont="1" applyBorder="1" applyAlignment="1">
      <alignment horizontal="center" wrapText="1"/>
    </xf>
    <xf numFmtId="0" fontId="56" fillId="0" borderId="192" xfId="7" applyFont="1" applyFill="1" applyBorder="1" applyAlignment="1">
      <alignment horizontal="center" wrapText="1"/>
    </xf>
    <xf numFmtId="1" fontId="0" fillId="4" borderId="121" xfId="0" applyNumberFormat="1" applyFont="1" applyFill="1" applyBorder="1"/>
    <xf numFmtId="1" fontId="0" fillId="4" borderId="127" xfId="0" applyNumberFormat="1" applyFont="1" applyFill="1" applyBorder="1"/>
    <xf numFmtId="1" fontId="17" fillId="0" borderId="140" xfId="0" applyNumberFormat="1" applyFont="1" applyBorder="1"/>
    <xf numFmtId="1" fontId="17" fillId="0" borderId="102" xfId="0" applyNumberFormat="1" applyFont="1" applyBorder="1"/>
    <xf numFmtId="1" fontId="17" fillId="0" borderId="129" xfId="0" applyNumberFormat="1" applyFont="1" applyBorder="1"/>
    <xf numFmtId="1" fontId="17" fillId="0" borderId="124" xfId="0" applyNumberFormat="1" applyFont="1" applyBorder="1"/>
    <xf numFmtId="1" fontId="0" fillId="4" borderId="146" xfId="0" applyNumberFormat="1" applyFont="1" applyFill="1" applyBorder="1"/>
    <xf numFmtId="1" fontId="0" fillId="4" borderId="211" xfId="0" applyNumberFormat="1" applyFont="1" applyFill="1" applyBorder="1"/>
    <xf numFmtId="1" fontId="17" fillId="4" borderId="245" xfId="0" applyNumberFormat="1" applyFont="1" applyFill="1" applyBorder="1"/>
    <xf numFmtId="1" fontId="0" fillId="4" borderId="245" xfId="0" applyNumberFormat="1" applyFont="1" applyFill="1" applyBorder="1"/>
    <xf numFmtId="1" fontId="0" fillId="0" borderId="146" xfId="0" applyNumberFormat="1" applyFont="1" applyBorder="1"/>
    <xf numFmtId="1" fontId="0" fillId="4" borderId="70" xfId="0" applyNumberFormat="1" applyFont="1" applyFill="1" applyBorder="1"/>
    <xf numFmtId="1" fontId="0" fillId="4" borderId="68" xfId="0" applyNumberFormat="1" applyFont="1" applyFill="1" applyBorder="1"/>
    <xf numFmtId="1" fontId="0" fillId="4" borderId="118" xfId="0" applyNumberFormat="1" applyFont="1" applyFill="1" applyBorder="1"/>
    <xf numFmtId="1" fontId="0" fillId="0" borderId="210" xfId="0" applyNumberFormat="1" applyFont="1" applyFill="1" applyBorder="1"/>
    <xf numFmtId="1" fontId="0" fillId="4" borderId="198" xfId="0" applyNumberFormat="1" applyFont="1" applyFill="1" applyBorder="1"/>
    <xf numFmtId="0" fontId="17" fillId="0" borderId="190" xfId="0" applyFont="1" applyFill="1" applyBorder="1" applyAlignment="1">
      <alignment horizontal="center" wrapText="1"/>
    </xf>
    <xf numFmtId="0" fontId="17" fillId="0" borderId="171" xfId="0" applyFont="1" applyFill="1" applyBorder="1" applyAlignment="1">
      <alignment horizontal="center" wrapText="1"/>
    </xf>
    <xf numFmtId="0" fontId="17" fillId="0" borderId="122" xfId="0" applyFont="1" applyFill="1" applyBorder="1" applyAlignment="1">
      <alignment horizontal="center" wrapText="1"/>
    </xf>
    <xf numFmtId="0" fontId="17" fillId="0" borderId="123" xfId="0" applyFont="1" applyFill="1" applyBorder="1" applyAlignment="1">
      <alignment horizontal="center" wrapText="1"/>
    </xf>
    <xf numFmtId="0" fontId="17" fillId="0" borderId="321" xfId="0" applyFont="1" applyFill="1" applyBorder="1" applyAlignment="1">
      <alignment horizontal="center" wrapText="1"/>
    </xf>
    <xf numFmtId="0" fontId="17" fillId="0" borderId="201" xfId="0" applyFont="1" applyFill="1" applyBorder="1" applyAlignment="1">
      <alignment horizontal="center" wrapText="1"/>
    </xf>
    <xf numFmtId="0" fontId="17" fillId="0" borderId="202" xfId="0" applyFont="1" applyFill="1" applyBorder="1" applyAlignment="1">
      <alignment horizontal="center" wrapText="1"/>
    </xf>
    <xf numFmtId="0" fontId="24" fillId="0" borderId="319" xfId="0" applyFont="1" applyFill="1" applyBorder="1" applyAlignment="1">
      <alignment horizontal="center" wrapText="1"/>
    </xf>
    <xf numFmtId="1" fontId="24" fillId="0" borderId="196" xfId="0" applyNumberFormat="1" applyFont="1" applyFill="1" applyBorder="1"/>
    <xf numFmtId="1" fontId="24" fillId="0" borderId="147" xfId="0" applyNumberFormat="1" applyFont="1" applyFill="1" applyBorder="1"/>
    <xf numFmtId="1" fontId="0" fillId="4" borderId="205" xfId="0" applyNumberFormat="1" applyFont="1" applyFill="1" applyBorder="1"/>
    <xf numFmtId="1" fontId="0" fillId="4" borderId="159" xfId="0" applyNumberFormat="1" applyFont="1" applyFill="1" applyBorder="1"/>
    <xf numFmtId="1" fontId="0" fillId="0" borderId="106" xfId="0" applyNumberFormat="1" applyFont="1" applyBorder="1"/>
    <xf numFmtId="1" fontId="0" fillId="4" borderId="158" xfId="0" applyNumberFormat="1" applyFont="1" applyFill="1" applyBorder="1"/>
    <xf numFmtId="1" fontId="0" fillId="0" borderId="118" xfId="0" applyNumberFormat="1" applyFont="1" applyBorder="1"/>
    <xf numFmtId="0" fontId="17" fillId="0" borderId="97" xfId="0" applyFont="1" applyBorder="1" applyAlignment="1">
      <alignment horizontal="center"/>
    </xf>
    <xf numFmtId="169" fontId="0" fillId="0" borderId="322" xfId="0" applyNumberFormat="1" applyFont="1" applyBorder="1" applyAlignment="1"/>
    <xf numFmtId="169" fontId="0" fillId="0" borderId="323" xfId="0" applyNumberFormat="1" applyFont="1" applyBorder="1" applyAlignment="1"/>
    <xf numFmtId="169" fontId="0" fillId="0" borderId="324" xfId="0" applyNumberFormat="1" applyFont="1" applyBorder="1" applyAlignment="1"/>
    <xf numFmtId="0" fontId="23" fillId="0" borderId="97" xfId="3" applyFont="1" applyFill="1" applyBorder="1" applyAlignment="1" applyProtection="1">
      <alignment horizontal="center" vertical="center"/>
    </xf>
    <xf numFmtId="0" fontId="23" fillId="0" borderId="163" xfId="3" applyFont="1" applyFill="1" applyBorder="1" applyAlignment="1" applyProtection="1">
      <alignment vertical="center" wrapText="1"/>
    </xf>
    <xf numFmtId="1" fontId="23" fillId="0" borderId="200" xfId="7" applyNumberFormat="1" applyFont="1" applyBorder="1" applyAlignment="1">
      <alignment horizontal="right"/>
    </xf>
    <xf numFmtId="0" fontId="23" fillId="0" borderId="114" xfId="3" applyFont="1" applyFill="1" applyBorder="1" applyAlignment="1" applyProtection="1">
      <alignment vertical="center"/>
    </xf>
    <xf numFmtId="9" fontId="28" fillId="0" borderId="114" xfId="3" applyNumberFormat="1" applyFont="1" applyFill="1" applyBorder="1" applyAlignment="1" applyProtection="1">
      <alignment vertical="center"/>
    </xf>
    <xf numFmtId="0" fontId="23" fillId="0" borderId="163" xfId="3" applyFont="1" applyFill="1" applyBorder="1" applyAlignment="1" applyProtection="1">
      <alignment vertical="center"/>
    </xf>
    <xf numFmtId="9" fontId="28" fillId="0" borderId="179" xfId="3" applyNumberFormat="1" applyFont="1" applyFill="1" applyBorder="1" applyAlignment="1" applyProtection="1">
      <alignment vertical="center"/>
    </xf>
    <xf numFmtId="0" fontId="23" fillId="0" borderId="142" xfId="3" applyFont="1" applyFill="1" applyBorder="1" applyAlignment="1" applyProtection="1">
      <alignment horizontal="center" vertical="center"/>
    </xf>
    <xf numFmtId="0" fontId="23" fillId="0" borderId="174" xfId="3" applyFont="1" applyFill="1" applyBorder="1" applyAlignment="1" applyProtection="1">
      <alignment vertical="center" wrapText="1"/>
    </xf>
    <xf numFmtId="1" fontId="23" fillId="0" borderId="258" xfId="7" applyNumberFormat="1" applyFont="1" applyBorder="1" applyAlignment="1">
      <alignment horizontal="right"/>
    </xf>
    <xf numFmtId="9" fontId="28" fillId="0" borderId="124" xfId="3" applyNumberFormat="1" applyFont="1" applyFill="1" applyBorder="1" applyAlignment="1" applyProtection="1">
      <alignment vertical="center"/>
    </xf>
    <xf numFmtId="0" fontId="23" fillId="0" borderId="174" xfId="3" applyFont="1" applyFill="1" applyBorder="1" applyAlignment="1" applyProtection="1">
      <alignment vertical="center"/>
    </xf>
    <xf numFmtId="9" fontId="28" fillId="0" borderId="146" xfId="3" applyNumberFormat="1" applyFont="1" applyFill="1" applyBorder="1" applyAlignment="1" applyProtection="1">
      <alignment vertical="center"/>
    </xf>
    <xf numFmtId="0" fontId="0" fillId="0" borderId="198" xfId="3" applyFont="1" applyFill="1" applyBorder="1" applyAlignment="1" applyProtection="1">
      <alignment horizontal="center"/>
    </xf>
    <xf numFmtId="0" fontId="0" fillId="0" borderId="179" xfId="3" applyFont="1" applyFill="1" applyBorder="1" applyAlignment="1" applyProtection="1"/>
    <xf numFmtId="1" fontId="0" fillId="0" borderId="316" xfId="3" applyNumberFormat="1" applyFont="1" applyFill="1" applyBorder="1" applyAlignment="1" applyProtection="1"/>
    <xf numFmtId="1" fontId="0" fillId="0" borderId="271" xfId="3" applyNumberFormat="1" applyFont="1" applyFill="1" applyBorder="1" applyAlignment="1" applyProtection="1"/>
    <xf numFmtId="0" fontId="0" fillId="0" borderId="65" xfId="3" applyFont="1" applyFill="1" applyBorder="1" applyAlignment="1" applyProtection="1">
      <alignment horizontal="center"/>
    </xf>
    <xf numFmtId="1" fontId="0" fillId="0" borderId="158" xfId="3" applyNumberFormat="1" applyFont="1" applyFill="1" applyBorder="1" applyAlignment="1" applyProtection="1"/>
    <xf numFmtId="0" fontId="0" fillId="0" borderId="97" xfId="3" applyFont="1" applyFill="1" applyBorder="1" applyAlignment="1" applyProtection="1">
      <alignment horizontal="center"/>
    </xf>
    <xf numFmtId="0" fontId="0" fillId="0" borderId="163" xfId="3" applyFont="1" applyFill="1" applyBorder="1" applyAlignment="1" applyProtection="1"/>
    <xf numFmtId="1" fontId="0" fillId="0" borderId="325" xfId="3" applyNumberFormat="1" applyFont="1" applyFill="1" applyBorder="1" applyAlignment="1" applyProtection="1"/>
    <xf numFmtId="1" fontId="0" fillId="0" borderId="323" xfId="3" applyNumberFormat="1" applyFont="1" applyFill="1" applyBorder="1" applyAlignment="1" applyProtection="1"/>
    <xf numFmtId="1" fontId="0" fillId="0" borderId="179" xfId="3" applyNumberFormat="1" applyFont="1" applyFill="1" applyBorder="1" applyAlignment="1" applyProtection="1"/>
    <xf numFmtId="1" fontId="23" fillId="0" borderId="282" xfId="3" applyNumberFormat="1" applyFont="1" applyFill="1" applyBorder="1" applyAlignment="1" applyProtection="1"/>
    <xf numFmtId="1" fontId="23" fillId="0" borderId="105" xfId="3" applyNumberFormat="1" applyFont="1" applyFill="1" applyBorder="1" applyAlignment="1" applyProtection="1"/>
    <xf numFmtId="1" fontId="23" fillId="0" borderId="217" xfId="3" applyNumberFormat="1" applyFont="1" applyFill="1" applyBorder="1" applyAlignment="1" applyProtection="1"/>
    <xf numFmtId="0" fontId="0" fillId="0" borderId="47" xfId="3" applyFont="1" applyFill="1" applyBorder="1" applyAlignment="1" applyProtection="1">
      <alignment horizontal="center"/>
    </xf>
    <xf numFmtId="0" fontId="0" fillId="0" borderId="29" xfId="3" applyFont="1" applyFill="1" applyBorder="1" applyAlignment="1" applyProtection="1"/>
    <xf numFmtId="1" fontId="0" fillId="0" borderId="326" xfId="3" applyNumberFormat="1" applyFont="1" applyFill="1" applyBorder="1" applyAlignment="1" applyProtection="1"/>
    <xf numFmtId="1" fontId="0" fillId="0" borderId="3" xfId="3" applyNumberFormat="1" applyFont="1" applyFill="1" applyBorder="1" applyAlignment="1" applyProtection="1"/>
    <xf numFmtId="1" fontId="0" fillId="0" borderId="4" xfId="3" applyNumberFormat="1" applyFont="1" applyFill="1" applyBorder="1" applyAlignment="1" applyProtection="1"/>
    <xf numFmtId="0" fontId="23" fillId="0" borderId="198" xfId="7" applyFont="1" applyFill="1" applyBorder="1" applyAlignment="1">
      <alignment horizontal="center" vertical="center"/>
    </xf>
    <xf numFmtId="0" fontId="23" fillId="0" borderId="200" xfId="3" applyFont="1" applyFill="1" applyBorder="1" applyAlignment="1" applyProtection="1">
      <alignment vertical="center" wrapText="1"/>
    </xf>
    <xf numFmtId="1" fontId="23" fillId="0" borderId="198" xfId="3" applyNumberFormat="1" applyFont="1" applyFill="1" applyBorder="1" applyAlignment="1" applyProtection="1">
      <alignment vertical="center"/>
    </xf>
    <xf numFmtId="1" fontId="23" fillId="0" borderId="199" xfId="3" applyNumberFormat="1" applyFont="1" applyFill="1" applyBorder="1" applyAlignment="1" applyProtection="1">
      <alignment vertical="center"/>
    </xf>
    <xf numFmtId="1" fontId="23" fillId="0" borderId="271" xfId="3" applyNumberFormat="1" applyFont="1" applyFill="1" applyBorder="1" applyAlignment="1" applyProtection="1">
      <alignment vertical="center"/>
    </xf>
    <xf numFmtId="1" fontId="23" fillId="0" borderId="179" xfId="3" applyNumberFormat="1" applyFont="1" applyFill="1" applyBorder="1" applyAlignment="1" applyProtection="1">
      <alignment vertical="center"/>
    </xf>
    <xf numFmtId="0" fontId="24" fillId="0" borderId="198" xfId="7" applyFont="1" applyFill="1" applyBorder="1" applyAlignment="1">
      <alignment horizontal="center" vertical="center"/>
    </xf>
    <xf numFmtId="0" fontId="17" fillId="0" borderId="198" xfId="0" applyFont="1" applyFill="1" applyBorder="1" applyAlignment="1">
      <alignment horizontal="center"/>
    </xf>
    <xf numFmtId="0" fontId="17" fillId="0" borderId="198" xfId="3" applyFont="1" applyFill="1" applyBorder="1" applyAlignment="1" applyProtection="1">
      <alignment horizontal="center"/>
    </xf>
    <xf numFmtId="0" fontId="0" fillId="0" borderId="200" xfId="3" applyFont="1" applyFill="1" applyBorder="1" applyAlignment="1" applyProtection="1"/>
    <xf numFmtId="1" fontId="0" fillId="0" borderId="198" xfId="3" applyNumberFormat="1" applyFont="1" applyFill="1" applyBorder="1" applyAlignment="1" applyProtection="1"/>
    <xf numFmtId="1" fontId="0" fillId="0" borderId="199" xfId="3" applyNumberFormat="1" applyFont="1" applyFill="1" applyBorder="1" applyAlignment="1" applyProtection="1"/>
    <xf numFmtId="0" fontId="23" fillId="0" borderId="198" xfId="3" applyFont="1" applyFill="1" applyBorder="1" applyAlignment="1" applyProtection="1">
      <alignment horizontal="center"/>
    </xf>
    <xf numFmtId="0" fontId="23" fillId="0" borderId="200" xfId="3" applyFont="1" applyFill="1" applyBorder="1" applyAlignment="1" applyProtection="1">
      <alignment wrapText="1"/>
    </xf>
    <xf numFmtId="3" fontId="23" fillId="0" borderId="198" xfId="3" applyNumberFormat="1" applyFont="1" applyFill="1" applyBorder="1" applyAlignment="1" applyProtection="1">
      <alignment wrapText="1"/>
    </xf>
    <xf numFmtId="3" fontId="23" fillId="0" borderId="199" xfId="3" applyNumberFormat="1" applyFont="1" applyFill="1" applyBorder="1" applyAlignment="1" applyProtection="1">
      <alignment wrapText="1"/>
    </xf>
    <xf numFmtId="3" fontId="23" fillId="0" borderId="200" xfId="3" applyNumberFormat="1" applyFont="1" applyFill="1" applyBorder="1" applyAlignment="1" applyProtection="1">
      <alignment wrapText="1"/>
    </xf>
    <xf numFmtId="3" fontId="23" fillId="4" borderId="198" xfId="3" applyNumberFormat="1" applyFont="1" applyFill="1" applyBorder="1" applyAlignment="1" applyProtection="1">
      <alignment wrapText="1"/>
    </xf>
    <xf numFmtId="3" fontId="23" fillId="4" borderId="205" xfId="3" applyNumberFormat="1" applyFont="1" applyFill="1" applyBorder="1" applyAlignment="1" applyProtection="1">
      <alignment wrapText="1"/>
    </xf>
    <xf numFmtId="3" fontId="23" fillId="0" borderId="114" xfId="3" applyNumberFormat="1" applyFont="1" applyFill="1" applyBorder="1" applyAlignment="1" applyProtection="1">
      <alignment wrapText="1"/>
    </xf>
    <xf numFmtId="0" fontId="0" fillId="0" borderId="66" xfId="0" applyFont="1" applyFill="1" applyBorder="1" applyAlignment="1">
      <alignment wrapText="1"/>
    </xf>
    <xf numFmtId="0" fontId="0" fillId="0" borderId="324" xfId="0" applyFont="1" applyFill="1" applyBorder="1" applyAlignment="1">
      <alignment wrapText="1"/>
    </xf>
    <xf numFmtId="0" fontId="23" fillId="0" borderId="106" xfId="3" applyFont="1" applyFill="1" applyBorder="1" applyAlignment="1" applyProtection="1">
      <alignment vertical="center" wrapText="1"/>
    </xf>
    <xf numFmtId="171" fontId="0" fillId="0" borderId="222" xfId="1" applyNumberFormat="1" applyFont="1" applyBorder="1" applyAlignment="1"/>
    <xf numFmtId="171" fontId="0" fillId="0" borderId="220" xfId="1" applyNumberFormat="1" applyFont="1" applyBorder="1" applyAlignment="1"/>
    <xf numFmtId="171" fontId="0" fillId="0" borderId="276" xfId="1" applyNumberFormat="1" applyFont="1" applyBorder="1" applyAlignment="1"/>
    <xf numFmtId="171" fontId="0" fillId="0" borderId="198" xfId="1" applyNumberFormat="1" applyFont="1" applyBorder="1" applyAlignment="1"/>
    <xf numFmtId="171" fontId="0" fillId="0" borderId="271" xfId="1" applyNumberFormat="1" applyFont="1" applyBorder="1" applyAlignment="1"/>
    <xf numFmtId="171" fontId="0" fillId="0" borderId="179" xfId="1" applyNumberFormat="1" applyFont="1" applyBorder="1" applyAlignment="1"/>
    <xf numFmtId="0" fontId="17" fillId="0" borderId="222" xfId="0" applyFont="1" applyBorder="1" applyAlignment="1">
      <alignment horizontal="center"/>
    </xf>
    <xf numFmtId="0" fontId="0" fillId="0" borderId="199" xfId="0" applyFont="1" applyBorder="1"/>
    <xf numFmtId="0" fontId="0" fillId="0" borderId="200" xfId="0" applyFont="1" applyBorder="1"/>
    <xf numFmtId="0" fontId="0" fillId="0" borderId="205" xfId="0" applyFont="1" applyBorder="1"/>
    <xf numFmtId="0" fontId="17" fillId="0" borderId="222" xfId="0" applyFont="1" applyFill="1" applyBorder="1" applyAlignment="1">
      <alignment horizontal="center"/>
    </xf>
    <xf numFmtId="0" fontId="0" fillId="0" borderId="117" xfId="0" applyFont="1" applyFill="1" applyBorder="1" applyAlignment="1"/>
    <xf numFmtId="0" fontId="0" fillId="0" borderId="277" xfId="0" applyFont="1" applyFill="1" applyBorder="1"/>
    <xf numFmtId="0" fontId="0" fillId="0" borderId="163" xfId="0" applyFont="1" applyFill="1" applyBorder="1" applyAlignment="1"/>
    <xf numFmtId="1" fontId="23" fillId="0" borderId="0" xfId="7" applyNumberFormat="1" applyFont="1" applyFill="1" applyAlignment="1">
      <alignment vertical="center"/>
    </xf>
    <xf numFmtId="1" fontId="0" fillId="0" borderId="121" xfId="0" applyNumberFormat="1" applyFont="1" applyFill="1" applyBorder="1"/>
    <xf numFmtId="1" fontId="0" fillId="0" borderId="211" xfId="0" applyNumberFormat="1" applyFont="1" applyFill="1" applyBorder="1"/>
    <xf numFmtId="1" fontId="0" fillId="0" borderId="198" xfId="0" applyNumberFormat="1" applyFont="1" applyBorder="1"/>
    <xf numFmtId="1" fontId="0" fillId="0" borderId="199" xfId="0" applyNumberFormat="1" applyFont="1" applyBorder="1"/>
    <xf numFmtId="1" fontId="0" fillId="0" borderId="200" xfId="0" applyNumberFormat="1" applyFont="1" applyBorder="1"/>
    <xf numFmtId="1" fontId="0" fillId="0" borderId="205" xfId="0" applyNumberFormat="1" applyFont="1" applyBorder="1"/>
    <xf numFmtId="1" fontId="0" fillId="4" borderId="316" xfId="0" applyNumberFormat="1" applyFont="1" applyFill="1" applyBorder="1"/>
    <xf numFmtId="1" fontId="20" fillId="0" borderId="0" xfId="3" applyNumberFormat="1" applyFont="1" applyFill="1" applyAlignment="1" applyProtection="1"/>
    <xf numFmtId="1" fontId="23" fillId="0" borderId="70" xfId="49" applyNumberFormat="1" applyFont="1" applyBorder="1" applyAlignment="1">
      <alignment horizontal="right"/>
    </xf>
    <xf numFmtId="1" fontId="23" fillId="0" borderId="72" xfId="49" applyNumberFormat="1" applyFont="1" applyBorder="1" applyAlignment="1">
      <alignment horizontal="right"/>
    </xf>
    <xf numFmtId="1" fontId="23" fillId="0" borderId="118" xfId="49" applyNumberFormat="1" applyFont="1" applyBorder="1" applyAlignment="1">
      <alignment horizontal="right"/>
    </xf>
    <xf numFmtId="1" fontId="23" fillId="0" borderId="127" xfId="49" applyNumberFormat="1" applyFont="1" applyBorder="1" applyAlignment="1">
      <alignment horizontal="right"/>
    </xf>
    <xf numFmtId="1" fontId="23" fillId="0" borderId="121" xfId="49" applyNumberFormat="1" applyFont="1" applyBorder="1" applyAlignment="1">
      <alignment horizontal="right"/>
    </xf>
    <xf numFmtId="3" fontId="20" fillId="0" borderId="0" xfId="7" applyNumberFormat="1" applyFont="1"/>
    <xf numFmtId="1" fontId="23" fillId="0" borderId="325" xfId="3" applyNumberFormat="1" applyFont="1" applyFill="1" applyBorder="1" applyAlignment="1" applyProtection="1"/>
    <xf numFmtId="1" fontId="23" fillId="0" borderId="323" xfId="3" applyNumberFormat="1" applyFont="1" applyFill="1" applyBorder="1" applyAlignment="1" applyProtection="1"/>
    <xf numFmtId="1" fontId="23" fillId="0" borderId="179" xfId="3" applyNumberFormat="1" applyFont="1" applyFill="1" applyBorder="1" applyAlignment="1" applyProtection="1"/>
    <xf numFmtId="0" fontId="23" fillId="0" borderId="271" xfId="3" applyFont="1" applyFill="1" applyBorder="1" applyAlignment="1" applyProtection="1">
      <alignment vertical="center" wrapText="1"/>
    </xf>
    <xf numFmtId="3" fontId="24" fillId="4" borderId="205" xfId="3" applyNumberFormat="1" applyFont="1" applyFill="1" applyBorder="1" applyAlignment="1" applyProtection="1">
      <alignment wrapText="1"/>
    </xf>
    <xf numFmtId="3" fontId="23" fillId="0" borderId="196" xfId="0" applyNumberFormat="1" applyFont="1" applyBorder="1"/>
    <xf numFmtId="3" fontId="23" fillId="0" borderId="179" xfId="0" applyNumberFormat="1" applyFont="1" applyBorder="1"/>
    <xf numFmtId="0" fontId="17" fillId="0" borderId="182" xfId="0" applyFont="1" applyBorder="1" applyAlignment="1">
      <alignment horizontal="center" wrapText="1"/>
    </xf>
    <xf numFmtId="0" fontId="17" fillId="0" borderId="130" xfId="0" applyFont="1" applyBorder="1" applyAlignment="1">
      <alignment horizontal="center" wrapText="1"/>
    </xf>
    <xf numFmtId="169" fontId="0" fillId="0" borderId="65" xfId="0" applyNumberFormat="1" applyFont="1" applyBorder="1" applyAlignment="1"/>
    <xf numFmtId="169" fontId="0" fillId="0" borderId="66" xfId="0" applyNumberFormat="1" applyFont="1" applyBorder="1" applyAlignment="1"/>
    <xf numFmtId="169" fontId="0" fillId="0" borderId="67" xfId="0" applyNumberFormat="1" applyFont="1" applyBorder="1" applyAlignment="1"/>
    <xf numFmtId="169" fontId="0" fillId="0" borderId="68" xfId="0" applyNumberFormat="1" applyFont="1" applyBorder="1" applyAlignment="1"/>
    <xf numFmtId="169" fontId="0" fillId="0" borderId="69" xfId="0" applyNumberFormat="1" applyFont="1" applyBorder="1" applyAlignment="1"/>
    <xf numFmtId="0" fontId="24" fillId="0" borderId="124" xfId="3" applyFont="1" applyFill="1" applyBorder="1" applyAlignment="1" applyProtection="1">
      <alignment vertical="center" wrapText="1"/>
    </xf>
    <xf numFmtId="1" fontId="24" fillId="0" borderId="124" xfId="3" applyNumberFormat="1" applyFont="1" applyFill="1" applyBorder="1" applyAlignment="1" applyProtection="1"/>
    <xf numFmtId="9" fontId="27" fillId="0" borderId="124" xfId="3" applyNumberFormat="1" applyFont="1" applyFill="1" applyBorder="1" applyAlignment="1" applyProtection="1"/>
    <xf numFmtId="0" fontId="15" fillId="0" borderId="0" xfId="3" applyFont="1" applyFill="1" applyAlignment="1" applyProtection="1"/>
    <xf numFmtId="1" fontId="17" fillId="0" borderId="146" xfId="0" applyNumberFormat="1" applyFont="1" applyBorder="1"/>
    <xf numFmtId="173" fontId="15" fillId="0" borderId="0" xfId="2" applyFont="1"/>
    <xf numFmtId="1" fontId="17" fillId="0" borderId="87" xfId="0" applyNumberFormat="1" applyFont="1" applyBorder="1"/>
    <xf numFmtId="1" fontId="17" fillId="4" borderId="118" xfId="0" applyNumberFormat="1" applyFont="1" applyFill="1" applyBorder="1"/>
    <xf numFmtId="0" fontId="24" fillId="0" borderId="108" xfId="0" applyFont="1" applyBorder="1" applyAlignment="1">
      <alignment horizontal="center" wrapText="1"/>
    </xf>
    <xf numFmtId="0" fontId="45" fillId="0" borderId="130" xfId="0" applyFont="1" applyBorder="1" applyAlignment="1">
      <alignment horizontal="center" wrapText="1"/>
    </xf>
    <xf numFmtId="170" fontId="45" fillId="0" borderId="130" xfId="2" applyNumberFormat="1" applyFont="1" applyBorder="1" applyAlignment="1">
      <alignment horizontal="center" wrapText="1"/>
    </xf>
    <xf numFmtId="171" fontId="17" fillId="0" borderId="130" xfId="1" applyNumberFormat="1" applyFont="1" applyBorder="1" applyAlignment="1">
      <alignment horizontal="center" wrapText="1"/>
    </xf>
    <xf numFmtId="171" fontId="17" fillId="0" borderId="108" xfId="1" applyNumberFormat="1" applyFont="1" applyBorder="1" applyAlignment="1">
      <alignment horizontal="center" wrapText="1"/>
    </xf>
    <xf numFmtId="0" fontId="45" fillId="0" borderId="137" xfId="0" applyFont="1" applyBorder="1" applyAlignment="1">
      <alignment horizontal="center" wrapText="1"/>
    </xf>
    <xf numFmtId="0" fontId="57" fillId="0" borderId="0" xfId="0" applyFont="1" applyAlignment="1">
      <alignment horizontal="left" vertical="center"/>
    </xf>
    <xf numFmtId="0" fontId="58" fillId="0" borderId="0" xfId="0" applyFont="1" applyAlignment="1">
      <alignment horizontal="left" vertical="center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vertical="center"/>
    </xf>
    <xf numFmtId="170" fontId="58" fillId="0" borderId="0" xfId="2" applyNumberFormat="1" applyFont="1" applyAlignment="1">
      <alignment vertical="center"/>
    </xf>
    <xf numFmtId="0" fontId="59" fillId="0" borderId="0" xfId="0" applyFont="1" applyAlignment="1">
      <alignment horizontal="left" vertical="center"/>
    </xf>
    <xf numFmtId="0" fontId="60" fillId="0" borderId="93" xfId="0" applyFont="1" applyFill="1" applyBorder="1" applyAlignment="1">
      <alignment horizontal="center"/>
    </xf>
    <xf numFmtId="0" fontId="60" fillId="0" borderId="98" xfId="0" applyFont="1" applyFill="1" applyBorder="1" applyAlignment="1"/>
    <xf numFmtId="1" fontId="60" fillId="0" borderId="65" xfId="0" applyNumberFormat="1" applyFont="1" applyBorder="1" applyAlignment="1"/>
    <xf numFmtId="1" fontId="60" fillId="0" borderId="66" xfId="0" applyNumberFormat="1" applyFont="1" applyBorder="1" applyAlignment="1"/>
    <xf numFmtId="0" fontId="60" fillId="0" borderId="103" xfId="0" applyFont="1" applyFill="1" applyBorder="1" applyAlignment="1">
      <alignment horizontal="center"/>
    </xf>
    <xf numFmtId="0" fontId="60" fillId="0" borderId="16" xfId="0" applyFont="1" applyFill="1" applyBorder="1" applyAlignment="1"/>
    <xf numFmtId="1" fontId="60" fillId="0" borderId="68" xfId="0" applyNumberFormat="1" applyFont="1" applyBorder="1" applyAlignment="1"/>
    <xf numFmtId="1" fontId="60" fillId="0" borderId="107" xfId="0" applyNumberFormat="1" applyFont="1" applyBorder="1" applyAlignment="1"/>
    <xf numFmtId="1" fontId="60" fillId="0" borderId="62" xfId="0" applyNumberFormat="1" applyFont="1" applyBorder="1" applyAlignment="1"/>
    <xf numFmtId="0" fontId="60" fillId="0" borderId="185" xfId="0" applyFont="1" applyFill="1" applyBorder="1" applyAlignment="1">
      <alignment horizontal="center"/>
    </xf>
    <xf numFmtId="0" fontId="60" fillId="0" borderId="23" xfId="0" applyFont="1" applyFill="1" applyBorder="1" applyAlignment="1"/>
    <xf numFmtId="1" fontId="60" fillId="0" borderId="70" xfId="0" applyNumberFormat="1" applyFont="1" applyBorder="1" applyAlignment="1"/>
    <xf numFmtId="1" fontId="60" fillId="0" borderId="120" xfId="0" applyNumberFormat="1" applyFont="1" applyBorder="1" applyAlignment="1"/>
    <xf numFmtId="1" fontId="60" fillId="0" borderId="71" xfId="0" applyNumberFormat="1" applyFont="1" applyBorder="1" applyAlignment="1"/>
    <xf numFmtId="1" fontId="60" fillId="0" borderId="72" xfId="0" applyNumberFormat="1" applyFont="1" applyBorder="1" applyAlignment="1"/>
    <xf numFmtId="1" fontId="60" fillId="0" borderId="69" xfId="0" applyNumberFormat="1" applyFont="1" applyBorder="1" applyAlignment="1"/>
    <xf numFmtId="1" fontId="60" fillId="0" borderId="67" xfId="0" applyNumberFormat="1" applyFont="1" applyBorder="1" applyAlignment="1"/>
    <xf numFmtId="0" fontId="58" fillId="0" borderId="0" xfId="0" applyFont="1" applyFill="1" applyAlignment="1">
      <alignment horizontal="left" vertical="center"/>
    </xf>
    <xf numFmtId="0" fontId="17" fillId="0" borderId="198" xfId="0" applyFont="1" applyBorder="1" applyAlignment="1">
      <alignment horizontal="center" wrapText="1"/>
    </xf>
    <xf numFmtId="0" fontId="17" fillId="0" borderId="199" xfId="0" applyFont="1" applyBorder="1" applyAlignment="1">
      <alignment horizontal="center" wrapText="1"/>
    </xf>
    <xf numFmtId="0" fontId="17" fillId="0" borderId="271" xfId="0" applyFont="1" applyBorder="1" applyAlignment="1">
      <alignment horizontal="center" wrapText="1"/>
    </xf>
    <xf numFmtId="0" fontId="17" fillId="0" borderId="316" xfId="0" applyFont="1" applyBorder="1" applyAlignment="1">
      <alignment horizontal="center" wrapText="1"/>
    </xf>
    <xf numFmtId="171" fontId="24" fillId="0" borderId="192" xfId="1" applyNumberFormat="1" applyFont="1" applyBorder="1"/>
    <xf numFmtId="171" fontId="24" fillId="0" borderId="20" xfId="1" applyNumberFormat="1" applyFont="1" applyBorder="1"/>
    <xf numFmtId="171" fontId="24" fillId="0" borderId="25" xfId="1" applyNumberFormat="1" applyFont="1" applyBorder="1"/>
    <xf numFmtId="0" fontId="23" fillId="0" borderId="101" xfId="0" applyFont="1" applyBorder="1"/>
    <xf numFmtId="173" fontId="60" fillId="0" borderId="118" xfId="2" applyFont="1" applyBorder="1" applyAlignment="1"/>
    <xf numFmtId="173" fontId="60" fillId="0" borderId="127" xfId="2" applyFont="1" applyBorder="1" applyAlignment="1"/>
    <xf numFmtId="173" fontId="60" fillId="0" borderId="121" xfId="2" applyFont="1" applyBorder="1" applyAlignment="1"/>
    <xf numFmtId="171" fontId="15" fillId="0" borderId="70" xfId="1" applyNumberFormat="1" applyFont="1" applyFill="1" applyBorder="1"/>
    <xf numFmtId="171" fontId="15" fillId="0" borderId="71" xfId="1" applyNumberFormat="1" applyFont="1" applyFill="1" applyBorder="1"/>
    <xf numFmtId="171" fontId="15" fillId="0" borderId="72" xfId="1" applyNumberFormat="1" applyFont="1" applyFill="1" applyBorder="1"/>
    <xf numFmtId="0" fontId="20" fillId="0" borderId="0" xfId="0" applyFont="1" applyAlignment="1">
      <alignment horizontal="left" vertical="top"/>
    </xf>
    <xf numFmtId="0" fontId="15" fillId="0" borderId="0" xfId="212" applyFont="1" applyAlignment="1">
      <alignment horizontal="left"/>
    </xf>
    <xf numFmtId="0" fontId="15" fillId="0" borderId="0" xfId="212"/>
    <xf numFmtId="0" fontId="17" fillId="0" borderId="0" xfId="212" applyFont="1" applyAlignment="1">
      <alignment horizontal="left" vertical="center"/>
    </xf>
    <xf numFmtId="0" fontId="17" fillId="0" borderId="0" xfId="212" applyFont="1" applyAlignment="1">
      <alignment horizontal="center" wrapText="1"/>
    </xf>
    <xf numFmtId="0" fontId="17" fillId="0" borderId="0" xfId="212" applyFont="1"/>
    <xf numFmtId="0" fontId="17" fillId="0" borderId="133" xfId="212" applyFont="1" applyBorder="1" applyAlignment="1">
      <alignment horizontal="left" vertical="center"/>
    </xf>
    <xf numFmtId="0" fontId="17" fillId="0" borderId="172" xfId="212" applyFont="1" applyBorder="1" applyAlignment="1">
      <alignment horizontal="center" wrapText="1"/>
    </xf>
    <xf numFmtId="0" fontId="62" fillId="0" borderId="0" xfId="212" applyFont="1"/>
    <xf numFmtId="0" fontId="61" fillId="0" borderId="4" xfId="212" applyFont="1" applyBorder="1" applyAlignment="1">
      <alignment horizontal="center" wrapText="1"/>
    </xf>
    <xf numFmtId="0" fontId="55" fillId="0" borderId="22" xfId="0" applyFont="1" applyFill="1" applyBorder="1" applyAlignment="1">
      <alignment horizontal="center" wrapText="1"/>
    </xf>
    <xf numFmtId="0" fontId="55" fillId="0" borderId="328" xfId="0" applyFont="1" applyFill="1" applyBorder="1" applyAlignment="1">
      <alignment horizontal="center" wrapText="1"/>
    </xf>
    <xf numFmtId="0" fontId="55" fillId="0" borderId="284" xfId="0" applyFont="1" applyFill="1" applyBorder="1" applyAlignment="1">
      <alignment horizontal="center" wrapText="1"/>
    </xf>
    <xf numFmtId="0" fontId="55" fillId="0" borderId="329" xfId="0" applyFont="1" applyFill="1" applyBorder="1" applyAlignment="1">
      <alignment horizontal="center" wrapText="1"/>
    </xf>
    <xf numFmtId="180" fontId="55" fillId="0" borderId="330" xfId="0" applyNumberFormat="1" applyFont="1" applyFill="1" applyBorder="1" applyAlignment="1">
      <alignment horizontal="center" wrapText="1"/>
    </xf>
    <xf numFmtId="0" fontId="55" fillId="0" borderId="331" xfId="0" applyFont="1" applyBorder="1" applyAlignment="1">
      <alignment horizontal="center" wrapText="1"/>
    </xf>
    <xf numFmtId="0" fontId="55" fillId="0" borderId="330" xfId="0" applyFont="1" applyFill="1" applyBorder="1" applyAlignment="1">
      <alignment horizontal="center" wrapText="1"/>
    </xf>
    <xf numFmtId="0" fontId="55" fillId="0" borderId="331" xfId="0" applyFont="1" applyFill="1" applyBorder="1" applyAlignment="1">
      <alignment horizontal="center" wrapText="1"/>
    </xf>
    <xf numFmtId="0" fontId="64" fillId="0" borderId="185" xfId="212" applyFont="1" applyBorder="1" applyAlignment="1">
      <alignment horizontal="center" wrapText="1"/>
    </xf>
    <xf numFmtId="0" fontId="64" fillId="0" borderId="24" xfId="214" applyFont="1" applyFill="1" applyBorder="1" applyAlignment="1" applyProtection="1"/>
    <xf numFmtId="181" fontId="51" fillId="0" borderId="334" xfId="0" applyNumberFormat="1" applyFont="1" applyFill="1" applyBorder="1" applyAlignment="1">
      <alignment horizontal="right"/>
    </xf>
    <xf numFmtId="181" fontId="51" fillId="0" borderId="328" xfId="0" applyNumberFormat="1" applyFont="1" applyFill="1" applyBorder="1" applyAlignment="1">
      <alignment horizontal="right"/>
    </xf>
    <xf numFmtId="181" fontId="51" fillId="0" borderId="314" xfId="0" applyNumberFormat="1" applyFont="1" applyFill="1" applyBorder="1" applyAlignment="1">
      <alignment horizontal="right"/>
    </xf>
    <xf numFmtId="181" fontId="51" fillId="0" borderId="283" xfId="0" applyNumberFormat="1" applyFont="1" applyFill="1" applyBorder="1" applyAlignment="1">
      <alignment horizontal="right"/>
    </xf>
    <xf numFmtId="0" fontId="64" fillId="0" borderId="95" xfId="212" applyFont="1" applyBorder="1" applyAlignment="1">
      <alignment horizontal="center" wrapText="1"/>
    </xf>
    <xf numFmtId="0" fontId="65" fillId="0" borderId="8" xfId="214" applyFont="1" applyFill="1" applyBorder="1" applyAlignment="1" applyProtection="1"/>
    <xf numFmtId="181" fontId="66" fillId="0" borderId="155" xfId="0" applyNumberFormat="1" applyFont="1" applyFill="1" applyBorder="1" applyAlignment="1">
      <alignment horizontal="right"/>
    </xf>
    <xf numFmtId="181" fontId="66" fillId="0" borderId="10" xfId="0" applyNumberFormat="1" applyFont="1" applyFill="1" applyBorder="1" applyAlignment="1">
      <alignment horizontal="right"/>
    </xf>
    <xf numFmtId="181" fontId="66" fillId="0" borderId="196" xfId="0" applyNumberFormat="1" applyFont="1" applyFill="1" applyBorder="1" applyAlignment="1">
      <alignment horizontal="right"/>
    </xf>
    <xf numFmtId="0" fontId="64" fillId="0" borderId="189" xfId="212" applyFont="1" applyBorder="1" applyAlignment="1">
      <alignment horizontal="center" wrapText="1"/>
    </xf>
    <xf numFmtId="0" fontId="65" fillId="0" borderId="48" xfId="214" applyFont="1" applyFill="1" applyBorder="1" applyAlignment="1" applyProtection="1"/>
    <xf numFmtId="181" fontId="66" fillId="0" borderId="335" xfId="0" applyNumberFormat="1" applyFont="1" applyFill="1" applyBorder="1" applyAlignment="1">
      <alignment horizontal="right"/>
    </xf>
    <xf numFmtId="181" fontId="66" fillId="0" borderId="3" xfId="0" applyNumberFormat="1" applyFont="1" applyFill="1" applyBorder="1" applyAlignment="1">
      <alignment horizontal="right"/>
    </xf>
    <xf numFmtId="181" fontId="66" fillId="0" borderId="313" xfId="0" applyNumberFormat="1" applyFont="1" applyFill="1" applyBorder="1" applyAlignment="1">
      <alignment horizontal="right"/>
    </xf>
    <xf numFmtId="0" fontId="65" fillId="0" borderId="327" xfId="212" applyFont="1" applyBorder="1" applyAlignment="1">
      <alignment horizontal="center" wrapText="1"/>
    </xf>
    <xf numFmtId="0" fontId="64" fillId="0" borderId="54" xfId="214" applyFont="1" applyFill="1" applyBorder="1" applyAlignment="1" applyProtection="1"/>
    <xf numFmtId="181" fontId="51" fillId="0" borderId="320" xfId="0" applyNumberFormat="1" applyFont="1" applyFill="1" applyBorder="1" applyAlignment="1">
      <alignment horizontal="right"/>
    </xf>
    <xf numFmtId="181" fontId="51" fillId="0" borderId="53" xfId="0" applyNumberFormat="1" applyFont="1" applyFill="1" applyBorder="1" applyAlignment="1">
      <alignment horizontal="right"/>
    </xf>
    <xf numFmtId="181" fontId="51" fillId="0" borderId="332" xfId="0" applyNumberFormat="1" applyFont="1" applyFill="1" applyBorder="1" applyAlignment="1">
      <alignment horizontal="right"/>
    </xf>
    <xf numFmtId="181" fontId="51" fillId="0" borderId="333" xfId="0" applyNumberFormat="1" applyFont="1" applyFill="1" applyBorder="1" applyAlignment="1">
      <alignment horizontal="right"/>
    </xf>
    <xf numFmtId="0" fontId="65" fillId="0" borderId="95" xfId="212" applyFont="1" applyBorder="1" applyAlignment="1">
      <alignment horizontal="center" wrapText="1"/>
    </xf>
    <xf numFmtId="181" fontId="66" fillId="0" borderId="13" xfId="0" applyNumberFormat="1" applyFont="1" applyFill="1" applyBorder="1" applyAlignment="1">
      <alignment horizontal="right"/>
    </xf>
    <xf numFmtId="0" fontId="15" fillId="0" borderId="0" xfId="212" applyFont="1"/>
    <xf numFmtId="181" fontId="51" fillId="0" borderId="60" xfId="0" applyNumberFormat="1" applyFont="1" applyFill="1" applyBorder="1" applyAlignment="1">
      <alignment horizontal="right"/>
    </xf>
    <xf numFmtId="181" fontId="51" fillId="0" borderId="32" xfId="0" applyNumberFormat="1" applyFont="1" applyFill="1" applyBorder="1" applyAlignment="1">
      <alignment horizontal="right"/>
    </xf>
    <xf numFmtId="181" fontId="51" fillId="0" borderId="147" xfId="0" applyNumberFormat="1" applyFont="1" applyFill="1" applyBorder="1" applyAlignment="1">
      <alignment horizontal="right"/>
    </xf>
    <xf numFmtId="181" fontId="51" fillId="0" borderId="134" xfId="0" applyNumberFormat="1" applyFont="1" applyFill="1" applyBorder="1" applyAlignment="1">
      <alignment horizontal="right"/>
    </xf>
    <xf numFmtId="0" fontId="61" fillId="0" borderId="2" xfId="212" applyFont="1" applyBorder="1" applyAlignment="1">
      <alignment horizontal="center" wrapText="1"/>
    </xf>
    <xf numFmtId="0" fontId="64" fillId="0" borderId="33" xfId="214" applyFont="1" applyFill="1" applyBorder="1" applyAlignment="1" applyProtection="1"/>
    <xf numFmtId="173" fontId="15" fillId="0" borderId="0" xfId="213"/>
    <xf numFmtId="0" fontId="61" fillId="0" borderId="21" xfId="212" applyFont="1" applyBorder="1" applyAlignment="1">
      <alignment horizontal="center" wrapText="1"/>
    </xf>
    <xf numFmtId="0" fontId="15" fillId="0" borderId="0" xfId="212" applyBorder="1"/>
    <xf numFmtId="173" fontId="15" fillId="0" borderId="0" xfId="213" applyBorder="1"/>
    <xf numFmtId="181" fontId="66" fillId="0" borderId="49" xfId="0" applyNumberFormat="1" applyFont="1" applyFill="1" applyBorder="1" applyAlignment="1">
      <alignment horizontal="right"/>
    </xf>
    <xf numFmtId="0" fontId="32" fillId="0" borderId="0" xfId="212" applyFont="1" applyBorder="1"/>
    <xf numFmtId="173" fontId="32" fillId="0" borderId="0" xfId="213" applyFont="1" applyBorder="1"/>
    <xf numFmtId="0" fontId="67" fillId="0" borderId="2" xfId="214" applyFont="1" applyFill="1" applyBorder="1" applyAlignment="1" applyProtection="1">
      <alignment horizontal="center"/>
    </xf>
    <xf numFmtId="0" fontId="67" fillId="0" borderId="61" xfId="214" applyFont="1" applyFill="1" applyBorder="1" applyAlignment="1" applyProtection="1">
      <alignment wrapText="1"/>
    </xf>
    <xf numFmtId="181" fontId="51" fillId="0" borderId="87" xfId="0" applyNumberFormat="1" applyFont="1" applyFill="1" applyBorder="1" applyAlignment="1">
      <alignment horizontal="right"/>
    </xf>
    <xf numFmtId="0" fontId="67" fillId="0" borderId="47" xfId="214" applyFont="1" applyFill="1" applyBorder="1" applyAlignment="1" applyProtection="1">
      <alignment horizontal="center"/>
    </xf>
    <xf numFmtId="0" fontId="68" fillId="0" borderId="29" xfId="214" applyFont="1" applyFill="1" applyBorder="1" applyAlignment="1" applyProtection="1">
      <alignment wrapText="1"/>
    </xf>
    <xf numFmtId="181" fontId="66" fillId="0" borderId="336" xfId="0" applyNumberFormat="1" applyFont="1" applyFill="1" applyBorder="1" applyAlignment="1">
      <alignment horizontal="right"/>
    </xf>
    <xf numFmtId="0" fontId="61" fillId="0" borderId="2" xfId="214" applyFont="1" applyFill="1" applyBorder="1" applyAlignment="1" applyProtection="1">
      <alignment horizontal="center"/>
    </xf>
    <xf numFmtId="0" fontId="64" fillId="0" borderId="61" xfId="214" applyFont="1" applyFill="1" applyBorder="1" applyAlignment="1" applyProtection="1"/>
    <xf numFmtId="181" fontId="51" fillId="0" borderId="134" xfId="0" applyNumberFormat="1" applyFont="1" applyBorder="1" applyAlignment="1">
      <alignment horizontal="right"/>
    </xf>
    <xf numFmtId="181" fontId="51" fillId="0" borderId="87" xfId="0" applyNumberFormat="1" applyFont="1" applyBorder="1" applyAlignment="1">
      <alignment horizontal="right"/>
    </xf>
    <xf numFmtId="181" fontId="51" fillId="0" borderId="147" xfId="0" applyNumberFormat="1" applyFont="1" applyBorder="1" applyAlignment="1">
      <alignment horizontal="right"/>
    </xf>
    <xf numFmtId="181" fontId="51" fillId="0" borderId="0" xfId="0" applyNumberFormat="1" applyFont="1" applyAlignment="1">
      <alignment horizontal="right"/>
    </xf>
    <xf numFmtId="0" fontId="64" fillId="0" borderId="21" xfId="214" applyFont="1" applyFill="1" applyBorder="1" applyAlignment="1" applyProtection="1">
      <alignment horizontal="center"/>
    </xf>
    <xf numFmtId="0" fontId="65" fillId="0" borderId="11" xfId="214" applyFont="1" applyFill="1" applyBorder="1" applyAlignment="1" applyProtection="1"/>
    <xf numFmtId="181" fontId="66" fillId="0" borderId="134" xfId="0" applyNumberFormat="1" applyFont="1" applyBorder="1" applyAlignment="1">
      <alignment horizontal="right"/>
    </xf>
    <xf numFmtId="181" fontId="66" fillId="0" borderId="87" xfId="0" applyNumberFormat="1" applyFont="1" applyBorder="1" applyAlignment="1">
      <alignment horizontal="right"/>
    </xf>
    <xf numFmtId="181" fontId="66" fillId="0" borderId="147" xfId="0" applyNumberFormat="1" applyFont="1" applyBorder="1" applyAlignment="1">
      <alignment horizontal="right"/>
    </xf>
    <xf numFmtId="181" fontId="66" fillId="0" borderId="0" xfId="0" applyNumberFormat="1" applyFont="1" applyAlignment="1">
      <alignment horizontal="right"/>
    </xf>
    <xf numFmtId="0" fontId="61" fillId="0" borderId="22" xfId="214" applyFont="1" applyFill="1" applyBorder="1" applyAlignment="1" applyProtection="1">
      <alignment horizontal="center"/>
    </xf>
    <xf numFmtId="0" fontId="64" fillId="0" borderId="23" xfId="214" applyFont="1" applyFill="1" applyBorder="1" applyAlignment="1" applyProtection="1"/>
    <xf numFmtId="181" fontId="51" fillId="0" borderId="285" xfId="0" applyNumberFormat="1" applyFont="1" applyBorder="1" applyAlignment="1">
      <alignment horizontal="right"/>
    </xf>
    <xf numFmtId="181" fontId="51" fillId="0" borderId="130" xfId="0" applyNumberFormat="1" applyFont="1" applyBorder="1" applyAlignment="1">
      <alignment horizontal="right"/>
    </xf>
    <xf numFmtId="181" fontId="51" fillId="0" borderId="213" xfId="0" applyNumberFormat="1" applyFont="1" applyBorder="1" applyAlignment="1">
      <alignment horizontal="right"/>
    </xf>
    <xf numFmtId="181" fontId="51" fillId="0" borderId="129" xfId="0" applyNumberFormat="1" applyFont="1" applyBorder="1" applyAlignment="1">
      <alignment horizontal="right"/>
    </xf>
    <xf numFmtId="0" fontId="64" fillId="0" borderId="2" xfId="214" applyFont="1" applyFill="1" applyBorder="1" applyAlignment="1" applyProtection="1">
      <alignment horizontal="center"/>
    </xf>
    <xf numFmtId="0" fontId="65" fillId="0" borderId="61" xfId="214" applyFont="1" applyFill="1" applyBorder="1" applyAlignment="1" applyProtection="1"/>
    <xf numFmtId="181" fontId="66" fillId="0" borderId="277" xfId="0" applyNumberFormat="1" applyFont="1" applyBorder="1" applyAlignment="1">
      <alignment horizontal="right"/>
    </xf>
    <xf numFmtId="181" fontId="66" fillId="0" borderId="89" xfId="0" applyNumberFormat="1" applyFont="1" applyBorder="1" applyAlignment="1">
      <alignment horizontal="right"/>
    </xf>
    <xf numFmtId="181" fontId="66" fillId="0" borderId="276" xfId="0" applyNumberFormat="1" applyFont="1" applyBorder="1" applyAlignment="1">
      <alignment horizontal="right"/>
    </xf>
    <xf numFmtId="181" fontId="66" fillId="0" borderId="101" xfId="0" applyNumberFormat="1" applyFont="1" applyBorder="1" applyAlignment="1">
      <alignment horizontal="right"/>
    </xf>
    <xf numFmtId="0" fontId="64" fillId="0" borderId="47" xfId="214" applyFont="1" applyFill="1" applyBorder="1" applyAlignment="1" applyProtection="1">
      <alignment horizontal="center"/>
    </xf>
    <xf numFmtId="0" fontId="65" fillId="0" borderId="29" xfId="214" applyFont="1" applyFill="1" applyBorder="1" applyAlignment="1" applyProtection="1"/>
    <xf numFmtId="0" fontId="51" fillId="0" borderId="61" xfId="214" applyFont="1" applyFill="1" applyBorder="1" applyAlignment="1" applyProtection="1"/>
    <xf numFmtId="181" fontId="51" fillId="0" borderId="133" xfId="0" applyNumberFormat="1" applyFont="1" applyBorder="1" applyAlignment="1">
      <alignment horizontal="right"/>
    </xf>
    <xf numFmtId="181" fontId="51" fillId="0" borderId="279" xfId="0" applyNumberFormat="1" applyFont="1" applyBorder="1" applyAlignment="1">
      <alignment horizontal="right"/>
    </xf>
    <xf numFmtId="181" fontId="51" fillId="0" borderId="146" xfId="0" applyNumberFormat="1" applyFont="1" applyBorder="1" applyAlignment="1">
      <alignment horizontal="right"/>
    </xf>
    <xf numFmtId="181" fontId="51" fillId="0" borderId="124" xfId="0" applyNumberFormat="1" applyFont="1" applyBorder="1" applyAlignment="1">
      <alignment horizontal="right"/>
    </xf>
    <xf numFmtId="0" fontId="65" fillId="0" borderId="5" xfId="212" applyFont="1" applyBorder="1"/>
    <xf numFmtId="181" fontId="66" fillId="0" borderId="315" xfId="0" applyNumberFormat="1" applyFont="1" applyBorder="1" applyAlignment="1">
      <alignment horizontal="right"/>
    </xf>
    <xf numFmtId="181" fontId="66" fillId="0" borderId="199" xfId="0" applyNumberFormat="1" applyFont="1" applyBorder="1" applyAlignment="1">
      <alignment horizontal="right"/>
    </xf>
    <xf numFmtId="181" fontId="66" fillId="0" borderId="179" xfId="0" applyNumberFormat="1" applyFont="1" applyBorder="1" applyAlignment="1">
      <alignment horizontal="right"/>
    </xf>
    <xf numFmtId="181" fontId="66" fillId="0" borderId="114" xfId="0" applyNumberFormat="1" applyFont="1" applyBorder="1" applyAlignment="1">
      <alignment horizontal="right"/>
    </xf>
    <xf numFmtId="0" fontId="68" fillId="0" borderId="0" xfId="214" applyFont="1" applyFill="1" applyAlignment="1" applyProtection="1"/>
    <xf numFmtId="0" fontId="64" fillId="0" borderId="0" xfId="214" applyFont="1" applyFill="1" applyBorder="1" applyAlignment="1" applyProtection="1"/>
    <xf numFmtId="3" fontId="64" fillId="0" borderId="0" xfId="214" applyNumberFormat="1" applyFont="1" applyFill="1" applyBorder="1" applyAlignment="1" applyProtection="1"/>
    <xf numFmtId="0" fontId="69" fillId="0" borderId="0" xfId="212" applyFont="1"/>
    <xf numFmtId="0" fontId="70" fillId="0" borderId="0" xfId="212" applyFont="1"/>
    <xf numFmtId="0" fontId="71" fillId="0" borderId="0" xfId="212" applyFont="1" applyFill="1"/>
    <xf numFmtId="0" fontId="72" fillId="0" borderId="0" xfId="212" applyFont="1" applyFill="1" applyAlignment="1">
      <alignment wrapText="1"/>
    </xf>
    <xf numFmtId="0" fontId="64" fillId="0" borderId="0" xfId="212" applyFont="1"/>
    <xf numFmtId="0" fontId="17" fillId="0" borderId="31" xfId="212" applyFont="1" applyBorder="1" applyAlignment="1">
      <alignment horizontal="left" vertical="center"/>
    </xf>
    <xf numFmtId="0" fontId="17" fillId="0" borderId="54" xfId="212" applyFont="1" applyBorder="1" applyAlignment="1">
      <alignment horizontal="center" wrapText="1"/>
    </xf>
    <xf numFmtId="0" fontId="61" fillId="0" borderId="47" xfId="212" applyFont="1" applyBorder="1" applyAlignment="1">
      <alignment horizontal="center" wrapText="1"/>
    </xf>
    <xf numFmtId="0" fontId="55" fillId="0" borderId="264" xfId="0" applyFont="1" applyBorder="1" applyAlignment="1">
      <alignment horizontal="center" wrapText="1"/>
    </xf>
    <xf numFmtId="0" fontId="55" fillId="0" borderId="337" xfId="0" applyFont="1" applyFill="1" applyBorder="1" applyAlignment="1">
      <alignment horizontal="center" wrapText="1"/>
    </xf>
    <xf numFmtId="180" fontId="55" fillId="0" borderId="79" xfId="0" applyNumberFormat="1" applyFont="1" applyFill="1" applyBorder="1" applyAlignment="1">
      <alignment horizontal="center" wrapText="1"/>
    </xf>
    <xf numFmtId="0" fontId="64" fillId="0" borderId="2" xfId="212" applyFont="1" applyFill="1" applyBorder="1" applyAlignment="1">
      <alignment horizontal="center"/>
    </xf>
    <xf numFmtId="0" fontId="64" fillId="0" borderId="61" xfId="212" applyFont="1" applyFill="1" applyBorder="1" applyAlignment="1">
      <alignment wrapText="1"/>
    </xf>
    <xf numFmtId="181" fontId="51" fillId="0" borderId="285" xfId="0" applyNumberFormat="1" applyFont="1" applyFill="1" applyBorder="1" applyAlignment="1">
      <alignment horizontal="right"/>
    </xf>
    <xf numFmtId="181" fontId="51" fillId="0" borderId="129" xfId="0" applyNumberFormat="1" applyFont="1" applyFill="1" applyBorder="1" applyAlignment="1">
      <alignment horizontal="right"/>
    </xf>
    <xf numFmtId="181" fontId="51" fillId="0" borderId="213" xfId="0" applyNumberFormat="1" applyFont="1" applyFill="1" applyBorder="1" applyAlignment="1">
      <alignment horizontal="right"/>
    </xf>
    <xf numFmtId="0" fontId="64" fillId="0" borderId="21" xfId="212" applyFont="1" applyFill="1" applyBorder="1" applyAlignment="1">
      <alignment horizontal="center"/>
    </xf>
    <xf numFmtId="0" fontId="65" fillId="0" borderId="11" xfId="212" applyFont="1" applyFill="1" applyBorder="1" applyAlignment="1">
      <alignment wrapText="1"/>
    </xf>
    <xf numFmtId="0" fontId="73" fillId="0" borderId="0" xfId="212" applyFont="1" applyBorder="1"/>
    <xf numFmtId="0" fontId="64" fillId="0" borderId="23" xfId="212" applyFont="1" applyFill="1" applyBorder="1" applyAlignment="1">
      <alignment wrapText="1"/>
    </xf>
    <xf numFmtId="181" fontId="32" fillId="0" borderId="0" xfId="212" applyNumberFormat="1" applyFont="1" applyBorder="1"/>
    <xf numFmtId="3" fontId="74" fillId="0" borderId="0" xfId="13" applyNumberFormat="1" applyFont="1" applyFill="1" applyBorder="1" applyAlignment="1" applyProtection="1">
      <alignment wrapText="1"/>
    </xf>
    <xf numFmtId="3" fontId="32" fillId="0" borderId="0" xfId="212" applyNumberFormat="1" applyFont="1" applyBorder="1"/>
    <xf numFmtId="0" fontId="65" fillId="0" borderId="61" xfId="212" applyFont="1" applyFill="1" applyBorder="1" applyAlignment="1">
      <alignment wrapText="1"/>
    </xf>
    <xf numFmtId="181" fontId="66" fillId="0" borderId="0" xfId="0" applyNumberFormat="1" applyFont="1" applyFill="1" applyBorder="1" applyAlignment="1">
      <alignment horizontal="right"/>
    </xf>
    <xf numFmtId="182" fontId="32" fillId="0" borderId="0" xfId="212" applyNumberFormat="1" applyFont="1" applyBorder="1"/>
    <xf numFmtId="0" fontId="67" fillId="0" borderId="339" xfId="214" applyFont="1" applyFill="1" applyBorder="1" applyAlignment="1" applyProtection="1">
      <alignment horizontal="center"/>
    </xf>
    <xf numFmtId="0" fontId="75" fillId="0" borderId="340" xfId="214" applyFont="1" applyFill="1" applyBorder="1" applyAlignment="1" applyProtection="1">
      <alignment wrapText="1"/>
    </xf>
    <xf numFmtId="181" fontId="55" fillId="0" borderId="341" xfId="0" applyNumberFormat="1" applyFont="1" applyFill="1" applyBorder="1" applyAlignment="1">
      <alignment horizontal="right"/>
    </xf>
    <xf numFmtId="181" fontId="55" fillId="0" borderId="342" xfId="0" applyNumberFormat="1" applyFont="1" applyFill="1" applyBorder="1" applyAlignment="1">
      <alignment horizontal="right"/>
    </xf>
    <xf numFmtId="0" fontId="76" fillId="0" borderId="151" xfId="214" applyFont="1" applyFill="1" applyBorder="1" applyAlignment="1" applyProtection="1">
      <alignment wrapText="1"/>
    </xf>
    <xf numFmtId="181" fontId="63" fillId="0" borderId="315" xfId="0" applyNumberFormat="1" applyFont="1" applyFill="1" applyBorder="1" applyAlignment="1">
      <alignment horizontal="right"/>
    </xf>
    <xf numFmtId="181" fontId="63" fillId="0" borderId="323" xfId="0" applyNumberFormat="1" applyFont="1" applyFill="1" applyBorder="1" applyAlignment="1">
      <alignment horizontal="right"/>
    </xf>
    <xf numFmtId="3" fontId="15" fillId="0" borderId="0" xfId="212" applyNumberFormat="1"/>
    <xf numFmtId="0" fontId="15" fillId="0" borderId="0" xfId="212" applyAlignment="1">
      <alignment horizontal="left"/>
    </xf>
    <xf numFmtId="0" fontId="64" fillId="0" borderId="11" xfId="212" applyFont="1" applyFill="1" applyBorder="1" applyAlignment="1">
      <alignment wrapText="1"/>
    </xf>
    <xf numFmtId="3" fontId="78" fillId="0" borderId="252" xfId="212" applyNumberFormat="1" applyFont="1" applyFill="1" applyBorder="1"/>
    <xf numFmtId="3" fontId="78" fillId="0" borderId="215" xfId="212" applyNumberFormat="1" applyFont="1" applyFill="1" applyBorder="1"/>
    <xf numFmtId="0" fontId="64" fillId="0" borderId="15" xfId="212" applyFont="1" applyFill="1" applyBorder="1" applyAlignment="1">
      <alignment horizontal="center"/>
    </xf>
    <xf numFmtId="0" fontId="64" fillId="0" borderId="16" xfId="212" applyFont="1" applyFill="1" applyBorder="1" applyAlignment="1">
      <alignment wrapText="1"/>
    </xf>
    <xf numFmtId="0" fontId="64" fillId="0" borderId="22" xfId="212" applyFont="1" applyFill="1" applyBorder="1" applyAlignment="1">
      <alignment horizontal="center"/>
    </xf>
    <xf numFmtId="0" fontId="67" fillId="0" borderId="103" xfId="13" applyFont="1" applyFill="1" applyBorder="1" applyAlignment="1" applyProtection="1">
      <alignment horizontal="center" vertical="center"/>
    </xf>
    <xf numFmtId="0" fontId="67" fillId="0" borderId="16" xfId="13" applyFont="1" applyFill="1" applyBorder="1" applyAlignment="1" applyProtection="1">
      <alignment vertical="center" wrapText="1"/>
    </xf>
    <xf numFmtId="3" fontId="79" fillId="0" borderId="15" xfId="13" applyNumberFormat="1" applyFont="1" applyFill="1" applyBorder="1" applyAlignment="1" applyProtection="1">
      <alignment vertical="center" wrapText="1"/>
    </xf>
    <xf numFmtId="3" fontId="79" fillId="0" borderId="20" xfId="13" applyNumberFormat="1" applyFont="1" applyFill="1" applyBorder="1" applyAlignment="1" applyProtection="1">
      <alignment vertical="center" wrapText="1"/>
    </xf>
    <xf numFmtId="3" fontId="79" fillId="0" borderId="16" xfId="13" applyNumberFormat="1" applyFont="1" applyFill="1" applyBorder="1" applyAlignment="1" applyProtection="1">
      <alignment vertical="center" wrapText="1"/>
    </xf>
    <xf numFmtId="3" fontId="80" fillId="0" borderId="99" xfId="13" applyNumberFormat="1" applyFont="1" applyFill="1" applyBorder="1" applyAlignment="1" applyProtection="1">
      <alignment vertical="center" wrapText="1"/>
    </xf>
    <xf numFmtId="3" fontId="80" fillId="0" borderId="215" xfId="13" applyNumberFormat="1" applyFont="1" applyFill="1" applyBorder="1" applyAlignment="1" applyProtection="1">
      <alignment vertical="center" wrapText="1"/>
    </xf>
    <xf numFmtId="173" fontId="15" fillId="0" borderId="0" xfId="213" applyFont="1"/>
    <xf numFmtId="0" fontId="67" fillId="0" borderId="104" xfId="13" applyFont="1" applyFill="1" applyBorder="1" applyAlignment="1" applyProtection="1">
      <alignment horizontal="center" vertical="center"/>
    </xf>
    <xf numFmtId="0" fontId="67" fillId="0" borderId="100" xfId="13" applyFont="1" applyFill="1" applyBorder="1" applyAlignment="1" applyProtection="1">
      <alignment vertical="center" wrapText="1"/>
    </xf>
    <xf numFmtId="3" fontId="79" fillId="0" borderId="173" xfId="13" applyNumberFormat="1" applyFont="1" applyFill="1" applyBorder="1" applyAlignment="1" applyProtection="1">
      <alignment vertical="center" wrapText="1"/>
    </xf>
    <xf numFmtId="3" fontId="79" fillId="0" borderId="269" xfId="13" applyNumberFormat="1" applyFont="1" applyFill="1" applyBorder="1" applyAlignment="1" applyProtection="1">
      <alignment vertical="center" wrapText="1"/>
    </xf>
    <xf numFmtId="3" fontId="79" fillId="0" borderId="100" xfId="13" applyNumberFormat="1" applyFont="1" applyFill="1" applyBorder="1" applyAlignment="1" applyProtection="1">
      <alignment vertical="center" wrapText="1"/>
    </xf>
    <xf numFmtId="3" fontId="80" fillId="0" borderId="242" xfId="13" applyNumberFormat="1" applyFont="1" applyFill="1" applyBorder="1" applyAlignment="1" applyProtection="1">
      <alignment vertical="center" wrapText="1"/>
    </xf>
    <xf numFmtId="3" fontId="80" fillId="0" borderId="218" xfId="13" applyNumberFormat="1" applyFont="1" applyFill="1" applyBorder="1" applyAlignment="1" applyProtection="1">
      <alignment vertical="center" wrapText="1"/>
    </xf>
    <xf numFmtId="0" fontId="67" fillId="0" borderId="142" xfId="13" applyFont="1" applyFill="1" applyBorder="1" applyAlignment="1" applyProtection="1">
      <alignment horizontal="center" vertical="center"/>
    </xf>
    <xf numFmtId="0" fontId="67" fillId="0" borderId="174" xfId="13" applyFont="1" applyFill="1" applyBorder="1" applyAlignment="1" applyProtection="1">
      <alignment vertical="center" wrapText="1"/>
    </xf>
    <xf numFmtId="3" fontId="79" fillId="0" borderId="122" xfId="13" applyNumberFormat="1" applyFont="1" applyFill="1" applyBorder="1" applyAlignment="1" applyProtection="1">
      <alignment vertical="center" wrapText="1"/>
    </xf>
    <xf numFmtId="3" fontId="79" fillId="0" borderId="124" xfId="13" applyNumberFormat="1" applyFont="1" applyFill="1" applyBorder="1" applyAlignment="1" applyProtection="1">
      <alignment vertical="center" wrapText="1"/>
    </xf>
    <xf numFmtId="3" fontId="79" fillId="0" borderId="174" xfId="13" applyNumberFormat="1" applyFont="1" applyFill="1" applyBorder="1" applyAlignment="1" applyProtection="1">
      <alignment vertical="center" wrapText="1"/>
    </xf>
    <xf numFmtId="3" fontId="80" fillId="0" borderId="133" xfId="13" applyNumberFormat="1" applyFont="1" applyFill="1" applyBorder="1" applyAlignment="1" applyProtection="1">
      <alignment vertical="center" wrapText="1"/>
    </xf>
    <xf numFmtId="3" fontId="80" fillId="0" borderId="145" xfId="13" applyNumberFormat="1" applyFont="1" applyFill="1" applyBorder="1" applyAlignment="1" applyProtection="1">
      <alignment vertical="center" wrapText="1"/>
    </xf>
    <xf numFmtId="0" fontId="67" fillId="0" borderId="21" xfId="13" applyFont="1" applyFill="1" applyBorder="1" applyAlignment="1" applyProtection="1">
      <alignment horizontal="center" vertical="center"/>
    </xf>
    <xf numFmtId="0" fontId="67" fillId="0" borderId="11" xfId="13" applyFont="1" applyFill="1" applyBorder="1" applyAlignment="1" applyProtection="1">
      <alignment vertical="center" wrapText="1"/>
    </xf>
    <xf numFmtId="3" fontId="79" fillId="0" borderId="21" xfId="13" applyNumberFormat="1" applyFont="1" applyFill="1" applyBorder="1" applyAlignment="1" applyProtection="1">
      <alignment vertical="center" wrapText="1"/>
    </xf>
    <xf numFmtId="3" fontId="79" fillId="0" borderId="13" xfId="13" applyNumberFormat="1" applyFont="1" applyFill="1" applyBorder="1" applyAlignment="1" applyProtection="1">
      <alignment vertical="center" wrapText="1"/>
    </xf>
    <xf numFmtId="3" fontId="79" fillId="0" borderId="11" xfId="13" applyNumberFormat="1" applyFont="1" applyFill="1" applyBorder="1" applyAlignment="1" applyProtection="1">
      <alignment vertical="center" wrapText="1"/>
    </xf>
    <xf numFmtId="3" fontId="80" fillId="0" borderId="155" xfId="13" applyNumberFormat="1" applyFont="1" applyFill="1" applyBorder="1" applyAlignment="1" applyProtection="1">
      <alignment vertical="center" wrapText="1"/>
    </xf>
    <xf numFmtId="3" fontId="80" fillId="0" borderId="206" xfId="13" applyNumberFormat="1" applyFont="1" applyFill="1" applyBorder="1" applyAlignment="1" applyProtection="1">
      <alignment vertical="center" wrapText="1"/>
    </xf>
    <xf numFmtId="0" fontId="67" fillId="0" borderId="15" xfId="13" applyFont="1" applyFill="1" applyBorder="1" applyAlignment="1" applyProtection="1">
      <alignment horizontal="center" vertical="center"/>
    </xf>
    <xf numFmtId="0" fontId="67" fillId="0" borderId="36" xfId="13" applyFont="1" applyFill="1" applyBorder="1" applyAlignment="1" applyProtection="1">
      <alignment horizontal="center" vertical="center"/>
    </xf>
    <xf numFmtId="0" fontId="67" fillId="0" borderId="39" xfId="13" applyFont="1" applyFill="1" applyBorder="1" applyAlignment="1" applyProtection="1">
      <alignment vertical="center" wrapText="1"/>
    </xf>
    <xf numFmtId="3" fontId="79" fillId="0" borderId="36" xfId="13" applyNumberFormat="1" applyFont="1" applyFill="1" applyBorder="1" applyAlignment="1" applyProtection="1">
      <alignment vertical="center" wrapText="1"/>
    </xf>
    <xf numFmtId="3" fontId="79" fillId="0" borderId="58" xfId="13" applyNumberFormat="1" applyFont="1" applyFill="1" applyBorder="1" applyAlignment="1" applyProtection="1">
      <alignment vertical="center" wrapText="1"/>
    </xf>
    <xf numFmtId="3" fontId="79" fillId="0" borderId="39" xfId="13" applyNumberFormat="1" applyFont="1" applyFill="1" applyBorder="1" applyAlignment="1" applyProtection="1">
      <alignment vertical="center" wrapText="1"/>
    </xf>
    <xf numFmtId="3" fontId="80" fillId="0" borderId="156" xfId="13" applyNumberFormat="1" applyFont="1" applyFill="1" applyBorder="1" applyAlignment="1" applyProtection="1">
      <alignment vertical="center" wrapText="1"/>
    </xf>
    <xf numFmtId="3" fontId="80" fillId="0" borderId="207" xfId="13" applyNumberFormat="1" applyFont="1" applyFill="1" applyBorder="1" applyAlignment="1" applyProtection="1">
      <alignment vertical="center" wrapText="1"/>
    </xf>
    <xf numFmtId="0" fontId="67" fillId="0" borderId="6" xfId="13" applyFont="1" applyFill="1" applyBorder="1" applyAlignment="1" applyProtection="1">
      <alignment horizontal="center" vertical="center"/>
    </xf>
    <xf numFmtId="0" fontId="67" fillId="0" borderId="59" xfId="13" applyFont="1" applyFill="1" applyBorder="1" applyAlignment="1" applyProtection="1">
      <alignment vertical="center" wrapText="1"/>
    </xf>
    <xf numFmtId="3" fontId="79" fillId="0" borderId="31" xfId="13" applyNumberFormat="1" applyFont="1" applyFill="1" applyBorder="1" applyAlignment="1" applyProtection="1">
      <alignment vertical="center" wrapText="1"/>
    </xf>
    <xf numFmtId="3" fontId="79" fillId="0" borderId="320" xfId="13" applyNumberFormat="1" applyFont="1" applyFill="1" applyBorder="1" applyAlignment="1" applyProtection="1">
      <alignment vertical="center" wrapText="1"/>
    </xf>
    <xf numFmtId="3" fontId="79" fillId="0" borderId="59" xfId="13" applyNumberFormat="1" applyFont="1" applyFill="1" applyBorder="1" applyAlignment="1" applyProtection="1">
      <alignment vertical="center" wrapText="1"/>
    </xf>
    <xf numFmtId="3" fontId="80" fillId="0" borderId="333" xfId="13" applyNumberFormat="1" applyFont="1" applyFill="1" applyBorder="1" applyAlignment="1" applyProtection="1">
      <alignment vertical="center" wrapText="1"/>
    </xf>
    <xf numFmtId="3" fontId="80" fillId="0" borderId="345" xfId="13" applyNumberFormat="1" applyFont="1" applyFill="1" applyBorder="1" applyAlignment="1" applyProtection="1">
      <alignment vertical="center" wrapText="1"/>
    </xf>
    <xf numFmtId="0" fontId="61" fillId="0" borderId="21" xfId="13" applyFont="1" applyFill="1" applyBorder="1" applyAlignment="1" applyProtection="1">
      <alignment horizontal="center" vertical="center"/>
    </xf>
    <xf numFmtId="0" fontId="64" fillId="0" borderId="11" xfId="13" applyFont="1" applyFill="1" applyBorder="1" applyAlignment="1" applyProtection="1">
      <alignment vertical="center"/>
    </xf>
    <xf numFmtId="3" fontId="81" fillId="0" borderId="21" xfId="13" applyNumberFormat="1" applyFont="1" applyFill="1" applyBorder="1" applyAlignment="1" applyProtection="1">
      <alignment vertical="center"/>
    </xf>
    <xf numFmtId="3" fontId="81" fillId="0" borderId="13" xfId="13" applyNumberFormat="1" applyFont="1" applyFill="1" applyBorder="1" applyAlignment="1" applyProtection="1">
      <alignment vertical="center"/>
    </xf>
    <xf numFmtId="3" fontId="81" fillId="0" borderId="11" xfId="13" applyNumberFormat="1" applyFont="1" applyFill="1" applyBorder="1" applyAlignment="1" applyProtection="1">
      <alignment vertical="center"/>
    </xf>
    <xf numFmtId="3" fontId="82" fillId="0" borderId="155" xfId="13" applyNumberFormat="1" applyFont="1" applyFill="1" applyBorder="1" applyAlignment="1" applyProtection="1">
      <alignment vertical="center"/>
    </xf>
    <xf numFmtId="3" fontId="82" fillId="0" borderId="206" xfId="13" applyNumberFormat="1" applyFont="1" applyFill="1" applyBorder="1" applyAlignment="1" applyProtection="1">
      <alignment vertical="center"/>
    </xf>
    <xf numFmtId="0" fontId="61" fillId="0" borderId="15" xfId="13" applyFont="1" applyFill="1" applyBorder="1" applyAlignment="1" applyProtection="1">
      <alignment horizontal="center" vertical="center"/>
    </xf>
    <xf numFmtId="0" fontId="64" fillId="0" borderId="16" xfId="13" applyFont="1" applyFill="1" applyBorder="1" applyAlignment="1" applyProtection="1">
      <alignment vertical="center"/>
    </xf>
    <xf numFmtId="3" fontId="81" fillId="0" borderId="15" xfId="13" applyNumberFormat="1" applyFont="1" applyFill="1" applyBorder="1" applyAlignment="1" applyProtection="1">
      <alignment vertical="center"/>
    </xf>
    <xf numFmtId="3" fontId="81" fillId="0" borderId="20" xfId="13" applyNumberFormat="1" applyFont="1" applyFill="1" applyBorder="1" applyAlignment="1" applyProtection="1">
      <alignment vertical="center"/>
    </xf>
    <xf numFmtId="3" fontId="81" fillId="0" borderId="16" xfId="13" applyNumberFormat="1" applyFont="1" applyFill="1" applyBorder="1" applyAlignment="1" applyProtection="1">
      <alignment vertical="center"/>
    </xf>
    <xf numFmtId="3" fontId="82" fillId="0" borderId="99" xfId="13" applyNumberFormat="1" applyFont="1" applyFill="1" applyBorder="1" applyAlignment="1" applyProtection="1">
      <alignment vertical="center"/>
    </xf>
    <xf numFmtId="3" fontId="82" fillId="0" borderId="215" xfId="13" applyNumberFormat="1" applyFont="1" applyFill="1" applyBorder="1" applyAlignment="1" applyProtection="1">
      <alignment vertical="center"/>
    </xf>
    <xf numFmtId="0" fontId="61" fillId="0" borderId="36" xfId="13" applyFont="1" applyFill="1" applyBorder="1" applyAlignment="1" applyProtection="1">
      <alignment horizontal="center" vertical="center"/>
    </xf>
    <xf numFmtId="0" fontId="64" fillId="0" borderId="39" xfId="13" applyFont="1" applyFill="1" applyBorder="1" applyAlignment="1" applyProtection="1">
      <alignment vertical="center"/>
    </xf>
    <xf numFmtId="3" fontId="81" fillId="0" borderId="36" xfId="13" applyNumberFormat="1" applyFont="1" applyFill="1" applyBorder="1" applyAlignment="1" applyProtection="1">
      <alignment vertical="center"/>
    </xf>
    <xf numFmtId="3" fontId="81" fillId="0" borderId="58" xfId="13" applyNumberFormat="1" applyFont="1" applyFill="1" applyBorder="1" applyAlignment="1" applyProtection="1">
      <alignment vertical="center"/>
    </xf>
    <xf numFmtId="3" fontId="81" fillId="0" borderId="39" xfId="13" applyNumberFormat="1" applyFont="1" applyFill="1" applyBorder="1" applyAlignment="1" applyProtection="1">
      <alignment vertical="center"/>
    </xf>
    <xf numFmtId="3" fontId="82" fillId="0" borderId="156" xfId="13" applyNumberFormat="1" applyFont="1" applyFill="1" applyBorder="1" applyAlignment="1" applyProtection="1">
      <alignment vertical="center"/>
    </xf>
    <xf numFmtId="3" fontId="82" fillId="0" borderId="207" xfId="13" applyNumberFormat="1" applyFont="1" applyFill="1" applyBorder="1" applyAlignment="1" applyProtection="1">
      <alignment vertical="center"/>
    </xf>
    <xf numFmtId="0" fontId="61" fillId="0" borderId="47" xfId="13" applyFont="1" applyFill="1" applyBorder="1" applyAlignment="1" applyProtection="1">
      <alignment horizontal="center" vertical="center"/>
    </xf>
    <xf numFmtId="0" fontId="64" fillId="0" borderId="29" xfId="13" applyFont="1" applyFill="1" applyBorder="1" applyAlignment="1" applyProtection="1">
      <alignment vertical="center"/>
    </xf>
    <xf numFmtId="3" fontId="81" fillId="0" borderId="47" xfId="13" applyNumberFormat="1" applyFont="1" applyFill="1" applyBorder="1" applyAlignment="1" applyProtection="1">
      <alignment vertical="center"/>
    </xf>
    <xf numFmtId="3" fontId="81" fillId="0" borderId="5" xfId="13" applyNumberFormat="1" applyFont="1" applyFill="1" applyBorder="1" applyAlignment="1" applyProtection="1">
      <alignment vertical="center"/>
    </xf>
    <xf numFmtId="3" fontId="81" fillId="0" borderId="29" xfId="13" applyNumberFormat="1" applyFont="1" applyFill="1" applyBorder="1" applyAlignment="1" applyProtection="1">
      <alignment vertical="center"/>
    </xf>
    <xf numFmtId="3" fontId="82" fillId="0" borderId="335" xfId="13" applyNumberFormat="1" applyFont="1" applyFill="1" applyBorder="1" applyAlignment="1" applyProtection="1">
      <alignment vertical="center"/>
    </xf>
    <xf numFmtId="3" fontId="82" fillId="0" borderId="346" xfId="13" applyNumberFormat="1" applyFont="1" applyFill="1" applyBorder="1" applyAlignment="1" applyProtection="1">
      <alignment vertical="center"/>
    </xf>
    <xf numFmtId="0" fontId="68" fillId="0" borderId="0" xfId="13" applyFont="1" applyFill="1" applyAlignment="1" applyProtection="1"/>
    <xf numFmtId="0" fontId="25" fillId="0" borderId="0" xfId="212" applyFont="1" applyFill="1"/>
    <xf numFmtId="0" fontId="83" fillId="0" borderId="0" xfId="212" applyFont="1" applyFill="1" applyAlignment="1">
      <alignment wrapText="1"/>
    </xf>
    <xf numFmtId="3" fontId="84" fillId="0" borderId="0" xfId="212" applyNumberFormat="1" applyFont="1" applyAlignment="1">
      <alignment horizontal="left"/>
    </xf>
    <xf numFmtId="0" fontId="84" fillId="0" borderId="0" xfId="212" applyFont="1"/>
    <xf numFmtId="171" fontId="84" fillId="0" borderId="0" xfId="216" applyNumberFormat="1" applyFont="1"/>
    <xf numFmtId="3" fontId="84" fillId="0" borderId="0" xfId="212" applyNumberFormat="1" applyFont="1" applyAlignment="1">
      <alignment horizontal="center"/>
    </xf>
    <xf numFmtId="0" fontId="84" fillId="0" borderId="0" xfId="212" applyFont="1" applyAlignment="1">
      <alignment horizontal="left"/>
    </xf>
    <xf numFmtId="0" fontId="85" fillId="0" borderId="0" xfId="212" applyFont="1" applyAlignment="1">
      <alignment horizontal="left" vertical="center"/>
    </xf>
    <xf numFmtId="0" fontId="85" fillId="0" borderId="0" xfId="212" applyFont="1" applyAlignment="1">
      <alignment horizontal="center" wrapText="1"/>
    </xf>
    <xf numFmtId="171" fontId="85" fillId="0" borderId="0" xfId="216" applyNumberFormat="1" applyFont="1" applyAlignment="1">
      <alignment horizontal="center" wrapText="1"/>
    </xf>
    <xf numFmtId="0" fontId="57" fillId="0" borderId="0" xfId="212" applyFont="1" applyFill="1" applyAlignment="1">
      <alignment horizontal="left" vertical="center"/>
    </xf>
    <xf numFmtId="0" fontId="85" fillId="0" borderId="0" xfId="212" applyFont="1" applyFill="1" applyAlignment="1">
      <alignment horizontal="center" wrapText="1"/>
    </xf>
    <xf numFmtId="171" fontId="85" fillId="0" borderId="0" xfId="216" applyNumberFormat="1" applyFont="1" applyFill="1" applyAlignment="1">
      <alignment horizontal="center" wrapText="1"/>
    </xf>
    <xf numFmtId="0" fontId="17" fillId="0" borderId="133" xfId="212" applyFont="1" applyFill="1" applyBorder="1" applyAlignment="1">
      <alignment horizontal="left" vertical="center"/>
    </xf>
    <xf numFmtId="0" fontId="17" fillId="0" borderId="172" xfId="212" applyFont="1" applyFill="1" applyBorder="1" applyAlignment="1">
      <alignment horizontal="center" wrapText="1"/>
    </xf>
    <xf numFmtId="0" fontId="17" fillId="0" borderId="188" xfId="212" applyFont="1" applyFill="1" applyBorder="1" applyAlignment="1">
      <alignment horizontal="center" wrapText="1"/>
    </xf>
    <xf numFmtId="171" fontId="17" fillId="0" borderId="187" xfId="216" applyNumberFormat="1" applyFont="1" applyFill="1" applyBorder="1" applyAlignment="1">
      <alignment horizontal="center" wrapText="1"/>
    </xf>
    <xf numFmtId="171" fontId="17" fillId="0" borderId="124" xfId="216" applyNumberFormat="1" applyFont="1" applyFill="1" applyBorder="1" applyAlignment="1">
      <alignment horizontal="center"/>
    </xf>
    <xf numFmtId="179" fontId="17" fillId="0" borderId="146" xfId="216" applyNumberFormat="1" applyFont="1" applyFill="1" applyBorder="1" applyAlignment="1">
      <alignment horizontal="center" wrapText="1"/>
    </xf>
    <xf numFmtId="0" fontId="17" fillId="0" borderId="97" xfId="212" applyFont="1" applyFill="1" applyBorder="1" applyAlignment="1">
      <alignment horizontal="center" wrapText="1"/>
    </xf>
    <xf numFmtId="0" fontId="17" fillId="0" borderId="163" xfId="212" applyFont="1" applyFill="1" applyBorder="1" applyAlignment="1">
      <alignment horizontal="center" wrapText="1"/>
    </xf>
    <xf numFmtId="0" fontId="17" fillId="0" borderId="173" xfId="212" applyFont="1" applyFill="1" applyBorder="1" applyAlignment="1">
      <alignment horizontal="center" wrapText="1"/>
    </xf>
    <xf numFmtId="0" fontId="17" fillId="0" borderId="105" xfId="212" applyFont="1" applyFill="1" applyBorder="1" applyAlignment="1">
      <alignment horizontal="center" wrapText="1"/>
    </xf>
    <xf numFmtId="179" fontId="17" fillId="0" borderId="180" xfId="216" applyNumberFormat="1" applyFont="1" applyFill="1" applyBorder="1" applyAlignment="1">
      <alignment horizontal="center" wrapText="1"/>
    </xf>
    <xf numFmtId="0" fontId="15" fillId="0" borderId="95" xfId="212" applyFont="1" applyFill="1" applyBorder="1" applyAlignment="1">
      <alignment vertical="center"/>
    </xf>
    <xf numFmtId="0" fontId="15" fillId="0" borderId="11" xfId="212" applyFont="1" applyFill="1" applyBorder="1" applyAlignment="1">
      <alignment vertical="center" wrapText="1"/>
    </xf>
    <xf numFmtId="3" fontId="86" fillId="0" borderId="158" xfId="216" applyNumberFormat="1" applyFont="1" applyFill="1" applyBorder="1"/>
    <xf numFmtId="3" fontId="86" fillId="0" borderId="66" xfId="216" applyNumberFormat="1" applyFont="1" applyFill="1" applyBorder="1"/>
    <xf numFmtId="183" fontId="86" fillId="0" borderId="276" xfId="1" applyNumberFormat="1" applyFont="1" applyFill="1" applyBorder="1" applyAlignment="1">
      <alignment vertical="center"/>
    </xf>
    <xf numFmtId="0" fontId="84" fillId="0" borderId="0" xfId="212" applyFont="1" applyFill="1"/>
    <xf numFmtId="0" fontId="15" fillId="0" borderId="103" xfId="212" applyFont="1" applyFill="1" applyBorder="1" applyAlignment="1">
      <alignment vertical="center"/>
    </xf>
    <xf numFmtId="0" fontId="15" fillId="0" borderId="16" xfId="212" applyFont="1" applyFill="1" applyBorder="1" applyAlignment="1">
      <alignment vertical="center" wrapText="1"/>
    </xf>
    <xf numFmtId="3" fontId="86" fillId="0" borderId="126" xfId="216" applyNumberFormat="1" applyFont="1" applyFill="1" applyBorder="1"/>
    <xf numFmtId="3" fontId="86" fillId="0" borderId="62" xfId="216" applyNumberFormat="1" applyFont="1" applyFill="1" applyBorder="1"/>
    <xf numFmtId="183" fontId="86" fillId="0" borderId="210" xfId="1" applyNumberFormat="1" applyFont="1" applyFill="1" applyBorder="1" applyAlignment="1">
      <alignment vertical="center"/>
    </xf>
    <xf numFmtId="3" fontId="87" fillId="0" borderId="0" xfId="231" applyNumberFormat="1" applyFont="1" applyFill="1" applyBorder="1" applyAlignment="1" applyProtection="1">
      <alignment horizontal="left"/>
    </xf>
    <xf numFmtId="0" fontId="85" fillId="0" borderId="0" xfId="212" applyFont="1" applyFill="1"/>
    <xf numFmtId="2" fontId="0" fillId="0" borderId="0" xfId="0" applyNumberFormat="1" applyFill="1" applyAlignment="1">
      <alignment horizontal="left"/>
    </xf>
    <xf numFmtId="0" fontId="35" fillId="0" borderId="0" xfId="231" applyFont="1" applyFill="1" applyBorder="1" applyAlignment="1" applyProtection="1">
      <alignment horizontal="right"/>
    </xf>
    <xf numFmtId="182" fontId="88" fillId="0" borderId="0" xfId="2" applyNumberFormat="1" applyFont="1" applyFill="1"/>
    <xf numFmtId="2" fontId="0" fillId="0" borderId="0" xfId="0" applyNumberFormat="1" applyFill="1"/>
    <xf numFmtId="183" fontId="89" fillId="0" borderId="210" xfId="1" applyNumberFormat="1" applyFont="1" applyFill="1" applyBorder="1" applyAlignment="1">
      <alignment vertical="center"/>
    </xf>
    <xf numFmtId="2" fontId="84" fillId="0" borderId="0" xfId="212" applyNumberFormat="1" applyFont="1" applyFill="1"/>
    <xf numFmtId="0" fontId="15" fillId="0" borderId="185" xfId="212" applyFont="1" applyFill="1" applyBorder="1" applyAlignment="1">
      <alignment vertical="center"/>
    </xf>
    <xf numFmtId="0" fontId="15" fillId="0" borderId="23" xfId="212" applyFont="1" applyFill="1" applyBorder="1" applyAlignment="1">
      <alignment vertical="center" wrapText="1"/>
    </xf>
    <xf numFmtId="3" fontId="86" fillId="0" borderId="70" xfId="216" applyNumberFormat="1" applyFont="1" applyFill="1" applyBorder="1"/>
    <xf numFmtId="3" fontId="86" fillId="0" borderId="159" xfId="216" applyNumberFormat="1" applyFont="1" applyFill="1" applyBorder="1"/>
    <xf numFmtId="3" fontId="86" fillId="0" borderId="254" xfId="216" applyNumberFormat="1" applyFont="1" applyFill="1" applyBorder="1" applyAlignment="1">
      <alignment vertical="center"/>
    </xf>
    <xf numFmtId="3" fontId="86" fillId="0" borderId="71" xfId="216" applyNumberFormat="1" applyFont="1" applyFill="1" applyBorder="1"/>
    <xf numFmtId="183" fontId="86" fillId="0" borderId="211" xfId="1" applyNumberFormat="1" applyFont="1" applyFill="1" applyBorder="1" applyAlignment="1">
      <alignment vertical="center"/>
    </xf>
    <xf numFmtId="3" fontId="85" fillId="0" borderId="0" xfId="212" applyNumberFormat="1" applyFont="1" applyFill="1"/>
    <xf numFmtId="0" fontId="15" fillId="0" borderId="68" xfId="212" applyFont="1" applyFill="1" applyBorder="1" applyAlignment="1">
      <alignment horizontal="center"/>
    </xf>
    <xf numFmtId="3" fontId="86" fillId="0" borderId="127" xfId="212" applyNumberFormat="1" applyFont="1" applyFill="1" applyBorder="1"/>
    <xf numFmtId="3" fontId="86" fillId="0" borderId="107" xfId="216" applyNumberFormat="1" applyFont="1" applyFill="1" applyBorder="1"/>
    <xf numFmtId="3" fontId="86" fillId="0" borderId="253" xfId="212" applyNumberFormat="1" applyFont="1" applyFill="1" applyBorder="1"/>
    <xf numFmtId="183" fontId="86" fillId="0" borderId="69" xfId="1" applyNumberFormat="1" applyFont="1" applyFill="1" applyBorder="1"/>
    <xf numFmtId="3" fontId="84" fillId="0" borderId="0" xfId="212" applyNumberFormat="1" applyFont="1" applyFill="1"/>
    <xf numFmtId="0" fontId="15" fillId="0" borderId="70" xfId="212" applyFont="1" applyFill="1" applyBorder="1" applyAlignment="1">
      <alignment horizontal="center"/>
    </xf>
    <xf numFmtId="3" fontId="86" fillId="0" borderId="121" xfId="212" applyNumberFormat="1" applyFont="1" applyFill="1" applyBorder="1"/>
    <xf numFmtId="3" fontId="86" fillId="0" borderId="120" xfId="216" applyNumberFormat="1" applyFont="1" applyFill="1" applyBorder="1"/>
    <xf numFmtId="3" fontId="86" fillId="0" borderId="254" xfId="212" applyNumberFormat="1" applyFont="1" applyFill="1" applyBorder="1"/>
    <xf numFmtId="183" fontId="86" fillId="0" borderId="72" xfId="1" applyNumberFormat="1" applyFont="1" applyFill="1" applyBorder="1"/>
    <xf numFmtId="0" fontId="15" fillId="0" borderId="245" xfId="212" applyFont="1" applyFill="1" applyBorder="1" applyAlignment="1">
      <alignment horizontal="center"/>
    </xf>
    <xf numFmtId="3" fontId="86" fillId="0" borderId="145" xfId="212" applyNumberFormat="1" applyFont="1" applyFill="1" applyBorder="1"/>
    <xf numFmtId="3" fontId="86" fillId="0" borderId="281" xfId="216" applyNumberFormat="1" applyFont="1" applyFill="1" applyBorder="1"/>
    <xf numFmtId="3" fontId="86" fillId="0" borderId="279" xfId="216" applyNumberFormat="1" applyFont="1" applyFill="1" applyBorder="1"/>
    <xf numFmtId="3" fontId="86" fillId="0" borderId="258" xfId="216" applyNumberFormat="1" applyFont="1" applyFill="1" applyBorder="1"/>
    <xf numFmtId="3" fontId="86" fillId="0" borderId="133" xfId="212" applyNumberFormat="1" applyFont="1" applyFill="1" applyBorder="1"/>
    <xf numFmtId="3" fontId="86" fillId="0" borderId="66" xfId="212" applyNumberFormat="1" applyFont="1" applyFill="1" applyBorder="1"/>
    <xf numFmtId="183" fontId="86" fillId="0" borderId="280" xfId="1" applyNumberFormat="1" applyFont="1" applyFill="1" applyBorder="1"/>
    <xf numFmtId="0" fontId="15" fillId="0" borderId="65" xfId="212" applyFont="1" applyFill="1" applyBorder="1" applyAlignment="1">
      <alignment horizontal="center"/>
    </xf>
    <xf numFmtId="3" fontId="86" fillId="0" borderId="118" xfId="212" applyNumberFormat="1" applyFont="1" applyFill="1" applyBorder="1"/>
    <xf numFmtId="3" fontId="86" fillId="0" borderId="106" xfId="216" applyNumberFormat="1" applyFont="1" applyFill="1" applyBorder="1"/>
    <xf numFmtId="3" fontId="86" fillId="0" borderId="176" xfId="212" applyNumberFormat="1" applyFont="1" applyFill="1" applyBorder="1"/>
    <xf numFmtId="183" fontId="86" fillId="0" borderId="67" xfId="1" applyNumberFormat="1" applyFont="1" applyFill="1" applyBorder="1"/>
    <xf numFmtId="0" fontId="84" fillId="0" borderId="0" xfId="212" applyFont="1" applyFill="1" applyBorder="1"/>
    <xf numFmtId="0" fontId="84" fillId="0" borderId="0" xfId="212" applyFont="1" applyBorder="1"/>
    <xf numFmtId="0" fontId="0" fillId="0" borderId="0" xfId="0" applyFill="1"/>
    <xf numFmtId="3" fontId="86" fillId="0" borderId="0" xfId="216" applyNumberFormat="1" applyFont="1" applyFill="1" applyBorder="1"/>
    <xf numFmtId="179" fontId="86" fillId="0" borderId="0" xfId="216" applyNumberFormat="1" applyFont="1" applyFill="1" applyBorder="1"/>
    <xf numFmtId="0" fontId="15" fillId="0" borderId="0" xfId="212" applyFont="1" applyFill="1" applyAlignment="1">
      <alignment horizontal="left"/>
    </xf>
    <xf numFmtId="0" fontId="15" fillId="0" borderId="0" xfId="212" applyFont="1" applyFill="1"/>
    <xf numFmtId="171" fontId="84" fillId="0" borderId="0" xfId="216" applyNumberFormat="1" applyFont="1" applyFill="1"/>
    <xf numFmtId="0" fontId="84" fillId="0" borderId="0" xfId="212" applyFont="1" applyFill="1" applyAlignment="1">
      <alignment horizontal="center"/>
    </xf>
    <xf numFmtId="0" fontId="84" fillId="0" borderId="0" xfId="212" applyFont="1" applyAlignment="1">
      <alignment horizontal="center"/>
    </xf>
    <xf numFmtId="3" fontId="86" fillId="0" borderId="72" xfId="216" applyNumberFormat="1" applyFont="1" applyFill="1" applyBorder="1"/>
    <xf numFmtId="0" fontId="0" fillId="9" borderId="0" xfId="0" applyFill="1" applyAlignment="1"/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center"/>
    </xf>
    <xf numFmtId="0" fontId="17" fillId="0" borderId="115" xfId="0" applyFont="1" applyBorder="1" applyAlignment="1">
      <alignment horizontal="center" wrapText="1"/>
    </xf>
    <xf numFmtId="0" fontId="17" fillId="0" borderId="116" xfId="0" applyFont="1" applyBorder="1" applyAlignment="1">
      <alignment horizontal="center" wrapText="1"/>
    </xf>
    <xf numFmtId="0" fontId="17" fillId="0" borderId="348" xfId="0" applyFont="1" applyFill="1" applyBorder="1" applyAlignment="1">
      <alignment horizontal="center" wrapText="1"/>
    </xf>
    <xf numFmtId="0" fontId="17" fillId="0" borderId="244" xfId="0" applyFont="1" applyFill="1" applyBorder="1" applyAlignment="1">
      <alignment horizontal="center" wrapText="1"/>
    </xf>
    <xf numFmtId="0" fontId="17" fillId="0" borderId="115" xfId="0" applyFont="1" applyFill="1" applyBorder="1" applyAlignment="1">
      <alignment horizontal="center" wrapText="1"/>
    </xf>
    <xf numFmtId="0" fontId="0" fillId="0" borderId="95" xfId="0" applyFill="1" applyBorder="1" applyAlignment="1">
      <alignment horizontal="center"/>
    </xf>
    <xf numFmtId="0" fontId="0" fillId="0" borderId="11" xfId="0" applyFill="1" applyBorder="1" applyAlignment="1">
      <alignment wrapText="1"/>
    </xf>
    <xf numFmtId="0" fontId="0" fillId="0" borderId="103" xfId="0" applyFill="1" applyBorder="1" applyAlignment="1">
      <alignment horizontal="center"/>
    </xf>
    <xf numFmtId="0" fontId="0" fillId="0" borderId="16" xfId="0" applyFill="1" applyBorder="1" applyAlignment="1">
      <alignment wrapText="1"/>
    </xf>
    <xf numFmtId="3" fontId="93" fillId="0" borderId="68" xfId="0" applyNumberFormat="1" applyFont="1" applyFill="1" applyBorder="1"/>
    <xf numFmtId="3" fontId="93" fillId="0" borderId="62" xfId="0" applyNumberFormat="1" applyFont="1" applyFill="1" applyBorder="1"/>
    <xf numFmtId="3" fontId="17" fillId="0" borderId="116" xfId="0" applyNumberFormat="1" applyFont="1" applyFill="1" applyBorder="1" applyAlignment="1">
      <alignment wrapText="1"/>
    </xf>
    <xf numFmtId="0" fontId="0" fillId="0" borderId="0" xfId="0" applyFill="1" applyAlignment="1">
      <alignment horizontal="left"/>
    </xf>
    <xf numFmtId="0" fontId="23" fillId="0" borderId="0" xfId="7" applyFont="1" applyFill="1"/>
    <xf numFmtId="9" fontId="28" fillId="0" borderId="57" xfId="3" applyNumberFormat="1" applyFont="1" applyFill="1" applyBorder="1" applyAlignment="1" applyProtection="1"/>
    <xf numFmtId="9" fontId="28" fillId="0" borderId="20" xfId="3" applyNumberFormat="1" applyFont="1" applyFill="1" applyBorder="1" applyAlignment="1" applyProtection="1"/>
    <xf numFmtId="9" fontId="28" fillId="0" borderId="269" xfId="3" applyNumberFormat="1" applyFont="1" applyFill="1" applyBorder="1" applyAlignment="1" applyProtection="1"/>
    <xf numFmtId="0" fontId="23" fillId="0" borderId="42" xfId="1154" applyFont="1" applyBorder="1" applyAlignment="1">
      <alignment horizontal="center"/>
    </xf>
    <xf numFmtId="1" fontId="51" fillId="0" borderId="68" xfId="1155" applyNumberFormat="1" applyFont="1" applyBorder="1" applyAlignment="1">
      <alignment horizontal="right"/>
    </xf>
    <xf numFmtId="1" fontId="51" fillId="0" borderId="62" xfId="1155" applyNumberFormat="1" applyFont="1" applyBorder="1" applyAlignment="1">
      <alignment horizontal="right"/>
    </xf>
    <xf numFmtId="1" fontId="51" fillId="0" borderId="69" xfId="1155" applyNumberFormat="1" applyFont="1" applyBorder="1" applyAlignment="1">
      <alignment horizontal="right"/>
    </xf>
    <xf numFmtId="1" fontId="95" fillId="0" borderId="0" xfId="0" applyNumberFormat="1" applyFont="1" applyBorder="1" applyAlignment="1">
      <alignment horizontal="right"/>
    </xf>
    <xf numFmtId="1" fontId="20" fillId="0" borderId="0" xfId="7" applyNumberFormat="1" applyFont="1" applyFill="1"/>
    <xf numFmtId="49" fontId="23" fillId="0" borderId="32" xfId="1154" applyNumberFormat="1" applyFont="1" applyFill="1" applyBorder="1" applyAlignment="1">
      <alignment horizontal="center" wrapText="1"/>
    </xf>
    <xf numFmtId="3" fontId="23" fillId="4" borderId="133" xfId="3" applyNumberFormat="1" applyFont="1" applyFill="1" applyBorder="1" applyAlignment="1" applyProtection="1">
      <alignment wrapText="1"/>
    </xf>
    <xf numFmtId="3" fontId="23" fillId="0" borderId="280" xfId="3" applyNumberFormat="1" applyFont="1" applyFill="1" applyBorder="1" applyAlignment="1" applyProtection="1">
      <alignment wrapText="1"/>
    </xf>
    <xf numFmtId="3" fontId="23" fillId="4" borderId="254" xfId="3" applyNumberFormat="1" applyFont="1" applyFill="1" applyBorder="1" applyAlignment="1" applyProtection="1">
      <alignment wrapText="1"/>
    </xf>
    <xf numFmtId="3" fontId="23" fillId="0" borderId="72" xfId="3" applyNumberFormat="1" applyFont="1" applyFill="1" applyBorder="1" applyAlignment="1" applyProtection="1">
      <alignment wrapText="1"/>
    </xf>
    <xf numFmtId="3" fontId="23" fillId="4" borderId="176" xfId="3" applyNumberFormat="1" applyFont="1" applyFill="1" applyBorder="1" applyAlignment="1" applyProtection="1">
      <alignment wrapText="1"/>
    </xf>
    <xf numFmtId="3" fontId="23" fillId="0" borderId="67" xfId="3" applyNumberFormat="1" applyFont="1" applyFill="1" applyBorder="1" applyAlignment="1" applyProtection="1">
      <alignment wrapText="1"/>
    </xf>
    <xf numFmtId="3" fontId="23" fillId="4" borderId="315" xfId="3" applyNumberFormat="1" applyFont="1" applyFill="1" applyBorder="1" applyAlignment="1" applyProtection="1">
      <alignment wrapText="1"/>
    </xf>
    <xf numFmtId="3" fontId="23" fillId="0" borderId="271" xfId="3" applyNumberFormat="1" applyFont="1" applyFill="1" applyBorder="1" applyAlignment="1" applyProtection="1">
      <alignment wrapText="1"/>
    </xf>
    <xf numFmtId="49" fontId="23" fillId="0" borderId="2" xfId="1154" applyNumberFormat="1" applyFont="1" applyFill="1" applyBorder="1" applyAlignment="1">
      <alignment horizontal="center" wrapText="1"/>
    </xf>
    <xf numFmtId="49" fontId="23" fillId="0" borderId="63" xfId="1154" applyNumberFormat="1" applyFont="1" applyFill="1" applyBorder="1" applyAlignment="1">
      <alignment horizontal="center" wrapText="1"/>
    </xf>
    <xf numFmtId="3" fontId="23" fillId="0" borderId="145" xfId="3" applyNumberFormat="1" applyFont="1" applyFill="1" applyBorder="1" applyAlignment="1" applyProtection="1">
      <alignment wrapText="1"/>
    </xf>
    <xf numFmtId="3" fontId="23" fillId="0" borderId="121" xfId="3" applyNumberFormat="1" applyFont="1" applyFill="1" applyBorder="1" applyAlignment="1" applyProtection="1">
      <alignment wrapText="1"/>
    </xf>
    <xf numFmtId="3" fontId="23" fillId="0" borderId="118" xfId="3" applyNumberFormat="1" applyFont="1" applyFill="1" applyBorder="1" applyAlignment="1" applyProtection="1">
      <alignment wrapText="1"/>
    </xf>
    <xf numFmtId="3" fontId="23" fillId="0" borderId="205" xfId="3" applyNumberFormat="1" applyFont="1" applyFill="1" applyBorder="1" applyAlignment="1" applyProtection="1">
      <alignment wrapText="1"/>
    </xf>
    <xf numFmtId="0" fontId="51" fillId="0" borderId="0" xfId="212" applyFont="1" applyFill="1"/>
    <xf numFmtId="0" fontId="70" fillId="0" borderId="0" xfId="212" applyFont="1" applyFill="1"/>
    <xf numFmtId="0" fontId="23" fillId="0" borderId="0" xfId="212" applyFont="1" applyFill="1"/>
    <xf numFmtId="181" fontId="66" fillId="0" borderId="134" xfId="0" applyNumberFormat="1" applyFont="1" applyFill="1" applyBorder="1" applyAlignment="1">
      <alignment horizontal="right"/>
    </xf>
    <xf numFmtId="181" fontId="66" fillId="0" borderId="147" xfId="0" applyNumberFormat="1" applyFont="1" applyFill="1" applyBorder="1" applyAlignment="1">
      <alignment horizontal="right"/>
    </xf>
    <xf numFmtId="0" fontId="70" fillId="0" borderId="0" xfId="212" applyFont="1" applyFill="1" applyBorder="1"/>
    <xf numFmtId="0" fontId="73" fillId="0" borderId="0" xfId="212" applyFont="1" applyFill="1" applyBorder="1"/>
    <xf numFmtId="0" fontId="17" fillId="0" borderId="195" xfId="0" applyFont="1" applyBorder="1" applyAlignment="1">
      <alignment horizontal="center" wrapText="1"/>
    </xf>
    <xf numFmtId="0" fontId="0" fillId="0" borderId="349" xfId="0" applyFont="1" applyFill="1" applyBorder="1" applyAlignment="1">
      <alignment horizontal="center"/>
    </xf>
    <xf numFmtId="0" fontId="0" fillId="0" borderId="271" xfId="0" applyFont="1" applyFill="1" applyBorder="1" applyAlignment="1">
      <alignment wrapText="1"/>
    </xf>
    <xf numFmtId="171" fontId="17" fillId="0" borderId="128" xfId="1" applyNumberFormat="1" applyFont="1" applyBorder="1" applyAlignment="1"/>
    <xf numFmtId="0" fontId="17" fillId="0" borderId="128" xfId="0" applyFont="1" applyFill="1" applyBorder="1" applyAlignment="1">
      <alignment wrapText="1"/>
    </xf>
    <xf numFmtId="0" fontId="17" fillId="0" borderId="248" xfId="0" applyFont="1" applyBorder="1" applyAlignment="1"/>
    <xf numFmtId="0" fontId="17" fillId="0" borderId="89" xfId="0" applyFont="1" applyBorder="1" applyAlignment="1"/>
    <xf numFmtId="0" fontId="17" fillId="0" borderId="117" xfId="0" applyFont="1" applyBorder="1" applyAlignment="1"/>
    <xf numFmtId="0" fontId="17" fillId="0" borderId="209" xfId="0" applyFont="1" applyBorder="1" applyAlignment="1"/>
    <xf numFmtId="169" fontId="24" fillId="0" borderId="276" xfId="0" applyNumberFormat="1" applyFont="1" applyBorder="1" applyAlignment="1"/>
    <xf numFmtId="0" fontId="0" fillId="0" borderId="67" xfId="0" applyFont="1" applyBorder="1" applyAlignment="1"/>
    <xf numFmtId="0" fontId="0" fillId="0" borderId="271" xfId="0" applyFont="1" applyBorder="1" applyAlignment="1"/>
    <xf numFmtId="0" fontId="0" fillId="0" borderId="128" xfId="0" applyFont="1" applyBorder="1" applyAlignment="1"/>
    <xf numFmtId="0" fontId="0" fillId="0" borderId="179" xfId="0" applyFont="1" applyBorder="1" applyAlignment="1"/>
    <xf numFmtId="0" fontId="17" fillId="0" borderId="272" xfId="0" applyFont="1" applyBorder="1" applyAlignment="1">
      <alignment horizontal="center" wrapText="1"/>
    </xf>
    <xf numFmtId="169" fontId="0" fillId="0" borderId="252" xfId="0" applyNumberFormat="1" applyFont="1" applyBorder="1" applyAlignment="1"/>
    <xf numFmtId="169" fontId="0" fillId="0" borderId="215" xfId="0" applyNumberFormat="1" applyFont="1" applyBorder="1" applyAlignment="1"/>
    <xf numFmtId="169" fontId="23" fillId="0" borderId="215" xfId="0" applyNumberFormat="1" applyFont="1" applyBorder="1" applyAlignment="1"/>
    <xf numFmtId="169" fontId="23" fillId="0" borderId="218" xfId="0" applyNumberFormat="1" applyFont="1" applyBorder="1" applyAlignment="1"/>
    <xf numFmtId="0" fontId="17" fillId="0" borderId="65" xfId="0" applyFont="1" applyFill="1" applyBorder="1" applyAlignment="1">
      <alignment horizontal="center"/>
    </xf>
    <xf numFmtId="0" fontId="17" fillId="0" borderId="167" xfId="0" applyFont="1" applyFill="1" applyBorder="1" applyAlignment="1">
      <alignment horizontal="center" wrapText="1"/>
    </xf>
    <xf numFmtId="0" fontId="24" fillId="0" borderId="193" xfId="0" applyFont="1" applyFill="1" applyBorder="1"/>
    <xf numFmtId="0" fontId="24" fillId="0" borderId="196" xfId="0" applyFont="1" applyFill="1" applyBorder="1"/>
    <xf numFmtId="0" fontId="17" fillId="0" borderId="98" xfId="0" applyFont="1" applyFill="1" applyBorder="1" applyAlignment="1">
      <alignment wrapText="1"/>
    </xf>
    <xf numFmtId="169" fontId="17" fillId="0" borderId="65" xfId="0" applyNumberFormat="1" applyFont="1" applyBorder="1" applyAlignment="1"/>
    <xf numFmtId="169" fontId="17" fillId="0" borderId="66" xfId="0" applyNumberFormat="1" applyFont="1" applyBorder="1" applyAlignment="1"/>
    <xf numFmtId="169" fontId="17" fillId="0" borderId="67" xfId="0" applyNumberFormat="1" applyFont="1" applyBorder="1" applyAlignment="1"/>
    <xf numFmtId="4" fontId="25" fillId="0" borderId="0" xfId="7" applyNumberFormat="1" applyFont="1"/>
    <xf numFmtId="1" fontId="25" fillId="0" borderId="0" xfId="3" applyNumberFormat="1" applyFont="1" applyFill="1" applyAlignment="1" applyProtection="1"/>
    <xf numFmtId="0" fontId="25" fillId="0" borderId="0" xfId="3" applyFont="1" applyFill="1" applyAlignment="1" applyProtection="1"/>
    <xf numFmtId="1" fontId="17" fillId="0" borderId="25" xfId="0" applyNumberFormat="1" applyFont="1" applyFill="1" applyBorder="1"/>
    <xf numFmtId="1" fontId="17" fillId="0" borderId="118" xfId="0" applyNumberFormat="1" applyFont="1" applyFill="1" applyBorder="1"/>
    <xf numFmtId="1" fontId="17" fillId="4" borderId="65" xfId="0" applyNumberFormat="1" applyFont="1" applyFill="1" applyBorder="1"/>
    <xf numFmtId="1" fontId="17" fillId="0" borderId="128" xfId="0" applyNumberFormat="1" applyFont="1" applyFill="1" applyBorder="1"/>
    <xf numFmtId="1" fontId="0" fillId="0" borderId="316" xfId="0" applyNumberFormat="1" applyFont="1" applyBorder="1" applyAlignment="1"/>
    <xf numFmtId="1" fontId="0" fillId="0" borderId="199" xfId="0" applyNumberFormat="1" applyFont="1" applyBorder="1" applyAlignment="1"/>
    <xf numFmtId="1" fontId="23" fillId="0" borderId="200" xfId="0" applyNumberFormat="1" applyFont="1" applyBorder="1" applyAlignment="1"/>
    <xf numFmtId="1" fontId="0" fillId="0" borderId="198" xfId="0" applyNumberFormat="1" applyFont="1" applyBorder="1" applyAlignment="1"/>
    <xf numFmtId="1" fontId="0" fillId="0" borderId="271" xfId="0" applyNumberFormat="1" applyFont="1" applyBorder="1" applyAlignment="1"/>
    <xf numFmtId="1" fontId="0" fillId="8" borderId="316" xfId="0" applyNumberFormat="1" applyFont="1" applyFill="1" applyBorder="1" applyAlignment="1"/>
    <xf numFmtId="1" fontId="0" fillId="8" borderId="199" xfId="0" applyNumberFormat="1" applyFont="1" applyFill="1" applyBorder="1" applyAlignment="1"/>
    <xf numFmtId="1" fontId="0" fillId="8" borderId="271" xfId="0" applyNumberFormat="1" applyFont="1" applyFill="1" applyBorder="1" applyAlignment="1"/>
    <xf numFmtId="1" fontId="0" fillId="0" borderId="89" xfId="0" applyNumberFormat="1" applyFont="1" applyBorder="1" applyAlignment="1"/>
    <xf numFmtId="183" fontId="86" fillId="0" borderId="213" xfId="1" applyNumberFormat="1" applyFont="1" applyFill="1" applyBorder="1" applyAlignment="1">
      <alignment vertical="center"/>
    </xf>
    <xf numFmtId="0" fontId="15" fillId="0" borderId="104" xfId="212" applyFont="1" applyFill="1" applyBorder="1" applyAlignment="1">
      <alignment vertical="center"/>
    </xf>
    <xf numFmtId="0" fontId="15" fillId="0" borderId="100" xfId="212" applyFont="1" applyFill="1" applyBorder="1" applyAlignment="1">
      <alignment vertical="center" wrapText="1"/>
    </xf>
    <xf numFmtId="0" fontId="20" fillId="0" borderId="103" xfId="0" applyFont="1" applyFill="1" applyBorder="1" applyAlignment="1">
      <alignment horizontal="center"/>
    </xf>
    <xf numFmtId="0" fontId="0" fillId="0" borderId="0" xfId="0"/>
    <xf numFmtId="0" fontId="0" fillId="0" borderId="97" xfId="0" applyFont="1" applyFill="1" applyBorder="1" applyAlignment="1">
      <alignment horizontal="center"/>
    </xf>
    <xf numFmtId="169" fontId="0" fillId="0" borderId="198" xfId="0" applyNumberFormat="1" applyFont="1" applyBorder="1" applyAlignment="1"/>
    <xf numFmtId="169" fontId="0" fillId="0" borderId="199" xfId="0" applyNumberFormat="1" applyFont="1" applyBorder="1" applyAlignment="1"/>
    <xf numFmtId="169" fontId="0" fillId="0" borderId="271" xfId="0" applyNumberFormat="1" applyFont="1" applyBorder="1" applyAlignment="1"/>
    <xf numFmtId="171" fontId="93" fillId="0" borderId="57" xfId="1" applyNumberFormat="1" applyFont="1" applyFill="1" applyBorder="1"/>
    <xf numFmtId="9" fontId="93" fillId="0" borderId="222" xfId="213" applyNumberFormat="1" applyFont="1" applyFill="1" applyBorder="1"/>
    <xf numFmtId="9" fontId="93" fillId="0" borderId="220" xfId="213" applyNumberFormat="1" applyFont="1" applyFill="1" applyBorder="1"/>
    <xf numFmtId="171" fontId="93" fillId="0" borderId="20" xfId="1" applyNumberFormat="1" applyFont="1" applyFill="1" applyBorder="1"/>
    <xf numFmtId="9" fontId="93" fillId="0" borderId="68" xfId="213" applyNumberFormat="1" applyFont="1" applyFill="1" applyBorder="1"/>
    <xf numFmtId="9" fontId="93" fillId="0" borderId="69" xfId="213" applyNumberFormat="1" applyFont="1" applyFill="1" applyBorder="1"/>
    <xf numFmtId="171" fontId="94" fillId="0" borderId="115" xfId="1" applyNumberFormat="1" applyFont="1" applyFill="1" applyBorder="1"/>
    <xf numFmtId="9" fontId="94" fillId="0" borderId="115" xfId="213" applyNumberFormat="1" applyFont="1" applyFill="1" applyBorder="1"/>
    <xf numFmtId="9" fontId="94" fillId="0" borderId="348" xfId="213" applyNumberFormat="1" applyFont="1" applyFill="1" applyBorder="1"/>
    <xf numFmtId="173" fontId="17" fillId="0" borderId="0" xfId="2" applyFont="1"/>
    <xf numFmtId="171" fontId="17" fillId="0" borderId="0" xfId="0" applyNumberFormat="1" applyFont="1"/>
    <xf numFmtId="3" fontId="88" fillId="0" borderId="65" xfId="0" applyNumberFormat="1" applyFont="1" applyFill="1" applyBorder="1" applyAlignment="1">
      <alignment horizontal="right"/>
    </xf>
    <xf numFmtId="3" fontId="88" fillId="0" borderId="66" xfId="0" applyNumberFormat="1" applyFont="1" applyFill="1" applyBorder="1" applyAlignment="1">
      <alignment horizontal="right"/>
    </xf>
    <xf numFmtId="3" fontId="88" fillId="0" borderId="106" xfId="0" applyNumberFormat="1" applyFont="1" applyFill="1" applyBorder="1" applyAlignment="1">
      <alignment horizontal="right"/>
    </xf>
    <xf numFmtId="3" fontId="88" fillId="0" borderId="118" xfId="0" applyNumberFormat="1" applyFont="1" applyFill="1" applyBorder="1" applyAlignment="1">
      <alignment horizontal="right"/>
    </xf>
    <xf numFmtId="3" fontId="88" fillId="0" borderId="158" xfId="0" applyNumberFormat="1" applyFont="1" applyFill="1" applyBorder="1" applyAlignment="1">
      <alignment horizontal="right"/>
    </xf>
    <xf numFmtId="3" fontId="88" fillId="0" borderId="67" xfId="0" applyNumberFormat="1" applyFont="1" applyFill="1" applyBorder="1" applyAlignment="1">
      <alignment horizontal="right"/>
    </xf>
    <xf numFmtId="3" fontId="88" fillId="0" borderId="68" xfId="0" applyNumberFormat="1" applyFont="1" applyFill="1" applyBorder="1" applyAlignment="1">
      <alignment horizontal="right"/>
    </xf>
    <xf numFmtId="3" fontId="88" fillId="0" borderId="62" xfId="0" applyNumberFormat="1" applyFont="1" applyFill="1" applyBorder="1" applyAlignment="1">
      <alignment horizontal="right"/>
    </xf>
    <xf numFmtId="3" fontId="88" fillId="0" borderId="107" xfId="0" applyNumberFormat="1" applyFont="1" applyFill="1" applyBorder="1" applyAlignment="1">
      <alignment horizontal="right"/>
    </xf>
    <xf numFmtId="3" fontId="88" fillId="0" borderId="127" xfId="0" applyNumberFormat="1" applyFont="1" applyFill="1" applyBorder="1" applyAlignment="1">
      <alignment horizontal="right"/>
    </xf>
    <xf numFmtId="3" fontId="88" fillId="0" borderId="126" xfId="0" applyNumberFormat="1" applyFont="1" applyFill="1" applyBorder="1" applyAlignment="1">
      <alignment horizontal="right"/>
    </xf>
    <xf numFmtId="3" fontId="88" fillId="0" borderId="69" xfId="0" applyNumberFormat="1" applyFont="1" applyFill="1" applyBorder="1" applyAlignment="1">
      <alignment horizontal="right"/>
    </xf>
    <xf numFmtId="3" fontId="93" fillId="0" borderId="107" xfId="0" applyNumberFormat="1" applyFont="1" applyFill="1" applyBorder="1"/>
    <xf numFmtId="3" fontId="93" fillId="0" borderId="215" xfId="216" applyNumberFormat="1" applyFont="1" applyFill="1" applyBorder="1"/>
    <xf numFmtId="9" fontId="93" fillId="0" borderId="126" xfId="213" applyNumberFormat="1" applyFont="1" applyFill="1" applyBorder="1"/>
    <xf numFmtId="0" fontId="17" fillId="0" borderId="0" xfId="0" applyFont="1" applyAlignment="1">
      <alignment horizontal="left"/>
    </xf>
    <xf numFmtId="1" fontId="23" fillId="0" borderId="68" xfId="0" applyNumberFormat="1" applyFont="1" applyFill="1" applyBorder="1" applyAlignment="1" applyProtection="1">
      <alignment horizontal="right"/>
    </xf>
    <xf numFmtId="1" fontId="23" fillId="0" borderId="62" xfId="0" applyNumberFormat="1" applyFont="1" applyFill="1" applyBorder="1" applyAlignment="1" applyProtection="1">
      <alignment horizontal="right"/>
    </xf>
    <xf numFmtId="0" fontId="20" fillId="0" borderId="0" xfId="0" applyFont="1" applyFill="1"/>
    <xf numFmtId="0" fontId="23" fillId="0" borderId="102" xfId="0" applyFont="1" applyBorder="1" applyAlignment="1">
      <alignment wrapText="1"/>
    </xf>
    <xf numFmtId="1" fontId="35" fillId="0" borderId="0" xfId="0" applyNumberFormat="1" applyFont="1" applyBorder="1" applyAlignment="1" applyProtection="1">
      <alignment horizontal="right"/>
    </xf>
    <xf numFmtId="0" fontId="17" fillId="0" borderId="119" xfId="0" applyFont="1" applyBorder="1" applyAlignment="1">
      <alignment horizontal="center" wrapText="1"/>
    </xf>
    <xf numFmtId="0" fontId="0" fillId="0" borderId="279" xfId="0" applyFont="1" applyFill="1" applyBorder="1" applyAlignment="1">
      <alignment wrapText="1"/>
    </xf>
    <xf numFmtId="171" fontId="17" fillId="0" borderId="222" xfId="1" applyNumberFormat="1" applyFont="1" applyBorder="1" applyAlignment="1"/>
    <xf numFmtId="171" fontId="17" fillId="0" borderId="220" xfId="1" applyNumberFormat="1" applyFont="1" applyBorder="1" applyAlignment="1"/>
    <xf numFmtId="171" fontId="15" fillId="0" borderId="222" xfId="1" applyNumberFormat="1" applyFont="1" applyBorder="1" applyAlignment="1"/>
    <xf numFmtId="171" fontId="15" fillId="0" borderId="220" xfId="1" applyNumberFormat="1" applyFont="1" applyBorder="1" applyAlignment="1"/>
    <xf numFmtId="171" fontId="15" fillId="0" borderId="276" xfId="1" applyNumberFormat="1" applyFont="1" applyBorder="1" applyAlignment="1"/>
    <xf numFmtId="171" fontId="23" fillId="0" borderId="193" xfId="1" applyNumberFormat="1" applyFont="1" applyBorder="1" applyAlignment="1"/>
    <xf numFmtId="171" fontId="23" fillId="0" borderId="196" xfId="1" applyNumberFormat="1" applyFont="1" applyBorder="1" applyAlignment="1"/>
    <xf numFmtId="171" fontId="23" fillId="0" borderId="147" xfId="1" applyNumberFormat="1" applyFont="1" applyBorder="1" applyAlignment="1"/>
    <xf numFmtId="1" fontId="17" fillId="0" borderId="88" xfId="0" applyNumberFormat="1" applyFont="1" applyBorder="1"/>
    <xf numFmtId="0" fontId="0" fillId="0" borderId="257" xfId="0" applyFont="1" applyBorder="1" applyAlignment="1">
      <alignment horizontal="center"/>
    </xf>
    <xf numFmtId="1" fontId="0" fillId="0" borderId="256" xfId="0" applyNumberFormat="1" applyFont="1" applyBorder="1"/>
    <xf numFmtId="1" fontId="0" fillId="0" borderId="259" xfId="0" applyNumberFormat="1" applyFont="1" applyBorder="1"/>
    <xf numFmtId="169" fontId="0" fillId="0" borderId="222" xfId="0" applyNumberFormat="1" applyFont="1" applyBorder="1" applyAlignment="1"/>
    <xf numFmtId="169" fontId="0" fillId="0" borderId="220" xfId="0" applyNumberFormat="1" applyFont="1" applyBorder="1" applyAlignment="1"/>
    <xf numFmtId="3" fontId="30" fillId="0" borderId="0" xfId="3" applyNumberFormat="1" applyFont="1" applyBorder="1" applyAlignment="1">
      <alignment horizontal="right"/>
    </xf>
    <xf numFmtId="0" fontId="17" fillId="0" borderId="65" xfId="3" applyFont="1" applyFill="1" applyBorder="1" applyAlignment="1" applyProtection="1">
      <alignment horizontal="center"/>
    </xf>
    <xf numFmtId="0" fontId="15" fillId="0" borderId="66" xfId="3" applyFont="1" applyFill="1" applyBorder="1" applyAlignment="1" applyProtection="1"/>
    <xf numFmtId="1" fontId="23" fillId="0" borderId="66" xfId="3" applyNumberFormat="1" applyFont="1" applyFill="1" applyBorder="1" applyAlignment="1" applyProtection="1"/>
    <xf numFmtId="1" fontId="23" fillId="0" borderId="67" xfId="3" applyNumberFormat="1" applyFont="1" applyFill="1" applyBorder="1" applyAlignment="1" applyProtection="1"/>
    <xf numFmtId="0" fontId="0" fillId="0" borderId="115" xfId="3" applyFont="1" applyFill="1" applyBorder="1" applyAlignment="1" applyProtection="1">
      <alignment horizontal="center"/>
    </xf>
    <xf numFmtId="0" fontId="0" fillId="0" borderId="116" xfId="3" applyFont="1" applyFill="1" applyBorder="1" applyAlignment="1" applyProtection="1"/>
    <xf numFmtId="1" fontId="23" fillId="0" borderId="350" xfId="3" applyNumberFormat="1" applyFont="1" applyFill="1" applyBorder="1" applyAlignment="1" applyProtection="1"/>
    <xf numFmtId="1" fontId="23" fillId="0" borderId="243" xfId="3" applyNumberFormat="1" applyFont="1" applyFill="1" applyBorder="1" applyAlignment="1" applyProtection="1"/>
    <xf numFmtId="1" fontId="23" fillId="0" borderId="251" xfId="3" applyNumberFormat="1" applyFont="1" applyFill="1" applyBorder="1" applyAlignment="1" applyProtection="1"/>
    <xf numFmtId="0" fontId="24" fillId="0" borderId="91" xfId="7" applyFont="1" applyFill="1" applyBorder="1" applyAlignment="1">
      <alignment horizontal="center" vertical="center"/>
    </xf>
    <xf numFmtId="0" fontId="23" fillId="0" borderId="69" xfId="3" applyFont="1" applyFill="1" applyBorder="1" applyAlignment="1" applyProtection="1">
      <alignment vertical="center" wrapText="1"/>
    </xf>
    <xf numFmtId="1" fontId="23" fillId="0" borderId="91" xfId="3" applyNumberFormat="1" applyFont="1" applyFill="1" applyBorder="1" applyAlignment="1" applyProtection="1">
      <alignment vertical="center"/>
    </xf>
    <xf numFmtId="1" fontId="23" fillId="0" borderId="87" xfId="3" applyNumberFormat="1" applyFont="1" applyFill="1" applyBorder="1" applyAlignment="1" applyProtection="1">
      <alignment vertical="center"/>
    </xf>
    <xf numFmtId="1" fontId="23" fillId="0" borderId="92" xfId="3" applyNumberFormat="1" applyFont="1" applyFill="1" applyBorder="1" applyAlignment="1" applyProtection="1">
      <alignment vertical="center"/>
    </xf>
    <xf numFmtId="1" fontId="23" fillId="0" borderId="147" xfId="3" applyNumberFormat="1" applyFont="1" applyFill="1" applyBorder="1" applyAlignment="1" applyProtection="1">
      <alignment vertical="center"/>
    </xf>
    <xf numFmtId="0" fontId="23" fillId="0" borderId="70" xfId="7" applyFont="1" applyFill="1" applyBorder="1" applyAlignment="1">
      <alignment horizontal="center" vertical="center"/>
    </xf>
    <xf numFmtId="0" fontId="23" fillId="0" borderId="257" xfId="7" applyFont="1" applyFill="1" applyBorder="1" applyAlignment="1">
      <alignment horizontal="center" vertical="center"/>
    </xf>
    <xf numFmtId="0" fontId="23" fillId="0" borderId="259" xfId="3" applyFont="1" applyFill="1" applyBorder="1" applyAlignment="1" applyProtection="1">
      <alignment vertical="center" wrapText="1"/>
    </xf>
    <xf numFmtId="1" fontId="23" fillId="0" borderId="257" xfId="3" applyNumberFormat="1" applyFont="1" applyFill="1" applyBorder="1" applyAlignment="1" applyProtection="1">
      <alignment vertical="center"/>
    </xf>
    <xf numFmtId="1" fontId="23" fillId="0" borderId="256" xfId="3" applyNumberFormat="1" applyFont="1" applyFill="1" applyBorder="1" applyAlignment="1" applyProtection="1">
      <alignment vertical="center"/>
    </xf>
    <xf numFmtId="1" fontId="23" fillId="0" borderId="270" xfId="3" applyNumberFormat="1" applyFont="1" applyFill="1" applyBorder="1" applyAlignment="1" applyProtection="1">
      <alignment vertical="center"/>
    </xf>
    <xf numFmtId="1" fontId="23" fillId="0" borderId="251" xfId="3" applyNumberFormat="1" applyFont="1" applyFill="1" applyBorder="1" applyAlignment="1" applyProtection="1">
      <alignment vertical="center"/>
    </xf>
    <xf numFmtId="1" fontId="23" fillId="0" borderId="127" xfId="1155" applyNumberFormat="1" applyFont="1" applyBorder="1" applyAlignment="1">
      <alignment horizontal="right"/>
    </xf>
    <xf numFmtId="0" fontId="23" fillId="0" borderId="257" xfId="3" applyFont="1" applyFill="1" applyBorder="1" applyAlignment="1" applyProtection="1">
      <alignment horizontal="center"/>
    </xf>
    <xf numFmtId="0" fontId="23" fillId="0" borderId="259" xfId="3" applyFont="1" applyFill="1" applyBorder="1" applyAlignment="1" applyProtection="1">
      <alignment wrapText="1"/>
    </xf>
    <xf numFmtId="3" fontId="23" fillId="0" borderId="257" xfId="3" applyNumberFormat="1" applyFont="1" applyFill="1" applyBorder="1" applyAlignment="1" applyProtection="1">
      <alignment wrapText="1"/>
    </xf>
    <xf numFmtId="3" fontId="23" fillId="0" borderId="256" xfId="3" applyNumberFormat="1" applyFont="1" applyFill="1" applyBorder="1" applyAlignment="1" applyProtection="1">
      <alignment wrapText="1"/>
    </xf>
    <xf numFmtId="3" fontId="23" fillId="0" borderId="259" xfId="3" applyNumberFormat="1" applyFont="1" applyFill="1" applyBorder="1" applyAlignment="1" applyProtection="1">
      <alignment wrapText="1"/>
    </xf>
    <xf numFmtId="3" fontId="23" fillId="0" borderId="64" xfId="3" applyNumberFormat="1" applyFont="1" applyFill="1" applyBorder="1" applyAlignment="1" applyProtection="1">
      <alignment wrapText="1"/>
    </xf>
    <xf numFmtId="3" fontId="23" fillId="4" borderId="250" xfId="3" applyNumberFormat="1" applyFont="1" applyFill="1" applyBorder="1" applyAlignment="1" applyProtection="1">
      <alignment wrapText="1"/>
    </xf>
    <xf numFmtId="3" fontId="23" fillId="0" borderId="270" xfId="3" applyNumberFormat="1" applyFont="1" applyFill="1" applyBorder="1" applyAlignment="1" applyProtection="1">
      <alignment wrapText="1"/>
    </xf>
    <xf numFmtId="3" fontId="23" fillId="4" borderId="64" xfId="3" applyNumberFormat="1" applyFont="1" applyFill="1" applyBorder="1" applyAlignment="1" applyProtection="1">
      <alignment wrapText="1"/>
    </xf>
    <xf numFmtId="3" fontId="23" fillId="0" borderId="244" xfId="3" applyNumberFormat="1" applyFont="1" applyFill="1" applyBorder="1" applyAlignment="1" applyProtection="1">
      <alignment wrapText="1"/>
    </xf>
    <xf numFmtId="1" fontId="17" fillId="4" borderId="209" xfId="0" applyNumberFormat="1" applyFont="1" applyFill="1" applyBorder="1"/>
    <xf numFmtId="1" fontId="0" fillId="0" borderId="222" xfId="0" applyNumberFormat="1" applyFont="1" applyFill="1" applyBorder="1"/>
    <xf numFmtId="1" fontId="0" fillId="0" borderId="89" xfId="0" applyNumberFormat="1" applyFont="1" applyFill="1" applyBorder="1"/>
    <xf numFmtId="1" fontId="0" fillId="0" borderId="220" xfId="0" applyNumberFormat="1" applyFont="1" applyFill="1" applyBorder="1"/>
    <xf numFmtId="1" fontId="0" fillId="0" borderId="209" xfId="0" applyNumberFormat="1" applyFont="1" applyFill="1" applyBorder="1"/>
    <xf numFmtId="1" fontId="0" fillId="4" borderId="222" xfId="0" applyNumberFormat="1" applyFont="1" applyFill="1" applyBorder="1"/>
    <xf numFmtId="1" fontId="0" fillId="0" borderId="276" xfId="0" applyNumberFormat="1" applyFont="1" applyFill="1" applyBorder="1"/>
    <xf numFmtId="0" fontId="17" fillId="0" borderId="279" xfId="0" applyFont="1" applyFill="1" applyBorder="1" applyAlignment="1">
      <alignment wrapText="1"/>
    </xf>
    <xf numFmtId="1" fontId="17" fillId="0" borderId="145" xfId="0" applyNumberFormat="1" applyFont="1" applyBorder="1"/>
    <xf numFmtId="1" fontId="17" fillId="4" borderId="281" xfId="0" applyNumberFormat="1" applyFont="1" applyFill="1" applyBorder="1"/>
    <xf numFmtId="1" fontId="17" fillId="0" borderId="258" xfId="0" applyNumberFormat="1" applyFont="1" applyBorder="1"/>
    <xf numFmtId="1" fontId="17" fillId="4" borderId="145" xfId="0" applyNumberFormat="1" applyFont="1" applyFill="1" applyBorder="1"/>
    <xf numFmtId="1" fontId="0" fillId="0" borderId="258" xfId="0" applyNumberFormat="1" applyFont="1" applyBorder="1"/>
    <xf numFmtId="1" fontId="0" fillId="0" borderId="145" xfId="0" applyNumberFormat="1" applyFont="1" applyBorder="1"/>
    <xf numFmtId="1" fontId="0" fillId="4" borderId="281" xfId="0" applyNumberFormat="1" applyFont="1" applyFill="1" applyBorder="1"/>
    <xf numFmtId="1" fontId="0" fillId="4" borderId="145" xfId="0" applyNumberFormat="1" applyFont="1" applyFill="1" applyBorder="1"/>
    <xf numFmtId="1" fontId="17" fillId="0" borderId="65" xfId="0" applyNumberFormat="1" applyFont="1" applyBorder="1" applyAlignment="1"/>
    <xf numFmtId="1" fontId="17" fillId="0" borderId="66" xfId="0" applyNumberFormat="1" applyFont="1" applyBorder="1" applyAlignment="1"/>
    <xf numFmtId="1" fontId="17" fillId="0" borderId="67" xfId="0" applyNumberFormat="1" applyFont="1" applyBorder="1" applyAlignment="1"/>
    <xf numFmtId="1" fontId="17" fillId="0" borderId="222" xfId="0" applyNumberFormat="1" applyFont="1" applyBorder="1" applyAlignment="1"/>
    <xf numFmtId="1" fontId="17" fillId="0" borderId="89" xfId="0" applyNumberFormat="1" applyFont="1" applyBorder="1" applyAlignment="1"/>
    <xf numFmtId="1" fontId="17" fillId="0" borderId="220" xfId="0" applyNumberFormat="1" applyFont="1" applyBorder="1" applyAlignment="1"/>
    <xf numFmtId="0" fontId="15" fillId="0" borderId="142" xfId="212" applyFont="1" applyFill="1" applyBorder="1" applyAlignment="1">
      <alignment vertical="center"/>
    </xf>
    <xf numFmtId="0" fontId="17" fillId="0" borderId="174" xfId="212" applyFont="1" applyFill="1" applyBorder="1" applyAlignment="1">
      <alignment vertical="center" wrapText="1"/>
    </xf>
    <xf numFmtId="3" fontId="57" fillId="0" borderId="279" xfId="216" applyNumberFormat="1" applyFont="1" applyFill="1" applyBorder="1"/>
    <xf numFmtId="3" fontId="57" fillId="0" borderId="133" xfId="216" applyNumberFormat="1" applyFont="1" applyFill="1" applyBorder="1" applyAlignment="1">
      <alignment vertical="center"/>
    </xf>
    <xf numFmtId="183" fontId="57" fillId="0" borderId="146" xfId="1" applyNumberFormat="1" applyFont="1" applyFill="1" applyBorder="1" applyAlignment="1">
      <alignment vertical="center"/>
    </xf>
    <xf numFmtId="0" fontId="15" fillId="0" borderId="174" xfId="212" applyFont="1" applyFill="1" applyBorder="1" applyAlignment="1">
      <alignment vertical="center" wrapText="1"/>
    </xf>
    <xf numFmtId="3" fontId="86" fillId="0" borderId="245" xfId="216" applyNumberFormat="1" applyFont="1" applyFill="1" applyBorder="1"/>
    <xf numFmtId="3" fontId="86" fillId="0" borderId="280" xfId="216" applyNumberFormat="1" applyFont="1" applyFill="1" applyBorder="1"/>
    <xf numFmtId="3" fontId="86" fillId="0" borderId="133" xfId="216" applyNumberFormat="1" applyFont="1" applyFill="1" applyBorder="1" applyAlignment="1">
      <alignment vertical="center"/>
    </xf>
    <xf numFmtId="183" fontId="86" fillId="0" borderId="146" xfId="1" applyNumberFormat="1" applyFont="1" applyFill="1" applyBorder="1" applyAlignment="1">
      <alignment vertical="center"/>
    </xf>
    <xf numFmtId="3" fontId="86" fillId="0" borderId="101" xfId="216" applyNumberFormat="1" applyFont="1" applyFill="1" applyBorder="1" applyAlignment="1">
      <alignment vertical="center"/>
    </xf>
    <xf numFmtId="3" fontId="86" fillId="0" borderId="102" xfId="216" applyNumberFormat="1" applyFont="1" applyFill="1" applyBorder="1" applyAlignment="1">
      <alignment vertical="center"/>
    </xf>
    <xf numFmtId="3" fontId="86" fillId="0" borderId="129" xfId="216" applyNumberFormat="1" applyFont="1" applyFill="1" applyBorder="1" applyAlignment="1">
      <alignment vertical="center"/>
    </xf>
    <xf numFmtId="0" fontId="17" fillId="0" borderId="167" xfId="212" applyFont="1" applyFill="1" applyBorder="1" applyAlignment="1">
      <alignment horizontal="center" wrapText="1"/>
    </xf>
    <xf numFmtId="0" fontId="17" fillId="0" borderId="22" xfId="212" applyFont="1" applyFill="1" applyBorder="1" applyAlignment="1">
      <alignment horizontal="center" wrapText="1"/>
    </xf>
    <xf numFmtId="0" fontId="17" fillId="0" borderId="328" xfId="212" applyFont="1" applyFill="1" applyBorder="1" applyAlignment="1">
      <alignment horizontal="center" wrapText="1"/>
    </xf>
    <xf numFmtId="0" fontId="17" fillId="0" borderId="23" xfId="212" applyFont="1" applyFill="1" applyBorder="1" applyAlignment="1">
      <alignment horizontal="center" wrapText="1"/>
    </xf>
    <xf numFmtId="3" fontId="86" fillId="0" borderId="62" xfId="216" applyNumberFormat="1" applyFont="1" applyFill="1" applyBorder="1" applyAlignment="1">
      <alignment vertical="center"/>
    </xf>
    <xf numFmtId="3" fontId="86" fillId="0" borderId="66" xfId="216" applyNumberFormat="1" applyFont="1" applyFill="1" applyBorder="1" applyAlignment="1">
      <alignment vertical="center"/>
    </xf>
    <xf numFmtId="3" fontId="86" fillId="0" borderId="67" xfId="216" applyNumberFormat="1" applyFont="1" applyFill="1" applyBorder="1" applyAlignment="1">
      <alignment vertical="center"/>
    </xf>
    <xf numFmtId="3" fontId="86" fillId="0" borderId="69" xfId="216" applyNumberFormat="1" applyFont="1" applyFill="1" applyBorder="1" applyAlignment="1">
      <alignment vertical="center"/>
    </xf>
    <xf numFmtId="3" fontId="86" fillId="0" borderId="71" xfId="216" applyNumberFormat="1" applyFont="1" applyFill="1" applyBorder="1" applyAlignment="1">
      <alignment vertical="center"/>
    </xf>
    <xf numFmtId="3" fontId="86" fillId="0" borderId="72" xfId="216" applyNumberFormat="1" applyFont="1" applyFill="1" applyBorder="1" applyAlignment="1">
      <alignment vertical="center"/>
    </xf>
    <xf numFmtId="9" fontId="93" fillId="11" borderId="69" xfId="213" applyNumberFormat="1" applyFont="1" applyFill="1" applyBorder="1"/>
    <xf numFmtId="0" fontId="0" fillId="0" borderId="0" xfId="0"/>
    <xf numFmtId="0" fontId="0" fillId="0" borderId="0" xfId="0"/>
    <xf numFmtId="175" fontId="15" fillId="0" borderId="0" xfId="1"/>
    <xf numFmtId="0" fontId="0" fillId="0" borderId="0" xfId="212" applyFont="1"/>
    <xf numFmtId="3" fontId="78" fillId="0" borderId="193" xfId="212" applyNumberFormat="1" applyFont="1" applyFill="1" applyBorder="1"/>
    <xf numFmtId="3" fontId="78" fillId="0" borderId="197" xfId="212" applyNumberFormat="1" applyFont="1" applyFill="1" applyBorder="1"/>
    <xf numFmtId="0" fontId="76" fillId="0" borderId="351" xfId="0" applyFont="1" applyBorder="1" applyAlignment="1">
      <alignment horizontal="center" wrapText="1"/>
    </xf>
    <xf numFmtId="0" fontId="76" fillId="0" borderId="338" xfId="0" applyFont="1" applyBorder="1" applyAlignment="1">
      <alignment horizontal="center" wrapText="1"/>
    </xf>
    <xf numFmtId="0" fontId="76" fillId="0" borderId="352" xfId="0" applyFont="1" applyBorder="1" applyAlignment="1">
      <alignment horizontal="center" wrapText="1"/>
    </xf>
    <xf numFmtId="3" fontId="78" fillId="0" borderId="62" xfId="212" applyNumberFormat="1" applyFont="1" applyFill="1" applyBorder="1"/>
    <xf numFmtId="3" fontId="78" fillId="0" borderId="65" xfId="212" applyNumberFormat="1" applyFont="1" applyFill="1" applyBorder="1"/>
    <xf numFmtId="3" fontId="78" fillId="0" borderId="66" xfId="212" applyNumberFormat="1" applyFont="1" applyFill="1" applyBorder="1"/>
    <xf numFmtId="3" fontId="78" fillId="0" borderId="67" xfId="212" applyNumberFormat="1" applyFont="1" applyFill="1" applyBorder="1"/>
    <xf numFmtId="3" fontId="78" fillId="0" borderId="68" xfId="212" applyNumberFormat="1" applyFont="1" applyFill="1" applyBorder="1"/>
    <xf numFmtId="3" fontId="78" fillId="0" borderId="69" xfId="212" applyNumberFormat="1" applyFont="1" applyFill="1" applyBorder="1"/>
    <xf numFmtId="175" fontId="15" fillId="0" borderId="0" xfId="1" applyBorder="1"/>
    <xf numFmtId="175" fontId="32" fillId="0" borderId="0" xfId="1" applyFont="1" applyBorder="1"/>
    <xf numFmtId="175" fontId="69" fillId="0" borderId="0" xfId="1" applyFont="1"/>
    <xf numFmtId="175" fontId="64" fillId="0" borderId="0" xfId="1" applyFont="1"/>
    <xf numFmtId="0" fontId="55" fillId="0" borderId="353" xfId="0" applyFont="1" applyFill="1" applyBorder="1" applyAlignment="1">
      <alignment horizontal="center" wrapText="1"/>
    </xf>
    <xf numFmtId="181" fontId="55" fillId="0" borderId="134" xfId="0" applyNumberFormat="1" applyFont="1" applyFill="1" applyBorder="1" applyAlignment="1">
      <alignment horizontal="right"/>
    </xf>
    <xf numFmtId="181" fontId="55" fillId="0" borderId="32" xfId="0" applyNumberFormat="1" applyFont="1" applyFill="1" applyBorder="1" applyAlignment="1">
      <alignment horizontal="right"/>
    </xf>
    <xf numFmtId="181" fontId="51" fillId="0" borderId="133" xfId="0" applyNumberFormat="1" applyFont="1" applyFill="1" applyBorder="1" applyAlignment="1">
      <alignment horizontal="right"/>
    </xf>
    <xf numFmtId="181" fontId="51" fillId="0" borderId="132" xfId="0" applyNumberFormat="1" applyFont="1" applyFill="1" applyBorder="1" applyAlignment="1">
      <alignment horizontal="right"/>
    </xf>
    <xf numFmtId="181" fontId="51" fillId="0" borderId="146" xfId="0" applyNumberFormat="1" applyFont="1" applyFill="1" applyBorder="1" applyAlignment="1">
      <alignment horizontal="right"/>
    </xf>
    <xf numFmtId="181" fontId="66" fillId="0" borderId="315" xfId="0" applyNumberFormat="1" applyFont="1" applyFill="1" applyBorder="1" applyAlignment="1">
      <alignment horizontal="right"/>
    </xf>
    <xf numFmtId="181" fontId="66" fillId="0" borderId="323" xfId="0" applyNumberFormat="1" applyFont="1" applyFill="1" applyBorder="1" applyAlignment="1">
      <alignment horizontal="right"/>
    </xf>
    <xf numFmtId="181" fontId="66" fillId="0" borderId="179" xfId="0" applyNumberFormat="1" applyFont="1" applyFill="1" applyBorder="1" applyAlignment="1">
      <alignment horizontal="right"/>
    </xf>
    <xf numFmtId="181" fontId="66" fillId="0" borderId="114" xfId="0" applyNumberFormat="1" applyFont="1" applyFill="1" applyBorder="1" applyAlignment="1">
      <alignment horizontal="right"/>
    </xf>
    <xf numFmtId="0" fontId="56" fillId="0" borderId="0" xfId="0" applyNumberFormat="1" applyFont="1" applyAlignment="1">
      <alignment horizontal="right"/>
    </xf>
    <xf numFmtId="3" fontId="56" fillId="0" borderId="0" xfId="3" applyNumberFormat="1" applyFont="1" applyBorder="1" applyAlignment="1">
      <alignment horizontal="right"/>
    </xf>
    <xf numFmtId="3" fontId="98" fillId="0" borderId="0" xfId="3" applyNumberFormat="1" applyFont="1" applyFill="1" applyBorder="1" applyAlignment="1">
      <alignment horizontal="right"/>
    </xf>
    <xf numFmtId="0" fontId="23" fillId="0" borderId="258" xfId="3" applyFont="1" applyFill="1" applyBorder="1" applyAlignment="1" applyProtection="1">
      <alignment vertical="center"/>
    </xf>
    <xf numFmtId="0" fontId="15" fillId="0" borderId="245" xfId="3" applyFont="1" applyFill="1" applyBorder="1" applyAlignment="1" applyProtection="1">
      <alignment horizontal="center"/>
    </xf>
    <xf numFmtId="0" fontId="24" fillId="0" borderId="258" xfId="3" applyFont="1" applyFill="1" applyBorder="1" applyAlignment="1" applyProtection="1">
      <alignment wrapText="1"/>
    </xf>
    <xf numFmtId="3" fontId="24" fillId="0" borderId="145" xfId="3" applyNumberFormat="1" applyFont="1" applyFill="1" applyBorder="1" applyAlignment="1" applyProtection="1">
      <alignment wrapText="1"/>
    </xf>
    <xf numFmtId="3" fontId="24" fillId="4" borderId="133" xfId="3" applyNumberFormat="1" applyFont="1" applyFill="1" applyBorder="1" applyAlignment="1" applyProtection="1">
      <alignment wrapText="1"/>
    </xf>
    <xf numFmtId="3" fontId="24" fillId="0" borderId="280" xfId="3" applyNumberFormat="1" applyFont="1" applyFill="1" applyBorder="1" applyAlignment="1" applyProtection="1">
      <alignment wrapText="1"/>
    </xf>
    <xf numFmtId="3" fontId="24" fillId="4" borderId="145" xfId="3" applyNumberFormat="1" applyFont="1" applyFill="1" applyBorder="1" applyAlignment="1" applyProtection="1">
      <alignment wrapText="1"/>
    </xf>
    <xf numFmtId="3" fontId="24" fillId="0" borderId="124" xfId="3" applyNumberFormat="1" applyFont="1" applyFill="1" applyBorder="1" applyAlignment="1" applyProtection="1">
      <alignment wrapText="1"/>
    </xf>
    <xf numFmtId="0" fontId="0" fillId="0" borderId="0" xfId="0"/>
    <xf numFmtId="3" fontId="23" fillId="0" borderId="206" xfId="0" applyNumberFormat="1" applyFont="1" applyBorder="1"/>
    <xf numFmtId="3" fontId="23" fillId="0" borderId="205" xfId="0" applyNumberFormat="1" applyFont="1" applyBorder="1"/>
    <xf numFmtId="0" fontId="0" fillId="0" borderId="283" xfId="0" applyFont="1" applyFill="1" applyBorder="1" applyAlignment="1">
      <alignment horizontal="center"/>
    </xf>
    <xf numFmtId="0" fontId="0" fillId="0" borderId="284" xfId="0" applyFont="1" applyFill="1" applyBorder="1" applyAlignment="1">
      <alignment wrapText="1"/>
    </xf>
    <xf numFmtId="3" fontId="23" fillId="0" borderId="147" xfId="0" applyNumberFormat="1" applyFont="1" applyBorder="1"/>
    <xf numFmtId="3" fontId="0" fillId="0" borderId="137" xfId="0" applyNumberFormat="1" applyFont="1" applyBorder="1"/>
    <xf numFmtId="0" fontId="17" fillId="0" borderId="349" xfId="0" applyFont="1" applyFill="1" applyBorder="1" applyAlignment="1">
      <alignment horizontal="center"/>
    </xf>
    <xf numFmtId="0" fontId="17" fillId="0" borderId="73" xfId="0" applyFont="1" applyFill="1" applyBorder="1" applyAlignment="1">
      <alignment wrapText="1"/>
    </xf>
    <xf numFmtId="3" fontId="17" fillId="0" borderId="192" xfId="0" applyNumberFormat="1" applyFont="1" applyFill="1" applyBorder="1"/>
    <xf numFmtId="3" fontId="24" fillId="0" borderId="252" xfId="0" applyNumberFormat="1" applyFont="1" applyBorder="1"/>
    <xf numFmtId="3" fontId="24" fillId="0" borderId="193" xfId="0" applyNumberFormat="1" applyFont="1" applyBorder="1"/>
    <xf numFmtId="3" fontId="17" fillId="0" borderId="67" xfId="0" applyNumberFormat="1" applyFont="1" applyBorder="1"/>
    <xf numFmtId="0" fontId="0" fillId="0" borderId="315" xfId="0" applyFont="1" applyFill="1" applyBorder="1" applyAlignment="1">
      <alignment horizontal="center"/>
    </xf>
    <xf numFmtId="3" fontId="0" fillId="0" borderId="114" xfId="0" applyNumberFormat="1" applyFont="1" applyFill="1" applyBorder="1"/>
    <xf numFmtId="0" fontId="60" fillId="0" borderId="104" xfId="0" applyFont="1" applyFill="1" applyBorder="1" applyAlignment="1">
      <alignment horizontal="center"/>
    </xf>
    <xf numFmtId="0" fontId="60" fillId="0" borderId="100" xfId="0" applyFont="1" applyFill="1" applyBorder="1" applyAlignment="1"/>
    <xf numFmtId="0" fontId="23" fillId="0" borderId="212" xfId="0" applyFont="1" applyFill="1" applyBorder="1"/>
    <xf numFmtId="0" fontId="23" fillId="0" borderId="213" xfId="0" applyFont="1" applyFill="1" applyBorder="1"/>
    <xf numFmtId="0" fontId="24" fillId="0" borderId="147" xfId="0" applyFont="1" applyFill="1" applyBorder="1"/>
    <xf numFmtId="0" fontId="0" fillId="0" borderId="62" xfId="0" applyFont="1" applyFill="1" applyBorder="1"/>
    <xf numFmtId="0" fontId="0" fillId="0" borderId="69" xfId="0" applyFont="1" applyFill="1" applyBorder="1"/>
    <xf numFmtId="0" fontId="0" fillId="0" borderId="71" xfId="0" applyFont="1" applyFill="1" applyBorder="1"/>
    <xf numFmtId="0" fontId="0" fillId="0" borderId="68" xfId="0" applyFont="1" applyFill="1" applyBorder="1"/>
    <xf numFmtId="171" fontId="15" fillId="0" borderId="62" xfId="1" applyNumberFormat="1" applyFont="1" applyFill="1" applyBorder="1"/>
    <xf numFmtId="171" fontId="15" fillId="0" borderId="68" xfId="1" applyNumberFormat="1" applyFont="1" applyFill="1" applyBorder="1"/>
    <xf numFmtId="171" fontId="15" fillId="0" borderId="69" xfId="1" applyNumberFormat="1" applyFont="1" applyFill="1" applyBorder="1"/>
    <xf numFmtId="9" fontId="0" fillId="0" borderId="212" xfId="2" applyNumberFormat="1" applyFont="1" applyBorder="1"/>
    <xf numFmtId="3" fontId="0" fillId="0" borderId="198" xfId="0" applyNumberFormat="1" applyFont="1" applyBorder="1"/>
    <xf numFmtId="3" fontId="0" fillId="0" borderId="199" xfId="0" applyNumberFormat="1" applyFont="1" applyBorder="1"/>
    <xf numFmtId="3" fontId="0" fillId="0" borderId="271" xfId="0" applyNumberFormat="1" applyFont="1" applyBorder="1"/>
    <xf numFmtId="3" fontId="0" fillId="0" borderId="114" xfId="0" applyNumberFormat="1" applyFont="1" applyBorder="1"/>
    <xf numFmtId="9" fontId="0" fillId="0" borderId="205" xfId="2" applyNumberFormat="1" applyFont="1" applyBorder="1"/>
    <xf numFmtId="171" fontId="24" fillId="0" borderId="269" xfId="1" applyNumberFormat="1" applyFont="1" applyBorder="1"/>
    <xf numFmtId="9" fontId="0" fillId="0" borderId="179" xfId="2" applyNumberFormat="1" applyFont="1" applyBorder="1"/>
    <xf numFmtId="3" fontId="24" fillId="0" borderId="269" xfId="0" applyNumberFormat="1" applyFont="1" applyBorder="1"/>
    <xf numFmtId="0" fontId="17" fillId="0" borderId="142" xfId="3" applyFont="1" applyFill="1" applyBorder="1" applyAlignment="1" applyProtection="1">
      <alignment horizontal="center" wrapText="1"/>
    </xf>
    <xf numFmtId="0" fontId="0" fillId="0" borderId="93" xfId="3" applyFont="1" applyFill="1" applyBorder="1" applyAlignment="1" applyProtection="1">
      <alignment horizontal="center"/>
    </xf>
    <xf numFmtId="0" fontId="0" fillId="0" borderId="98" xfId="3" applyFont="1" applyFill="1" applyBorder="1" applyAlignment="1" applyProtection="1">
      <alignment wrapText="1"/>
    </xf>
    <xf numFmtId="0" fontId="0" fillId="0" borderId="100" xfId="3" applyFont="1" applyFill="1" applyBorder="1" applyAlignment="1" applyProtection="1">
      <alignment wrapText="1"/>
    </xf>
    <xf numFmtId="1" fontId="15" fillId="0" borderId="0" xfId="3" applyNumberFormat="1" applyFont="1" applyFill="1" applyAlignment="1" applyProtection="1"/>
    <xf numFmtId="0" fontId="15" fillId="0" borderId="146" xfId="3" applyFont="1" applyFill="1" applyBorder="1" applyAlignment="1" applyProtection="1"/>
    <xf numFmtId="1" fontId="15" fillId="0" borderId="281" xfId="3" applyNumberFormat="1" applyFont="1" applyFill="1" applyBorder="1" applyAlignment="1" applyProtection="1"/>
    <xf numFmtId="1" fontId="15" fillId="0" borderId="280" xfId="3" applyNumberFormat="1" applyFont="1" applyFill="1" applyBorder="1" applyAlignment="1" applyProtection="1"/>
    <xf numFmtId="3" fontId="24" fillId="0" borderId="91" xfId="3" applyNumberFormat="1" applyFont="1" applyFill="1" applyBorder="1" applyAlignment="1" applyProtection="1">
      <alignment wrapText="1"/>
    </xf>
    <xf numFmtId="0" fontId="0" fillId="0" borderId="256" xfId="0" applyFont="1" applyFill="1" applyBorder="1" applyAlignment="1">
      <alignment wrapText="1"/>
    </xf>
    <xf numFmtId="1" fontId="0" fillId="0" borderId="64" xfId="0" applyNumberFormat="1" applyFont="1" applyBorder="1"/>
    <xf numFmtId="1" fontId="0" fillId="4" borderId="354" xfId="0" applyNumberFormat="1" applyFont="1" applyFill="1" applyBorder="1"/>
    <xf numFmtId="1" fontId="0" fillId="4" borderId="64" xfId="0" applyNumberFormat="1" applyFont="1" applyFill="1" applyBorder="1"/>
    <xf numFmtId="1" fontId="24" fillId="0" borderId="146" xfId="3" applyNumberFormat="1" applyFont="1" applyFill="1" applyBorder="1" applyAlignment="1" applyProtection="1">
      <alignment vertical="center"/>
    </xf>
    <xf numFmtId="1" fontId="0" fillId="4" borderId="209" xfId="0" applyNumberFormat="1" applyFont="1" applyFill="1" applyBorder="1"/>
    <xf numFmtId="1" fontId="23" fillId="0" borderId="57" xfId="202" applyNumberFormat="1" applyFont="1" applyBorder="1" applyAlignment="1">
      <alignment horizontal="right"/>
    </xf>
    <xf numFmtId="1" fontId="23" fillId="0" borderId="20" xfId="202" applyNumberFormat="1" applyFont="1" applyBorder="1" applyAlignment="1">
      <alignment horizontal="right"/>
    </xf>
    <xf numFmtId="1" fontId="23" fillId="0" borderId="269" xfId="202" applyNumberFormat="1" applyFont="1" applyBorder="1" applyAlignment="1">
      <alignment horizontal="right"/>
    </xf>
    <xf numFmtId="1" fontId="23" fillId="0" borderId="118" xfId="202" applyNumberFormat="1" applyFont="1" applyBorder="1" applyAlignment="1">
      <alignment horizontal="right"/>
    </xf>
    <xf numFmtId="1" fontId="23" fillId="0" borderId="127" xfId="202" applyNumberFormat="1" applyFont="1" applyBorder="1" applyAlignment="1">
      <alignment horizontal="right"/>
    </xf>
    <xf numFmtId="1" fontId="23" fillId="0" borderId="121" xfId="202" applyNumberFormat="1" applyFont="1" applyBorder="1" applyAlignment="1">
      <alignment horizontal="right"/>
    </xf>
    <xf numFmtId="3" fontId="24" fillId="0" borderId="128" xfId="7" applyNumberFormat="1" applyFont="1" applyFill="1" applyBorder="1"/>
    <xf numFmtId="3" fontId="24" fillId="0" borderId="210" xfId="7" applyNumberFormat="1" applyFont="1" applyFill="1" applyBorder="1"/>
    <xf numFmtId="3" fontId="24" fillId="0" borderId="213" xfId="7" applyNumberFormat="1" applyFont="1" applyFill="1" applyBorder="1"/>
    <xf numFmtId="173" fontId="20" fillId="0" borderId="0" xfId="2" applyFont="1"/>
    <xf numFmtId="3" fontId="78" fillId="0" borderId="182" xfId="212" applyNumberFormat="1" applyFont="1" applyFill="1" applyBorder="1"/>
    <xf numFmtId="3" fontId="78" fillId="0" borderId="130" xfId="212" applyNumberFormat="1" applyFont="1" applyFill="1" applyBorder="1"/>
    <xf numFmtId="3" fontId="78" fillId="0" borderId="137" xfId="212" applyNumberFormat="1" applyFont="1" applyFill="1" applyBorder="1"/>
    <xf numFmtId="3" fontId="78" fillId="0" borderId="314" xfId="212" applyNumberFormat="1" applyFont="1" applyFill="1" applyBorder="1"/>
    <xf numFmtId="3" fontId="78" fillId="0" borderId="355" xfId="212" applyNumberFormat="1" applyFont="1" applyFill="1" applyBorder="1"/>
    <xf numFmtId="0" fontId="61" fillId="0" borderId="75" xfId="212" applyFont="1" applyBorder="1" applyAlignment="1">
      <alignment horizontal="center" wrapText="1"/>
    </xf>
    <xf numFmtId="0" fontId="61" fillId="0" borderId="194" xfId="212" applyFont="1" applyBorder="1" applyAlignment="1">
      <alignment horizontal="center" wrapText="1"/>
    </xf>
    <xf numFmtId="0" fontId="65" fillId="0" borderId="194" xfId="212" applyFont="1" applyBorder="1" applyAlignment="1">
      <alignment horizontal="center" wrapText="1"/>
    </xf>
    <xf numFmtId="0" fontId="65" fillId="0" borderId="142" xfId="212" applyFont="1" applyBorder="1" applyAlignment="1">
      <alignment horizontal="center" wrapText="1"/>
    </xf>
    <xf numFmtId="0" fontId="64" fillId="0" borderId="172" xfId="214" applyFont="1" applyFill="1" applyBorder="1" applyAlignment="1" applyProtection="1"/>
    <xf numFmtId="181" fontId="51" fillId="0" borderId="187" xfId="0" applyNumberFormat="1" applyFont="1" applyFill="1" applyBorder="1" applyAlignment="1">
      <alignment horizontal="right"/>
    </xf>
    <xf numFmtId="173" fontId="0" fillId="0" borderId="0" xfId="213" applyFont="1"/>
    <xf numFmtId="3" fontId="80" fillId="0" borderId="0" xfId="13" applyNumberFormat="1" applyFont="1" applyFill="1" applyBorder="1" applyAlignment="1" applyProtection="1">
      <alignment vertical="center" wrapText="1"/>
    </xf>
    <xf numFmtId="3" fontId="0" fillId="0" borderId="0" xfId="0" applyNumberFormat="1"/>
    <xf numFmtId="0" fontId="64" fillId="0" borderId="56" xfId="214" applyFont="1" applyFill="1" applyBorder="1" applyAlignment="1" applyProtection="1"/>
    <xf numFmtId="0" fontId="65" fillId="0" borderId="4" xfId="214" applyFont="1" applyFill="1" applyBorder="1" applyAlignment="1" applyProtection="1"/>
    <xf numFmtId="0" fontId="15" fillId="0" borderId="130" xfId="212" applyFont="1" applyBorder="1"/>
    <xf numFmtId="0" fontId="15" fillId="0" borderId="89" xfId="212" applyFont="1" applyBorder="1"/>
    <xf numFmtId="3" fontId="86" fillId="0" borderId="158" xfId="216" applyNumberFormat="1" applyFont="1" applyFill="1" applyBorder="1" applyAlignment="1">
      <alignment vertical="center"/>
    </xf>
    <xf numFmtId="3" fontId="86" fillId="0" borderId="126" xfId="216" applyNumberFormat="1" applyFont="1" applyFill="1" applyBorder="1" applyAlignment="1">
      <alignment vertical="center"/>
    </xf>
    <xf numFmtId="3" fontId="86" fillId="0" borderId="159" xfId="216" applyNumberFormat="1" applyFont="1" applyFill="1" applyBorder="1" applyAlignment="1">
      <alignment vertical="center"/>
    </xf>
    <xf numFmtId="3" fontId="86" fillId="0" borderId="118" xfId="216" applyNumberFormat="1" applyFont="1" applyFill="1" applyBorder="1" applyAlignment="1">
      <alignment vertical="center"/>
    </xf>
    <xf numFmtId="3" fontId="86" fillId="0" borderId="127" xfId="216" applyNumberFormat="1" applyFont="1" applyFill="1" applyBorder="1" applyAlignment="1">
      <alignment vertical="center"/>
    </xf>
    <xf numFmtId="3" fontId="86" fillId="0" borderId="121" xfId="216" applyNumberFormat="1" applyFont="1" applyFill="1" applyBorder="1" applyAlignment="1">
      <alignment vertical="center"/>
    </xf>
    <xf numFmtId="181" fontId="51" fillId="0" borderId="341" xfId="0" applyNumberFormat="1" applyFont="1" applyFill="1" applyBorder="1" applyAlignment="1">
      <alignment horizontal="right"/>
    </xf>
    <xf numFmtId="181" fontId="51" fillId="0" borderId="342" xfId="0" applyNumberFormat="1" applyFont="1" applyFill="1" applyBorder="1" applyAlignment="1">
      <alignment horizontal="right"/>
    </xf>
    <xf numFmtId="0" fontId="17" fillId="0" borderId="256" xfId="0" applyFont="1" applyFill="1" applyBorder="1" applyAlignment="1">
      <alignment wrapText="1"/>
    </xf>
    <xf numFmtId="0" fontId="17" fillId="0" borderId="256" xfId="0" applyFont="1" applyBorder="1"/>
    <xf numFmtId="0" fontId="17" fillId="0" borderId="270" xfId="0" applyFont="1" applyBorder="1"/>
    <xf numFmtId="0" fontId="60" fillId="0" borderId="95" xfId="0" applyFont="1" applyFill="1" applyBorder="1" applyAlignment="1">
      <alignment horizontal="center"/>
    </xf>
    <xf numFmtId="0" fontId="60" fillId="0" borderId="11" xfId="0" applyFont="1" applyFill="1" applyBorder="1" applyAlignment="1"/>
    <xf numFmtId="1" fontId="60" fillId="0" borderId="222" xfId="0" applyNumberFormat="1" applyFont="1" applyBorder="1" applyAlignment="1"/>
    <xf numFmtId="1" fontId="60" fillId="0" borderId="89" xfId="0" applyNumberFormat="1" applyFont="1" applyBorder="1" applyAlignment="1"/>
    <xf numFmtId="1" fontId="60" fillId="0" borderId="220" xfId="0" applyNumberFormat="1" applyFont="1" applyBorder="1" applyAlignment="1"/>
    <xf numFmtId="173" fontId="60" fillId="0" borderId="209" xfId="2" applyFont="1" applyBorder="1" applyAlignment="1"/>
    <xf numFmtId="1" fontId="60" fillId="0" borderId="117" xfId="0" applyNumberFormat="1" applyFont="1" applyBorder="1" applyAlignment="1"/>
    <xf numFmtId="0" fontId="60" fillId="0" borderId="115" xfId="0" applyFont="1" applyFill="1" applyBorder="1" applyAlignment="1">
      <alignment horizontal="center"/>
    </xf>
    <xf numFmtId="0" fontId="58" fillId="0" borderId="116" xfId="0" applyFont="1" applyFill="1" applyBorder="1" applyAlignment="1"/>
    <xf numFmtId="1" fontId="58" fillId="0" borderId="257" xfId="0" applyNumberFormat="1" applyFont="1" applyBorder="1" applyAlignment="1"/>
    <xf numFmtId="1" fontId="58" fillId="0" borderId="256" xfId="0" applyNumberFormat="1" applyFont="1" applyBorder="1" applyAlignment="1"/>
    <xf numFmtId="1" fontId="58" fillId="0" borderId="270" xfId="0" applyNumberFormat="1" applyFont="1" applyBorder="1" applyAlignment="1"/>
    <xf numFmtId="173" fontId="58" fillId="0" borderId="64" xfId="2" applyFont="1" applyBorder="1" applyAlignment="1"/>
    <xf numFmtId="1" fontId="58" fillId="0" borderId="259" xfId="0" applyNumberFormat="1" applyFont="1" applyBorder="1" applyAlignment="1"/>
    <xf numFmtId="0" fontId="24" fillId="0" borderId="259" xfId="3" applyFont="1" applyFill="1" applyBorder="1" applyAlignment="1" applyProtection="1">
      <alignment vertical="center" wrapText="1"/>
    </xf>
    <xf numFmtId="0" fontId="17" fillId="0" borderId="257" xfId="0" applyFont="1" applyBorder="1"/>
    <xf numFmtId="0" fontId="17" fillId="0" borderId="259" xfId="0" applyFont="1" applyBorder="1"/>
    <xf numFmtId="0" fontId="17" fillId="0" borderId="64" xfId="0" applyFont="1" applyBorder="1"/>
    <xf numFmtId="0" fontId="17" fillId="0" borderId="354" xfId="0" applyFont="1" applyBorder="1"/>
    <xf numFmtId="0" fontId="17" fillId="0" borderId="251" xfId="0" applyFont="1" applyBorder="1"/>
    <xf numFmtId="0" fontId="0" fillId="0" borderId="257" xfId="0" applyFont="1" applyFill="1" applyBorder="1" applyAlignment="1">
      <alignment horizontal="center"/>
    </xf>
    <xf numFmtId="0" fontId="17" fillId="0" borderId="257" xfId="0" applyFont="1" applyFill="1" applyBorder="1"/>
    <xf numFmtId="0" fontId="17" fillId="0" borderId="256" xfId="0" applyFont="1" applyFill="1" applyBorder="1"/>
    <xf numFmtId="0" fontId="17" fillId="0" borderId="270" xfId="0" applyFont="1" applyFill="1" applyBorder="1"/>
    <xf numFmtId="0" fontId="17" fillId="0" borderId="259" xfId="0" applyFont="1" applyFill="1" applyBorder="1" applyAlignment="1"/>
    <xf numFmtId="0" fontId="17" fillId="0" borderId="250" xfId="0" applyFont="1" applyFill="1" applyBorder="1"/>
    <xf numFmtId="0" fontId="17" fillId="0" borderId="251" xfId="0" applyFont="1" applyFill="1" applyBorder="1"/>
    <xf numFmtId="0" fontId="17" fillId="0" borderId="64" xfId="0" applyFont="1" applyFill="1" applyBorder="1"/>
    <xf numFmtId="0" fontId="17" fillId="0" borderId="259" xfId="0" applyFont="1" applyFill="1" applyBorder="1"/>
    <xf numFmtId="0" fontId="17" fillId="0" borderId="354" xfId="0" applyFont="1" applyFill="1" applyBorder="1"/>
    <xf numFmtId="171" fontId="15" fillId="0" borderId="222" xfId="1" applyNumberFormat="1" applyFont="1" applyFill="1" applyBorder="1"/>
    <xf numFmtId="171" fontId="15" fillId="0" borderId="89" xfId="1" applyNumberFormat="1" applyFont="1" applyFill="1" applyBorder="1"/>
    <xf numFmtId="171" fontId="15" fillId="0" borderId="220" xfId="1" applyNumberFormat="1" applyFont="1" applyFill="1" applyBorder="1"/>
    <xf numFmtId="171" fontId="24" fillId="0" borderId="13" xfId="1" applyNumberFormat="1" applyFont="1" applyBorder="1"/>
    <xf numFmtId="9" fontId="0" fillId="0" borderId="209" xfId="2" applyNumberFormat="1" applyFont="1" applyBorder="1"/>
    <xf numFmtId="0" fontId="0" fillId="0" borderId="115" xfId="0" applyFont="1" applyFill="1" applyBorder="1" applyAlignment="1">
      <alignment horizontal="center"/>
    </xf>
    <xf numFmtId="0" fontId="17" fillId="0" borderId="116" xfId="0" applyFont="1" applyFill="1" applyBorder="1" applyAlignment="1">
      <alignment wrapText="1"/>
    </xf>
    <xf numFmtId="171" fontId="17" fillId="0" borderId="257" xfId="1" applyNumberFormat="1" applyFont="1" applyFill="1" applyBorder="1"/>
    <xf numFmtId="171" fontId="17" fillId="0" borderId="256" xfId="1" applyNumberFormat="1" applyFont="1" applyFill="1" applyBorder="1"/>
    <xf numFmtId="171" fontId="17" fillId="0" borderId="270" xfId="1" applyNumberFormat="1" applyFont="1" applyFill="1" applyBorder="1"/>
    <xf numFmtId="171" fontId="24" fillId="0" borderId="244" xfId="1" applyNumberFormat="1" applyFont="1" applyBorder="1"/>
    <xf numFmtId="9" fontId="17" fillId="0" borderId="64" xfId="2" applyNumberFormat="1" applyFont="1" applyBorder="1"/>
    <xf numFmtId="3" fontId="24" fillId="0" borderId="13" xfId="0" applyNumberFormat="1" applyFont="1" applyBorder="1"/>
    <xf numFmtId="3" fontId="24" fillId="0" borderId="244" xfId="0" applyNumberFormat="1" applyFont="1" applyBorder="1"/>
    <xf numFmtId="0" fontId="20" fillId="0" borderId="0" xfId="0" applyFont="1"/>
    <xf numFmtId="0" fontId="0" fillId="0" borderId="0" xfId="0"/>
    <xf numFmtId="0" fontId="17" fillId="0" borderId="142" xfId="212" applyFont="1" applyFill="1" applyBorder="1" applyAlignment="1">
      <alignment vertical="center"/>
    </xf>
    <xf numFmtId="3" fontId="57" fillId="0" borderId="245" xfId="216" applyNumberFormat="1" applyFont="1" applyFill="1" applyBorder="1"/>
    <xf numFmtId="3" fontId="57" fillId="0" borderId="280" xfId="216" applyNumberFormat="1" applyFont="1" applyFill="1" applyBorder="1"/>
    <xf numFmtId="0" fontId="0" fillId="0" borderId="0" xfId="0"/>
    <xf numFmtId="3" fontId="24" fillId="0" borderId="206" xfId="0" applyNumberFormat="1" applyFont="1" applyBorder="1"/>
    <xf numFmtId="3" fontId="24" fillId="0" borderId="196" xfId="0" applyNumberFormat="1" applyFont="1" applyBorder="1"/>
    <xf numFmtId="3" fontId="0" fillId="0" borderId="220" xfId="0" applyNumberFormat="1" applyFont="1" applyBorder="1"/>
    <xf numFmtId="3" fontId="23" fillId="0" borderId="62" xfId="0" applyNumberFormat="1" applyFont="1" applyBorder="1"/>
    <xf numFmtId="3" fontId="23" fillId="0" borderId="65" xfId="0" applyNumberFormat="1" applyFont="1" applyBorder="1"/>
    <xf numFmtId="3" fontId="23" fillId="0" borderId="66" xfId="0" applyNumberFormat="1" applyFont="1" applyBorder="1"/>
    <xf numFmtId="3" fontId="23" fillId="0" borderId="67" xfId="0" applyNumberFormat="1" applyFont="1" applyBorder="1"/>
    <xf numFmtId="3" fontId="23" fillId="0" borderId="68" xfId="0" applyNumberFormat="1" applyFont="1" applyBorder="1"/>
    <xf numFmtId="3" fontId="23" fillId="0" borderId="69" xfId="0" applyNumberFormat="1" applyFont="1" applyBorder="1"/>
    <xf numFmtId="3" fontId="23" fillId="0" borderId="70" xfId="0" applyNumberFormat="1" applyFont="1" applyBorder="1"/>
    <xf numFmtId="3" fontId="23" fillId="0" borderId="71" xfId="0" applyNumberFormat="1" applyFont="1" applyBorder="1"/>
    <xf numFmtId="3" fontId="23" fillId="0" borderId="72" xfId="0" applyNumberFormat="1" applyFont="1" applyBorder="1"/>
    <xf numFmtId="3" fontId="23" fillId="0" borderId="118" xfId="0" applyNumberFormat="1" applyFont="1" applyBorder="1"/>
    <xf numFmtId="3" fontId="23" fillId="0" borderId="127" xfId="0" applyNumberFormat="1" applyFont="1" applyBorder="1"/>
    <xf numFmtId="3" fontId="23" fillId="0" borderId="121" xfId="0" applyNumberFormat="1" applyFont="1" applyBorder="1"/>
    <xf numFmtId="0" fontId="0" fillId="0" borderId="87" xfId="0" applyFont="1" applyFill="1" applyBorder="1" applyAlignment="1">
      <alignment wrapText="1"/>
    </xf>
    <xf numFmtId="0" fontId="0" fillId="0" borderId="87" xfId="0" applyFont="1" applyBorder="1"/>
    <xf numFmtId="0" fontId="60" fillId="0" borderId="194" xfId="0" applyFont="1" applyFill="1" applyBorder="1" applyAlignment="1">
      <alignment horizontal="center"/>
    </xf>
    <xf numFmtId="0" fontId="60" fillId="0" borderId="61" xfId="0" applyFont="1" applyFill="1" applyBorder="1" applyAlignment="1"/>
    <xf numFmtId="1" fontId="60" fillId="0" borderId="91" xfId="0" applyNumberFormat="1" applyFont="1" applyBorder="1" applyAlignment="1"/>
    <xf numFmtId="1" fontId="60" fillId="0" borderId="87" xfId="0" applyNumberFormat="1" applyFont="1" applyBorder="1" applyAlignment="1"/>
    <xf numFmtId="1" fontId="60" fillId="0" borderId="92" xfId="0" applyNumberFormat="1" applyFont="1" applyBorder="1" applyAlignment="1"/>
    <xf numFmtId="173" fontId="60" fillId="0" borderId="119" xfId="2" applyFont="1" applyBorder="1" applyAlignment="1"/>
    <xf numFmtId="1" fontId="60" fillId="0" borderId="88" xfId="0" applyNumberFormat="1" applyFont="1" applyBorder="1" applyAlignment="1"/>
    <xf numFmtId="0" fontId="37" fillId="0" borderId="101" xfId="0" applyFont="1" applyBorder="1" applyAlignment="1" applyProtection="1">
      <alignment horizontal="right"/>
    </xf>
    <xf numFmtId="0" fontId="37" fillId="0" borderId="118" xfId="0" applyFont="1" applyBorder="1" applyAlignment="1" applyProtection="1">
      <alignment horizontal="right"/>
    </xf>
    <xf numFmtId="0" fontId="37" fillId="0" borderId="127" xfId="0" applyFont="1" applyBorder="1" applyAlignment="1" applyProtection="1">
      <alignment horizontal="right"/>
    </xf>
    <xf numFmtId="0" fontId="37" fillId="0" borderId="121" xfId="0" applyFont="1" applyBorder="1" applyAlignment="1" applyProtection="1">
      <alignment horizontal="right"/>
    </xf>
    <xf numFmtId="0" fontId="0" fillId="0" borderId="91" xfId="0" applyFont="1" applyFill="1" applyBorder="1" applyAlignment="1">
      <alignment horizontal="center"/>
    </xf>
    <xf numFmtId="0" fontId="0" fillId="0" borderId="91" xfId="0" applyFont="1" applyFill="1" applyBorder="1"/>
    <xf numFmtId="0" fontId="0" fillId="0" borderId="87" xfId="0" applyFont="1" applyFill="1" applyBorder="1"/>
    <xf numFmtId="0" fontId="0" fillId="0" borderId="92" xfId="0" applyFont="1" applyFill="1" applyBorder="1"/>
    <xf numFmtId="0" fontId="17" fillId="0" borderId="198" xfId="0" applyFont="1" applyFill="1" applyBorder="1"/>
    <xf numFmtId="0" fontId="17" fillId="0" borderId="199" xfId="0" applyFont="1" applyFill="1" applyBorder="1"/>
    <xf numFmtId="0" fontId="0" fillId="0" borderId="65" xfId="0" applyFont="1" applyFill="1" applyBorder="1"/>
    <xf numFmtId="0" fontId="0" fillId="0" borderId="67" xfId="0" applyFont="1" applyFill="1" applyBorder="1"/>
    <xf numFmtId="0" fontId="0" fillId="0" borderId="194" xfId="0" applyFont="1" applyFill="1" applyBorder="1" applyAlignment="1">
      <alignment horizontal="center"/>
    </xf>
    <xf numFmtId="0" fontId="0" fillId="0" borderId="61" xfId="0" applyFont="1" applyFill="1" applyBorder="1" applyAlignment="1">
      <alignment wrapText="1"/>
    </xf>
    <xf numFmtId="9" fontId="15" fillId="0" borderId="119" xfId="2" applyNumberFormat="1" applyFont="1" applyBorder="1"/>
    <xf numFmtId="0" fontId="67" fillId="0" borderId="194" xfId="13" applyFont="1" applyFill="1" applyBorder="1" applyAlignment="1" applyProtection="1">
      <alignment horizontal="center" vertical="center"/>
    </xf>
    <xf numFmtId="0" fontId="67" fillId="0" borderId="61" xfId="13" applyFont="1" applyFill="1" applyBorder="1" applyAlignment="1" applyProtection="1">
      <alignment vertical="center" wrapText="1"/>
    </xf>
    <xf numFmtId="3" fontId="79" fillId="0" borderId="2" xfId="13" applyNumberFormat="1" applyFont="1" applyFill="1" applyBorder="1" applyAlignment="1" applyProtection="1">
      <alignment vertical="center" wrapText="1"/>
    </xf>
    <xf numFmtId="3" fontId="79" fillId="0" borderId="0" xfId="13" applyNumberFormat="1" applyFont="1" applyFill="1" applyBorder="1" applyAlignment="1" applyProtection="1">
      <alignment vertical="center" wrapText="1"/>
    </xf>
    <xf numFmtId="3" fontId="79" fillId="0" borderId="61" xfId="13" applyNumberFormat="1" applyFont="1" applyFill="1" applyBorder="1" applyAlignment="1" applyProtection="1">
      <alignment vertical="center" wrapText="1"/>
    </xf>
    <xf numFmtId="3" fontId="80" fillId="0" borderId="134" xfId="13" applyNumberFormat="1" applyFont="1" applyFill="1" applyBorder="1" applyAlignment="1" applyProtection="1">
      <alignment vertical="center" wrapText="1"/>
    </xf>
    <xf numFmtId="3" fontId="80" fillId="0" borderId="119" xfId="13" applyNumberFormat="1" applyFont="1" applyFill="1" applyBorder="1" applyAlignment="1" applyProtection="1">
      <alignment vertical="center" wrapText="1"/>
    </xf>
    <xf numFmtId="0" fontId="67" fillId="0" borderId="93" xfId="13" applyFont="1" applyFill="1" applyBorder="1" applyAlignment="1" applyProtection="1">
      <alignment horizontal="center" vertical="center"/>
    </xf>
    <xf numFmtId="0" fontId="67" fillId="0" borderId="98" xfId="13" applyFont="1" applyFill="1" applyBorder="1" applyAlignment="1" applyProtection="1">
      <alignment vertical="center" wrapText="1"/>
    </xf>
    <xf numFmtId="3" fontId="79" fillId="0" borderId="356" xfId="13" applyNumberFormat="1" applyFont="1" applyFill="1" applyBorder="1" applyAlignment="1" applyProtection="1">
      <alignment vertical="center" wrapText="1"/>
    </xf>
    <xf numFmtId="3" fontId="79" fillId="0" borderId="192" xfId="13" applyNumberFormat="1" applyFont="1" applyFill="1" applyBorder="1" applyAlignment="1" applyProtection="1">
      <alignment vertical="center" wrapText="1"/>
    </xf>
    <xf numFmtId="3" fontId="79" fillId="0" borderId="98" xfId="13" applyNumberFormat="1" applyFont="1" applyFill="1" applyBorder="1" applyAlignment="1" applyProtection="1">
      <alignment vertical="center" wrapText="1"/>
    </xf>
    <xf numFmtId="3" fontId="80" fillId="0" borderId="349" xfId="13" applyNumberFormat="1" applyFont="1" applyFill="1" applyBorder="1" applyAlignment="1" applyProtection="1">
      <alignment vertical="center" wrapText="1"/>
    </xf>
    <xf numFmtId="3" fontId="80" fillId="0" borderId="252" xfId="13" applyNumberFormat="1" applyFont="1" applyFill="1" applyBorder="1" applyAlignment="1" applyProtection="1">
      <alignment vertical="center" wrapText="1"/>
    </xf>
    <xf numFmtId="3" fontId="23" fillId="0" borderId="0" xfId="0" applyNumberFormat="1" applyFont="1" applyBorder="1"/>
    <xf numFmtId="1" fontId="24" fillId="0" borderId="279" xfId="7" applyNumberFormat="1" applyFont="1" applyBorder="1" applyAlignment="1">
      <alignment horizontal="right"/>
    </xf>
    <xf numFmtId="0" fontId="37" fillId="0" borderId="0" xfId="0" applyFont="1" applyFill="1" applyBorder="1" applyAlignment="1"/>
    <xf numFmtId="1" fontId="17" fillId="0" borderId="92" xfId="3" applyNumberFormat="1" applyFont="1" applyFill="1" applyBorder="1" applyAlignment="1" applyProtection="1"/>
    <xf numFmtId="1" fontId="35" fillId="0" borderId="118" xfId="0" applyNumberFormat="1" applyFont="1" applyBorder="1" applyAlignment="1" applyProtection="1">
      <alignment horizontal="right"/>
    </xf>
    <xf numFmtId="1" fontId="35" fillId="0" borderId="127" xfId="0" applyNumberFormat="1" applyFont="1" applyBorder="1" applyAlignment="1" applyProtection="1">
      <alignment horizontal="right"/>
    </xf>
    <xf numFmtId="1" fontId="35" fillId="0" borderId="121" xfId="0" applyNumberFormat="1" applyFont="1" applyBorder="1" applyAlignment="1" applyProtection="1">
      <alignment horizontal="right"/>
    </xf>
    <xf numFmtId="0" fontId="17" fillId="0" borderId="245" xfId="3" applyFont="1" applyFill="1" applyBorder="1" applyAlignment="1" applyProtection="1">
      <alignment horizontal="center"/>
    </xf>
    <xf numFmtId="0" fontId="17" fillId="0" borderId="146" xfId="3" applyFont="1" applyFill="1" applyBorder="1" applyAlignment="1" applyProtection="1"/>
    <xf numFmtId="1" fontId="17" fillId="0" borderId="281" xfId="3" applyNumberFormat="1" applyFont="1" applyFill="1" applyBorder="1" applyAlignment="1" applyProtection="1"/>
    <xf numFmtId="1" fontId="17" fillId="0" borderId="280" xfId="3" applyNumberFormat="1" applyFont="1" applyFill="1" applyBorder="1" applyAlignment="1" applyProtection="1"/>
    <xf numFmtId="0" fontId="17" fillId="0" borderId="66" xfId="3" applyFont="1" applyFill="1" applyBorder="1" applyAlignment="1" applyProtection="1"/>
    <xf numFmtId="1" fontId="24" fillId="0" borderId="66" xfId="3" applyNumberFormat="1" applyFont="1" applyFill="1" applyBorder="1" applyAlignment="1" applyProtection="1"/>
    <xf numFmtId="1" fontId="24" fillId="0" borderId="67" xfId="3" applyNumberFormat="1" applyFont="1" applyFill="1" applyBorder="1" applyAlignment="1" applyProtection="1"/>
    <xf numFmtId="1" fontId="24" fillId="0" borderId="245" xfId="3" applyNumberFormat="1" applyFont="1" applyFill="1" applyBorder="1" applyAlignment="1" applyProtection="1">
      <alignment vertical="center"/>
    </xf>
    <xf numFmtId="1" fontId="24" fillId="0" borderId="279" xfId="3" applyNumberFormat="1" applyFont="1" applyFill="1" applyBorder="1" applyAlignment="1" applyProtection="1">
      <alignment vertical="center"/>
    </xf>
    <xf numFmtId="1" fontId="24" fillId="0" borderId="280" xfId="3" applyNumberFormat="1" applyFont="1" applyFill="1" applyBorder="1" applyAlignment="1" applyProtection="1">
      <alignment vertical="center"/>
    </xf>
    <xf numFmtId="0" fontId="17" fillId="0" borderId="258" xfId="3" applyFont="1" applyFill="1" applyBorder="1" applyAlignment="1" applyProtection="1">
      <alignment wrapText="1"/>
    </xf>
    <xf numFmtId="1" fontId="17" fillId="0" borderId="91" xfId="3" applyNumberFormat="1" applyFont="1" applyFill="1" applyBorder="1" applyAlignment="1" applyProtection="1"/>
    <xf numFmtId="1" fontId="17" fillId="0" borderId="87" xfId="3" applyNumberFormat="1" applyFont="1" applyFill="1" applyBorder="1" applyAlignment="1" applyProtection="1"/>
    <xf numFmtId="1" fontId="17" fillId="0" borderId="146" xfId="3" applyNumberFormat="1" applyFont="1" applyFill="1" applyBorder="1" applyAlignment="1" applyProtection="1"/>
    <xf numFmtId="1" fontId="0" fillId="0" borderId="65" xfId="3" applyNumberFormat="1" applyFont="1" applyFill="1" applyBorder="1" applyAlignment="1" applyProtection="1"/>
    <xf numFmtId="1" fontId="0" fillId="0" borderId="66" xfId="3" applyNumberFormat="1" applyFont="1" applyFill="1" applyBorder="1" applyAlignment="1" applyProtection="1"/>
    <xf numFmtId="1" fontId="0" fillId="0" borderId="68" xfId="3" applyNumberFormat="1" applyFont="1" applyFill="1" applyBorder="1" applyAlignment="1" applyProtection="1"/>
    <xf numFmtId="1" fontId="0" fillId="0" borderId="69" xfId="3" applyNumberFormat="1" applyFont="1" applyFill="1" applyBorder="1" applyAlignment="1" applyProtection="1"/>
    <xf numFmtId="3" fontId="24" fillId="0" borderId="279" xfId="3" applyNumberFormat="1" applyFont="1" applyFill="1" applyBorder="1" applyAlignment="1" applyProtection="1">
      <alignment wrapText="1"/>
    </xf>
    <xf numFmtId="3" fontId="24" fillId="0" borderId="258" xfId="3" applyNumberFormat="1" applyFont="1" applyFill="1" applyBorder="1" applyAlignment="1" applyProtection="1">
      <alignment wrapText="1"/>
    </xf>
    <xf numFmtId="0" fontId="17" fillId="0" borderId="258" xfId="0" applyFont="1" applyFill="1" applyBorder="1" applyAlignment="1">
      <alignment wrapText="1"/>
    </xf>
    <xf numFmtId="1" fontId="17" fillId="0" borderId="91" xfId="0" applyNumberFormat="1" applyFont="1" applyBorder="1"/>
    <xf numFmtId="1" fontId="17" fillId="0" borderId="92" xfId="0" applyNumberFormat="1" applyFont="1" applyBorder="1"/>
    <xf numFmtId="1" fontId="17" fillId="0" borderId="222" xfId="0" applyNumberFormat="1" applyFont="1" applyFill="1" applyBorder="1"/>
    <xf numFmtId="1" fontId="17" fillId="0" borderId="89" xfId="0" applyNumberFormat="1" applyFont="1" applyFill="1" applyBorder="1"/>
    <xf numFmtId="1" fontId="17" fillId="0" borderId="220" xfId="0" applyNumberFormat="1" applyFont="1" applyFill="1" applyBorder="1"/>
    <xf numFmtId="0" fontId="20" fillId="4" borderId="147" xfId="0" applyFont="1" applyFill="1" applyBorder="1" applyAlignment="1" applyProtection="1">
      <alignment horizontal="right"/>
    </xf>
    <xf numFmtId="1" fontId="17" fillId="0" borderId="91" xfId="0" applyNumberFormat="1" applyFont="1" applyFill="1" applyBorder="1"/>
    <xf numFmtId="1" fontId="17" fillId="0" borderId="87" xfId="0" applyNumberFormat="1" applyFont="1" applyFill="1" applyBorder="1"/>
    <xf numFmtId="1" fontId="17" fillId="0" borderId="92" xfId="0" applyNumberFormat="1" applyFont="1" applyFill="1" applyBorder="1"/>
    <xf numFmtId="1" fontId="0" fillId="0" borderId="279" xfId="0" applyNumberFormat="1" applyFont="1" applyBorder="1" applyAlignment="1"/>
    <xf numFmtId="1" fontId="0" fillId="0" borderId="245" xfId="0" applyNumberFormat="1" applyFont="1" applyBorder="1" applyAlignment="1"/>
    <xf numFmtId="1" fontId="0" fillId="0" borderId="280" xfId="0" applyNumberFormat="1" applyFont="1" applyBorder="1" applyAlignment="1"/>
    <xf numFmtId="181" fontId="99" fillId="0" borderId="132" xfId="0" applyNumberFormat="1" applyFont="1" applyFill="1" applyBorder="1" applyAlignment="1">
      <alignment horizontal="right"/>
    </xf>
    <xf numFmtId="181" fontId="100" fillId="0" borderId="10" xfId="0" applyNumberFormat="1" applyFont="1" applyFill="1" applyBorder="1" applyAlignment="1">
      <alignment horizontal="right"/>
    </xf>
    <xf numFmtId="181" fontId="100" fillId="0" borderId="32" xfId="0" applyNumberFormat="1" applyFont="1" applyFill="1" applyBorder="1" applyAlignment="1">
      <alignment horizontal="right"/>
    </xf>
    <xf numFmtId="181" fontId="99" fillId="0" borderId="338" xfId="0" applyNumberFormat="1" applyFont="1" applyFill="1" applyBorder="1" applyAlignment="1">
      <alignment horizontal="right"/>
    </xf>
    <xf numFmtId="181" fontId="100" fillId="0" borderId="323" xfId="0" applyNumberFormat="1" applyFont="1" applyFill="1" applyBorder="1" applyAlignment="1">
      <alignment horizontal="right"/>
    </xf>
    <xf numFmtId="181" fontId="101" fillId="0" borderId="32" xfId="0" applyNumberFormat="1" applyFont="1" applyFill="1" applyBorder="1" applyAlignment="1">
      <alignment horizontal="right"/>
    </xf>
    <xf numFmtId="181" fontId="102" fillId="0" borderId="323" xfId="0" applyNumberFormat="1" applyFont="1" applyFill="1" applyBorder="1" applyAlignment="1">
      <alignment horizontal="right"/>
    </xf>
    <xf numFmtId="181" fontId="101" fillId="0" borderId="342" xfId="0" applyNumberFormat="1" applyFont="1" applyFill="1" applyBorder="1" applyAlignment="1">
      <alignment horizontal="right"/>
    </xf>
    <xf numFmtId="0" fontId="0" fillId="0" borderId="0" xfId="0"/>
    <xf numFmtId="173" fontId="23" fillId="0" borderId="0" xfId="2" applyFont="1"/>
    <xf numFmtId="0" fontId="17" fillId="0" borderId="132" xfId="0" applyFont="1" applyFill="1" applyBorder="1" applyAlignment="1">
      <alignment horizontal="center" wrapText="1"/>
    </xf>
    <xf numFmtId="0" fontId="17" fillId="0" borderId="143" xfId="0" applyFont="1" applyFill="1" applyBorder="1" applyAlignment="1">
      <alignment horizontal="center" wrapText="1"/>
    </xf>
    <xf numFmtId="171" fontId="94" fillId="0" borderId="97" xfId="1" applyNumberFormat="1" applyFont="1" applyFill="1" applyBorder="1"/>
    <xf numFmtId="3" fontId="103" fillId="0" borderId="67" xfId="0" applyNumberFormat="1" applyFont="1" applyBorder="1" applyAlignment="1" applyProtection="1">
      <alignment horizontal="right"/>
    </xf>
    <xf numFmtId="3" fontId="103" fillId="0" borderId="69" xfId="0" applyNumberFormat="1" applyFont="1" applyBorder="1" applyAlignment="1" applyProtection="1">
      <alignment horizontal="right"/>
    </xf>
    <xf numFmtId="3" fontId="103" fillId="0" borderId="72" xfId="0" applyNumberFormat="1" applyFont="1" applyBorder="1" applyAlignment="1" applyProtection="1">
      <alignment horizontal="right"/>
    </xf>
    <xf numFmtId="3" fontId="103" fillId="0" borderId="158" xfId="0" applyNumberFormat="1" applyFont="1" applyBorder="1" applyAlignment="1" applyProtection="1">
      <alignment horizontal="right"/>
    </xf>
    <xf numFmtId="3" fontId="103" fillId="0" borderId="126" xfId="0" applyNumberFormat="1" applyFont="1" applyBorder="1" applyAlignment="1" applyProtection="1">
      <alignment horizontal="right"/>
    </xf>
    <xf numFmtId="3" fontId="103" fillId="0" borderId="159" xfId="0" applyNumberFormat="1" applyFont="1" applyBorder="1" applyAlignment="1" applyProtection="1">
      <alignment horizontal="right"/>
    </xf>
    <xf numFmtId="0" fontId="103" fillId="0" borderId="118" xfId="0" applyFont="1" applyBorder="1" applyAlignment="1" applyProtection="1">
      <alignment horizontal="right"/>
    </xf>
    <xf numFmtId="0" fontId="103" fillId="0" borderId="127" xfId="0" applyFont="1" applyBorder="1" applyAlignment="1" applyProtection="1">
      <alignment horizontal="right"/>
    </xf>
    <xf numFmtId="0" fontId="103" fillId="0" borderId="121" xfId="0" applyFont="1" applyBorder="1" applyAlignment="1" applyProtection="1">
      <alignment horizontal="right"/>
    </xf>
    <xf numFmtId="3" fontId="103" fillId="12" borderId="69" xfId="0" applyNumberFormat="1" applyFont="1" applyFill="1" applyBorder="1" applyAlignment="1" applyProtection="1">
      <alignment horizontal="right"/>
    </xf>
    <xf numFmtId="3" fontId="103" fillId="12" borderId="126" xfId="0" applyNumberFormat="1" applyFont="1" applyFill="1" applyBorder="1" applyAlignment="1" applyProtection="1">
      <alignment horizontal="right"/>
    </xf>
    <xf numFmtId="3" fontId="23" fillId="0" borderId="62" xfId="0" applyNumberFormat="1" applyFont="1" applyFill="1" applyBorder="1"/>
    <xf numFmtId="1" fontId="44" fillId="0" borderId="62" xfId="9" applyNumberFormat="1" applyFont="1" applyBorder="1" applyAlignment="1">
      <alignment horizontal="right" vertical="center"/>
    </xf>
    <xf numFmtId="3" fontId="24" fillId="0" borderId="62" xfId="0" applyNumberFormat="1" applyFont="1" applyFill="1" applyBorder="1"/>
    <xf numFmtId="3" fontId="23" fillId="0" borderId="62" xfId="0" applyNumberFormat="1" applyFont="1" applyBorder="1" applyAlignment="1"/>
    <xf numFmtId="0" fontId="44" fillId="0" borderId="0" xfId="1153" applyNumberFormat="1" applyFont="1" applyFill="1" applyBorder="1"/>
    <xf numFmtId="3" fontId="24" fillId="4" borderId="62" xfId="0" applyNumberFormat="1" applyFont="1" applyFill="1" applyBorder="1"/>
    <xf numFmtId="3" fontId="24" fillId="4" borderId="62" xfId="0" applyNumberFormat="1" applyFont="1" applyFill="1" applyBorder="1" applyAlignment="1"/>
    <xf numFmtId="0" fontId="17" fillId="0" borderId="65" xfId="0" applyFont="1" applyFill="1" applyBorder="1" applyAlignment="1">
      <alignment horizontal="center" wrapText="1"/>
    </xf>
    <xf numFmtId="0" fontId="17" fillId="0" borderId="66" xfId="0" applyFont="1" applyFill="1" applyBorder="1" applyAlignment="1">
      <alignment horizontal="center" wrapText="1"/>
    </xf>
    <xf numFmtId="0" fontId="17" fillId="0" borderId="67" xfId="0" applyFont="1" applyFill="1" applyBorder="1" applyAlignment="1">
      <alignment horizontal="center" wrapText="1"/>
    </xf>
    <xf numFmtId="0" fontId="58" fillId="0" borderId="65" xfId="0" applyFont="1" applyFill="1" applyBorder="1" applyAlignment="1">
      <alignment horizontal="center" vertical="center"/>
    </xf>
    <xf numFmtId="0" fontId="58" fillId="0" borderId="66" xfId="0" applyFont="1" applyFill="1" applyBorder="1" applyAlignment="1">
      <alignment horizontal="center" vertical="center"/>
    </xf>
    <xf numFmtId="0" fontId="58" fillId="0" borderId="106" xfId="0" applyFont="1" applyFill="1" applyBorder="1" applyAlignment="1">
      <alignment horizontal="center" vertical="center"/>
    </xf>
    <xf numFmtId="0" fontId="58" fillId="0" borderId="67" xfId="0" applyFont="1" applyFill="1" applyBorder="1" applyAlignment="1">
      <alignment horizontal="center" vertical="center"/>
    </xf>
    <xf numFmtId="0" fontId="17" fillId="0" borderId="164" xfId="0" applyFont="1" applyFill="1" applyBorder="1" applyAlignment="1">
      <alignment horizontal="center" vertical="center"/>
    </xf>
    <xf numFmtId="0" fontId="17" fillId="0" borderId="178" xfId="0" applyFont="1" applyFill="1" applyBorder="1" applyAlignment="1">
      <alignment horizontal="center" vertical="center"/>
    </xf>
    <xf numFmtId="0" fontId="17" fillId="0" borderId="191" xfId="0" applyFont="1" applyFill="1" applyBorder="1" applyAlignment="1">
      <alignment horizontal="center" vertical="center"/>
    </xf>
    <xf numFmtId="0" fontId="0" fillId="0" borderId="192" xfId="0" applyFont="1" applyBorder="1" applyAlignment="1">
      <alignment horizontal="center" vertical="center"/>
    </xf>
    <xf numFmtId="0" fontId="17" fillId="0" borderId="257" xfId="0" applyFont="1" applyFill="1" applyBorder="1" applyAlignment="1">
      <alignment horizontal="center"/>
    </xf>
    <xf numFmtId="0" fontId="17" fillId="0" borderId="256" xfId="0" applyFont="1" applyFill="1" applyBorder="1" applyAlignment="1">
      <alignment horizontal="center"/>
    </xf>
    <xf numFmtId="0" fontId="17" fillId="0" borderId="270" xfId="0" applyFont="1" applyFill="1" applyBorder="1" applyAlignment="1">
      <alignment horizontal="center"/>
    </xf>
    <xf numFmtId="0" fontId="17" fillId="0" borderId="42" xfId="0" applyFont="1" applyFill="1" applyBorder="1" applyAlignment="1">
      <alignment horizontal="center"/>
    </xf>
    <xf numFmtId="0" fontId="17" fillId="0" borderId="65" xfId="0" applyFont="1" applyFill="1" applyBorder="1" applyAlignment="1">
      <alignment horizontal="center"/>
    </xf>
    <xf numFmtId="0" fontId="17" fillId="0" borderId="66" xfId="0" applyFont="1" applyFill="1" applyBorder="1" applyAlignment="1">
      <alignment horizontal="center"/>
    </xf>
    <xf numFmtId="0" fontId="17" fillId="0" borderId="106" xfId="0" applyFont="1" applyFill="1" applyBorder="1" applyAlignment="1">
      <alignment horizontal="center"/>
    </xf>
    <xf numFmtId="0" fontId="17" fillId="0" borderId="67" xfId="0" applyFont="1" applyFill="1" applyBorder="1" applyAlignment="1">
      <alignment horizontal="center"/>
    </xf>
    <xf numFmtId="0" fontId="17" fillId="0" borderId="111" xfId="0" applyFont="1" applyFill="1" applyBorder="1" applyAlignment="1">
      <alignment horizontal="center"/>
    </xf>
    <xf numFmtId="0" fontId="17" fillId="0" borderId="57" xfId="0" applyFont="1" applyFill="1" applyBorder="1" applyAlignment="1">
      <alignment horizontal="center"/>
    </xf>
    <xf numFmtId="0" fontId="17" fillId="0" borderId="191" xfId="0" applyFont="1" applyFill="1" applyBorder="1" applyAlignment="1">
      <alignment horizontal="center"/>
    </xf>
    <xf numFmtId="0" fontId="17" fillId="0" borderId="192" xfId="0" applyFont="1" applyFill="1" applyBorder="1" applyAlignment="1">
      <alignment horizontal="center"/>
    </xf>
    <xf numFmtId="0" fontId="17" fillId="0" borderId="219" xfId="0" applyFont="1" applyFill="1" applyBorder="1" applyAlignment="1">
      <alignment horizontal="center"/>
    </xf>
    <xf numFmtId="0" fontId="28" fillId="0" borderId="0" xfId="3" applyFont="1" applyFill="1" applyBorder="1" applyAlignment="1" applyProtection="1">
      <alignment horizontal="left" vertical="top" wrapText="1"/>
    </xf>
    <xf numFmtId="0" fontId="28" fillId="0" borderId="124" xfId="3" applyFont="1" applyFill="1" applyBorder="1" applyAlignment="1" applyProtection="1">
      <alignment horizontal="left" vertical="top" wrapText="1"/>
    </xf>
    <xf numFmtId="0" fontId="27" fillId="0" borderId="53" xfId="3" applyFont="1" applyFill="1" applyBorder="1" applyAlignment="1" applyProtection="1">
      <alignment horizontal="center" wrapText="1"/>
    </xf>
    <xf numFmtId="0" fontId="27" fillId="0" borderId="54" xfId="3" applyFont="1" applyFill="1" applyBorder="1" applyAlignment="1" applyProtection="1">
      <alignment horizontal="center" wrapText="1"/>
    </xf>
    <xf numFmtId="0" fontId="24" fillId="0" borderId="31" xfId="3" applyFont="1" applyFill="1" applyBorder="1" applyAlignment="1" applyProtection="1">
      <alignment horizontal="center" wrapText="1"/>
    </xf>
    <xf numFmtId="0" fontId="0" fillId="0" borderId="2" xfId="7" applyFont="1" applyBorder="1" applyAlignment="1">
      <alignment horizontal="center" wrapText="1"/>
    </xf>
    <xf numFmtId="0" fontId="24" fillId="0" borderId="59" xfId="3" applyFont="1" applyFill="1" applyBorder="1" applyAlignment="1" applyProtection="1">
      <alignment horizontal="center" wrapText="1"/>
    </xf>
    <xf numFmtId="0" fontId="0" fillId="0" borderId="61" xfId="7" applyFont="1" applyBorder="1" applyAlignment="1">
      <alignment horizontal="center" wrapText="1"/>
    </xf>
    <xf numFmtId="0" fontId="24" fillId="0" borderId="53" xfId="3" applyFont="1" applyFill="1" applyBorder="1" applyAlignment="1" applyProtection="1">
      <alignment horizontal="center" wrapText="1"/>
    </xf>
    <xf numFmtId="0" fontId="0" fillId="0" borderId="32" xfId="7" applyFont="1" applyBorder="1" applyAlignment="1">
      <alignment horizontal="center" wrapText="1"/>
    </xf>
    <xf numFmtId="0" fontId="17" fillId="0" borderId="190" xfId="3" applyFont="1" applyFill="1" applyBorder="1" applyAlignment="1" applyProtection="1">
      <alignment horizontal="center" wrapText="1"/>
    </xf>
    <xf numFmtId="0" fontId="17" fillId="0" borderId="274" xfId="3" applyFont="1" applyFill="1" applyBorder="1" applyAlignment="1" applyProtection="1">
      <alignment horizontal="center" wrapText="1"/>
    </xf>
    <xf numFmtId="0" fontId="17" fillId="0" borderId="166" xfId="3" applyFont="1" applyFill="1" applyBorder="1" applyAlignment="1" applyProtection="1">
      <alignment horizontal="center" wrapText="1"/>
    </xf>
    <xf numFmtId="0" fontId="17" fillId="0" borderId="27" xfId="3" applyFont="1" applyFill="1" applyBorder="1" applyAlignment="1" applyProtection="1">
      <alignment horizontal="center" wrapText="1"/>
    </xf>
    <xf numFmtId="0" fontId="17" fillId="0" borderId="53" xfId="3" applyFont="1" applyFill="1" applyBorder="1" applyAlignment="1" applyProtection="1">
      <alignment horizontal="center" wrapText="1"/>
    </xf>
    <xf numFmtId="0" fontId="17" fillId="0" borderId="273" xfId="3" applyFont="1" applyFill="1" applyBorder="1" applyAlignment="1" applyProtection="1">
      <alignment horizontal="center" wrapText="1"/>
    </xf>
    <xf numFmtId="0" fontId="17" fillId="0" borderId="275" xfId="3" applyFont="1" applyFill="1" applyBorder="1" applyAlignment="1" applyProtection="1">
      <alignment horizontal="center" wrapText="1"/>
    </xf>
    <xf numFmtId="0" fontId="24" fillId="0" borderId="5" xfId="3" applyFont="1" applyFill="1" applyBorder="1" applyAlignment="1" applyProtection="1">
      <alignment horizontal="left" vertical="center" wrapText="1"/>
    </xf>
    <xf numFmtId="0" fontId="24" fillId="0" borderId="111" xfId="7" applyFont="1" applyFill="1" applyBorder="1" applyAlignment="1">
      <alignment horizontal="center"/>
    </xf>
    <xf numFmtId="0" fontId="0" fillId="0" borderId="57" xfId="7" applyFont="1" applyBorder="1" applyAlignment="1">
      <alignment horizontal="center"/>
    </xf>
    <xf numFmtId="0" fontId="17" fillId="0" borderId="164" xfId="0" applyFont="1" applyFill="1" applyBorder="1" applyAlignment="1">
      <alignment horizontal="center"/>
    </xf>
    <xf numFmtId="0" fontId="24" fillId="0" borderId="191" xfId="0" applyFont="1" applyFill="1" applyBorder="1" applyAlignment="1">
      <alignment horizontal="center" wrapText="1"/>
    </xf>
    <xf numFmtId="0" fontId="24" fillId="0" borderId="192" xfId="0" applyFont="1" applyFill="1" applyBorder="1" applyAlignment="1">
      <alignment horizontal="center" wrapText="1"/>
    </xf>
    <xf numFmtId="0" fontId="24" fillId="0" borderId="193" xfId="0" applyFont="1" applyFill="1" applyBorder="1" applyAlignment="1">
      <alignment horizontal="center" wrapText="1"/>
    </xf>
    <xf numFmtId="0" fontId="17" fillId="0" borderId="114" xfId="3" applyFont="1" applyFill="1" applyBorder="1" applyAlignment="1" applyProtection="1">
      <alignment horizontal="center" vertical="top" wrapText="1"/>
    </xf>
    <xf numFmtId="0" fontId="24" fillId="0" borderId="164" xfId="7" applyFont="1" applyFill="1" applyBorder="1" applyAlignment="1">
      <alignment horizontal="center" wrapText="1"/>
    </xf>
    <xf numFmtId="0" fontId="24" fillId="0" borderId="191" xfId="7" applyFont="1" applyFill="1" applyBorder="1" applyAlignment="1">
      <alignment horizontal="center" wrapText="1"/>
    </xf>
    <xf numFmtId="0" fontId="24" fillId="0" borderId="177" xfId="7" applyFont="1" applyFill="1" applyBorder="1" applyAlignment="1">
      <alignment horizontal="center" wrapText="1"/>
    </xf>
    <xf numFmtId="0" fontId="24" fillId="0" borderId="178" xfId="7" applyFont="1" applyFill="1" applyBorder="1" applyAlignment="1">
      <alignment horizontal="center" wrapText="1"/>
    </xf>
    <xf numFmtId="0" fontId="17" fillId="0" borderId="114" xfId="0" applyFont="1" applyBorder="1" applyAlignment="1">
      <alignment horizontal="left" vertical="top" wrapText="1"/>
    </xf>
    <xf numFmtId="0" fontId="17" fillId="0" borderId="111" xfId="0" applyFont="1" applyFill="1" applyBorder="1" applyAlignment="1">
      <alignment horizontal="center" wrapText="1"/>
    </xf>
    <xf numFmtId="0" fontId="17" fillId="0" borderId="57" xfId="0" applyFont="1" applyFill="1" applyBorder="1" applyAlignment="1">
      <alignment horizontal="center" wrapText="1"/>
    </xf>
    <xf numFmtId="0" fontId="17" fillId="0" borderId="320" xfId="0" applyFont="1" applyFill="1" applyBorder="1" applyAlignment="1">
      <alignment horizontal="center" wrapText="1"/>
    </xf>
    <xf numFmtId="0" fontId="17" fillId="0" borderId="158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/>
    </xf>
    <xf numFmtId="0" fontId="0" fillId="0" borderId="0" xfId="0"/>
    <xf numFmtId="0" fontId="24" fillId="0" borderId="176" xfId="0" applyFont="1" applyFill="1" applyBorder="1" applyAlignment="1">
      <alignment horizontal="center" wrapText="1"/>
    </xf>
    <xf numFmtId="0" fontId="23" fillId="0" borderId="140" xfId="0" applyFont="1" applyBorder="1" applyAlignment="1">
      <alignment horizontal="center" wrapText="1"/>
    </xf>
    <xf numFmtId="0" fontId="23" fillId="0" borderId="128" xfId="0" applyFont="1" applyBorder="1" applyAlignment="1">
      <alignment horizontal="center" wrapText="1"/>
    </xf>
    <xf numFmtId="0" fontId="0" fillId="0" borderId="140" xfId="0" applyFont="1" applyBorder="1" applyAlignment="1">
      <alignment horizontal="center" wrapText="1"/>
    </xf>
    <xf numFmtId="0" fontId="0" fillId="0" borderId="183" xfId="0" applyFont="1" applyBorder="1" applyAlignment="1">
      <alignment horizontal="center" wrapText="1"/>
    </xf>
    <xf numFmtId="0" fontId="17" fillId="0" borderId="203" xfId="0" applyFont="1" applyFill="1" applyBorder="1" applyAlignment="1">
      <alignment horizontal="center"/>
    </xf>
    <xf numFmtId="0" fontId="17" fillId="0" borderId="204" xfId="0" applyFont="1" applyFill="1" applyBorder="1" applyAlignment="1">
      <alignment horizontal="center"/>
    </xf>
    <xf numFmtId="0" fontId="61" fillId="0" borderId="191" xfId="212" applyFont="1" applyFill="1" applyBorder="1" applyAlignment="1">
      <alignment horizontal="center" wrapText="1"/>
    </xf>
    <xf numFmtId="0" fontId="61" fillId="0" borderId="192" xfId="212" applyFont="1" applyFill="1" applyBorder="1" applyAlignment="1">
      <alignment horizontal="center" wrapText="1"/>
    </xf>
    <xf numFmtId="0" fontId="61" fillId="0" borderId="219" xfId="212" applyFont="1" applyFill="1" applyBorder="1" applyAlignment="1">
      <alignment horizontal="center" wrapText="1"/>
    </xf>
    <xf numFmtId="0" fontId="0" fillId="0" borderId="192" xfId="0" applyBorder="1" applyAlignment="1">
      <alignment horizontal="center" wrapText="1"/>
    </xf>
    <xf numFmtId="0" fontId="0" fillId="0" borderId="193" xfId="0" applyBorder="1" applyAlignment="1">
      <alignment horizontal="center" wrapText="1"/>
    </xf>
    <xf numFmtId="0" fontId="61" fillId="0" borderId="111" xfId="212" applyFont="1" applyFill="1" applyBorder="1" applyAlignment="1">
      <alignment horizontal="center" wrapText="1"/>
    </xf>
    <xf numFmtId="0" fontId="61" fillId="0" borderId="57" xfId="212" applyFont="1" applyFill="1" applyBorder="1" applyAlignment="1">
      <alignment horizontal="center" wrapText="1"/>
    </xf>
    <xf numFmtId="0" fontId="61" fillId="0" borderId="44" xfId="212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76" fillId="0" borderId="343" xfId="0" applyFont="1" applyFill="1" applyBorder="1" applyAlignment="1">
      <alignment horizontal="center"/>
    </xf>
    <xf numFmtId="0" fontId="77" fillId="0" borderId="344" xfId="0" applyFont="1" applyBorder="1" applyAlignment="1">
      <alignment horizontal="center"/>
    </xf>
    <xf numFmtId="0" fontId="75" fillId="0" borderId="133" xfId="0" applyFont="1" applyBorder="1" applyAlignment="1">
      <alignment horizontal="center" wrapText="1"/>
    </xf>
    <xf numFmtId="0" fontId="0" fillId="0" borderId="315" xfId="0" applyBorder="1" applyAlignment="1">
      <alignment horizontal="center"/>
    </xf>
    <xf numFmtId="0" fontId="75" fillId="0" borderId="145" xfId="0" applyFont="1" applyBorder="1" applyAlignment="1">
      <alignment horizontal="center" wrapText="1"/>
    </xf>
    <xf numFmtId="0" fontId="0" fillId="0" borderId="205" xfId="0" applyBorder="1" applyAlignment="1">
      <alignment horizontal="center" wrapText="1"/>
    </xf>
    <xf numFmtId="0" fontId="0" fillId="0" borderId="205" xfId="0" applyBorder="1" applyAlignment="1">
      <alignment horizontal="center"/>
    </xf>
    <xf numFmtId="0" fontId="17" fillId="0" borderId="347" xfId="212" applyFont="1" applyFill="1" applyBorder="1" applyAlignment="1">
      <alignment horizontal="center" wrapText="1"/>
    </xf>
    <xf numFmtId="0" fontId="17" fillId="0" borderId="186" xfId="212" applyFont="1" applyFill="1" applyBorder="1" applyAlignment="1">
      <alignment horizontal="center" wrapText="1"/>
    </xf>
    <xf numFmtId="0" fontId="17" fillId="0" borderId="187" xfId="212" applyFont="1" applyFill="1" applyBorder="1" applyAlignment="1">
      <alignment horizontal="center" wrapText="1"/>
    </xf>
    <xf numFmtId="0" fontId="90" fillId="0" borderId="124" xfId="13" applyFont="1" applyFill="1" applyBorder="1" applyAlignment="1" applyProtection="1">
      <alignment horizontal="left" vertical="top" wrapText="1"/>
    </xf>
    <xf numFmtId="0" fontId="91" fillId="0" borderId="0" xfId="13" applyFont="1" applyFill="1" applyBorder="1" applyAlignment="1" applyProtection="1">
      <alignment horizontal="left" vertical="top" wrapText="1"/>
    </xf>
  </cellXfs>
  <cellStyles count="1157">
    <cellStyle name="Comma" xfId="23"/>
    <cellStyle name="Comma [0]" xfId="24"/>
    <cellStyle name="Currency" xfId="21"/>
    <cellStyle name="Currency [0]" xfId="22"/>
    <cellStyle name="Hyperkobling 2" xfId="71"/>
    <cellStyle name="Komma" xfId="1" builtinId="3" customBuiltin="1"/>
    <cellStyle name="Komma 2" xfId="26"/>
    <cellStyle name="Komma 2 2" xfId="47"/>
    <cellStyle name="Komma 3" xfId="39"/>
    <cellStyle name="Komma 3 2" xfId="52"/>
    <cellStyle name="Komma 4" xfId="456"/>
    <cellStyle name="Komma 5" xfId="458"/>
    <cellStyle name="Normal" xfId="0" builtinId="0" customBuiltin="1"/>
    <cellStyle name="Normal 10" xfId="78"/>
    <cellStyle name="Normal 10 2" xfId="92"/>
    <cellStyle name="Normal 10 2 2" xfId="231"/>
    <cellStyle name="Normal 10 3" xfId="239"/>
    <cellStyle name="Normal 10 3 2" xfId="272"/>
    <cellStyle name="Normal 10 3 2 2" xfId="650"/>
    <cellStyle name="Normal 10 4" xfId="208"/>
    <cellStyle name="Normal 10 4 2" xfId="616"/>
    <cellStyle name="Normal 10 4 2 2" xfId="1116"/>
    <cellStyle name="Normal 10 4 3" xfId="428"/>
    <cellStyle name="Normal 10 4 4" xfId="933"/>
    <cellStyle name="Normal 11" xfId="43"/>
    <cellStyle name="Normal 11 2" xfId="116"/>
    <cellStyle name="Normal 11 2 2" xfId="526"/>
    <cellStyle name="Normal 11 2 2 2" xfId="1026"/>
    <cellStyle name="Normal 11 2 2 2 2" xfId="1155"/>
    <cellStyle name="Normal 11 2 3" xfId="716"/>
    <cellStyle name="Normal 11 2 4" xfId="338"/>
    <cellStyle name="Normal 11 2 5" xfId="843"/>
    <cellStyle name="Normal 11 3" xfId="202"/>
    <cellStyle name="Normal 11 4" xfId="481"/>
    <cellStyle name="Normal 11 4 2" xfId="982"/>
    <cellStyle name="Normal 11 5" xfId="672"/>
    <cellStyle name="Normal 11 6" xfId="294"/>
    <cellStyle name="Normal 11 7" xfId="799"/>
    <cellStyle name="Normal 12" xfId="114"/>
    <cellStyle name="Normal 12 2" xfId="524"/>
    <cellStyle name="Normal 12 2 2" xfId="1024"/>
    <cellStyle name="Normal 12 3" xfId="714"/>
    <cellStyle name="Normal 12 4" xfId="336"/>
    <cellStyle name="Normal 12 5" xfId="841"/>
    <cellStyle name="Normal 13" xfId="178"/>
    <cellStyle name="Normal 13 2" xfId="588"/>
    <cellStyle name="Normal 13 2 2" xfId="1088"/>
    <cellStyle name="Normal 13 3" xfId="400"/>
    <cellStyle name="Normal 13 4" xfId="905"/>
    <cellStyle name="Normal 14" xfId="457"/>
    <cellStyle name="Normal 15" xfId="1151"/>
    <cellStyle name="Normal 16" xfId="1156"/>
    <cellStyle name="Normal 2" xfId="3"/>
    <cellStyle name="Normal 2 2" xfId="8"/>
    <cellStyle name="Normal 2 2 10" xfId="193"/>
    <cellStyle name="Normal 2 2 10 2" xfId="603"/>
    <cellStyle name="Normal 2 2 10 2 2" xfId="1103"/>
    <cellStyle name="Normal 2 2 10 3" xfId="415"/>
    <cellStyle name="Normal 2 2 10 4" xfId="920"/>
    <cellStyle name="Normal 2 2 11" xfId="460"/>
    <cellStyle name="Normal 2 2 11 2" xfId="961"/>
    <cellStyle name="Normal 2 2 12" xfId="651"/>
    <cellStyle name="Normal 2 2 13" xfId="273"/>
    <cellStyle name="Normal 2 2 14" xfId="778"/>
    <cellStyle name="Normal 2 2 2" xfId="10"/>
    <cellStyle name="Normal 2 2 2 10" xfId="652"/>
    <cellStyle name="Normal 2 2 2 11" xfId="274"/>
    <cellStyle name="Normal 2 2 2 12" xfId="779"/>
    <cellStyle name="Normal 2 2 2 2" xfId="13"/>
    <cellStyle name="Normal 2 2 2 3" xfId="15"/>
    <cellStyle name="Normal 2 2 2 3 2" xfId="29"/>
    <cellStyle name="Normal 2 2 2 3 2 2" xfId="102"/>
    <cellStyle name="Normal 2 2 2 3 2 2 2" xfId="121"/>
    <cellStyle name="Normal 2 2 2 3 2 2 2 2" xfId="531"/>
    <cellStyle name="Normal 2 2 2 3 2 2 2 2 2" xfId="1031"/>
    <cellStyle name="Normal 2 2 2 3 2 2 2 3" xfId="721"/>
    <cellStyle name="Normal 2 2 2 3 2 2 2 4" xfId="343"/>
    <cellStyle name="Normal 2 2 2 3 2 2 2 5" xfId="848"/>
    <cellStyle name="Normal 2 2 2 3 2 2 3" xfId="513"/>
    <cellStyle name="Normal 2 2 2 3 2 2 3 2" xfId="1013"/>
    <cellStyle name="Normal 2 2 2 3 2 2 4" xfId="703"/>
    <cellStyle name="Normal 2 2 2 3 2 2 5" xfId="325"/>
    <cellStyle name="Normal 2 2 2 3 2 2 6" xfId="830"/>
    <cellStyle name="Normal 2 2 2 3 2 3" xfId="120"/>
    <cellStyle name="Normal 2 2 2 3 2 3 2" xfId="530"/>
    <cellStyle name="Normal 2 2 2 3 2 3 2 2" xfId="1030"/>
    <cellStyle name="Normal 2 2 2 3 2 3 3" xfId="720"/>
    <cellStyle name="Normal 2 2 2 3 2 3 4" xfId="342"/>
    <cellStyle name="Normal 2 2 2 3 2 3 5" xfId="847"/>
    <cellStyle name="Normal 2 2 2 3 2 4" xfId="470"/>
    <cellStyle name="Normal 2 2 2 3 2 4 2" xfId="971"/>
    <cellStyle name="Normal 2 2 2 3 2 5" xfId="661"/>
    <cellStyle name="Normal 2 2 2 3 2 6" xfId="283"/>
    <cellStyle name="Normal 2 2 2 3 2 7" xfId="788"/>
    <cellStyle name="Normal 2 2 2 3 2 8" xfId="1154"/>
    <cellStyle name="Normal 2 2 2 3 3" xfId="35"/>
    <cellStyle name="Normal 2 2 2 3 3 2" xfId="108"/>
    <cellStyle name="Normal 2 2 2 3 3 2 2" xfId="123"/>
    <cellStyle name="Normal 2 2 2 3 3 2 2 2" xfId="533"/>
    <cellStyle name="Normal 2 2 2 3 3 2 2 2 2" xfId="1033"/>
    <cellStyle name="Normal 2 2 2 3 3 2 2 3" xfId="723"/>
    <cellStyle name="Normal 2 2 2 3 3 2 2 4" xfId="345"/>
    <cellStyle name="Normal 2 2 2 3 3 2 2 5" xfId="850"/>
    <cellStyle name="Normal 2 2 2 3 3 2 3" xfId="519"/>
    <cellStyle name="Normal 2 2 2 3 3 2 3 2" xfId="1019"/>
    <cellStyle name="Normal 2 2 2 3 3 2 4" xfId="709"/>
    <cellStyle name="Normal 2 2 2 3 3 2 5" xfId="331"/>
    <cellStyle name="Normal 2 2 2 3 3 2 6" xfId="836"/>
    <cellStyle name="Normal 2 2 2 3 3 3" xfId="122"/>
    <cellStyle name="Normal 2 2 2 3 3 3 2" xfId="532"/>
    <cellStyle name="Normal 2 2 2 3 3 3 2 2" xfId="1032"/>
    <cellStyle name="Normal 2 2 2 3 3 3 3" xfId="722"/>
    <cellStyle name="Normal 2 2 2 3 3 3 4" xfId="344"/>
    <cellStyle name="Normal 2 2 2 3 3 3 5" xfId="849"/>
    <cellStyle name="Normal 2 2 2 3 3 4" xfId="476"/>
    <cellStyle name="Normal 2 2 2 3 3 4 2" xfId="977"/>
    <cellStyle name="Normal 2 2 2 3 3 5" xfId="667"/>
    <cellStyle name="Normal 2 2 2 3 3 6" xfId="289"/>
    <cellStyle name="Normal 2 2 2 3 3 7" xfId="794"/>
    <cellStyle name="Normal 2 2 2 3 4" xfId="94"/>
    <cellStyle name="Normal 2 2 2 3 4 2" xfId="124"/>
    <cellStyle name="Normal 2 2 2 3 4 2 2" xfId="534"/>
    <cellStyle name="Normal 2 2 2 3 4 2 2 2" xfId="1034"/>
    <cellStyle name="Normal 2 2 2 3 4 2 3" xfId="724"/>
    <cellStyle name="Normal 2 2 2 3 4 2 4" xfId="346"/>
    <cellStyle name="Normal 2 2 2 3 4 2 5" xfId="851"/>
    <cellStyle name="Normal 2 2 2 3 4 3" xfId="505"/>
    <cellStyle name="Normal 2 2 2 3 4 3 2" xfId="1005"/>
    <cellStyle name="Normal 2 2 2 3 4 4" xfId="695"/>
    <cellStyle name="Normal 2 2 2 3 4 5" xfId="317"/>
    <cellStyle name="Normal 2 2 2 3 4 6" xfId="822"/>
    <cellStyle name="Normal 2 2 2 3 5" xfId="119"/>
    <cellStyle name="Normal 2 2 2 3 5 2" xfId="529"/>
    <cellStyle name="Normal 2 2 2 3 5 2 2" xfId="1029"/>
    <cellStyle name="Normal 2 2 2 3 5 3" xfId="719"/>
    <cellStyle name="Normal 2 2 2 3 5 4" xfId="341"/>
    <cellStyle name="Normal 2 2 2 3 5 5" xfId="846"/>
    <cellStyle name="Normal 2 2 2 3 6" xfId="464"/>
    <cellStyle name="Normal 2 2 2 3 6 2" xfId="965"/>
    <cellStyle name="Normal 2 2 2 3 7" xfId="655"/>
    <cellStyle name="Normal 2 2 2 3 8" xfId="277"/>
    <cellStyle name="Normal 2 2 2 3 9" xfId="782"/>
    <cellStyle name="Normal 2 2 2 4" xfId="18"/>
    <cellStyle name="Normal 2 2 2 4 2" xfId="99"/>
    <cellStyle name="Normal 2 2 2 4 2 2" xfId="126"/>
    <cellStyle name="Normal 2 2 2 4 2 2 2" xfId="536"/>
    <cellStyle name="Normal 2 2 2 4 2 2 2 2" xfId="1036"/>
    <cellStyle name="Normal 2 2 2 4 2 2 3" xfId="726"/>
    <cellStyle name="Normal 2 2 2 4 2 2 4" xfId="348"/>
    <cellStyle name="Normal 2 2 2 4 2 2 5" xfId="853"/>
    <cellStyle name="Normal 2 2 2 4 2 3" xfId="510"/>
    <cellStyle name="Normal 2 2 2 4 2 3 2" xfId="1010"/>
    <cellStyle name="Normal 2 2 2 4 2 4" xfId="700"/>
    <cellStyle name="Normal 2 2 2 4 2 5" xfId="322"/>
    <cellStyle name="Normal 2 2 2 4 2 6" xfId="827"/>
    <cellStyle name="Normal 2 2 2 4 3" xfId="125"/>
    <cellStyle name="Normal 2 2 2 4 3 2" xfId="535"/>
    <cellStyle name="Normal 2 2 2 4 3 2 2" xfId="1035"/>
    <cellStyle name="Normal 2 2 2 4 3 3" xfId="725"/>
    <cellStyle name="Normal 2 2 2 4 3 4" xfId="347"/>
    <cellStyle name="Normal 2 2 2 4 3 5" xfId="852"/>
    <cellStyle name="Normal 2 2 2 4 4" xfId="467"/>
    <cellStyle name="Normal 2 2 2 4 4 2" xfId="968"/>
    <cellStyle name="Normal 2 2 2 4 5" xfId="658"/>
    <cellStyle name="Normal 2 2 2 4 6" xfId="280"/>
    <cellStyle name="Normal 2 2 2 4 7" xfId="785"/>
    <cellStyle name="Normal 2 2 2 5" xfId="32"/>
    <cellStyle name="Normal 2 2 2 5 2" xfId="105"/>
    <cellStyle name="Normal 2 2 2 5 2 2" xfId="128"/>
    <cellStyle name="Normal 2 2 2 5 2 2 2" xfId="538"/>
    <cellStyle name="Normal 2 2 2 5 2 2 2 2" xfId="1038"/>
    <cellStyle name="Normal 2 2 2 5 2 2 3" xfId="728"/>
    <cellStyle name="Normal 2 2 2 5 2 2 4" xfId="350"/>
    <cellStyle name="Normal 2 2 2 5 2 2 5" xfId="855"/>
    <cellStyle name="Normal 2 2 2 5 2 3" xfId="516"/>
    <cellStyle name="Normal 2 2 2 5 2 3 2" xfId="1016"/>
    <cellStyle name="Normal 2 2 2 5 2 4" xfId="706"/>
    <cellStyle name="Normal 2 2 2 5 2 5" xfId="328"/>
    <cellStyle name="Normal 2 2 2 5 2 6" xfId="833"/>
    <cellStyle name="Normal 2 2 2 5 3" xfId="127"/>
    <cellStyle name="Normal 2 2 2 5 3 2" xfId="537"/>
    <cellStyle name="Normal 2 2 2 5 3 2 2" xfId="1037"/>
    <cellStyle name="Normal 2 2 2 5 3 3" xfId="727"/>
    <cellStyle name="Normal 2 2 2 5 3 4" xfId="349"/>
    <cellStyle name="Normal 2 2 2 5 3 5" xfId="854"/>
    <cellStyle name="Normal 2 2 2 5 4" xfId="473"/>
    <cellStyle name="Normal 2 2 2 5 4 2" xfId="974"/>
    <cellStyle name="Normal 2 2 2 5 5" xfId="664"/>
    <cellStyle name="Normal 2 2 2 5 6" xfId="286"/>
    <cellStyle name="Normal 2 2 2 5 7" xfId="791"/>
    <cellStyle name="Normal 2 2 2 6" xfId="41"/>
    <cellStyle name="Normal 2 2 2 6 2" xfId="112"/>
    <cellStyle name="Normal 2 2 2 6 2 2" xfId="130"/>
    <cellStyle name="Normal 2 2 2 6 2 2 2" xfId="540"/>
    <cellStyle name="Normal 2 2 2 6 2 2 2 2" xfId="1040"/>
    <cellStyle name="Normal 2 2 2 6 2 2 3" xfId="730"/>
    <cellStyle name="Normal 2 2 2 6 2 2 4" xfId="352"/>
    <cellStyle name="Normal 2 2 2 6 2 2 5" xfId="857"/>
    <cellStyle name="Normal 2 2 2 6 2 3" xfId="522"/>
    <cellStyle name="Normal 2 2 2 6 2 3 2" xfId="1022"/>
    <cellStyle name="Normal 2 2 2 6 2 4" xfId="712"/>
    <cellStyle name="Normal 2 2 2 6 2 5" xfId="334"/>
    <cellStyle name="Normal 2 2 2 6 2 6" xfId="839"/>
    <cellStyle name="Normal 2 2 2 6 3" xfId="129"/>
    <cellStyle name="Normal 2 2 2 6 3 2" xfId="539"/>
    <cellStyle name="Normal 2 2 2 6 3 2 2" xfId="1039"/>
    <cellStyle name="Normal 2 2 2 6 3 3" xfId="729"/>
    <cellStyle name="Normal 2 2 2 6 3 4" xfId="351"/>
    <cellStyle name="Normal 2 2 2 6 3 5" xfId="856"/>
    <cellStyle name="Normal 2 2 2 6 4" xfId="479"/>
    <cellStyle name="Normal 2 2 2 6 4 2" xfId="980"/>
    <cellStyle name="Normal 2 2 2 6 5" xfId="670"/>
    <cellStyle name="Normal 2 2 2 6 6" xfId="292"/>
    <cellStyle name="Normal 2 2 2 6 7" xfId="797"/>
    <cellStyle name="Normal 2 2 2 7" xfId="96"/>
    <cellStyle name="Normal 2 2 2 7 2" xfId="131"/>
    <cellStyle name="Normal 2 2 2 7 2 2" xfId="541"/>
    <cellStyle name="Normal 2 2 2 7 2 2 2" xfId="1041"/>
    <cellStyle name="Normal 2 2 2 7 2 3" xfId="731"/>
    <cellStyle name="Normal 2 2 2 7 2 4" xfId="353"/>
    <cellStyle name="Normal 2 2 2 7 2 5" xfId="858"/>
    <cellStyle name="Normal 2 2 2 7 3" xfId="507"/>
    <cellStyle name="Normal 2 2 2 7 3 2" xfId="1007"/>
    <cellStyle name="Normal 2 2 2 7 4" xfId="697"/>
    <cellStyle name="Normal 2 2 2 7 5" xfId="319"/>
    <cellStyle name="Normal 2 2 2 7 6" xfId="824"/>
    <cellStyle name="Normal 2 2 2 8" xfId="118"/>
    <cellStyle name="Normal 2 2 2 8 2" xfId="528"/>
    <cellStyle name="Normal 2 2 2 8 2 2" xfId="1028"/>
    <cellStyle name="Normal 2 2 2 8 3" xfId="718"/>
    <cellStyle name="Normal 2 2 2 8 4" xfId="340"/>
    <cellStyle name="Normal 2 2 2 8 5" xfId="845"/>
    <cellStyle name="Normal 2 2 2 9" xfId="461"/>
    <cellStyle name="Normal 2 2 2 9 2" xfId="962"/>
    <cellStyle name="Normal 2 2 3" xfId="12"/>
    <cellStyle name="Normal 2 2 3 10" xfId="275"/>
    <cellStyle name="Normal 2 2 3 11" xfId="780"/>
    <cellStyle name="Normal 2 2 3 2" xfId="16"/>
    <cellStyle name="Normal 2 2 3 2 2" xfId="30"/>
    <cellStyle name="Normal 2 2 3 2 2 2" xfId="103"/>
    <cellStyle name="Normal 2 2 3 2 2 2 2" xfId="135"/>
    <cellStyle name="Normal 2 2 3 2 2 2 2 2" xfId="545"/>
    <cellStyle name="Normal 2 2 3 2 2 2 2 2 2" xfId="1045"/>
    <cellStyle name="Normal 2 2 3 2 2 2 2 3" xfId="735"/>
    <cellStyle name="Normal 2 2 3 2 2 2 2 4" xfId="357"/>
    <cellStyle name="Normal 2 2 3 2 2 2 2 5" xfId="862"/>
    <cellStyle name="Normal 2 2 3 2 2 2 3" xfId="514"/>
    <cellStyle name="Normal 2 2 3 2 2 2 3 2" xfId="1014"/>
    <cellStyle name="Normal 2 2 3 2 2 2 4" xfId="704"/>
    <cellStyle name="Normal 2 2 3 2 2 2 5" xfId="326"/>
    <cellStyle name="Normal 2 2 3 2 2 2 6" xfId="831"/>
    <cellStyle name="Normal 2 2 3 2 2 3" xfId="134"/>
    <cellStyle name="Normal 2 2 3 2 2 3 2" xfId="544"/>
    <cellStyle name="Normal 2 2 3 2 2 3 2 2" xfId="1044"/>
    <cellStyle name="Normal 2 2 3 2 2 3 3" xfId="734"/>
    <cellStyle name="Normal 2 2 3 2 2 3 4" xfId="356"/>
    <cellStyle name="Normal 2 2 3 2 2 3 5" xfId="861"/>
    <cellStyle name="Normal 2 2 3 2 2 4" xfId="471"/>
    <cellStyle name="Normal 2 2 3 2 2 4 2" xfId="972"/>
    <cellStyle name="Normal 2 2 3 2 2 5" xfId="662"/>
    <cellStyle name="Normal 2 2 3 2 2 6" xfId="284"/>
    <cellStyle name="Normal 2 2 3 2 2 7" xfId="789"/>
    <cellStyle name="Normal 2 2 3 2 3" xfId="36"/>
    <cellStyle name="Normal 2 2 3 2 3 2" xfId="109"/>
    <cellStyle name="Normal 2 2 3 2 3 2 2" xfId="137"/>
    <cellStyle name="Normal 2 2 3 2 3 2 2 2" xfId="547"/>
    <cellStyle name="Normal 2 2 3 2 3 2 2 2 2" xfId="1047"/>
    <cellStyle name="Normal 2 2 3 2 3 2 2 3" xfId="737"/>
    <cellStyle name="Normal 2 2 3 2 3 2 2 4" xfId="359"/>
    <cellStyle name="Normal 2 2 3 2 3 2 2 5" xfId="864"/>
    <cellStyle name="Normal 2 2 3 2 3 2 3" xfId="520"/>
    <cellStyle name="Normal 2 2 3 2 3 2 3 2" xfId="1020"/>
    <cellStyle name="Normal 2 2 3 2 3 2 4" xfId="710"/>
    <cellStyle name="Normal 2 2 3 2 3 2 5" xfId="332"/>
    <cellStyle name="Normal 2 2 3 2 3 2 6" xfId="837"/>
    <cellStyle name="Normal 2 2 3 2 3 3" xfId="136"/>
    <cellStyle name="Normal 2 2 3 2 3 3 2" xfId="546"/>
    <cellStyle name="Normal 2 2 3 2 3 3 2 2" xfId="1046"/>
    <cellStyle name="Normal 2 2 3 2 3 3 3" xfId="736"/>
    <cellStyle name="Normal 2 2 3 2 3 3 4" xfId="358"/>
    <cellStyle name="Normal 2 2 3 2 3 3 5" xfId="863"/>
    <cellStyle name="Normal 2 2 3 2 3 4" xfId="477"/>
    <cellStyle name="Normal 2 2 3 2 3 4 2" xfId="978"/>
    <cellStyle name="Normal 2 2 3 2 3 5" xfId="668"/>
    <cellStyle name="Normal 2 2 3 2 3 6" xfId="290"/>
    <cellStyle name="Normal 2 2 3 2 3 7" xfId="795"/>
    <cellStyle name="Normal 2 2 3 2 4" xfId="95"/>
    <cellStyle name="Normal 2 2 3 2 4 2" xfId="138"/>
    <cellStyle name="Normal 2 2 3 2 4 2 2" xfId="548"/>
    <cellStyle name="Normal 2 2 3 2 4 2 2 2" xfId="1048"/>
    <cellStyle name="Normal 2 2 3 2 4 2 3" xfId="738"/>
    <cellStyle name="Normal 2 2 3 2 4 2 4" xfId="360"/>
    <cellStyle name="Normal 2 2 3 2 4 2 5" xfId="865"/>
    <cellStyle name="Normal 2 2 3 2 4 3" xfId="506"/>
    <cellStyle name="Normal 2 2 3 2 4 3 2" xfId="1006"/>
    <cellStyle name="Normal 2 2 3 2 4 4" xfId="696"/>
    <cellStyle name="Normal 2 2 3 2 4 5" xfId="318"/>
    <cellStyle name="Normal 2 2 3 2 4 6" xfId="823"/>
    <cellStyle name="Normal 2 2 3 2 5" xfId="133"/>
    <cellStyle name="Normal 2 2 3 2 5 2" xfId="543"/>
    <cellStyle name="Normal 2 2 3 2 5 2 2" xfId="1043"/>
    <cellStyle name="Normal 2 2 3 2 5 3" xfId="733"/>
    <cellStyle name="Normal 2 2 3 2 5 4" xfId="355"/>
    <cellStyle name="Normal 2 2 3 2 5 5" xfId="860"/>
    <cellStyle name="Normal 2 2 3 2 6" xfId="465"/>
    <cellStyle name="Normal 2 2 3 2 6 2" xfId="966"/>
    <cellStyle name="Normal 2 2 3 2 7" xfId="656"/>
    <cellStyle name="Normal 2 2 3 2 8" xfId="278"/>
    <cellStyle name="Normal 2 2 3 2 9" xfId="783"/>
    <cellStyle name="Normal 2 2 3 3" xfId="19"/>
    <cellStyle name="Normal 2 2 3 3 2" xfId="100"/>
    <cellStyle name="Normal 2 2 3 3 2 2" xfId="139"/>
    <cellStyle name="Normal 2 2 3 3 2 2 2" xfId="549"/>
    <cellStyle name="Normal 2 2 3 3 2 2 2 2" xfId="1049"/>
    <cellStyle name="Normal 2 2 3 3 2 2 3" xfId="739"/>
    <cellStyle name="Normal 2 2 3 3 2 2 4" xfId="361"/>
    <cellStyle name="Normal 2 2 3 3 2 2 5" xfId="866"/>
    <cellStyle name="Normal 2 2 3 3 2 3" xfId="511"/>
    <cellStyle name="Normal 2 2 3 3 2 3 2" xfId="1011"/>
    <cellStyle name="Normal 2 2 3 3 2 4" xfId="701"/>
    <cellStyle name="Normal 2 2 3 3 2 5" xfId="323"/>
    <cellStyle name="Normal 2 2 3 3 2 6" xfId="828"/>
    <cellStyle name="Normal 2 2 3 3 3" xfId="115"/>
    <cellStyle name="Normal 2 2 3 3 3 2" xfId="525"/>
    <cellStyle name="Normal 2 2 3 3 3 2 2" xfId="1025"/>
    <cellStyle name="Normal 2 2 3 3 3 3" xfId="715"/>
    <cellStyle name="Normal 2 2 3 3 3 4" xfId="337"/>
    <cellStyle name="Normal 2 2 3 3 3 5" xfId="842"/>
    <cellStyle name="Normal 2 2 3 3 4" xfId="468"/>
    <cellStyle name="Normal 2 2 3 3 4 2" xfId="969"/>
    <cellStyle name="Normal 2 2 3 3 5" xfId="659"/>
    <cellStyle name="Normal 2 2 3 3 6" xfId="281"/>
    <cellStyle name="Normal 2 2 3 3 7" xfId="786"/>
    <cellStyle name="Normal 2 2 3 4" xfId="33"/>
    <cellStyle name="Normal 2 2 3 4 2" xfId="106"/>
    <cellStyle name="Normal 2 2 3 4 2 2" xfId="141"/>
    <cellStyle name="Normal 2 2 3 4 2 2 2" xfId="551"/>
    <cellStyle name="Normal 2 2 3 4 2 2 2 2" xfId="1051"/>
    <cellStyle name="Normal 2 2 3 4 2 2 3" xfId="741"/>
    <cellStyle name="Normal 2 2 3 4 2 2 4" xfId="363"/>
    <cellStyle name="Normal 2 2 3 4 2 2 5" xfId="868"/>
    <cellStyle name="Normal 2 2 3 4 2 3" xfId="517"/>
    <cellStyle name="Normal 2 2 3 4 2 3 2" xfId="1017"/>
    <cellStyle name="Normal 2 2 3 4 2 4" xfId="707"/>
    <cellStyle name="Normal 2 2 3 4 2 5" xfId="329"/>
    <cellStyle name="Normal 2 2 3 4 2 6" xfId="834"/>
    <cellStyle name="Normal 2 2 3 4 3" xfId="140"/>
    <cellStyle name="Normal 2 2 3 4 3 2" xfId="550"/>
    <cellStyle name="Normal 2 2 3 4 3 2 2" xfId="1050"/>
    <cellStyle name="Normal 2 2 3 4 3 3" xfId="740"/>
    <cellStyle name="Normal 2 2 3 4 3 4" xfId="362"/>
    <cellStyle name="Normal 2 2 3 4 3 5" xfId="867"/>
    <cellStyle name="Normal 2 2 3 4 4" xfId="474"/>
    <cellStyle name="Normal 2 2 3 4 4 2" xfId="975"/>
    <cellStyle name="Normal 2 2 3 4 5" xfId="665"/>
    <cellStyle name="Normal 2 2 3 4 6" xfId="287"/>
    <cellStyle name="Normal 2 2 3 4 7" xfId="792"/>
    <cellStyle name="Normal 2 2 3 5" xfId="42"/>
    <cellStyle name="Normal 2 2 3 5 2" xfId="113"/>
    <cellStyle name="Normal 2 2 3 5 2 2" xfId="143"/>
    <cellStyle name="Normal 2 2 3 5 2 2 2" xfId="553"/>
    <cellStyle name="Normal 2 2 3 5 2 2 2 2" xfId="1053"/>
    <cellStyle name="Normal 2 2 3 5 2 2 3" xfId="743"/>
    <cellStyle name="Normal 2 2 3 5 2 2 4" xfId="365"/>
    <cellStyle name="Normal 2 2 3 5 2 2 5" xfId="870"/>
    <cellStyle name="Normal 2 2 3 5 2 3" xfId="523"/>
    <cellStyle name="Normal 2 2 3 5 2 3 2" xfId="1023"/>
    <cellStyle name="Normal 2 2 3 5 2 4" xfId="713"/>
    <cellStyle name="Normal 2 2 3 5 2 5" xfId="335"/>
    <cellStyle name="Normal 2 2 3 5 2 6" xfId="840"/>
    <cellStyle name="Normal 2 2 3 5 3" xfId="142"/>
    <cellStyle name="Normal 2 2 3 5 3 2" xfId="552"/>
    <cellStyle name="Normal 2 2 3 5 3 2 2" xfId="1052"/>
    <cellStyle name="Normal 2 2 3 5 3 3" xfId="742"/>
    <cellStyle name="Normal 2 2 3 5 3 4" xfId="364"/>
    <cellStyle name="Normal 2 2 3 5 3 5" xfId="869"/>
    <cellStyle name="Normal 2 2 3 5 4" xfId="480"/>
    <cellStyle name="Normal 2 2 3 5 4 2" xfId="981"/>
    <cellStyle name="Normal 2 2 3 5 5" xfId="671"/>
    <cellStyle name="Normal 2 2 3 5 6" xfId="293"/>
    <cellStyle name="Normal 2 2 3 5 7" xfId="798"/>
    <cellStyle name="Normal 2 2 3 6" xfId="97"/>
    <cellStyle name="Normal 2 2 3 6 2" xfId="144"/>
    <cellStyle name="Normal 2 2 3 6 2 2" xfId="554"/>
    <cellStyle name="Normal 2 2 3 6 2 2 2" xfId="1054"/>
    <cellStyle name="Normal 2 2 3 6 2 3" xfId="744"/>
    <cellStyle name="Normal 2 2 3 6 2 4" xfId="366"/>
    <cellStyle name="Normal 2 2 3 6 2 5" xfId="871"/>
    <cellStyle name="Normal 2 2 3 6 3" xfId="508"/>
    <cellStyle name="Normal 2 2 3 6 3 2" xfId="1008"/>
    <cellStyle name="Normal 2 2 3 6 4" xfId="698"/>
    <cellStyle name="Normal 2 2 3 6 5" xfId="320"/>
    <cellStyle name="Normal 2 2 3 6 6" xfId="825"/>
    <cellStyle name="Normal 2 2 3 7" xfId="132"/>
    <cellStyle name="Normal 2 2 3 7 2" xfId="542"/>
    <cellStyle name="Normal 2 2 3 7 2 2" xfId="1042"/>
    <cellStyle name="Normal 2 2 3 7 3" xfId="732"/>
    <cellStyle name="Normal 2 2 3 7 4" xfId="354"/>
    <cellStyle name="Normal 2 2 3 7 5" xfId="859"/>
    <cellStyle name="Normal 2 2 3 8" xfId="462"/>
    <cellStyle name="Normal 2 2 3 8 2" xfId="963"/>
    <cellStyle name="Normal 2 2 3 9" xfId="653"/>
    <cellStyle name="Normal 2 2 4" xfId="14"/>
    <cellStyle name="Normal 2 2 4 2" xfId="28"/>
    <cellStyle name="Normal 2 2 4 2 2" xfId="101"/>
    <cellStyle name="Normal 2 2 4 2 2 2" xfId="147"/>
    <cellStyle name="Normal 2 2 4 2 2 2 2" xfId="557"/>
    <cellStyle name="Normal 2 2 4 2 2 2 2 2" xfId="1057"/>
    <cellStyle name="Normal 2 2 4 2 2 2 3" xfId="747"/>
    <cellStyle name="Normal 2 2 4 2 2 2 4" xfId="369"/>
    <cellStyle name="Normal 2 2 4 2 2 2 5" xfId="874"/>
    <cellStyle name="Normal 2 2 4 2 2 3" xfId="512"/>
    <cellStyle name="Normal 2 2 4 2 2 3 2" xfId="1012"/>
    <cellStyle name="Normal 2 2 4 2 2 4" xfId="702"/>
    <cellStyle name="Normal 2 2 4 2 2 5" xfId="324"/>
    <cellStyle name="Normal 2 2 4 2 2 6" xfId="829"/>
    <cellStyle name="Normal 2 2 4 2 3" xfId="146"/>
    <cellStyle name="Normal 2 2 4 2 3 2" xfId="556"/>
    <cellStyle name="Normal 2 2 4 2 3 2 2" xfId="1056"/>
    <cellStyle name="Normal 2 2 4 2 3 3" xfId="746"/>
    <cellStyle name="Normal 2 2 4 2 3 4" xfId="368"/>
    <cellStyle name="Normal 2 2 4 2 3 5" xfId="873"/>
    <cellStyle name="Normal 2 2 4 2 4" xfId="469"/>
    <cellStyle name="Normal 2 2 4 2 4 2" xfId="970"/>
    <cellStyle name="Normal 2 2 4 2 5" xfId="660"/>
    <cellStyle name="Normal 2 2 4 2 6" xfId="282"/>
    <cellStyle name="Normal 2 2 4 2 7" xfId="787"/>
    <cellStyle name="Normal 2 2 4 3" xfId="34"/>
    <cellStyle name="Normal 2 2 4 3 2" xfId="107"/>
    <cellStyle name="Normal 2 2 4 3 2 2" xfId="149"/>
    <cellStyle name="Normal 2 2 4 3 2 2 2" xfId="559"/>
    <cellStyle name="Normal 2 2 4 3 2 2 2 2" xfId="1059"/>
    <cellStyle name="Normal 2 2 4 3 2 2 3" xfId="749"/>
    <cellStyle name="Normal 2 2 4 3 2 2 4" xfId="371"/>
    <cellStyle name="Normal 2 2 4 3 2 2 5" xfId="876"/>
    <cellStyle name="Normal 2 2 4 3 2 3" xfId="518"/>
    <cellStyle name="Normal 2 2 4 3 2 3 2" xfId="1018"/>
    <cellStyle name="Normal 2 2 4 3 2 4" xfId="708"/>
    <cellStyle name="Normal 2 2 4 3 2 5" xfId="330"/>
    <cellStyle name="Normal 2 2 4 3 2 6" xfId="835"/>
    <cellStyle name="Normal 2 2 4 3 3" xfId="148"/>
    <cellStyle name="Normal 2 2 4 3 3 2" xfId="558"/>
    <cellStyle name="Normal 2 2 4 3 3 2 2" xfId="1058"/>
    <cellStyle name="Normal 2 2 4 3 3 3" xfId="748"/>
    <cellStyle name="Normal 2 2 4 3 3 4" xfId="370"/>
    <cellStyle name="Normal 2 2 4 3 3 5" xfId="875"/>
    <cellStyle name="Normal 2 2 4 3 4" xfId="475"/>
    <cellStyle name="Normal 2 2 4 3 4 2" xfId="976"/>
    <cellStyle name="Normal 2 2 4 3 5" xfId="666"/>
    <cellStyle name="Normal 2 2 4 3 6" xfId="288"/>
    <cellStyle name="Normal 2 2 4 3 7" xfId="793"/>
    <cellStyle name="Normal 2 2 4 4" xfId="93"/>
    <cellStyle name="Normal 2 2 4 4 2" xfId="150"/>
    <cellStyle name="Normal 2 2 4 4 2 2" xfId="560"/>
    <cellStyle name="Normal 2 2 4 4 2 2 2" xfId="1060"/>
    <cellStyle name="Normal 2 2 4 4 2 3" xfId="750"/>
    <cellStyle name="Normal 2 2 4 4 2 4" xfId="372"/>
    <cellStyle name="Normal 2 2 4 4 2 5" xfId="877"/>
    <cellStyle name="Normal 2 2 4 4 3" xfId="504"/>
    <cellStyle name="Normal 2 2 4 4 3 2" xfId="1004"/>
    <cellStyle name="Normal 2 2 4 4 4" xfId="694"/>
    <cellStyle name="Normal 2 2 4 4 5" xfId="316"/>
    <cellStyle name="Normal 2 2 4 4 6" xfId="821"/>
    <cellStyle name="Normal 2 2 4 5" xfId="145"/>
    <cellStyle name="Normal 2 2 4 5 2" xfId="555"/>
    <cellStyle name="Normal 2 2 4 5 2 2" xfId="1055"/>
    <cellStyle name="Normal 2 2 4 5 3" xfId="745"/>
    <cellStyle name="Normal 2 2 4 5 4" xfId="367"/>
    <cellStyle name="Normal 2 2 4 5 5" xfId="872"/>
    <cellStyle name="Normal 2 2 4 6" xfId="463"/>
    <cellStyle name="Normal 2 2 4 6 2" xfId="964"/>
    <cellStyle name="Normal 2 2 4 7" xfId="654"/>
    <cellStyle name="Normal 2 2 4 8" xfId="276"/>
    <cellStyle name="Normal 2 2 4 9" xfId="781"/>
    <cellStyle name="Normal 2 2 5" xfId="17"/>
    <cellStyle name="Normal 2 2 5 2" xfId="98"/>
    <cellStyle name="Normal 2 2 5 2 2" xfId="152"/>
    <cellStyle name="Normal 2 2 5 2 2 2" xfId="562"/>
    <cellStyle name="Normal 2 2 5 2 2 2 2" xfId="1062"/>
    <cellStyle name="Normal 2 2 5 2 2 3" xfId="752"/>
    <cellStyle name="Normal 2 2 5 2 2 4" xfId="374"/>
    <cellStyle name="Normal 2 2 5 2 2 5" xfId="879"/>
    <cellStyle name="Normal 2 2 5 2 3" xfId="509"/>
    <cellStyle name="Normal 2 2 5 2 3 2" xfId="1009"/>
    <cellStyle name="Normal 2 2 5 2 4" xfId="699"/>
    <cellStyle name="Normal 2 2 5 2 5" xfId="321"/>
    <cellStyle name="Normal 2 2 5 2 6" xfId="826"/>
    <cellStyle name="Normal 2 2 5 3" xfId="151"/>
    <cellStyle name="Normal 2 2 5 3 2" xfId="561"/>
    <cellStyle name="Normal 2 2 5 3 2 2" xfId="1061"/>
    <cellStyle name="Normal 2 2 5 3 3" xfId="751"/>
    <cellStyle name="Normal 2 2 5 3 4" xfId="373"/>
    <cellStyle name="Normal 2 2 5 3 5" xfId="878"/>
    <cellStyle name="Normal 2 2 5 4" xfId="466"/>
    <cellStyle name="Normal 2 2 5 4 2" xfId="967"/>
    <cellStyle name="Normal 2 2 5 5" xfId="657"/>
    <cellStyle name="Normal 2 2 5 6" xfId="279"/>
    <cellStyle name="Normal 2 2 5 7" xfId="784"/>
    <cellStyle name="Normal 2 2 6" xfId="31"/>
    <cellStyle name="Normal 2 2 6 2" xfId="104"/>
    <cellStyle name="Normal 2 2 6 2 2" xfId="154"/>
    <cellStyle name="Normal 2 2 6 2 2 2" xfId="564"/>
    <cellStyle name="Normal 2 2 6 2 2 2 2" xfId="1064"/>
    <cellStyle name="Normal 2 2 6 2 2 3" xfId="754"/>
    <cellStyle name="Normal 2 2 6 2 2 4" xfId="376"/>
    <cellStyle name="Normal 2 2 6 2 2 5" xfId="881"/>
    <cellStyle name="Normal 2 2 6 2 3" xfId="515"/>
    <cellStyle name="Normal 2 2 6 2 3 2" xfId="1015"/>
    <cellStyle name="Normal 2 2 6 2 4" xfId="705"/>
    <cellStyle name="Normal 2 2 6 2 5" xfId="327"/>
    <cellStyle name="Normal 2 2 6 2 6" xfId="832"/>
    <cellStyle name="Normal 2 2 6 3" xfId="153"/>
    <cellStyle name="Normal 2 2 6 3 2" xfId="563"/>
    <cellStyle name="Normal 2 2 6 3 2 2" xfId="1063"/>
    <cellStyle name="Normal 2 2 6 3 3" xfId="753"/>
    <cellStyle name="Normal 2 2 6 3 4" xfId="375"/>
    <cellStyle name="Normal 2 2 6 3 5" xfId="880"/>
    <cellStyle name="Normal 2 2 6 4" xfId="472"/>
    <cellStyle name="Normal 2 2 6 4 2" xfId="973"/>
    <cellStyle name="Normal 2 2 6 5" xfId="663"/>
    <cellStyle name="Normal 2 2 6 6" xfId="285"/>
    <cellStyle name="Normal 2 2 6 7" xfId="790"/>
    <cellStyle name="Normal 2 2 7" xfId="40"/>
    <cellStyle name="Normal 2 2 7 2" xfId="111"/>
    <cellStyle name="Normal 2 2 7 2 2" xfId="156"/>
    <cellStyle name="Normal 2 2 7 2 2 2" xfId="566"/>
    <cellStyle name="Normal 2 2 7 2 2 2 2" xfId="1066"/>
    <cellStyle name="Normal 2 2 7 2 2 3" xfId="756"/>
    <cellStyle name="Normal 2 2 7 2 2 4" xfId="378"/>
    <cellStyle name="Normal 2 2 7 2 2 5" xfId="883"/>
    <cellStyle name="Normal 2 2 7 2 3" xfId="521"/>
    <cellStyle name="Normal 2 2 7 2 3 2" xfId="1021"/>
    <cellStyle name="Normal 2 2 7 2 4" xfId="711"/>
    <cellStyle name="Normal 2 2 7 2 5" xfId="333"/>
    <cellStyle name="Normal 2 2 7 2 6" xfId="838"/>
    <cellStyle name="Normal 2 2 7 3" xfId="155"/>
    <cellStyle name="Normal 2 2 7 3 2" xfId="565"/>
    <cellStyle name="Normal 2 2 7 3 2 2" xfId="1065"/>
    <cellStyle name="Normal 2 2 7 3 3" xfId="755"/>
    <cellStyle name="Normal 2 2 7 3 4" xfId="377"/>
    <cellStyle name="Normal 2 2 7 3 5" xfId="882"/>
    <cellStyle name="Normal 2 2 7 4" xfId="478"/>
    <cellStyle name="Normal 2 2 7 4 2" xfId="979"/>
    <cellStyle name="Normal 2 2 7 5" xfId="669"/>
    <cellStyle name="Normal 2 2 7 6" xfId="291"/>
    <cellStyle name="Normal 2 2 7 7" xfId="796"/>
    <cellStyle name="Normal 2 2 8" xfId="72"/>
    <cellStyle name="Normal 2 2 8 2" xfId="157"/>
    <cellStyle name="Normal 2 2 8 2 2" xfId="567"/>
    <cellStyle name="Normal 2 2 8 2 2 2" xfId="1067"/>
    <cellStyle name="Normal 2 2 8 2 3" xfId="757"/>
    <cellStyle name="Normal 2 2 8 2 4" xfId="379"/>
    <cellStyle name="Normal 2 2 8 2 5" xfId="884"/>
    <cellStyle name="Normal 2 2 8 3" xfId="496"/>
    <cellStyle name="Normal 2 2 8 3 2" xfId="997"/>
    <cellStyle name="Normal 2 2 8 4" xfId="687"/>
    <cellStyle name="Normal 2 2 8 5" xfId="309"/>
    <cellStyle name="Normal 2 2 8 6" xfId="814"/>
    <cellStyle name="Normal 2 2 9" xfId="117"/>
    <cellStyle name="Normal 2 2 9 2" xfId="527"/>
    <cellStyle name="Normal 2 2 9 2 2" xfId="1027"/>
    <cellStyle name="Normal 2 2 9 3" xfId="717"/>
    <cellStyle name="Normal 2 2 9 4" xfId="339"/>
    <cellStyle name="Normal 2 2 9 5" xfId="844"/>
    <cellStyle name="Normal 2 3" xfId="49"/>
    <cellStyle name="Normal 2 3 2" xfId="214"/>
    <cellStyle name="Normal 2 4" xfId="222"/>
    <cellStyle name="Normal 3" xfId="7"/>
    <cellStyle name="Normal 3 2" xfId="53"/>
    <cellStyle name="Normal 3 2 2" xfId="223"/>
    <cellStyle name="Normal 3 2 3" xfId="204"/>
    <cellStyle name="Normal 3 2 3 2" xfId="613"/>
    <cellStyle name="Normal 3 2 3 2 2" xfId="1113"/>
    <cellStyle name="Normal 3 2 3 3" xfId="425"/>
    <cellStyle name="Normal 3 2 3 4" xfId="930"/>
    <cellStyle name="Normal 3 3" xfId="44"/>
    <cellStyle name="Normal 3 3 2" xfId="212"/>
    <cellStyle name="Normal 3 4" xfId="85"/>
    <cellStyle name="Normal 3 4 2" xfId="221"/>
    <cellStyle name="Normal 3 5" xfId="232"/>
    <cellStyle name="Normal 3 5 2" xfId="271"/>
    <cellStyle name="Normal 3 5 2 2" xfId="649"/>
    <cellStyle name="Normal 3 6" xfId="201"/>
    <cellStyle name="Normal 3 6 2" xfId="611"/>
    <cellStyle name="Normal 3 6 2 2" xfId="1111"/>
    <cellStyle name="Normal 3 6 3" xfId="423"/>
    <cellStyle name="Normal 3 6 4" xfId="928"/>
    <cellStyle name="Normal 4" xfId="11"/>
    <cellStyle name="Normal 4 10" xfId="179"/>
    <cellStyle name="Normal 4 10 2" xfId="589"/>
    <cellStyle name="Normal 4 10 2 2" xfId="1089"/>
    <cellStyle name="Normal 4 10 3" xfId="401"/>
    <cellStyle name="Normal 4 10 4" xfId="906"/>
    <cellStyle name="Normal 4 11" xfId="1144"/>
    <cellStyle name="Normal 4 2" xfId="56"/>
    <cellStyle name="Normal 4 2 10" xfId="675"/>
    <cellStyle name="Normal 4 2 11" xfId="297"/>
    <cellStyle name="Normal 4 2 12" xfId="802"/>
    <cellStyle name="Normal 4 2 13" xfId="1146"/>
    <cellStyle name="Normal 4 2 2" xfId="64"/>
    <cellStyle name="Normal 4 2 2 2" xfId="159"/>
    <cellStyle name="Normal 4 2 2 2 2" xfId="258"/>
    <cellStyle name="Normal 4 2 2 2 2 2" xfId="638"/>
    <cellStyle name="Normal 4 2 2 2 2 2 2" xfId="1138"/>
    <cellStyle name="Normal 4 2 2 2 2 3" xfId="450"/>
    <cellStyle name="Normal 4 2 2 2 2 4" xfId="955"/>
    <cellStyle name="Normal 4 2 2 2 3" xfId="569"/>
    <cellStyle name="Normal 4 2 2 2 3 2" xfId="1069"/>
    <cellStyle name="Normal 4 2 2 2 4" xfId="759"/>
    <cellStyle name="Normal 4 2 2 2 5" xfId="381"/>
    <cellStyle name="Normal 4 2 2 2 6" xfId="886"/>
    <cellStyle name="Normal 4 2 2 3" xfId="187"/>
    <cellStyle name="Normal 4 2 2 3 2" xfId="597"/>
    <cellStyle name="Normal 4 2 2 3 2 2" xfId="1097"/>
    <cellStyle name="Normal 4 2 2 3 3" xfId="409"/>
    <cellStyle name="Normal 4 2 2 3 4" xfId="914"/>
    <cellStyle name="Normal 4 2 2 4" xfId="490"/>
    <cellStyle name="Normal 4 2 2 4 2" xfId="991"/>
    <cellStyle name="Normal 4 2 2 5" xfId="681"/>
    <cellStyle name="Normal 4 2 2 6" xfId="303"/>
    <cellStyle name="Normal 4 2 2 7" xfId="808"/>
    <cellStyle name="Normal 4 2 3" xfId="68"/>
    <cellStyle name="Normal 4 2 3 2" xfId="160"/>
    <cellStyle name="Normal 4 2 3 2 2" xfId="570"/>
    <cellStyle name="Normal 4 2 3 2 2 2" xfId="1070"/>
    <cellStyle name="Normal 4 2 3 2 3" xfId="760"/>
    <cellStyle name="Normal 4 2 3 2 4" xfId="382"/>
    <cellStyle name="Normal 4 2 3 2 5" xfId="887"/>
    <cellStyle name="Normal 4 2 3 3" xfId="191"/>
    <cellStyle name="Normal 4 2 3 3 2" xfId="601"/>
    <cellStyle name="Normal 4 2 3 3 2 2" xfId="1101"/>
    <cellStyle name="Normal 4 2 3 3 3" xfId="413"/>
    <cellStyle name="Normal 4 2 3 3 4" xfId="918"/>
    <cellStyle name="Normal 4 2 3 4" xfId="494"/>
    <cellStyle name="Normal 4 2 3 4 2" xfId="995"/>
    <cellStyle name="Normal 4 2 3 5" xfId="685"/>
    <cellStyle name="Normal 4 2 3 6" xfId="307"/>
    <cellStyle name="Normal 4 2 3 7" xfId="812"/>
    <cellStyle name="Normal 4 2 4" xfId="158"/>
    <cellStyle name="Normal 4 2 4 2" xfId="243"/>
    <cellStyle name="Normal 4 2 4 2 2" xfId="623"/>
    <cellStyle name="Normal 4 2 4 2 2 2" xfId="1123"/>
    <cellStyle name="Normal 4 2 4 2 3" xfId="435"/>
    <cellStyle name="Normal 4 2 4 2 4" xfId="940"/>
    <cellStyle name="Normal 4 2 4 3" xfId="568"/>
    <cellStyle name="Normal 4 2 4 3 2" xfId="1068"/>
    <cellStyle name="Normal 4 2 4 4" xfId="758"/>
    <cellStyle name="Normal 4 2 4 5" xfId="380"/>
    <cellStyle name="Normal 4 2 4 6" xfId="885"/>
    <cellStyle name="Normal 4 2 5" xfId="254"/>
    <cellStyle name="Normal 4 2 5 2" xfId="634"/>
    <cellStyle name="Normal 4 2 5 2 2" xfId="1134"/>
    <cellStyle name="Normal 4 2 5 3" xfId="446"/>
    <cellStyle name="Normal 4 2 5 4" xfId="951"/>
    <cellStyle name="Normal 4 2 6" xfId="262"/>
    <cellStyle name="Normal 4 2 6 2" xfId="642"/>
    <cellStyle name="Normal 4 2 6 2 2" xfId="1142"/>
    <cellStyle name="Normal 4 2 6 3" xfId="454"/>
    <cellStyle name="Normal 4 2 6 4" xfId="959"/>
    <cellStyle name="Normal 4 2 7" xfId="248"/>
    <cellStyle name="Normal 4 2 7 2" xfId="628"/>
    <cellStyle name="Normal 4 2 7 2 2" xfId="1128"/>
    <cellStyle name="Normal 4 2 7 3" xfId="440"/>
    <cellStyle name="Normal 4 2 7 4" xfId="945"/>
    <cellStyle name="Normal 4 2 8" xfId="181"/>
    <cellStyle name="Normal 4 2 8 2" xfId="591"/>
    <cellStyle name="Normal 4 2 8 2 2" xfId="1091"/>
    <cellStyle name="Normal 4 2 8 3" xfId="403"/>
    <cellStyle name="Normal 4 2 8 4" xfId="908"/>
    <cellStyle name="Normal 4 2 9" xfId="484"/>
    <cellStyle name="Normal 4 2 9 2" xfId="985"/>
    <cellStyle name="Normal 4 2_MAL2T-2014A.XLS" xfId="264"/>
    <cellStyle name="Normal 4 3" xfId="59"/>
    <cellStyle name="Normal 4 3 10" xfId="805"/>
    <cellStyle name="Normal 4 3 11" xfId="1149"/>
    <cellStyle name="Normal 4 3 2" xfId="81"/>
    <cellStyle name="Normal 4 3 2 2" xfId="162"/>
    <cellStyle name="Normal 4 3 2 2 2" xfId="256"/>
    <cellStyle name="Normal 4 3 2 2 2 2" xfId="636"/>
    <cellStyle name="Normal 4 3 2 2 2 2 2" xfId="1136"/>
    <cellStyle name="Normal 4 3 2 2 2 3" xfId="448"/>
    <cellStyle name="Normal 4 3 2 2 2 4" xfId="953"/>
    <cellStyle name="Normal 4 3 2 2 3" xfId="572"/>
    <cellStyle name="Normal 4 3 2 2 3 2" xfId="1072"/>
    <cellStyle name="Normal 4 3 2 2 4" xfId="762"/>
    <cellStyle name="Normal 4 3 2 2 5" xfId="384"/>
    <cellStyle name="Normal 4 3 2 2 6" xfId="889"/>
    <cellStyle name="Normal 4 3 2 3" xfId="196"/>
    <cellStyle name="Normal 4 3 2 3 2" xfId="606"/>
    <cellStyle name="Normal 4 3 2 3 2 2" xfId="1106"/>
    <cellStyle name="Normal 4 3 2 3 3" xfId="418"/>
    <cellStyle name="Normal 4 3 2 3 4" xfId="923"/>
    <cellStyle name="Normal 4 3 2 4" xfId="499"/>
    <cellStyle name="Normal 4 3 2 4 2" xfId="1000"/>
    <cellStyle name="Normal 4 3 2 5" xfId="690"/>
    <cellStyle name="Normal 4 3 2 6" xfId="312"/>
    <cellStyle name="Normal 4 3 2 7" xfId="817"/>
    <cellStyle name="Normal 4 3 3" xfId="161"/>
    <cellStyle name="Normal 4 3 3 2" xfId="240"/>
    <cellStyle name="Normal 4 3 3 2 2" xfId="620"/>
    <cellStyle name="Normal 4 3 3 2 2 2" xfId="1120"/>
    <cellStyle name="Normal 4 3 3 2 3" xfId="432"/>
    <cellStyle name="Normal 4 3 3 2 4" xfId="937"/>
    <cellStyle name="Normal 4 3 3 3" xfId="571"/>
    <cellStyle name="Normal 4 3 3 3 2" xfId="1071"/>
    <cellStyle name="Normal 4 3 3 4" xfId="761"/>
    <cellStyle name="Normal 4 3 3 5" xfId="383"/>
    <cellStyle name="Normal 4 3 3 6" xfId="888"/>
    <cellStyle name="Normal 4 3 4" xfId="245"/>
    <cellStyle name="Normal 4 3 4 2" xfId="625"/>
    <cellStyle name="Normal 4 3 4 2 2" xfId="1125"/>
    <cellStyle name="Normal 4 3 4 3" xfId="437"/>
    <cellStyle name="Normal 4 3 4 4" xfId="942"/>
    <cellStyle name="Normal 4 3 5" xfId="251"/>
    <cellStyle name="Normal 4 3 5 2" xfId="631"/>
    <cellStyle name="Normal 4 3 5 2 2" xfId="1131"/>
    <cellStyle name="Normal 4 3 5 3" xfId="443"/>
    <cellStyle name="Normal 4 3 5 4" xfId="948"/>
    <cellStyle name="Normal 4 3 6" xfId="184"/>
    <cellStyle name="Normal 4 3 6 2" xfId="594"/>
    <cellStyle name="Normal 4 3 6 2 2" xfId="1094"/>
    <cellStyle name="Normal 4 3 6 3" xfId="406"/>
    <cellStyle name="Normal 4 3 6 4" xfId="911"/>
    <cellStyle name="Normal 4 3 7" xfId="487"/>
    <cellStyle name="Normal 4 3 7 2" xfId="988"/>
    <cellStyle name="Normal 4 3 8" xfId="678"/>
    <cellStyle name="Normal 4 3 9" xfId="300"/>
    <cellStyle name="Normal 4 3_MAL2T-2014A.XLS" xfId="265"/>
    <cellStyle name="Normal 4 4" xfId="60"/>
    <cellStyle name="Normal 4 4 2" xfId="83"/>
    <cellStyle name="Normal 4 4 2 2" xfId="164"/>
    <cellStyle name="Normal 4 4 2 2 2" xfId="574"/>
    <cellStyle name="Normal 4 4 2 2 2 2" xfId="1074"/>
    <cellStyle name="Normal 4 4 2 2 3" xfId="764"/>
    <cellStyle name="Normal 4 4 2 2 4" xfId="386"/>
    <cellStyle name="Normal 4 4 2 2 5" xfId="891"/>
    <cellStyle name="Normal 4 4 2 3" xfId="198"/>
    <cellStyle name="Normal 4 4 2 3 2" xfId="608"/>
    <cellStyle name="Normal 4 4 2 3 2 2" xfId="1108"/>
    <cellStyle name="Normal 4 4 2 3 3" xfId="420"/>
    <cellStyle name="Normal 4 4 2 3 4" xfId="925"/>
    <cellStyle name="Normal 4 4 2 4" xfId="501"/>
    <cellStyle name="Normal 4 4 2 4 2" xfId="1002"/>
    <cellStyle name="Normal 4 4 2 5" xfId="692"/>
    <cellStyle name="Normal 4 4 2 6" xfId="314"/>
    <cellStyle name="Normal 4 4 2 7" xfId="819"/>
    <cellStyle name="Normal 4 4 3" xfId="163"/>
    <cellStyle name="Normal 4 4 3 2" xfId="573"/>
    <cellStyle name="Normal 4 4 3 2 2" xfId="1073"/>
    <cellStyle name="Normal 4 4 3 3" xfId="763"/>
    <cellStyle name="Normal 4 4 3 4" xfId="385"/>
    <cellStyle name="Normal 4 4 3 5" xfId="890"/>
    <cellStyle name="Normal 4 4 4" xfId="185"/>
    <cellStyle name="Normal 4 4 4 2" xfId="595"/>
    <cellStyle name="Normal 4 4 4 2 2" xfId="1095"/>
    <cellStyle name="Normal 4 4 4 3" xfId="407"/>
    <cellStyle name="Normal 4 4 4 4" xfId="912"/>
    <cellStyle name="Normal 4 4 5" xfId="488"/>
    <cellStyle name="Normal 4 4 5 2" xfId="989"/>
    <cellStyle name="Normal 4 4 6" xfId="679"/>
    <cellStyle name="Normal 4 4 7" xfId="301"/>
    <cellStyle name="Normal 4 4 8" xfId="806"/>
    <cellStyle name="Normal 4 5" xfId="66"/>
    <cellStyle name="Normal 4 5 2" xfId="165"/>
    <cellStyle name="Normal 4 5 2 2" xfId="575"/>
    <cellStyle name="Normal 4 5 2 2 2" xfId="1075"/>
    <cellStyle name="Normal 4 5 2 3" xfId="765"/>
    <cellStyle name="Normal 4 5 2 4" xfId="387"/>
    <cellStyle name="Normal 4 5 2 5" xfId="892"/>
    <cellStyle name="Normal 4 5 3" xfId="189"/>
    <cellStyle name="Normal 4 5 3 2" xfId="599"/>
    <cellStyle name="Normal 4 5 3 2 2" xfId="1099"/>
    <cellStyle name="Normal 4 5 3 3" xfId="411"/>
    <cellStyle name="Normal 4 5 3 4" xfId="916"/>
    <cellStyle name="Normal 4 5 4" xfId="492"/>
    <cellStyle name="Normal 4 5 4 2" xfId="993"/>
    <cellStyle name="Normal 4 5 5" xfId="683"/>
    <cellStyle name="Normal 4 5 6" xfId="305"/>
    <cellStyle name="Normal 4 5 7" xfId="810"/>
    <cellStyle name="Normal 4 6" xfId="54"/>
    <cellStyle name="Normal 4 6 2" xfId="166"/>
    <cellStyle name="Normal 4 6 2 2" xfId="576"/>
    <cellStyle name="Normal 4 6 2 2 2" xfId="1076"/>
    <cellStyle name="Normal 4 6 2 3" xfId="766"/>
    <cellStyle name="Normal 4 6 2 4" xfId="388"/>
    <cellStyle name="Normal 4 6 2 5" xfId="893"/>
    <cellStyle name="Normal 4 6 3" xfId="241"/>
    <cellStyle name="Normal 4 6 3 2" xfId="621"/>
    <cellStyle name="Normal 4 6 3 2 2" xfId="1121"/>
    <cellStyle name="Normal 4 6 3 3" xfId="433"/>
    <cellStyle name="Normal 4 6 3 4" xfId="938"/>
    <cellStyle name="Normal 4 6 4" xfId="482"/>
    <cellStyle name="Normal 4 6 4 2" xfId="983"/>
    <cellStyle name="Normal 4 6 5" xfId="673"/>
    <cellStyle name="Normal 4 6 6" xfId="295"/>
    <cellStyle name="Normal 4 6 7" xfId="800"/>
    <cellStyle name="Normal 4 7" xfId="252"/>
    <cellStyle name="Normal 4 7 2" xfId="632"/>
    <cellStyle name="Normal 4 7 2 2" xfId="1132"/>
    <cellStyle name="Normal 4 7 3" xfId="444"/>
    <cellStyle name="Normal 4 7 4" xfId="949"/>
    <cellStyle name="Normal 4 8" xfId="260"/>
    <cellStyle name="Normal 4 8 2" xfId="640"/>
    <cellStyle name="Normal 4 8 2 2" xfId="1140"/>
    <cellStyle name="Normal 4 8 3" xfId="452"/>
    <cellStyle name="Normal 4 8 4" xfId="957"/>
    <cellStyle name="Normal 4 9" xfId="246"/>
    <cellStyle name="Normal 4 9 2" xfId="626"/>
    <cellStyle name="Normal 4 9 2 2" xfId="1126"/>
    <cellStyle name="Normal 4 9 3" xfId="438"/>
    <cellStyle name="Normal 4 9 4" xfId="943"/>
    <cellStyle name="Normal 4_MAL1K-2014A.XLS" xfId="73"/>
    <cellStyle name="Normal 5" xfId="25"/>
    <cellStyle name="Normal 5 2" xfId="63"/>
    <cellStyle name="Normal 5 2 2" xfId="86"/>
    <cellStyle name="Normal 5 2 2 2" xfId="226"/>
    <cellStyle name="Normal 5 2 3" xfId="234"/>
    <cellStyle name="Normal 5 2 3 2" xfId="269"/>
    <cellStyle name="Normal 5 2 3 2 2" xfId="647"/>
    <cellStyle name="Normal 5 2 4" xfId="203"/>
    <cellStyle name="Normal 5 2 4 2" xfId="612"/>
    <cellStyle name="Normal 5 2 4 2 2" xfId="1112"/>
    <cellStyle name="Normal 5 2 4 3" xfId="424"/>
    <cellStyle name="Normal 5 2 4 4" xfId="929"/>
    <cellStyle name="Normal 5 3" xfId="70"/>
    <cellStyle name="Normal 5 4" xfId="79"/>
    <cellStyle name="Normal 5 4 2" xfId="167"/>
    <cellStyle name="Normal 5 4 2 2" xfId="577"/>
    <cellStyle name="Normal 5 4 2 2 2" xfId="1077"/>
    <cellStyle name="Normal 5 4 2 3" xfId="767"/>
    <cellStyle name="Normal 5 4 2 4" xfId="389"/>
    <cellStyle name="Normal 5 4 2 5" xfId="894"/>
    <cellStyle name="Normal 5 4 3" xfId="194"/>
    <cellStyle name="Normal 5 4 3 2" xfId="604"/>
    <cellStyle name="Normal 5 4 3 2 2" xfId="1104"/>
    <cellStyle name="Normal 5 4 3 3" xfId="416"/>
    <cellStyle name="Normal 5 4 3 4" xfId="921"/>
    <cellStyle name="Normal 5 4 4" xfId="497"/>
    <cellStyle name="Normal 5 4 4 2" xfId="998"/>
    <cellStyle name="Normal 5 4 5" xfId="688"/>
    <cellStyle name="Normal 5 4 6" xfId="310"/>
    <cellStyle name="Normal 5 4 7" xfId="815"/>
    <cellStyle name="Normal 5 5" xfId="50"/>
    <cellStyle name="Normal 5 6" xfId="87"/>
    <cellStyle name="Normal 5 6 2" xfId="233"/>
    <cellStyle name="Normal 6" xfId="37"/>
    <cellStyle name="Normal 6 2" xfId="74"/>
    <cellStyle name="Normal 6 2 2" xfId="207"/>
    <cellStyle name="Normal 6 2 2 2" xfId="615"/>
    <cellStyle name="Normal 6 2 2 2 2" xfId="1115"/>
    <cellStyle name="Normal 6 2 2 3" xfId="427"/>
    <cellStyle name="Normal 6 2 2 4" xfId="932"/>
    <cellStyle name="Normal 6 3" xfId="88"/>
    <cellStyle name="Normal 6 3 2" xfId="227"/>
    <cellStyle name="Normal 6 4" xfId="110"/>
    <cellStyle name="Normal 6 4 2" xfId="235"/>
    <cellStyle name="Normal 6 4 3" xfId="266"/>
    <cellStyle name="Normal 6 4 3 2" xfId="644"/>
    <cellStyle name="Normal 6 5" xfId="200"/>
    <cellStyle name="Normal 6 5 2" xfId="610"/>
    <cellStyle name="Normal 6 5 2 2" xfId="1110"/>
    <cellStyle name="Normal 6 5 3" xfId="422"/>
    <cellStyle name="Normal 6 5 4" xfId="927"/>
    <cellStyle name="Normal 7" xfId="76"/>
    <cellStyle name="Normal 7 2" xfId="90"/>
    <cellStyle name="Normal 7 2 2" xfId="229"/>
    <cellStyle name="Normal 7 3" xfId="237"/>
    <cellStyle name="Normal 7 3 2" xfId="267"/>
    <cellStyle name="Normal 7 3 2 2" xfId="645"/>
    <cellStyle name="Normal 7 4" xfId="205"/>
    <cellStyle name="Normal 7 4 2" xfId="614"/>
    <cellStyle name="Normal 7 4 2 2" xfId="1114"/>
    <cellStyle name="Normal 7 4 3" xfId="426"/>
    <cellStyle name="Normal 7 4 4" xfId="931"/>
    <cellStyle name="Normal 8" xfId="77"/>
    <cellStyle name="Normal 8 2" xfId="91"/>
    <cellStyle name="Normal 8 2 2" xfId="220"/>
    <cellStyle name="Normal 8 2 3" xfId="503"/>
    <cellStyle name="Normal 8 3" xfId="218"/>
    <cellStyle name="Normal 8 4" xfId="230"/>
    <cellStyle name="Normal 8 5" xfId="238"/>
    <cellStyle name="Normal 8 5 2" xfId="268"/>
    <cellStyle name="Normal 8 5 2 2" xfId="646"/>
    <cellStyle name="Normal 8 6" xfId="210"/>
    <cellStyle name="Normal 9" xfId="75"/>
    <cellStyle name="Normal 9 2" xfId="89"/>
    <cellStyle name="Normal 9 2 2" xfId="228"/>
    <cellStyle name="Normal 9 3" xfId="236"/>
    <cellStyle name="Normal 9 3 2" xfId="270"/>
    <cellStyle name="Normal 9 3 2 2" xfId="648"/>
    <cellStyle name="Normal 9 4" xfId="209"/>
    <cellStyle name="Normal 9 4 2" xfId="617"/>
    <cellStyle name="Normal 9 4 2 2" xfId="1117"/>
    <cellStyle name="Normal 9 4 3" xfId="429"/>
    <cellStyle name="Normal 9 4 4" xfId="934"/>
    <cellStyle name="Normal_IN9813 2" xfId="1153"/>
    <cellStyle name="Normal_IN9828" xfId="9"/>
    <cellStyle name="Normal_SO02ny 2" xfId="1152"/>
    <cellStyle name="Percent" xfId="20"/>
    <cellStyle name="Prosent" xfId="2" builtinId="5" customBuiltin="1"/>
    <cellStyle name="Prosent 13" xfId="1150"/>
    <cellStyle name="Prosent 2" xfId="4"/>
    <cellStyle name="Prosent 2 10" xfId="1145"/>
    <cellStyle name="Prosent 2 2" xfId="57"/>
    <cellStyle name="Prosent 2 2 10" xfId="676"/>
    <cellStyle name="Prosent 2 2 11" xfId="298"/>
    <cellStyle name="Prosent 2 2 12" xfId="803"/>
    <cellStyle name="Prosent 2 2 13" xfId="1147"/>
    <cellStyle name="Prosent 2 2 2" xfId="65"/>
    <cellStyle name="Prosent 2 2 2 2" xfId="169"/>
    <cellStyle name="Prosent 2 2 2 2 2" xfId="259"/>
    <cellStyle name="Prosent 2 2 2 2 2 2" xfId="639"/>
    <cellStyle name="Prosent 2 2 2 2 2 2 2" xfId="1139"/>
    <cellStyle name="Prosent 2 2 2 2 2 3" xfId="451"/>
    <cellStyle name="Prosent 2 2 2 2 2 4" xfId="956"/>
    <cellStyle name="Prosent 2 2 2 2 3" xfId="579"/>
    <cellStyle name="Prosent 2 2 2 2 3 2" xfId="1079"/>
    <cellStyle name="Prosent 2 2 2 2 4" xfId="769"/>
    <cellStyle name="Prosent 2 2 2 2 5" xfId="391"/>
    <cellStyle name="Prosent 2 2 2 2 6" xfId="896"/>
    <cellStyle name="Prosent 2 2 2 3" xfId="188"/>
    <cellStyle name="Prosent 2 2 2 3 2" xfId="598"/>
    <cellStyle name="Prosent 2 2 2 3 2 2" xfId="1098"/>
    <cellStyle name="Prosent 2 2 2 3 3" xfId="410"/>
    <cellStyle name="Prosent 2 2 2 3 4" xfId="915"/>
    <cellStyle name="Prosent 2 2 2 4" xfId="491"/>
    <cellStyle name="Prosent 2 2 2 4 2" xfId="992"/>
    <cellStyle name="Prosent 2 2 2 5" xfId="682"/>
    <cellStyle name="Prosent 2 2 2 6" xfId="304"/>
    <cellStyle name="Prosent 2 2 2 7" xfId="809"/>
    <cellStyle name="Prosent 2 2 3" xfId="69"/>
    <cellStyle name="Prosent 2 2 3 2" xfId="170"/>
    <cellStyle name="Prosent 2 2 3 2 2" xfId="580"/>
    <cellStyle name="Prosent 2 2 3 2 2 2" xfId="1080"/>
    <cellStyle name="Prosent 2 2 3 2 3" xfId="770"/>
    <cellStyle name="Prosent 2 2 3 2 4" xfId="392"/>
    <cellStyle name="Prosent 2 2 3 2 5" xfId="897"/>
    <cellStyle name="Prosent 2 2 3 3" xfId="192"/>
    <cellStyle name="Prosent 2 2 3 3 2" xfId="602"/>
    <cellStyle name="Prosent 2 2 3 3 2 2" xfId="1102"/>
    <cellStyle name="Prosent 2 2 3 3 3" xfId="414"/>
    <cellStyle name="Prosent 2 2 3 3 4" xfId="919"/>
    <cellStyle name="Prosent 2 2 3 4" xfId="495"/>
    <cellStyle name="Prosent 2 2 3 4 2" xfId="996"/>
    <cellStyle name="Prosent 2 2 3 5" xfId="686"/>
    <cellStyle name="Prosent 2 2 3 6" xfId="308"/>
    <cellStyle name="Prosent 2 2 3 7" xfId="813"/>
    <cellStyle name="Prosent 2 2 4" xfId="168"/>
    <cellStyle name="Prosent 2 2 4 2" xfId="224"/>
    <cellStyle name="Prosent 2 2 4 2 2" xfId="618"/>
    <cellStyle name="Prosent 2 2 4 2 2 2" xfId="1118"/>
    <cellStyle name="Prosent 2 2 4 2 3" xfId="430"/>
    <cellStyle name="Prosent 2 2 4 2 4" xfId="935"/>
    <cellStyle name="Prosent 2 2 4 3" xfId="578"/>
    <cellStyle name="Prosent 2 2 4 3 2" xfId="1078"/>
    <cellStyle name="Prosent 2 2 4 4" xfId="768"/>
    <cellStyle name="Prosent 2 2 4 5" xfId="390"/>
    <cellStyle name="Prosent 2 2 4 6" xfId="895"/>
    <cellStyle name="Prosent 2 2 5" xfId="211"/>
    <cellStyle name="Prosent 2 2 5 2" xfId="255"/>
    <cellStyle name="Prosent 2 2 5 2 2" xfId="635"/>
    <cellStyle name="Prosent 2 2 5 2 2 2" xfId="1135"/>
    <cellStyle name="Prosent 2 2 5 2 3" xfId="447"/>
    <cellStyle name="Prosent 2 2 5 2 4" xfId="952"/>
    <cellStyle name="Prosent 2 2 6" xfId="263"/>
    <cellStyle name="Prosent 2 2 6 2" xfId="643"/>
    <cellStyle name="Prosent 2 2 6 2 2" xfId="1143"/>
    <cellStyle name="Prosent 2 2 6 3" xfId="455"/>
    <cellStyle name="Prosent 2 2 6 4" xfId="960"/>
    <cellStyle name="Prosent 2 2 7" xfId="249"/>
    <cellStyle name="Prosent 2 2 7 2" xfId="629"/>
    <cellStyle name="Prosent 2 2 7 2 2" xfId="1129"/>
    <cellStyle name="Prosent 2 2 7 3" xfId="441"/>
    <cellStyle name="Prosent 2 2 7 4" xfId="946"/>
    <cellStyle name="Prosent 2 2 8" xfId="182"/>
    <cellStyle name="Prosent 2 2 8 2" xfId="592"/>
    <cellStyle name="Prosent 2 2 8 2 2" xfId="1092"/>
    <cellStyle name="Prosent 2 2 8 3" xfId="404"/>
    <cellStyle name="Prosent 2 2 8 4" xfId="909"/>
    <cellStyle name="Prosent 2 2 9" xfId="485"/>
    <cellStyle name="Prosent 2 2 9 2" xfId="986"/>
    <cellStyle name="Prosent 2 3" xfId="58"/>
    <cellStyle name="Prosent 2 3 10" xfId="804"/>
    <cellStyle name="Prosent 2 3 11" xfId="1148"/>
    <cellStyle name="Prosent 2 3 2" xfId="82"/>
    <cellStyle name="Prosent 2 3 2 2" xfId="172"/>
    <cellStyle name="Prosent 2 3 2 2 2" xfId="257"/>
    <cellStyle name="Prosent 2 3 2 2 2 2" xfId="637"/>
    <cellStyle name="Prosent 2 3 2 2 2 2 2" xfId="1137"/>
    <cellStyle name="Prosent 2 3 2 2 2 3" xfId="449"/>
    <cellStyle name="Prosent 2 3 2 2 2 4" xfId="954"/>
    <cellStyle name="Prosent 2 3 2 2 3" xfId="582"/>
    <cellStyle name="Prosent 2 3 2 2 3 2" xfId="1082"/>
    <cellStyle name="Prosent 2 3 2 2 4" xfId="772"/>
    <cellStyle name="Prosent 2 3 2 2 5" xfId="394"/>
    <cellStyle name="Prosent 2 3 2 2 6" xfId="899"/>
    <cellStyle name="Prosent 2 3 2 3" xfId="197"/>
    <cellStyle name="Prosent 2 3 2 3 2" xfId="607"/>
    <cellStyle name="Prosent 2 3 2 3 2 2" xfId="1107"/>
    <cellStyle name="Prosent 2 3 2 3 3" xfId="419"/>
    <cellStyle name="Prosent 2 3 2 3 4" xfId="924"/>
    <cellStyle name="Prosent 2 3 2 4" xfId="500"/>
    <cellStyle name="Prosent 2 3 2 4 2" xfId="1001"/>
    <cellStyle name="Prosent 2 3 2 5" xfId="691"/>
    <cellStyle name="Prosent 2 3 2 6" xfId="313"/>
    <cellStyle name="Prosent 2 3 2 7" xfId="818"/>
    <cellStyle name="Prosent 2 3 3" xfId="171"/>
    <cellStyle name="Prosent 2 3 3 2" xfId="225"/>
    <cellStyle name="Prosent 2 3 3 2 2" xfId="619"/>
    <cellStyle name="Prosent 2 3 3 2 2 2" xfId="1119"/>
    <cellStyle name="Prosent 2 3 3 2 3" xfId="431"/>
    <cellStyle name="Prosent 2 3 3 2 4" xfId="936"/>
    <cellStyle name="Prosent 2 3 3 3" xfId="581"/>
    <cellStyle name="Prosent 2 3 3 3 2" xfId="1081"/>
    <cellStyle name="Prosent 2 3 3 4" xfId="771"/>
    <cellStyle name="Prosent 2 3 3 5" xfId="393"/>
    <cellStyle name="Prosent 2 3 3 6" xfId="898"/>
    <cellStyle name="Prosent 2 3 4" xfId="213"/>
    <cellStyle name="Prosent 2 3 4 2" xfId="244"/>
    <cellStyle name="Prosent 2 3 4 2 2" xfId="624"/>
    <cellStyle name="Prosent 2 3 4 2 2 2" xfId="1124"/>
    <cellStyle name="Prosent 2 3 4 2 3" xfId="436"/>
    <cellStyle name="Prosent 2 3 4 2 4" xfId="941"/>
    <cellStyle name="Prosent 2 3 5" xfId="250"/>
    <cellStyle name="Prosent 2 3 5 2" xfId="630"/>
    <cellStyle name="Prosent 2 3 5 2 2" xfId="1130"/>
    <cellStyle name="Prosent 2 3 5 3" xfId="442"/>
    <cellStyle name="Prosent 2 3 5 4" xfId="947"/>
    <cellStyle name="Prosent 2 3 6" xfId="183"/>
    <cellStyle name="Prosent 2 3 6 2" xfId="593"/>
    <cellStyle name="Prosent 2 3 6 2 2" xfId="1093"/>
    <cellStyle name="Prosent 2 3 6 3" xfId="405"/>
    <cellStyle name="Prosent 2 3 6 4" xfId="910"/>
    <cellStyle name="Prosent 2 3 7" xfId="486"/>
    <cellStyle name="Prosent 2 3 7 2" xfId="987"/>
    <cellStyle name="Prosent 2 3 8" xfId="677"/>
    <cellStyle name="Prosent 2 3 9" xfId="299"/>
    <cellStyle name="Prosent 2 4" xfId="55"/>
    <cellStyle name="Prosent 2 4 2" xfId="84"/>
    <cellStyle name="Prosent 2 4 2 2" xfId="174"/>
    <cellStyle name="Prosent 2 4 2 2 2" xfId="584"/>
    <cellStyle name="Prosent 2 4 2 2 2 2" xfId="1084"/>
    <cellStyle name="Prosent 2 4 2 2 3" xfId="774"/>
    <cellStyle name="Prosent 2 4 2 2 4" xfId="396"/>
    <cellStyle name="Prosent 2 4 2 2 5" xfId="901"/>
    <cellStyle name="Prosent 2 4 2 3" xfId="199"/>
    <cellStyle name="Prosent 2 4 2 3 2" xfId="609"/>
    <cellStyle name="Prosent 2 4 2 3 2 2" xfId="1109"/>
    <cellStyle name="Prosent 2 4 2 3 3" xfId="421"/>
    <cellStyle name="Prosent 2 4 2 3 4" xfId="926"/>
    <cellStyle name="Prosent 2 4 2 4" xfId="502"/>
    <cellStyle name="Prosent 2 4 2 4 2" xfId="1003"/>
    <cellStyle name="Prosent 2 4 2 5" xfId="693"/>
    <cellStyle name="Prosent 2 4 2 6" xfId="315"/>
    <cellStyle name="Prosent 2 4 2 7" xfId="820"/>
    <cellStyle name="Prosent 2 4 3" xfId="173"/>
    <cellStyle name="Prosent 2 4 3 2" xfId="583"/>
    <cellStyle name="Prosent 2 4 3 2 2" xfId="1083"/>
    <cellStyle name="Prosent 2 4 3 3" xfId="773"/>
    <cellStyle name="Prosent 2 4 3 4" xfId="395"/>
    <cellStyle name="Prosent 2 4 3 5" xfId="900"/>
    <cellStyle name="Prosent 2 4 4" xfId="180"/>
    <cellStyle name="Prosent 2 4 4 2" xfId="590"/>
    <cellStyle name="Prosent 2 4 4 2 2" xfId="1090"/>
    <cellStyle name="Prosent 2 4 4 3" xfId="402"/>
    <cellStyle name="Prosent 2 4 4 4" xfId="907"/>
    <cellStyle name="Prosent 2 4 5" xfId="483"/>
    <cellStyle name="Prosent 2 4 5 2" xfId="984"/>
    <cellStyle name="Prosent 2 4 6" xfId="674"/>
    <cellStyle name="Prosent 2 4 7" xfId="296"/>
    <cellStyle name="Prosent 2 4 8" xfId="801"/>
    <cellStyle name="Prosent 2 5" xfId="62"/>
    <cellStyle name="Prosent 2 5 2" xfId="67"/>
    <cellStyle name="Prosent 2 5 2 2" xfId="175"/>
    <cellStyle name="Prosent 2 5 2 2 2" xfId="585"/>
    <cellStyle name="Prosent 2 5 2 2 2 2" xfId="1085"/>
    <cellStyle name="Prosent 2 5 2 2 3" xfId="775"/>
    <cellStyle name="Prosent 2 5 2 2 4" xfId="397"/>
    <cellStyle name="Prosent 2 5 2 2 5" xfId="902"/>
    <cellStyle name="Prosent 2 5 2 3" xfId="190"/>
    <cellStyle name="Prosent 2 5 2 3 2" xfId="600"/>
    <cellStyle name="Prosent 2 5 2 3 2 2" xfId="1100"/>
    <cellStyle name="Prosent 2 5 2 3 3" xfId="412"/>
    <cellStyle name="Prosent 2 5 2 3 4" xfId="917"/>
    <cellStyle name="Prosent 2 5 2 4" xfId="493"/>
    <cellStyle name="Prosent 2 5 2 4 2" xfId="994"/>
    <cellStyle name="Prosent 2 5 2 5" xfId="684"/>
    <cellStyle name="Prosent 2 5 2 6" xfId="306"/>
    <cellStyle name="Prosent 2 5 2 7" xfId="811"/>
    <cellStyle name="Prosent 2 6" xfId="48"/>
    <cellStyle name="Prosent 2 6 2" xfId="242"/>
    <cellStyle name="Prosent 2 6 2 2" xfId="622"/>
    <cellStyle name="Prosent 2 6 2 2 2" xfId="1122"/>
    <cellStyle name="Prosent 2 6 2 3" xfId="434"/>
    <cellStyle name="Prosent 2 6 2 4" xfId="939"/>
    <cellStyle name="Prosent 2 7" xfId="253"/>
    <cellStyle name="Prosent 2 7 2" xfId="633"/>
    <cellStyle name="Prosent 2 7 2 2" xfId="1133"/>
    <cellStyle name="Prosent 2 7 3" xfId="445"/>
    <cellStyle name="Prosent 2 7 4" xfId="950"/>
    <cellStyle name="Prosent 2 8" xfId="261"/>
    <cellStyle name="Prosent 2 8 2" xfId="641"/>
    <cellStyle name="Prosent 2 8 2 2" xfId="1141"/>
    <cellStyle name="Prosent 2 8 3" xfId="453"/>
    <cellStyle name="Prosent 2 8 4" xfId="958"/>
    <cellStyle name="Prosent 2 9" xfId="247"/>
    <cellStyle name="Prosent 2 9 2" xfId="627"/>
    <cellStyle name="Prosent 2 9 2 2" xfId="1127"/>
    <cellStyle name="Prosent 2 9 3" xfId="439"/>
    <cellStyle name="Prosent 2 9 4" xfId="944"/>
    <cellStyle name="Prosent 3" xfId="27"/>
    <cellStyle name="Prosent 3 2" xfId="80"/>
    <cellStyle name="Prosent 3 2 2" xfId="176"/>
    <cellStyle name="Prosent 3 2 2 2" xfId="586"/>
    <cellStyle name="Prosent 3 2 2 2 2" xfId="1086"/>
    <cellStyle name="Prosent 3 2 2 3" xfId="776"/>
    <cellStyle name="Prosent 3 2 2 4" xfId="398"/>
    <cellStyle name="Prosent 3 2 2 5" xfId="903"/>
    <cellStyle name="Prosent 3 2 3" xfId="195"/>
    <cellStyle name="Prosent 3 2 3 2" xfId="605"/>
    <cellStyle name="Prosent 3 2 3 2 2" xfId="1105"/>
    <cellStyle name="Prosent 3 2 3 3" xfId="417"/>
    <cellStyle name="Prosent 3 2 3 4" xfId="922"/>
    <cellStyle name="Prosent 3 2 4" xfId="498"/>
    <cellStyle name="Prosent 3 2 4 2" xfId="999"/>
    <cellStyle name="Prosent 3 2 5" xfId="689"/>
    <cellStyle name="Prosent 3 2 6" xfId="311"/>
    <cellStyle name="Prosent 3 2 7" xfId="816"/>
    <cellStyle name="Prosent 3 3" xfId="45"/>
    <cellStyle name="Prosent 4" xfId="38"/>
    <cellStyle name="Prosent 4 2" xfId="51"/>
    <cellStyle name="Prosent 5" xfId="61"/>
    <cellStyle name="Prosent 5 2" xfId="177"/>
    <cellStyle name="Prosent 5 2 2" xfId="587"/>
    <cellStyle name="Prosent 5 2 2 2" xfId="1087"/>
    <cellStyle name="Prosent 5 2 3" xfId="777"/>
    <cellStyle name="Prosent 5 2 4" xfId="399"/>
    <cellStyle name="Prosent 5 2 5" xfId="904"/>
    <cellStyle name="Prosent 5 3" xfId="489"/>
    <cellStyle name="Prosent 5 3 2" xfId="990"/>
    <cellStyle name="Prosent 5 4" xfId="680"/>
    <cellStyle name="Prosent 5 5" xfId="302"/>
    <cellStyle name="Prosent 5 6" xfId="807"/>
    <cellStyle name="Prosent 6" xfId="186"/>
    <cellStyle name="Prosent 6 2" xfId="596"/>
    <cellStyle name="Prosent 6 2 2" xfId="1096"/>
    <cellStyle name="Prosent 6 3" xfId="408"/>
    <cellStyle name="Prosent 6 4" xfId="913"/>
    <cellStyle name="Prosent 7" xfId="459"/>
    <cellStyle name="Svein" xfId="5"/>
    <cellStyle name="Svein 2" xfId="46"/>
    <cellStyle name="Svein 3" xfId="215"/>
    <cellStyle name="Tusen[0]" xfId="6"/>
    <cellStyle name="Tusenskille 2" xfId="206"/>
    <cellStyle name="Tusenskille 2 2" xfId="219"/>
    <cellStyle name="Tusenskille 2 3" xfId="217"/>
    <cellStyle name="Tusenskille 3" xfId="216"/>
  </cellStyles>
  <dxfs count="0"/>
  <tableStyles count="0" defaultTableStyle="TableStyleMedium9" defaultPivotStyle="PivotStyleLight16"/>
  <colors>
    <mruColors>
      <color rgb="FF0099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externalLink" Target="externalLinks/externalLink12.xml"/><Relationship Id="rId47" Type="http://schemas.openxmlformats.org/officeDocument/2006/relationships/externalLink" Target="externalLinks/externalLink1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externalLink" Target="externalLinks/externalLink8.xml"/><Relationship Id="rId46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externalLink" Target="externalLinks/externalLink7.xml"/><Relationship Id="rId40" Type="http://schemas.openxmlformats.org/officeDocument/2006/relationships/externalLink" Target="externalLinks/externalLink10.xml"/><Relationship Id="rId45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4" Type="http://schemas.openxmlformats.org/officeDocument/2006/relationships/externalLink" Target="externalLinks/externalLink1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43" Type="http://schemas.openxmlformats.org/officeDocument/2006/relationships/externalLink" Target="externalLinks/externalLink13.xml"/><Relationship Id="rId48" Type="http://schemas.openxmlformats.org/officeDocument/2006/relationships/externalLink" Target="externalLinks/externalLink1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Saksbehandlingstid for økonomisk sosialhjelp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'Tabell_1-_7_og_1-8_-_Beh_tid'!$J$8:$J$8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'Tabell_1-_7_og_1-8_-_Beh_tid'!$B$9:$B$23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 </c:v>
                </c:pt>
                <c:pt idx="14">
                  <c:v>Bydel Søndre Nordstrand</c:v>
                </c:pt>
              </c:strCache>
            </c:strRef>
          </c:cat>
          <c:val>
            <c:numRef>
              <c:f>'Tabell_1-_7_og_1-8_-_Beh_tid'!$J$9:$J$23</c:f>
              <c:numCache>
                <c:formatCode>0%</c:formatCode>
                <c:ptCount val="15"/>
                <c:pt idx="0">
                  <c:v>0.76960547504025767</c:v>
                </c:pt>
                <c:pt idx="1">
                  <c:v>0.87820895522388065</c:v>
                </c:pt>
                <c:pt idx="2">
                  <c:v>0.81747505221629146</c:v>
                </c:pt>
                <c:pt idx="3">
                  <c:v>0.92870201096892135</c:v>
                </c:pt>
                <c:pt idx="4">
                  <c:v>0.87161374890766097</c:v>
                </c:pt>
                <c:pt idx="5">
                  <c:v>0.66113989637305703</c:v>
                </c:pt>
                <c:pt idx="6">
                  <c:v>0.82333471245345469</c:v>
                </c:pt>
                <c:pt idx="7">
                  <c:v>0.95627518280853607</c:v>
                </c:pt>
                <c:pt idx="8">
                  <c:v>0.84808259587020651</c:v>
                </c:pt>
                <c:pt idx="9">
                  <c:v>0.84313340532050651</c:v>
                </c:pt>
                <c:pt idx="10">
                  <c:v>0.72364932809214733</c:v>
                </c:pt>
                <c:pt idx="11">
                  <c:v>0.70020283975659225</c:v>
                </c:pt>
                <c:pt idx="12">
                  <c:v>0.87417021698206676</c:v>
                </c:pt>
                <c:pt idx="13">
                  <c:v>0.94180341735746909</c:v>
                </c:pt>
                <c:pt idx="14">
                  <c:v>0.66148961137571616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763200"/>
        <c:axId val="336443648"/>
      </c:barChart>
      <c:valAx>
        <c:axId val="336443648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339763200"/>
        <c:crosses val="autoZero"/>
        <c:crossBetween val="between"/>
      </c:valAx>
      <c:catAx>
        <c:axId val="339763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33644364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Behandlingstid for klagesaker til Fylkesmannen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'Tabell_1-_7_og_1-8_-_Beh_tid'!$J$43:$J$43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'Tabell_1-_7_og_1-8_-_Beh_tid'!$B$44:$B$58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 1)</c:v>
                </c:pt>
                <c:pt idx="14">
                  <c:v>Bydel Søndre Nordstrand</c:v>
                </c:pt>
              </c:strCache>
            </c:strRef>
          </c:cat>
          <c:val>
            <c:numRef>
              <c:f>'Tabell_1-_7_og_1-8_-_Beh_tid'!$J$44:$J$58</c:f>
              <c:numCache>
                <c:formatCode>0%</c:formatCode>
                <c:ptCount val="15"/>
                <c:pt idx="0">
                  <c:v>0.20224719101123595</c:v>
                </c:pt>
                <c:pt idx="1">
                  <c:v>0</c:v>
                </c:pt>
                <c:pt idx="2">
                  <c:v>0</c:v>
                </c:pt>
                <c:pt idx="3">
                  <c:v>0.33333333333333331</c:v>
                </c:pt>
                <c:pt idx="4">
                  <c:v>8.3333333333333329E-2</c:v>
                </c:pt>
                <c:pt idx="5">
                  <c:v>0</c:v>
                </c:pt>
                <c:pt idx="6">
                  <c:v>0</c:v>
                </c:pt>
                <c:pt idx="7">
                  <c:v>0.6</c:v>
                </c:pt>
                <c:pt idx="8">
                  <c:v>0.36619718309859156</c:v>
                </c:pt>
                <c:pt idx="9">
                  <c:v>0</c:v>
                </c:pt>
                <c:pt idx="10">
                  <c:v>0.18974358974358974</c:v>
                </c:pt>
                <c:pt idx="11">
                  <c:v>6.7796610169491525E-2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032256"/>
        <c:axId val="182030720"/>
      </c:barChart>
      <c:valAx>
        <c:axId val="182030720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2032256"/>
        <c:crosses val="autoZero"/>
        <c:crossBetween val="between"/>
      </c:valAx>
      <c:catAx>
        <c:axId val="1820322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203072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Utfall ved gjennomført program</a:t>
            </a:r>
            <a:r>
              <a:rPr lang="nb-NO" baseline="0"/>
              <a:t> - </a:t>
            </a:r>
            <a:r>
              <a:rPr lang="nb-NO"/>
              <a:t>Andel i ordinært arbeid Heltid/deltid (inkl midlertidig lønnstilskudd)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'Tab_1_11_E-Avsluttede_KVP'!$V$9</c:f>
              <c:strCache>
                <c:ptCount val="1"/>
                <c:pt idx="0">
                  <c:v>Andel i ordinært arbeid Heltid/deltid (inkl midlertidig lønnstilskudd</c:v>
                </c:pt>
              </c:strCache>
            </c:strRef>
          </c:tx>
          <c:invertIfNegative val="0"/>
          <c:cat>
            <c:strRef>
              <c:f>'Tab_1_11_E-Avsluttede_KVP'!$U$10:$U$25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1.- 2. tertial 2019</c:v>
                </c:pt>
              </c:strCache>
            </c:strRef>
          </c:cat>
          <c:val>
            <c:numRef>
              <c:f>'Tab_1_11_E-Avsluttede_KVP'!$V$10:$V$25</c:f>
              <c:numCache>
                <c:formatCode>0" "%</c:formatCode>
                <c:ptCount val="16"/>
                <c:pt idx="0">
                  <c:v>0.60416666666666663</c:v>
                </c:pt>
                <c:pt idx="1">
                  <c:v>0.7142857142857143</c:v>
                </c:pt>
                <c:pt idx="2">
                  <c:v>0.13559322033898305</c:v>
                </c:pt>
                <c:pt idx="3">
                  <c:v>0.24489795918367346</c:v>
                </c:pt>
                <c:pt idx="4">
                  <c:v>0.42372881355932202</c:v>
                </c:pt>
                <c:pt idx="5">
                  <c:v>0.63636363636363635</c:v>
                </c:pt>
                <c:pt idx="6">
                  <c:v>0.58333333333333337</c:v>
                </c:pt>
                <c:pt idx="7">
                  <c:v>0.22222222222222221</c:v>
                </c:pt>
                <c:pt idx="8">
                  <c:v>0.51851851851851849</c:v>
                </c:pt>
                <c:pt idx="9">
                  <c:v>0.65517241379310343</c:v>
                </c:pt>
                <c:pt idx="10">
                  <c:v>0.57692307692307687</c:v>
                </c:pt>
                <c:pt idx="11">
                  <c:v>0.46</c:v>
                </c:pt>
                <c:pt idx="12">
                  <c:v>0.47368421052631576</c:v>
                </c:pt>
                <c:pt idx="13">
                  <c:v>0.4</c:v>
                </c:pt>
                <c:pt idx="14">
                  <c:v>0.6607142857142857</c:v>
                </c:pt>
                <c:pt idx="15" formatCode="General">
                  <c:v>0.50558213716108458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121984"/>
        <c:axId val="204123520"/>
      </c:barChart>
      <c:catAx>
        <c:axId val="204121984"/>
        <c:scaling>
          <c:orientation val="minMax"/>
        </c:scaling>
        <c:delete val="0"/>
        <c:axPos val="b"/>
        <c:majorTickMark val="out"/>
        <c:minorTickMark val="none"/>
        <c:tickLblPos val="nextTo"/>
        <c:crossAx val="204123520"/>
        <c:crosses val="autoZero"/>
        <c:auto val="1"/>
        <c:lblAlgn val="ctr"/>
        <c:lblOffset val="100"/>
        <c:noMultiLvlLbl val="0"/>
      </c:catAx>
      <c:valAx>
        <c:axId val="204123520"/>
        <c:scaling>
          <c:orientation val="minMax"/>
        </c:scaling>
        <c:delete val="0"/>
        <c:axPos val="l"/>
        <c:majorGridlines/>
        <c:numFmt formatCode="0&quot; &quot;%" sourceLinked="1"/>
        <c:majorTickMark val="out"/>
        <c:minorTickMark val="none"/>
        <c:tickLblPos val="nextTo"/>
        <c:crossAx val="2041219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avsluttet introduksjonsprogram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Tab_1_11_F_Resultat_introduksj!$C$9:$C$9</c:f>
              <c:strCache>
                <c:ptCount val="1"/>
                <c:pt idx="0">
                  <c:v>Ordinært arbeid med og uten lønnstilskudd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strRef>
              <c:f>Tab_1_11_F_Resultat_introduksj!$B$10:$B$25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2019</c:v>
                </c:pt>
              </c:strCache>
            </c:strRef>
          </c:cat>
          <c:val>
            <c:numRef>
              <c:f>Tab_1_11_F_Resultat_introduksj!$P$10:$P$25</c:f>
              <c:numCache>
                <c:formatCode>0" "%</c:formatCode>
                <c:ptCount val="16"/>
                <c:pt idx="0">
                  <c:v>0.53030303030303028</c:v>
                </c:pt>
                <c:pt idx="1">
                  <c:v>0.52777777777777779</c:v>
                </c:pt>
                <c:pt idx="2">
                  <c:v>0.6</c:v>
                </c:pt>
                <c:pt idx="3">
                  <c:v>0.47058823529411764</c:v>
                </c:pt>
                <c:pt idx="4">
                  <c:v>0.43478260869565216</c:v>
                </c:pt>
                <c:pt idx="5">
                  <c:v>0.57499999999999996</c:v>
                </c:pt>
                <c:pt idx="6">
                  <c:v>0.41891891891891891</c:v>
                </c:pt>
                <c:pt idx="7">
                  <c:v>0.64864864864864868</c:v>
                </c:pt>
                <c:pt idx="8">
                  <c:v>0.38235294117647056</c:v>
                </c:pt>
                <c:pt idx="9">
                  <c:v>0.70833333333333337</c:v>
                </c:pt>
                <c:pt idx="10">
                  <c:v>0.25</c:v>
                </c:pt>
                <c:pt idx="11">
                  <c:v>0.2807017543859649</c:v>
                </c:pt>
                <c:pt idx="12">
                  <c:v>0.55932203389830504</c:v>
                </c:pt>
                <c:pt idx="13">
                  <c:v>0.54054054054054057</c:v>
                </c:pt>
                <c:pt idx="14">
                  <c:v>0.56862745098039214</c:v>
                </c:pt>
                <c:pt idx="15">
                  <c:v>0.49647390691114246</c:v>
                </c:pt>
              </c:numCache>
            </c:numRef>
          </c:val>
        </c:ser>
        <c:ser>
          <c:idx val="1"/>
          <c:order val="1"/>
          <c:tx>
            <c:strRef>
              <c:f>Tab_1_11_F_Resultat_introduksj!$D$9:$D$9</c:f>
              <c:strCache>
                <c:ptCount val="1"/>
                <c:pt idx="0">
                  <c:v>Utdanning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Tab_1_11_F_Resultat_introduksj!$B$10:$B$25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2019</c:v>
                </c:pt>
              </c:strCache>
            </c:strRef>
          </c:cat>
          <c:val>
            <c:numRef>
              <c:f>Tab_1_11_F_Resultat_introduksj!$Q$10:$Q$25</c:f>
              <c:numCache>
                <c:formatCode>0" "%</c:formatCode>
                <c:ptCount val="16"/>
                <c:pt idx="0">
                  <c:v>0.25757575757575757</c:v>
                </c:pt>
                <c:pt idx="1">
                  <c:v>0.31481481481481483</c:v>
                </c:pt>
                <c:pt idx="2">
                  <c:v>0.3</c:v>
                </c:pt>
                <c:pt idx="3">
                  <c:v>0.23529411764705882</c:v>
                </c:pt>
                <c:pt idx="4">
                  <c:v>0.15942028985507245</c:v>
                </c:pt>
                <c:pt idx="5">
                  <c:v>0.17499999999999999</c:v>
                </c:pt>
                <c:pt idx="6">
                  <c:v>0.28378378378378377</c:v>
                </c:pt>
                <c:pt idx="7">
                  <c:v>0.13513513513513514</c:v>
                </c:pt>
                <c:pt idx="8">
                  <c:v>0.26470588235294118</c:v>
                </c:pt>
                <c:pt idx="9">
                  <c:v>0</c:v>
                </c:pt>
                <c:pt idx="10">
                  <c:v>0.25</c:v>
                </c:pt>
                <c:pt idx="11">
                  <c:v>0.26315789473684209</c:v>
                </c:pt>
                <c:pt idx="12">
                  <c:v>0.15254237288135594</c:v>
                </c:pt>
                <c:pt idx="13">
                  <c:v>0.13513513513513514</c:v>
                </c:pt>
                <c:pt idx="14">
                  <c:v>0.13725490196078433</c:v>
                </c:pt>
                <c:pt idx="15">
                  <c:v>0.21720733427362482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472704"/>
        <c:axId val="204335744"/>
      </c:barChart>
      <c:valAx>
        <c:axId val="204335744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&quot; &quot;%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04472704"/>
        <c:crosses val="autoZero"/>
        <c:crossBetween val="between"/>
      </c:valAx>
      <c:catAx>
        <c:axId val="20447270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0433574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jobbsjansen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87225408436855E-2"/>
          <c:y val="0.12126111468505603"/>
          <c:w val="0.61174514167635974"/>
          <c:h val="0.62261751187627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'Tab_1_11_G_Resultat Jobbsjansen'!$C$9</c:f>
              <c:strCache>
                <c:ptCount val="1"/>
                <c:pt idx="0">
                  <c:v>Ordinært arbeid med og uten lønns-tilskudd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2019</c:v>
                </c:pt>
              </c:strCache>
            </c:strRef>
          </c:cat>
          <c:val>
            <c:numRef>
              <c:f>'Tab_1_11_G_Resultat Jobbsjansen'!$P$10:$P$25</c:f>
              <c:numCache>
                <c:formatCode>0" "%</c:formatCode>
                <c:ptCount val="16"/>
                <c:pt idx="0">
                  <c:v>0</c:v>
                </c:pt>
                <c:pt idx="1">
                  <c:v>0.8571428571428571</c:v>
                </c:pt>
                <c:pt idx="2">
                  <c:v>0.51851851851851849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0.6</c:v>
                </c:pt>
                <c:pt idx="9">
                  <c:v>0.3888888888888889</c:v>
                </c:pt>
                <c:pt idx="10">
                  <c:v>0.63636363636363635</c:v>
                </c:pt>
                <c:pt idx="11">
                  <c:v>0</c:v>
                </c:pt>
                <c:pt idx="12">
                  <c:v>0</c:v>
                </c:pt>
                <c:pt idx="13">
                  <c:v>0.75</c:v>
                </c:pt>
                <c:pt idx="14">
                  <c:v>0.66666666666666663</c:v>
                </c:pt>
                <c:pt idx="15">
                  <c:v>0.60544217687074831</c:v>
                </c:pt>
              </c:numCache>
            </c:numRef>
          </c:val>
        </c:ser>
        <c:ser>
          <c:idx val="1"/>
          <c:order val="1"/>
          <c:tx>
            <c:strRef>
              <c:f>'Tab_1_11_G_Resultat Jobbsjansen'!$D$9</c:f>
              <c:strCache>
                <c:ptCount val="1"/>
                <c:pt idx="0">
                  <c:v>Ut-danning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2019</c:v>
                </c:pt>
              </c:strCache>
            </c:strRef>
          </c:cat>
          <c:val>
            <c:numRef>
              <c:f>'Tab_1_11_G_Resultat Jobbsjansen'!$Q$10:$Q$25</c:f>
              <c:numCache>
                <c:formatCode>0" "%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0.25925925925925924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</c:v>
                </c:pt>
                <c:pt idx="9">
                  <c:v>0.47222222222222221</c:v>
                </c:pt>
                <c:pt idx="10">
                  <c:v>0.36363636363636365</c:v>
                </c:pt>
                <c:pt idx="11">
                  <c:v>0</c:v>
                </c:pt>
                <c:pt idx="12">
                  <c:v>0</c:v>
                </c:pt>
                <c:pt idx="13">
                  <c:v>0.125</c:v>
                </c:pt>
                <c:pt idx="14">
                  <c:v>7.407407407407407E-2</c:v>
                </c:pt>
                <c:pt idx="15">
                  <c:v>0.23809523809523808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47520"/>
        <c:axId val="204569600"/>
      </c:barChart>
      <c:valAx>
        <c:axId val="204569600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&quot; &quot;%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04747520"/>
        <c:crosses val="autoZero"/>
        <c:crossBetween val="between"/>
      </c:valAx>
      <c:catAx>
        <c:axId val="20474752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0456960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76106333656810687"/>
          <c:y val="0.45481750756485012"/>
          <c:w val="0.23893666343189307"/>
          <c:h val="0.1738666339905988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jobbsjansen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Ordinært arbeid med og uten lønnstilskudd</c:v>
          </c:tx>
          <c:spPr>
            <a:solidFill>
              <a:srgbClr val="595959"/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2019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0.43478260869565288</c:v>
              </c:pt>
              <c:pt idx="1">
                <c:v>0.65000000000000102</c:v>
              </c:pt>
              <c:pt idx="2">
                <c:v>0.60000000000000064</c:v>
              </c:pt>
              <c:pt idx="3">
                <c:v>0</c:v>
              </c:pt>
              <c:pt idx="4">
                <c:v>0.1</c:v>
              </c:pt>
              <c:pt idx="5">
                <c:v>0.57142857142857251</c:v>
              </c:pt>
              <c:pt idx="6">
                <c:v>0.36363636363636381</c:v>
              </c:pt>
              <c:pt idx="7">
                <c:v>0.25</c:v>
              </c:pt>
              <c:pt idx="8">
                <c:v>0.58333333333333337</c:v>
              </c:pt>
              <c:pt idx="9">
                <c:v>0.3157894736842114</c:v>
              </c:pt>
              <c:pt idx="10">
                <c:v>0.5</c:v>
              </c:pt>
              <c:pt idx="11">
                <c:v>0.2307692307692312</c:v>
              </c:pt>
              <c:pt idx="12">
                <c:v>0.30769230769230782</c:v>
              </c:pt>
              <c:pt idx="13">
                <c:v>7.6923076923076927E-2</c:v>
              </c:pt>
              <c:pt idx="14">
                <c:v>0.30000000000000032</c:v>
              </c:pt>
              <c:pt idx="15">
                <c:v>0.34871794871794881</c:v>
              </c:pt>
            </c:numLit>
          </c:val>
        </c:ser>
        <c:ser>
          <c:idx val="1"/>
          <c:order val="1"/>
          <c:tx>
            <c:v>Utdanning</c:v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2019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8.6956521739130543E-2</c:v>
              </c:pt>
              <c:pt idx="1">
                <c:v>0.05</c:v>
              </c:pt>
              <c:pt idx="2">
                <c:v>0.2</c:v>
              </c:pt>
              <c:pt idx="3">
                <c:v>0</c:v>
              </c:pt>
              <c:pt idx="4">
                <c:v>0.4</c:v>
              </c:pt>
              <c:pt idx="5">
                <c:v>0</c:v>
              </c:pt>
              <c:pt idx="6">
                <c:v>9.0909090909091064E-2</c:v>
              </c:pt>
              <c:pt idx="7">
                <c:v>0</c:v>
              </c:pt>
              <c:pt idx="8">
                <c:v>8.3333333333333343E-2</c:v>
              </c:pt>
              <c:pt idx="9">
                <c:v>0.26315789473684231</c:v>
              </c:pt>
              <c:pt idx="10">
                <c:v>0.25</c:v>
              </c:pt>
              <c:pt idx="11">
                <c:v>0.30769230769230782</c:v>
              </c:pt>
              <c:pt idx="12">
                <c:v>0.15384615384615419</c:v>
              </c:pt>
              <c:pt idx="13">
                <c:v>0.30769230769230782</c:v>
              </c:pt>
              <c:pt idx="14">
                <c:v>0.1</c:v>
              </c:pt>
              <c:pt idx="15">
                <c:v>0.1641025641025641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62496"/>
        <c:axId val="204760960"/>
      </c:barChart>
      <c:valAx>
        <c:axId val="204760960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04762496"/>
        <c:crosses val="autoZero"/>
        <c:crossBetween val="between"/>
      </c:valAx>
      <c:catAx>
        <c:axId val="20476249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0476096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andre tiltak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'Tabell_1-11-H_Res_andre_tiltak'!$C$6</c:f>
              <c:strCache>
                <c:ptCount val="1"/>
                <c:pt idx="0">
                  <c:v>Ordinært arbeid med og uten lønn-stilskudd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'Tabell_1-11-H_Res_andre_tiltak'!$B$7:$B$22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 - 3. tertial 2019</c:v>
                </c:pt>
              </c:strCache>
            </c:strRef>
          </c:cat>
          <c:val>
            <c:numRef>
              <c:f>'Tabell_1-11-H_Res_andre_tiltak'!$P$7:$P$22</c:f>
              <c:numCache>
                <c:formatCode>0" "%</c:formatCode>
                <c:ptCount val="16"/>
                <c:pt idx="0">
                  <c:v>0.47619047619047616</c:v>
                </c:pt>
                <c:pt idx="1">
                  <c:v>0.18309859154929578</c:v>
                </c:pt>
                <c:pt idx="2">
                  <c:v>0.15151515151515152</c:v>
                </c:pt>
                <c:pt idx="3">
                  <c:v>0.29017857142857145</c:v>
                </c:pt>
                <c:pt idx="4">
                  <c:v>0.1797752808988764</c:v>
                </c:pt>
                <c:pt idx="5">
                  <c:v>0</c:v>
                </c:pt>
                <c:pt idx="6">
                  <c:v>9.5238095238095233E-2</c:v>
                </c:pt>
                <c:pt idx="7">
                  <c:v>0.30597014925373134</c:v>
                </c:pt>
                <c:pt idx="8">
                  <c:v>0.18367346938775511</c:v>
                </c:pt>
                <c:pt idx="9">
                  <c:v>0.24807692307692308</c:v>
                </c:pt>
                <c:pt idx="10">
                  <c:v>0.2</c:v>
                </c:pt>
                <c:pt idx="11">
                  <c:v>0.14102564102564102</c:v>
                </c:pt>
                <c:pt idx="12">
                  <c:v>0.29665071770334928</c:v>
                </c:pt>
                <c:pt idx="13">
                  <c:v>0.12676056338028169</c:v>
                </c:pt>
                <c:pt idx="14">
                  <c:v>0.2868217054263566</c:v>
                </c:pt>
                <c:pt idx="15">
                  <c:v>0.21342200725513905</c:v>
                </c:pt>
              </c:numCache>
            </c:numRef>
          </c:val>
        </c:ser>
        <c:ser>
          <c:idx val="1"/>
          <c:order val="1"/>
          <c:tx>
            <c:strRef>
              <c:f>'Tabell_1-11-H_Res_andre_tiltak'!$D$6</c:f>
              <c:strCache>
                <c:ptCount val="1"/>
                <c:pt idx="0">
                  <c:v>Ut-danning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'Tabell_1-11-H_Res_andre_tiltak'!$B$7:$B$22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 - 3. tertial 2019</c:v>
                </c:pt>
              </c:strCache>
            </c:strRef>
          </c:cat>
          <c:val>
            <c:numRef>
              <c:f>'Tabell_1-11-H_Res_andre_tiltak'!$Q$7:$Q$22</c:f>
              <c:numCache>
                <c:formatCode>0" "%</c:formatCode>
                <c:ptCount val="16"/>
                <c:pt idx="0">
                  <c:v>4.0816326530612242E-2</c:v>
                </c:pt>
                <c:pt idx="1">
                  <c:v>5.2816901408450703E-2</c:v>
                </c:pt>
                <c:pt idx="2">
                  <c:v>2.3310023310023312E-2</c:v>
                </c:pt>
                <c:pt idx="3">
                  <c:v>4.464285714285714E-3</c:v>
                </c:pt>
                <c:pt idx="4">
                  <c:v>5.0561797752808987E-2</c:v>
                </c:pt>
                <c:pt idx="5">
                  <c:v>0</c:v>
                </c:pt>
                <c:pt idx="6">
                  <c:v>1.5873015873015872E-2</c:v>
                </c:pt>
                <c:pt idx="7">
                  <c:v>1.4925373134328358E-2</c:v>
                </c:pt>
                <c:pt idx="8">
                  <c:v>2.0408163265306121E-2</c:v>
                </c:pt>
                <c:pt idx="9">
                  <c:v>7.3076923076923081E-2</c:v>
                </c:pt>
                <c:pt idx="10">
                  <c:v>0.10967741935483871</c:v>
                </c:pt>
                <c:pt idx="11">
                  <c:v>7.371794871794872E-2</c:v>
                </c:pt>
                <c:pt idx="12">
                  <c:v>0.11004784688995216</c:v>
                </c:pt>
                <c:pt idx="13">
                  <c:v>2.8169014084507043E-2</c:v>
                </c:pt>
                <c:pt idx="14">
                  <c:v>0.13178294573643412</c:v>
                </c:pt>
                <c:pt idx="15">
                  <c:v>5.3204353083434096E-2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10880"/>
        <c:axId val="206404992"/>
      </c:barChart>
      <c:valAx>
        <c:axId val="206404992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&quot; &quot;%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06410880"/>
        <c:crosses val="autoZero"/>
        <c:crossBetween val="between"/>
      </c:valAx>
      <c:catAx>
        <c:axId val="20641088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0640499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200663</xdr:colOff>
      <xdr:row>4</xdr:row>
      <xdr:rowOff>240030</xdr:rowOff>
    </xdr:from>
    <xdr:ext cx="8470898" cy="4702173"/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13</xdr:col>
      <xdr:colOff>447671</xdr:colOff>
      <xdr:row>40</xdr:row>
      <xdr:rowOff>47628</xdr:rowOff>
    </xdr:from>
    <xdr:ext cx="7867654" cy="4737104"/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twoCellAnchor editAs="oneCell">
    <xdr:from>
      <xdr:col>12</xdr:col>
      <xdr:colOff>53340</xdr:colOff>
      <xdr:row>26</xdr:row>
      <xdr:rowOff>80126</xdr:rowOff>
    </xdr:from>
    <xdr:to>
      <xdr:col>15</xdr:col>
      <xdr:colOff>31020</xdr:colOff>
      <xdr:row>39</xdr:row>
      <xdr:rowOff>312801</xdr:rowOff>
    </xdr:to>
    <xdr:pic>
      <xdr:nvPicPr>
        <xdr:cNvPr id="4" name="Bild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52460" y="5772266"/>
          <a:ext cx="2332260" cy="16499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3" name="Ellipse 2"/>
        <xdr:cNvSpPr/>
      </xdr:nvSpPr>
      <xdr:spPr>
        <a:xfrm>
          <a:off x="15890876" y="6858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5" name="Ellipse 2"/>
        <xdr:cNvSpPr/>
      </xdr:nvSpPr>
      <xdr:spPr>
        <a:xfrm>
          <a:off x="15890876" y="6858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7" name="Ellipse 2"/>
        <xdr:cNvSpPr/>
      </xdr:nvSpPr>
      <xdr:spPr>
        <a:xfrm>
          <a:off x="15890876" y="6858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9" name="Ellipse 2"/>
        <xdr:cNvSpPr/>
      </xdr:nvSpPr>
      <xdr:spPr>
        <a:xfrm>
          <a:off x="15890876" y="6858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b-NO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twoCellAnchor>
    <xdr:from>
      <xdr:col>19</xdr:col>
      <xdr:colOff>426720</xdr:colOff>
      <xdr:row>7</xdr:row>
      <xdr:rowOff>659130</xdr:rowOff>
    </xdr:from>
    <xdr:to>
      <xdr:col>30</xdr:col>
      <xdr:colOff>579120</xdr:colOff>
      <xdr:row>27</xdr:row>
      <xdr:rowOff>22860</xdr:rowOff>
    </xdr:to>
    <xdr:graphicFrame macro="">
      <xdr:nvGraphicFramePr>
        <xdr:cNvPr id="12" name="Diagra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3811</xdr:colOff>
      <xdr:row>8</xdr:row>
      <xdr:rowOff>957584</xdr:rowOff>
    </xdr:from>
    <xdr:ext cx="7191374" cy="4835521"/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15</xdr:col>
      <xdr:colOff>577848</xdr:colOff>
      <xdr:row>7</xdr:row>
      <xdr:rowOff>53977</xdr:rowOff>
    </xdr:from>
    <xdr:ext cx="4216398" cy="939802"/>
    <xdr:sp macro="" textlink="">
      <xdr:nvSpPr>
        <xdr:cNvPr id="2" name="Ellipse 3"/>
        <xdr:cNvSpPr/>
      </xdr:nvSpPr>
      <xdr:spPr>
        <a:xfrm>
          <a:off x="12169773" y="1187452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utdanning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330198</xdr:colOff>
      <xdr:row>3</xdr:row>
      <xdr:rowOff>139702</xdr:rowOff>
    </xdr:from>
    <xdr:ext cx="4216398" cy="939802"/>
    <xdr:sp macro="" textlink="">
      <xdr:nvSpPr>
        <xdr:cNvPr id="3" name="Ellipse 3"/>
        <xdr:cNvSpPr/>
      </xdr:nvSpPr>
      <xdr:spPr>
        <a:xfrm>
          <a:off x="13503273" y="625477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14</xdr:col>
      <xdr:colOff>542928</xdr:colOff>
      <xdr:row>8</xdr:row>
      <xdr:rowOff>279404</xdr:rowOff>
    </xdr:from>
    <xdr:ext cx="6692895" cy="4406895"/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16</xdr:col>
      <xdr:colOff>330198</xdr:colOff>
      <xdr:row>3</xdr:row>
      <xdr:rowOff>139702</xdr:rowOff>
    </xdr:from>
    <xdr:ext cx="4216398" cy="939802"/>
    <xdr:sp macro="" textlink="">
      <xdr:nvSpPr>
        <xdr:cNvPr id="7" name="Ellipse 3"/>
        <xdr:cNvSpPr/>
      </xdr:nvSpPr>
      <xdr:spPr>
        <a:xfrm>
          <a:off x="13503273" y="625477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uitdanning 1-3 tertial</a:t>
          </a:r>
        </a:p>
      </xdr:txBody>
    </xdr:sp>
    <xdr:clientData/>
  </xdr:oneCellAnchor>
  <xdr:oneCellAnchor>
    <xdr:from>
      <xdr:col>24</xdr:col>
      <xdr:colOff>666753</xdr:colOff>
      <xdr:row>8</xdr:row>
      <xdr:rowOff>327029</xdr:rowOff>
    </xdr:from>
    <xdr:ext cx="6692895" cy="4406895"/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25</xdr:col>
      <xdr:colOff>320673</xdr:colOff>
      <xdr:row>3</xdr:row>
      <xdr:rowOff>168277</xdr:rowOff>
    </xdr:from>
    <xdr:ext cx="4216398" cy="939802"/>
    <xdr:sp macro="" textlink="">
      <xdr:nvSpPr>
        <xdr:cNvPr id="9" name="Ellipse 3"/>
        <xdr:cNvSpPr/>
      </xdr:nvSpPr>
      <xdr:spPr>
        <a:xfrm>
          <a:off x="19056348" y="711202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utdanning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733425</xdr:colOff>
      <xdr:row>5</xdr:row>
      <xdr:rowOff>828675</xdr:rowOff>
    </xdr:from>
    <xdr:ext cx="7162800" cy="5076825"/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16</xdr:col>
      <xdr:colOff>28575</xdr:colOff>
      <xdr:row>1</xdr:row>
      <xdr:rowOff>85725</xdr:rowOff>
    </xdr:from>
    <xdr:ext cx="4216398" cy="939802"/>
    <xdr:sp macro="" textlink="">
      <xdr:nvSpPr>
        <xdr:cNvPr id="4" name="Ellipse 3"/>
        <xdr:cNvSpPr/>
      </xdr:nvSpPr>
      <xdr:spPr>
        <a:xfrm>
          <a:off x="11468100" y="247650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uitdanning 1-3 tertial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373380</xdr:colOff>
      <xdr:row>5</xdr:row>
      <xdr:rowOff>22860</xdr:rowOff>
    </xdr:from>
    <xdr:to>
      <xdr:col>22</xdr:col>
      <xdr:colOff>205740</xdr:colOff>
      <xdr:row>21</xdr:row>
      <xdr:rowOff>74295</xdr:rowOff>
    </xdr:to>
    <xdr:pic>
      <xdr:nvPicPr>
        <xdr:cNvPr id="2" name="Bild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3700" y="861060"/>
          <a:ext cx="7246620" cy="38385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3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4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5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5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6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7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8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3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8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3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4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47" name="Text Box 4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48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9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0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1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53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4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5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6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1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2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3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4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9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2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3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4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5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7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78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0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81" name="Text Box 2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83" name="Text Box 4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5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6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7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8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9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90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95" name="Text Box 3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96" name="Text Box 4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98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99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0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2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3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4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5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6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07" name="Text Box 2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09" name="Text Box 4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1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2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3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4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5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6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7" name="Text Box 2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8" name="Text Box 3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9" name="Text Box 4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20" name="Text Box 2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21" name="Text Box 3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22" name="Text Box 4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yr23722\AppData\Local\Microsoft\Windows\INetCache\Content.Outlook\EW53RCFW\FO-4-2T2019%20utfylt%20av%20VEL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helse%20og%20arbeid/Seksjon%20for%20eldretjenester/Elisabeth%20Boe/Befolkningsfremskrivning/2020/AGL-%20Kriteriebef2020-Med%20tilleggsinfo%20(uten%20koplinger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  <sheetName val="MAL2T-2003A_XLS2"/>
      <sheetName val="MAL2T-2003A_XLS3"/>
      <sheetName val="MAL2T-2003A_XLS4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339">
          <cell r="F339">
            <v>18</v>
          </cell>
        </row>
        <row r="340">
          <cell r="F340">
            <v>3</v>
          </cell>
        </row>
        <row r="341">
          <cell r="F341">
            <v>1</v>
          </cell>
        </row>
        <row r="342">
          <cell r="F342">
            <v>0</v>
          </cell>
        </row>
        <row r="343">
          <cell r="F343">
            <v>11</v>
          </cell>
        </row>
        <row r="344">
          <cell r="F344">
            <v>7</v>
          </cell>
        </row>
        <row r="365">
          <cell r="I365">
            <v>1</v>
          </cell>
        </row>
      </sheetData>
      <sheetData sheetId="1">
        <row r="709">
          <cell r="C709">
            <v>44</v>
          </cell>
        </row>
      </sheetData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4</v>
          </cell>
        </row>
        <row r="340">
          <cell r="F340">
            <v>22</v>
          </cell>
        </row>
        <row r="341">
          <cell r="F341">
            <v>22</v>
          </cell>
        </row>
        <row r="342">
          <cell r="F342">
            <v>0</v>
          </cell>
        </row>
        <row r="343">
          <cell r="F343">
            <v>22</v>
          </cell>
        </row>
        <row r="344">
          <cell r="F344">
            <v>1</v>
          </cell>
        </row>
        <row r="365">
          <cell r="I365">
            <v>4</v>
          </cell>
        </row>
      </sheetData>
      <sheetData sheetId="1">
        <row r="709">
          <cell r="C709">
            <v>67</v>
          </cell>
        </row>
      </sheetData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127</v>
          </cell>
        </row>
        <row r="340">
          <cell r="F340">
            <v>1</v>
          </cell>
        </row>
        <row r="341">
          <cell r="F341">
            <v>0</v>
          </cell>
        </row>
        <row r="342">
          <cell r="F342">
            <v>1</v>
          </cell>
        </row>
        <row r="343">
          <cell r="F343">
            <v>11</v>
          </cell>
        </row>
        <row r="344">
          <cell r="F344">
            <v>7</v>
          </cell>
        </row>
        <row r="365">
          <cell r="I365">
            <v>1</v>
          </cell>
        </row>
      </sheetData>
      <sheetData sheetId="1">
        <row r="709">
          <cell r="C709">
            <v>50</v>
          </cell>
        </row>
      </sheetData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15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1</v>
          </cell>
        </row>
        <row r="343">
          <cell r="F343">
            <v>3</v>
          </cell>
        </row>
        <row r="344">
          <cell r="F344">
            <v>0</v>
          </cell>
        </row>
        <row r="365">
          <cell r="I365">
            <v>1</v>
          </cell>
        </row>
      </sheetData>
      <sheetData sheetId="1">
        <row r="709">
          <cell r="C709">
            <v>57</v>
          </cell>
        </row>
      </sheetData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339">
          <cell r="F339">
            <v>7</v>
          </cell>
        </row>
        <row r="340">
          <cell r="F340">
            <v>1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3</v>
          </cell>
        </row>
        <row r="366">
          <cell r="I366">
            <v>0</v>
          </cell>
        </row>
      </sheetData>
      <sheetData sheetId="1">
        <row r="709">
          <cell r="C709">
            <v>84</v>
          </cell>
        </row>
      </sheetData>
      <sheetData sheetId="2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7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2</v>
          </cell>
        </row>
        <row r="343">
          <cell r="F343">
            <v>0</v>
          </cell>
        </row>
        <row r="344">
          <cell r="F344">
            <v>4</v>
          </cell>
        </row>
        <row r="366">
          <cell r="I366">
            <v>0</v>
          </cell>
        </row>
      </sheetData>
      <sheetData sheetId="1">
        <row r="709">
          <cell r="C709">
            <v>46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339">
          <cell r="F339">
            <v>7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1</v>
          </cell>
        </row>
        <row r="343">
          <cell r="F343">
            <v>0</v>
          </cell>
        </row>
        <row r="344">
          <cell r="F344">
            <v>2</v>
          </cell>
        </row>
        <row r="370">
          <cell r="I370">
            <v>1</v>
          </cell>
        </row>
      </sheetData>
      <sheetData sheetId="1">
        <row r="709">
          <cell r="C709">
            <v>105</v>
          </cell>
        </row>
      </sheetData>
      <sheetData sheetId="2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-1-omdisp_sos_hj"/>
      <sheetName val="Tabell_1-3-A_Bistand_kjøp-bolig"/>
      <sheetName val="Tabell_1-3-B-Saks_beh_tid-bolig"/>
      <sheetName val="Tab_1-3-B2-Bostøtte-B3-ventetid"/>
      <sheetName val="Tabell_1-4-døgnovernatting"/>
      <sheetName val="Tabell_1-5-kvalitetsavtale"/>
      <sheetName val="Tabell_1-6-oppfølging"/>
      <sheetName val="Tabell_1-_7_og_1-8_-_Beh_tid"/>
      <sheetName val="Tabell_1-_9_-_Tilgjengelighet"/>
      <sheetName val="Tabell 1-10 A KVP aldersfordelt"/>
      <sheetName val="Tabell 1-10 B Intro og jobbsj."/>
      <sheetName val="Tab_1_11_A-Saksmengde_KVP"/>
      <sheetName val="Tab__1_11_B-tiltakskategori KVP"/>
      <sheetName val="Tab_1_11_C_-_Ant_delt_m_tiltak_"/>
      <sheetName val="Tab_1_11_D-Bruke_av_komm_tiltak"/>
      <sheetName val="Tab_1_11_E-Avsluttede_KVP"/>
      <sheetName val="Tab_1_11_F_Resultat_introduksj"/>
      <sheetName val="Tab_1_11_G_Resultat Jobbsjansen"/>
      <sheetName val="Tabell_1-11-H_Res_andre_tiltak"/>
      <sheetName val="Tabell_1-11-1_-_Rusomsorg"/>
      <sheetName val="Tabell_1-_14_-A-B-trusler,vold"/>
      <sheetName val="Tabell_1-_15_-_Bruk-_Ind_plan"/>
      <sheetName val="4-1-A Hovedtall hele byen"/>
      <sheetName val="4-1-B Hovedtall bydelene"/>
      <sheetName val="Tab 4-1-C Brutto stønad"/>
      <sheetName val="Tab 4-2-A Ant klient"/>
      <sheetName val="Tab 4-4 klient m u øk.sos.hj."/>
      <sheetName val="kriteriebefolkning"/>
      <sheetName val="Kriterier"/>
      <sheetName val="Ark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43">
          <cell r="C43">
            <v>354988744.07999998</v>
          </cell>
          <cell r="D43">
            <v>-21805306.829999998</v>
          </cell>
          <cell r="E43">
            <v>333183437.25</v>
          </cell>
          <cell r="F43">
            <v>7392970.04</v>
          </cell>
          <cell r="G43">
            <v>-4178923.4000000004</v>
          </cell>
          <cell r="H43">
            <v>3214046.6399999997</v>
          </cell>
          <cell r="I43">
            <v>362381714.12</v>
          </cell>
          <cell r="J43">
            <v>-25984230.229999997</v>
          </cell>
          <cell r="K43">
            <v>336397483.88999999</v>
          </cell>
        </row>
        <row r="44">
          <cell r="C44">
            <v>17885502.84</v>
          </cell>
          <cell r="D44">
            <v>-953327.50000000012</v>
          </cell>
          <cell r="E44">
            <v>16932175.34</v>
          </cell>
          <cell r="F44">
            <v>286364.51</v>
          </cell>
          <cell r="G44">
            <v>-288121.16000000003</v>
          </cell>
          <cell r="H44">
            <v>-1756.6500000000233</v>
          </cell>
          <cell r="I44">
            <v>18171867.350000001</v>
          </cell>
          <cell r="J44">
            <v>-1241448.6600000001</v>
          </cell>
          <cell r="K44">
            <v>16930418.690000001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ØR korreksjon befolkning 67+"/>
      <sheetName val=" ETTER korreksjon befolkn 67+"/>
    </sheetNames>
    <sheetDataSet>
      <sheetData sheetId="0">
        <row r="5">
          <cell r="C5">
            <v>962</v>
          </cell>
          <cell r="D5">
            <v>3618</v>
          </cell>
          <cell r="E5">
            <v>3365</v>
          </cell>
          <cell r="F5">
            <v>1056</v>
          </cell>
          <cell r="G5">
            <v>639</v>
          </cell>
          <cell r="H5">
            <v>717</v>
          </cell>
          <cell r="I5">
            <v>3705</v>
          </cell>
          <cell r="J5">
            <v>8350</v>
          </cell>
          <cell r="K5">
            <v>15878</v>
          </cell>
          <cell r="L5">
            <v>8580</v>
          </cell>
          <cell r="M5">
            <v>8299</v>
          </cell>
          <cell r="N5">
            <v>2150</v>
          </cell>
          <cell r="O5">
            <v>665</v>
          </cell>
          <cell r="P5">
            <v>325</v>
          </cell>
          <cell r="Q5">
            <v>200</v>
          </cell>
          <cell r="R5">
            <v>111</v>
          </cell>
          <cell r="S5">
            <v>51</v>
          </cell>
        </row>
        <row r="6">
          <cell r="C6">
            <v>1034</v>
          </cell>
          <cell r="D6">
            <v>3319</v>
          </cell>
          <cell r="E6">
            <v>2864</v>
          </cell>
          <cell r="F6">
            <v>932</v>
          </cell>
          <cell r="G6">
            <v>573</v>
          </cell>
          <cell r="H6">
            <v>691</v>
          </cell>
          <cell r="I6">
            <v>5351</v>
          </cell>
          <cell r="J6">
            <v>11669</v>
          </cell>
          <cell r="K6">
            <v>17430</v>
          </cell>
          <cell r="L6">
            <v>8042</v>
          </cell>
          <cell r="M6">
            <v>7315</v>
          </cell>
          <cell r="N6">
            <v>1864</v>
          </cell>
          <cell r="O6">
            <v>666</v>
          </cell>
          <cell r="P6">
            <v>299</v>
          </cell>
          <cell r="Q6">
            <v>185</v>
          </cell>
          <cell r="R6">
            <v>123</v>
          </cell>
          <cell r="S6">
            <v>66</v>
          </cell>
        </row>
        <row r="7">
          <cell r="C7">
            <v>798</v>
          </cell>
          <cell r="D7">
            <v>2554</v>
          </cell>
          <cell r="E7">
            <v>1921</v>
          </cell>
          <cell r="F7">
            <v>570</v>
          </cell>
          <cell r="G7">
            <v>379</v>
          </cell>
          <cell r="H7">
            <v>420</v>
          </cell>
          <cell r="I7">
            <v>3634</v>
          </cell>
          <cell r="J7">
            <v>8176</v>
          </cell>
          <cell r="K7">
            <v>12551</v>
          </cell>
          <cell r="L7">
            <v>5470</v>
          </cell>
          <cell r="M7">
            <v>5577</v>
          </cell>
          <cell r="N7">
            <v>1722</v>
          </cell>
          <cell r="O7">
            <v>640</v>
          </cell>
          <cell r="P7">
            <v>319</v>
          </cell>
          <cell r="Q7">
            <v>186</v>
          </cell>
          <cell r="R7">
            <v>105</v>
          </cell>
          <cell r="S7">
            <v>67</v>
          </cell>
        </row>
        <row r="8">
          <cell r="C8">
            <v>542</v>
          </cell>
          <cell r="D8">
            <v>1634</v>
          </cell>
          <cell r="E8">
            <v>1641</v>
          </cell>
          <cell r="F8">
            <v>517</v>
          </cell>
          <cell r="G8">
            <v>378</v>
          </cell>
          <cell r="H8">
            <v>455</v>
          </cell>
          <cell r="I8">
            <v>4291</v>
          </cell>
          <cell r="J8">
            <v>7891</v>
          </cell>
          <cell r="K8">
            <v>10040</v>
          </cell>
          <cell r="L8">
            <v>4863</v>
          </cell>
          <cell r="M8">
            <v>5193</v>
          </cell>
          <cell r="N8">
            <v>1579</v>
          </cell>
          <cell r="O8">
            <v>591</v>
          </cell>
          <cell r="P8">
            <v>369</v>
          </cell>
          <cell r="Q8">
            <v>219</v>
          </cell>
          <cell r="R8">
            <v>119</v>
          </cell>
          <cell r="S8">
            <v>94</v>
          </cell>
        </row>
        <row r="9">
          <cell r="C9">
            <v>615</v>
          </cell>
          <cell r="D9">
            <v>2233</v>
          </cell>
          <cell r="E9">
            <v>2345</v>
          </cell>
          <cell r="F9">
            <v>933</v>
          </cell>
          <cell r="G9">
            <v>617</v>
          </cell>
          <cell r="H9">
            <v>767</v>
          </cell>
          <cell r="I9">
            <v>5197</v>
          </cell>
          <cell r="J9">
            <v>9427</v>
          </cell>
          <cell r="K9">
            <v>12034</v>
          </cell>
          <cell r="L9">
            <v>6905</v>
          </cell>
          <cell r="M9">
            <v>10493</v>
          </cell>
          <cell r="N9">
            <v>3911</v>
          </cell>
          <cell r="O9">
            <v>1723</v>
          </cell>
          <cell r="P9">
            <v>1050</v>
          </cell>
          <cell r="Q9">
            <v>578</v>
          </cell>
          <cell r="R9">
            <v>309</v>
          </cell>
          <cell r="S9">
            <v>132</v>
          </cell>
        </row>
        <row r="10">
          <cell r="C10">
            <v>404</v>
          </cell>
          <cell r="D10">
            <v>2084</v>
          </cell>
          <cell r="E10">
            <v>2880</v>
          </cell>
          <cell r="F10">
            <v>1170</v>
          </cell>
          <cell r="G10">
            <v>721</v>
          </cell>
          <cell r="H10">
            <v>681</v>
          </cell>
          <cell r="I10">
            <v>1573</v>
          </cell>
          <cell r="J10">
            <v>2097</v>
          </cell>
          <cell r="K10">
            <v>5093</v>
          </cell>
          <cell r="L10">
            <v>4777</v>
          </cell>
          <cell r="M10">
            <v>6933</v>
          </cell>
          <cell r="N10">
            <v>3048</v>
          </cell>
          <cell r="O10">
            <v>1360</v>
          </cell>
          <cell r="P10">
            <v>810</v>
          </cell>
          <cell r="Q10">
            <v>509</v>
          </cell>
          <cell r="R10">
            <v>312</v>
          </cell>
          <cell r="S10">
            <v>117</v>
          </cell>
        </row>
        <row r="11">
          <cell r="C11">
            <v>669</v>
          </cell>
          <cell r="D11">
            <v>3481</v>
          </cell>
          <cell r="E11">
            <v>4913</v>
          </cell>
          <cell r="F11">
            <v>1929</v>
          </cell>
          <cell r="G11">
            <v>1123</v>
          </cell>
          <cell r="H11">
            <v>1157</v>
          </cell>
          <cell r="I11">
            <v>2588</v>
          </cell>
          <cell r="J11">
            <v>2902</v>
          </cell>
          <cell r="K11">
            <v>7147</v>
          </cell>
          <cell r="L11">
            <v>7380</v>
          </cell>
          <cell r="M11">
            <v>9779</v>
          </cell>
          <cell r="N11">
            <v>4012</v>
          </cell>
          <cell r="O11">
            <v>1630</v>
          </cell>
          <cell r="P11">
            <v>1023</v>
          </cell>
          <cell r="Q11">
            <v>634</v>
          </cell>
          <cell r="R11">
            <v>365</v>
          </cell>
          <cell r="S11">
            <v>126</v>
          </cell>
        </row>
        <row r="12">
          <cell r="C12">
            <v>563</v>
          </cell>
          <cell r="D12">
            <v>3153</v>
          </cell>
          <cell r="E12">
            <v>4874</v>
          </cell>
          <cell r="F12">
            <v>1946</v>
          </cell>
          <cell r="G12">
            <v>1177</v>
          </cell>
          <cell r="H12">
            <v>1214</v>
          </cell>
          <cell r="I12">
            <v>4419</v>
          </cell>
          <cell r="J12">
            <v>4307</v>
          </cell>
          <cell r="K12">
            <v>7553</v>
          </cell>
          <cell r="L12">
            <v>7679</v>
          </cell>
          <cell r="M12">
            <v>9821</v>
          </cell>
          <cell r="N12">
            <v>3203</v>
          </cell>
          <cell r="O12">
            <v>1293</v>
          </cell>
          <cell r="P12">
            <v>866</v>
          </cell>
          <cell r="Q12">
            <v>640</v>
          </cell>
          <cell r="R12">
            <v>334</v>
          </cell>
          <cell r="S12">
            <v>111</v>
          </cell>
        </row>
        <row r="13">
          <cell r="C13">
            <v>481</v>
          </cell>
          <cell r="D13">
            <v>2400</v>
          </cell>
          <cell r="E13">
            <v>3109</v>
          </cell>
          <cell r="F13">
            <v>1170</v>
          </cell>
          <cell r="G13">
            <v>731</v>
          </cell>
          <cell r="H13">
            <v>662</v>
          </cell>
          <cell r="I13">
            <v>1756</v>
          </cell>
          <cell r="J13">
            <v>2801</v>
          </cell>
          <cell r="K13">
            <v>6395</v>
          </cell>
          <cell r="L13">
            <v>5177</v>
          </cell>
          <cell r="M13">
            <v>5498</v>
          </cell>
          <cell r="N13">
            <v>1608</v>
          </cell>
          <cell r="O13">
            <v>645</v>
          </cell>
          <cell r="P13">
            <v>436</v>
          </cell>
          <cell r="Q13">
            <v>307</v>
          </cell>
          <cell r="R13">
            <v>184</v>
          </cell>
          <cell r="S13">
            <v>62</v>
          </cell>
        </row>
        <row r="14">
          <cell r="C14">
            <v>295</v>
          </cell>
          <cell r="D14">
            <v>1675</v>
          </cell>
          <cell r="E14">
            <v>2231</v>
          </cell>
          <cell r="F14">
            <v>959</v>
          </cell>
          <cell r="G14">
            <v>639</v>
          </cell>
          <cell r="H14">
            <v>616</v>
          </cell>
          <cell r="I14">
            <v>1669</v>
          </cell>
          <cell r="J14">
            <v>2088</v>
          </cell>
          <cell r="K14">
            <v>4380</v>
          </cell>
          <cell r="L14">
            <v>4002</v>
          </cell>
          <cell r="M14">
            <v>5771</v>
          </cell>
          <cell r="N14">
            <v>1613</v>
          </cell>
          <cell r="O14">
            <v>714</v>
          </cell>
          <cell r="P14">
            <v>481</v>
          </cell>
          <cell r="Q14">
            <v>341</v>
          </cell>
          <cell r="R14">
            <v>173</v>
          </cell>
          <cell r="S14">
            <v>65</v>
          </cell>
        </row>
        <row r="15">
          <cell r="C15">
            <v>411</v>
          </cell>
          <cell r="D15">
            <v>1997</v>
          </cell>
          <cell r="E15">
            <v>2988</v>
          </cell>
          <cell r="F15">
            <v>1391</v>
          </cell>
          <cell r="G15">
            <v>958</v>
          </cell>
          <cell r="H15">
            <v>977</v>
          </cell>
          <cell r="I15">
            <v>2208</v>
          </cell>
          <cell r="J15">
            <v>2119</v>
          </cell>
          <cell r="K15">
            <v>4581</v>
          </cell>
          <cell r="L15">
            <v>4627</v>
          </cell>
          <cell r="M15">
            <v>6533</v>
          </cell>
          <cell r="N15">
            <v>2233</v>
          </cell>
          <cell r="O15">
            <v>1090</v>
          </cell>
          <cell r="P15">
            <v>629</v>
          </cell>
          <cell r="Q15">
            <v>354</v>
          </cell>
          <cell r="R15">
            <v>165</v>
          </cell>
          <cell r="S15">
            <v>55</v>
          </cell>
        </row>
        <row r="16">
          <cell r="C16">
            <v>627</v>
          </cell>
          <cell r="D16">
            <v>3246</v>
          </cell>
          <cell r="E16">
            <v>4292</v>
          </cell>
          <cell r="F16">
            <v>1659</v>
          </cell>
          <cell r="G16">
            <v>1125</v>
          </cell>
          <cell r="H16">
            <v>1095</v>
          </cell>
          <cell r="I16">
            <v>2797</v>
          </cell>
          <cell r="J16">
            <v>3886</v>
          </cell>
          <cell r="K16">
            <v>8451</v>
          </cell>
          <cell r="L16">
            <v>6981</v>
          </cell>
          <cell r="M16">
            <v>9381</v>
          </cell>
          <cell r="N16">
            <v>3350</v>
          </cell>
          <cell r="O16">
            <v>1309</v>
          </cell>
          <cell r="P16">
            <v>760</v>
          </cell>
          <cell r="Q16">
            <v>527</v>
          </cell>
          <cell r="R16">
            <v>236</v>
          </cell>
          <cell r="S16">
            <v>84</v>
          </cell>
        </row>
        <row r="17">
          <cell r="C17">
            <v>596</v>
          </cell>
          <cell r="D17">
            <v>3275</v>
          </cell>
          <cell r="E17">
            <v>4701</v>
          </cell>
          <cell r="F17">
            <v>1817</v>
          </cell>
          <cell r="G17">
            <v>1063</v>
          </cell>
          <cell r="H17">
            <v>1039</v>
          </cell>
          <cell r="I17">
            <v>2350</v>
          </cell>
          <cell r="J17">
            <v>3287</v>
          </cell>
          <cell r="K17">
            <v>7942</v>
          </cell>
          <cell r="L17">
            <v>7851</v>
          </cell>
          <cell r="M17">
            <v>10169</v>
          </cell>
          <cell r="N17">
            <v>2872</v>
          </cell>
          <cell r="O17">
            <v>1259</v>
          </cell>
          <cell r="P17">
            <v>1125</v>
          </cell>
          <cell r="Q17">
            <v>926</v>
          </cell>
          <cell r="R17">
            <v>433</v>
          </cell>
          <cell r="S17">
            <v>129</v>
          </cell>
        </row>
        <row r="18">
          <cell r="C18">
            <v>592</v>
          </cell>
          <cell r="D18">
            <v>3222</v>
          </cell>
          <cell r="E18">
            <v>4899</v>
          </cell>
          <cell r="F18">
            <v>1938</v>
          </cell>
          <cell r="G18">
            <v>1204</v>
          </cell>
          <cell r="H18">
            <v>1195</v>
          </cell>
          <cell r="I18">
            <v>2663</v>
          </cell>
          <cell r="J18">
            <v>3084</v>
          </cell>
          <cell r="K18">
            <v>7292</v>
          </cell>
          <cell r="L18">
            <v>8056</v>
          </cell>
          <cell r="M18">
            <v>10671</v>
          </cell>
          <cell r="N18">
            <v>3707</v>
          </cell>
          <cell r="O18">
            <v>1557</v>
          </cell>
          <cell r="P18">
            <v>1052</v>
          </cell>
          <cell r="Q18">
            <v>734</v>
          </cell>
          <cell r="R18">
            <v>421</v>
          </cell>
          <cell r="S18">
            <v>172</v>
          </cell>
        </row>
        <row r="19">
          <cell r="C19">
            <v>506</v>
          </cell>
          <cell r="D19">
            <v>2556</v>
          </cell>
          <cell r="E19">
            <v>4025</v>
          </cell>
          <cell r="F19">
            <v>1713</v>
          </cell>
          <cell r="G19">
            <v>1146</v>
          </cell>
          <cell r="H19">
            <v>1085</v>
          </cell>
          <cell r="I19">
            <v>2494</v>
          </cell>
          <cell r="J19">
            <v>2437</v>
          </cell>
          <cell r="K19">
            <v>5815</v>
          </cell>
          <cell r="L19">
            <v>5568</v>
          </cell>
          <cell r="M19">
            <v>8100</v>
          </cell>
          <cell r="N19">
            <v>2211</v>
          </cell>
          <cell r="O19">
            <v>765</v>
          </cell>
          <cell r="P19">
            <v>352</v>
          </cell>
          <cell r="Q19">
            <v>208</v>
          </cell>
          <cell r="R19">
            <v>88</v>
          </cell>
          <cell r="S19">
            <v>42</v>
          </cell>
        </row>
        <row r="20">
          <cell r="C20">
            <v>6</v>
          </cell>
          <cell r="D20">
            <v>86</v>
          </cell>
          <cell r="E20">
            <v>193</v>
          </cell>
          <cell r="F20">
            <v>55</v>
          </cell>
          <cell r="G20">
            <v>25</v>
          </cell>
          <cell r="H20">
            <v>22</v>
          </cell>
          <cell r="I20">
            <v>104</v>
          </cell>
          <cell r="J20">
            <v>195</v>
          </cell>
          <cell r="K20">
            <v>594</v>
          </cell>
          <cell r="L20">
            <v>518</v>
          </cell>
          <cell r="M20">
            <v>459</v>
          </cell>
          <cell r="N20">
            <v>59</v>
          </cell>
          <cell r="O20">
            <v>28</v>
          </cell>
          <cell r="P20">
            <v>18</v>
          </cell>
          <cell r="Q20">
            <v>13</v>
          </cell>
          <cell r="R20">
            <v>7</v>
          </cell>
          <cell r="S20">
            <v>4</v>
          </cell>
        </row>
        <row r="26">
          <cell r="C26">
            <v>4</v>
          </cell>
          <cell r="D26">
            <v>13</v>
          </cell>
          <cell r="E26">
            <v>16</v>
          </cell>
          <cell r="F26">
            <v>6</v>
          </cell>
          <cell r="G26">
            <v>4</v>
          </cell>
          <cell r="H26">
            <v>16</v>
          </cell>
          <cell r="I26">
            <v>316</v>
          </cell>
          <cell r="J26">
            <v>381</v>
          </cell>
          <cell r="K26">
            <v>392</v>
          </cell>
          <cell r="L26">
            <v>139</v>
          </cell>
          <cell r="M26">
            <v>143</v>
          </cell>
          <cell r="N26">
            <v>26</v>
          </cell>
          <cell r="O26">
            <v>6</v>
          </cell>
          <cell r="P26">
            <v>3</v>
          </cell>
          <cell r="Q26">
            <v>2</v>
          </cell>
          <cell r="R26">
            <v>4</v>
          </cell>
          <cell r="S26">
            <v>0</v>
          </cell>
        </row>
        <row r="29">
          <cell r="C29">
            <v>5</v>
          </cell>
          <cell r="D29">
            <v>23</v>
          </cell>
          <cell r="E29">
            <v>61</v>
          </cell>
          <cell r="F29">
            <v>21</v>
          </cell>
          <cell r="G29">
            <v>27</v>
          </cell>
          <cell r="H29">
            <v>15</v>
          </cell>
          <cell r="I29">
            <v>25</v>
          </cell>
          <cell r="J29">
            <v>32</v>
          </cell>
          <cell r="K29">
            <v>77</v>
          </cell>
          <cell r="L29">
            <v>116</v>
          </cell>
          <cell r="M29">
            <v>195</v>
          </cell>
          <cell r="N29">
            <v>55</v>
          </cell>
          <cell r="O29">
            <v>24</v>
          </cell>
          <cell r="P29">
            <v>14</v>
          </cell>
          <cell r="Q29">
            <v>9</v>
          </cell>
          <cell r="R29">
            <v>2</v>
          </cell>
          <cell r="S29">
            <v>0</v>
          </cell>
        </row>
        <row r="30">
          <cell r="C30">
            <v>6</v>
          </cell>
          <cell r="D30">
            <v>49</v>
          </cell>
          <cell r="E30">
            <v>70</v>
          </cell>
          <cell r="F30">
            <v>26</v>
          </cell>
          <cell r="G30">
            <v>15</v>
          </cell>
          <cell r="H30">
            <v>19</v>
          </cell>
          <cell r="I30">
            <v>49</v>
          </cell>
          <cell r="J30">
            <v>39</v>
          </cell>
          <cell r="K30">
            <v>103</v>
          </cell>
          <cell r="L30">
            <v>122</v>
          </cell>
          <cell r="M30">
            <v>240</v>
          </cell>
          <cell r="N30">
            <v>55</v>
          </cell>
          <cell r="O30">
            <v>12</v>
          </cell>
          <cell r="P30">
            <v>12</v>
          </cell>
          <cell r="Q30">
            <v>4</v>
          </cell>
          <cell r="R30">
            <v>5</v>
          </cell>
          <cell r="S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1</v>
          </cell>
          <cell r="K31">
            <v>1</v>
          </cell>
          <cell r="L31">
            <v>0</v>
          </cell>
          <cell r="M31">
            <v>3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5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2</v>
          </cell>
          <cell r="G33">
            <v>3</v>
          </cell>
          <cell r="H33">
            <v>1</v>
          </cell>
          <cell r="I33">
            <v>1</v>
          </cell>
          <cell r="J33">
            <v>1</v>
          </cell>
          <cell r="K33">
            <v>1</v>
          </cell>
          <cell r="L33">
            <v>3</v>
          </cell>
          <cell r="M33">
            <v>8</v>
          </cell>
          <cell r="N33">
            <v>3</v>
          </cell>
          <cell r="O33">
            <v>4</v>
          </cell>
          <cell r="P33">
            <v>1</v>
          </cell>
          <cell r="Q33">
            <v>0</v>
          </cell>
          <cell r="R33">
            <v>0</v>
          </cell>
          <cell r="S33">
            <v>0</v>
          </cell>
        </row>
        <row r="34">
          <cell r="C34">
            <v>2</v>
          </cell>
          <cell r="D34">
            <v>0</v>
          </cell>
          <cell r="E34">
            <v>3</v>
          </cell>
          <cell r="F34">
            <v>0</v>
          </cell>
          <cell r="G34">
            <v>0</v>
          </cell>
          <cell r="H34">
            <v>2</v>
          </cell>
          <cell r="I34">
            <v>1</v>
          </cell>
          <cell r="J34">
            <v>3</v>
          </cell>
          <cell r="K34">
            <v>5</v>
          </cell>
          <cell r="L34">
            <v>13</v>
          </cell>
          <cell r="M34">
            <v>10</v>
          </cell>
          <cell r="N34">
            <v>5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</sheetData>
      <sheetData sheetId="1">
        <row r="5">
          <cell r="U5">
            <v>7</v>
          </cell>
          <cell r="V5">
            <v>-1</v>
          </cell>
          <cell r="W5">
            <v>13</v>
          </cell>
          <cell r="X5">
            <v>7</v>
          </cell>
          <cell r="Y5">
            <v>11</v>
          </cell>
          <cell r="Z5">
            <v>5</v>
          </cell>
        </row>
        <row r="6">
          <cell r="U6">
            <v>3</v>
          </cell>
          <cell r="V6">
            <v>2</v>
          </cell>
          <cell r="W6">
            <v>4</v>
          </cell>
          <cell r="X6">
            <v>-6</v>
          </cell>
          <cell r="Y6">
            <v>-11</v>
          </cell>
          <cell r="Z6">
            <v>-6</v>
          </cell>
        </row>
        <row r="7">
          <cell r="U7">
            <v>-12</v>
          </cell>
          <cell r="V7">
            <v>-6</v>
          </cell>
          <cell r="W7">
            <v>-2</v>
          </cell>
          <cell r="X7">
            <v>-5</v>
          </cell>
          <cell r="Y7">
            <v>-10</v>
          </cell>
          <cell r="Z7">
            <v>-1</v>
          </cell>
        </row>
        <row r="8">
          <cell r="U8">
            <v>-7</v>
          </cell>
          <cell r="V8">
            <v>-8</v>
          </cell>
          <cell r="W8">
            <v>-15</v>
          </cell>
          <cell r="X8">
            <v>-25</v>
          </cell>
          <cell r="Y8">
            <v>-20</v>
          </cell>
          <cell r="Z8">
            <v>-20</v>
          </cell>
        </row>
        <row r="9">
          <cell r="U9">
            <v>6</v>
          </cell>
          <cell r="V9">
            <v>6</v>
          </cell>
          <cell r="W9">
            <v>3</v>
          </cell>
          <cell r="X9">
            <v>5</v>
          </cell>
          <cell r="Y9">
            <v>-7</v>
          </cell>
          <cell r="Z9">
            <v>10</v>
          </cell>
        </row>
        <row r="10">
          <cell r="U10">
            <v>-7</v>
          </cell>
          <cell r="V10">
            <v>-3</v>
          </cell>
          <cell r="W10">
            <v>-7</v>
          </cell>
          <cell r="X10">
            <v>-18</v>
          </cell>
          <cell r="Y10">
            <v>-14</v>
          </cell>
          <cell r="Z10">
            <v>-20</v>
          </cell>
        </row>
        <row r="11">
          <cell r="U11">
            <v>-3</v>
          </cell>
          <cell r="V11">
            <v>7</v>
          </cell>
          <cell r="W11">
            <v>0</v>
          </cell>
          <cell r="X11">
            <v>9</v>
          </cell>
          <cell r="Y11">
            <v>-11</v>
          </cell>
          <cell r="Z11">
            <v>16</v>
          </cell>
        </row>
        <row r="12">
          <cell r="U12">
            <v>8</v>
          </cell>
          <cell r="V12">
            <v>11</v>
          </cell>
          <cell r="W12">
            <v>12</v>
          </cell>
          <cell r="X12">
            <v>5</v>
          </cell>
          <cell r="Y12">
            <v>11</v>
          </cell>
          <cell r="Z12">
            <v>6</v>
          </cell>
        </row>
        <row r="13">
          <cell r="U13">
            <v>4</v>
          </cell>
          <cell r="V13">
            <v>1</v>
          </cell>
          <cell r="W13">
            <v>5</v>
          </cell>
          <cell r="X13">
            <v>25</v>
          </cell>
          <cell r="Y13">
            <v>21</v>
          </cell>
          <cell r="Z13">
            <v>13</v>
          </cell>
        </row>
        <row r="14">
          <cell r="U14">
            <v>-6</v>
          </cell>
          <cell r="V14">
            <v>-4</v>
          </cell>
          <cell r="W14">
            <v>-22</v>
          </cell>
          <cell r="X14">
            <v>-18</v>
          </cell>
          <cell r="Y14">
            <v>-18</v>
          </cell>
          <cell r="Z14">
            <v>-14</v>
          </cell>
        </row>
        <row r="15">
          <cell r="U15">
            <v>-2</v>
          </cell>
          <cell r="V15">
            <v>-9</v>
          </cell>
          <cell r="W15">
            <v>7</v>
          </cell>
          <cell r="X15">
            <v>-17</v>
          </cell>
          <cell r="Y15">
            <v>-21</v>
          </cell>
          <cell r="Z15">
            <v>-15</v>
          </cell>
        </row>
        <row r="16">
          <cell r="U16">
            <v>15</v>
          </cell>
          <cell r="V16">
            <v>8</v>
          </cell>
          <cell r="W16">
            <v>-1</v>
          </cell>
          <cell r="X16">
            <v>-1</v>
          </cell>
          <cell r="Y16">
            <v>3</v>
          </cell>
          <cell r="Z16">
            <v>4</v>
          </cell>
        </row>
        <row r="17">
          <cell r="U17">
            <v>3</v>
          </cell>
          <cell r="V17">
            <v>-4</v>
          </cell>
          <cell r="W17">
            <v>4</v>
          </cell>
          <cell r="X17">
            <v>16</v>
          </cell>
          <cell r="Y17">
            <v>37</v>
          </cell>
          <cell r="Z17">
            <v>15</v>
          </cell>
        </row>
        <row r="18">
          <cell r="U18">
            <v>17</v>
          </cell>
          <cell r="V18">
            <v>16</v>
          </cell>
          <cell r="W18">
            <v>6</v>
          </cell>
          <cell r="X18">
            <v>28</v>
          </cell>
          <cell r="Y18">
            <v>34</v>
          </cell>
          <cell r="Z18">
            <v>14</v>
          </cell>
        </row>
        <row r="19">
          <cell r="U19">
            <v>2</v>
          </cell>
          <cell r="V19">
            <v>0</v>
          </cell>
          <cell r="W19">
            <v>3</v>
          </cell>
          <cell r="X19">
            <v>0</v>
          </cell>
          <cell r="Y19">
            <v>-4</v>
          </cell>
          <cell r="Z19">
            <v>-3</v>
          </cell>
        </row>
        <row r="23">
          <cell r="N23">
            <v>6</v>
          </cell>
          <cell r="O23">
            <v>4</v>
          </cell>
          <cell r="P23">
            <v>4</v>
          </cell>
          <cell r="Q23">
            <v>0</v>
          </cell>
          <cell r="R23">
            <v>0</v>
          </cell>
          <cell r="S23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3T-2013A_XLS"/>
    </sheetNames>
    <sheetDataSet>
      <sheetData sheetId="0">
        <row r="67">
          <cell r="I67" t="str">
            <v xml:space="preserve"> xxxxx</v>
          </cell>
        </row>
        <row r="339">
          <cell r="F339">
            <v>8</v>
          </cell>
        </row>
        <row r="340">
          <cell r="F340">
            <v>2</v>
          </cell>
        </row>
        <row r="341">
          <cell r="F341">
            <v>2</v>
          </cell>
        </row>
        <row r="342">
          <cell r="F342">
            <v>2</v>
          </cell>
        </row>
        <row r="343">
          <cell r="F343">
            <v>0</v>
          </cell>
        </row>
        <row r="344">
          <cell r="F344">
            <v>2</v>
          </cell>
        </row>
        <row r="366">
          <cell r="I366">
            <v>0</v>
          </cell>
        </row>
      </sheetData>
      <sheetData sheetId="1">
        <row r="709">
          <cell r="C709">
            <v>62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20</v>
          </cell>
        </row>
        <row r="340">
          <cell r="F340">
            <v>8</v>
          </cell>
        </row>
        <row r="341">
          <cell r="F341">
            <v>10</v>
          </cell>
        </row>
        <row r="342">
          <cell r="F342">
            <v>0</v>
          </cell>
        </row>
        <row r="343">
          <cell r="F343">
            <v>18</v>
          </cell>
        </row>
        <row r="344">
          <cell r="F344">
            <v>13</v>
          </cell>
        </row>
        <row r="365">
          <cell r="I365">
            <v>0</v>
          </cell>
        </row>
      </sheetData>
      <sheetData sheetId="1">
        <row r="709">
          <cell r="C709">
            <v>53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8">
          <cell r="I68">
            <v>0</v>
          </cell>
        </row>
        <row r="339">
          <cell r="F339">
            <v>8</v>
          </cell>
        </row>
        <row r="340">
          <cell r="F340">
            <v>9</v>
          </cell>
        </row>
        <row r="341">
          <cell r="F341">
            <v>9</v>
          </cell>
        </row>
        <row r="342">
          <cell r="F342">
            <v>1</v>
          </cell>
        </row>
        <row r="343">
          <cell r="F343">
            <v>9</v>
          </cell>
        </row>
        <row r="344">
          <cell r="F344">
            <v>5</v>
          </cell>
        </row>
        <row r="365">
          <cell r="I365">
            <v>7</v>
          </cell>
        </row>
      </sheetData>
      <sheetData sheetId="1">
        <row r="709">
          <cell r="C709">
            <v>73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42">
          <cell r="F342">
            <v>13</v>
          </cell>
        </row>
        <row r="343">
          <cell r="F343">
            <v>0</v>
          </cell>
        </row>
        <row r="344">
          <cell r="F344">
            <v>0</v>
          </cell>
        </row>
        <row r="345">
          <cell r="F345">
            <v>0</v>
          </cell>
        </row>
        <row r="346">
          <cell r="F346">
            <v>0</v>
          </cell>
        </row>
        <row r="347">
          <cell r="F347">
            <v>9</v>
          </cell>
        </row>
        <row r="368">
          <cell r="I368">
            <v>0</v>
          </cell>
        </row>
      </sheetData>
      <sheetData sheetId="1">
        <row r="709">
          <cell r="C709">
            <v>19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94">
          <cell r="F394">
            <v>21</v>
          </cell>
        </row>
        <row r="395">
          <cell r="F395">
            <v>0</v>
          </cell>
        </row>
        <row r="396">
          <cell r="F396">
            <v>0</v>
          </cell>
        </row>
        <row r="397">
          <cell r="F397">
            <v>0</v>
          </cell>
        </row>
        <row r="398">
          <cell r="F398">
            <v>0</v>
          </cell>
        </row>
        <row r="399">
          <cell r="F399">
            <v>0</v>
          </cell>
        </row>
        <row r="420">
          <cell r="I420">
            <v>0</v>
          </cell>
        </row>
      </sheetData>
      <sheetData sheetId="1">
        <row r="709">
          <cell r="C709">
            <v>31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5</v>
          </cell>
        </row>
        <row r="340">
          <cell r="F340">
            <v>1</v>
          </cell>
        </row>
        <row r="341">
          <cell r="F341">
            <v>1</v>
          </cell>
        </row>
        <row r="342">
          <cell r="F342">
            <v>1</v>
          </cell>
        </row>
        <row r="343">
          <cell r="F343">
            <v>5</v>
          </cell>
        </row>
        <row r="344">
          <cell r="F344">
            <v>1</v>
          </cell>
        </row>
        <row r="365">
          <cell r="I365">
            <v>0</v>
          </cell>
        </row>
      </sheetData>
      <sheetData sheetId="1">
        <row r="709">
          <cell r="C709">
            <v>9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6</v>
          </cell>
        </row>
        <row r="340">
          <cell r="F340">
            <v>2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5</v>
          </cell>
        </row>
        <row r="365">
          <cell r="I365">
            <v>1</v>
          </cell>
        </row>
      </sheetData>
      <sheetData sheetId="1">
        <row r="709">
          <cell r="C709">
            <v>13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5</v>
          </cell>
        </row>
        <row r="340">
          <cell r="F340">
            <v>1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1</v>
          </cell>
        </row>
        <row r="365">
          <cell r="I365">
            <v>1</v>
          </cell>
        </row>
      </sheetData>
      <sheetData sheetId="1">
        <row r="709">
          <cell r="C709">
            <v>12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>
    <pageSetUpPr fitToPage="1"/>
  </sheetPr>
  <dimension ref="A1:AB37"/>
  <sheetViews>
    <sheetView showGridLines="0" tabSelected="1" zoomScaleNormal="100" workbookViewId="0">
      <selection activeCell="G3" sqref="G3"/>
    </sheetView>
  </sheetViews>
  <sheetFormatPr baseColWidth="10" defaultColWidth="11.4609375" defaultRowHeight="12.45" outlineLevelRow="1" x14ac:dyDescent="0.3"/>
  <cols>
    <col min="1" max="1" width="6.07421875" style="735" bestFit="1" customWidth="1"/>
    <col min="2" max="2" width="22" style="387" bestFit="1" customWidth="1"/>
    <col min="3" max="3" width="0" style="387" hidden="1" customWidth="1"/>
    <col min="4" max="5" width="13.69140625" style="387" customWidth="1"/>
    <col min="6" max="7" width="14.69140625" style="387" customWidth="1"/>
    <col min="8" max="11" width="13.69140625" style="387" customWidth="1"/>
    <col min="12" max="12" width="11.4609375" style="387" customWidth="1"/>
    <col min="13" max="16384" width="11.4609375" style="387"/>
  </cols>
  <sheetData>
    <row r="1" spans="1:28" x14ac:dyDescent="0.3">
      <c r="A1" s="659" t="s">
        <v>0</v>
      </c>
    </row>
    <row r="2" spans="1:28" x14ac:dyDescent="0.3">
      <c r="A2" s="659"/>
    </row>
    <row r="3" spans="1:28" x14ac:dyDescent="0.3">
      <c r="A3" s="659" t="str">
        <f>A5</f>
        <v>Tabell 1 -1  Bydelenes endringer i sosialhjelpsrammen - i hele 1000 kroner, pr. 31.12.</v>
      </c>
    </row>
    <row r="5" spans="1:28" s="145" customFormat="1" ht="19.649999999999999" customHeight="1" thickBot="1" x14ac:dyDescent="0.35">
      <c r="A5" s="3" t="s">
        <v>584</v>
      </c>
    </row>
    <row r="6" spans="1:28" s="4" customFormat="1" ht="15.9" customHeight="1" thickBot="1" x14ac:dyDescent="0.35">
      <c r="A6" s="92"/>
      <c r="B6" s="75"/>
      <c r="C6" s="76"/>
      <c r="D6" s="2136" t="s">
        <v>1</v>
      </c>
      <c r="E6" s="2137"/>
      <c r="F6" s="2137"/>
      <c r="G6" s="2137"/>
      <c r="H6" s="2137"/>
      <c r="I6" s="2138"/>
      <c r="J6" s="77"/>
      <c r="K6" s="78"/>
      <c r="L6" s="145"/>
    </row>
    <row r="7" spans="1:28" s="4" customFormat="1" ht="95.4" customHeight="1" thickBot="1" x14ac:dyDescent="0.35">
      <c r="A7" s="93" t="s">
        <v>38</v>
      </c>
      <c r="B7" s="1652" t="s">
        <v>3</v>
      </c>
      <c r="C7" s="6" t="s">
        <v>4</v>
      </c>
      <c r="D7" s="1244" t="s">
        <v>148</v>
      </c>
      <c r="E7" s="1245" t="s">
        <v>149</v>
      </c>
      <c r="F7" s="1245" t="s">
        <v>150</v>
      </c>
      <c r="G7" s="1245" t="s">
        <v>151</v>
      </c>
      <c r="H7" s="1245" t="s">
        <v>152</v>
      </c>
      <c r="I7" s="641" t="s">
        <v>153</v>
      </c>
      <c r="J7" s="1736" t="s">
        <v>154</v>
      </c>
      <c r="K7" s="80" t="s">
        <v>155</v>
      </c>
      <c r="L7" s="145"/>
    </row>
    <row r="8" spans="1:28" ht="15" customHeight="1" x14ac:dyDescent="0.35">
      <c r="A8" s="1653">
        <v>1</v>
      </c>
      <c r="B8" s="884" t="s">
        <v>5</v>
      </c>
      <c r="C8" s="707"/>
      <c r="D8" s="2016">
        <v>0</v>
      </c>
      <c r="E8" s="2017">
        <v>0</v>
      </c>
      <c r="F8" s="2017">
        <v>0</v>
      </c>
      <c r="G8" s="2017">
        <v>0</v>
      </c>
      <c r="H8" s="2018">
        <v>0</v>
      </c>
      <c r="I8" s="1242">
        <f>SUM(D8:H8)</f>
        <v>0</v>
      </c>
      <c r="J8" s="2024">
        <v>0</v>
      </c>
      <c r="K8" s="245">
        <v>1000</v>
      </c>
      <c r="L8" s="145"/>
      <c r="N8" s="453"/>
      <c r="O8" s="453"/>
      <c r="P8" s="453"/>
      <c r="Q8" s="453"/>
      <c r="R8" s="453"/>
      <c r="S8" s="453"/>
      <c r="T8" s="453"/>
      <c r="U8" s="453"/>
      <c r="V8" s="453"/>
      <c r="W8" s="453"/>
      <c r="X8" s="453"/>
      <c r="Y8" s="453"/>
      <c r="Z8" s="453"/>
      <c r="AA8" s="453"/>
      <c r="AB8" s="453"/>
    </row>
    <row r="9" spans="1:28" ht="15" customHeight="1" x14ac:dyDescent="0.35">
      <c r="A9" s="708">
        <v>2</v>
      </c>
      <c r="B9" s="709" t="s">
        <v>6</v>
      </c>
      <c r="C9" s="710"/>
      <c r="D9" s="2019">
        <v>0</v>
      </c>
      <c r="E9" s="2015">
        <v>0</v>
      </c>
      <c r="F9" s="2015">
        <v>4800</v>
      </c>
      <c r="G9" s="2015">
        <v>0</v>
      </c>
      <c r="H9" s="2020">
        <v>0</v>
      </c>
      <c r="I9" s="1242">
        <f>SUM(D9:H9)</f>
        <v>4800</v>
      </c>
      <c r="J9" s="2025">
        <v>15000</v>
      </c>
      <c r="K9" s="246">
        <v>0</v>
      </c>
      <c r="L9" s="145"/>
      <c r="N9" s="453"/>
      <c r="O9" s="453"/>
      <c r="P9" s="453"/>
      <c r="Q9" s="453"/>
      <c r="R9" s="453"/>
      <c r="S9" s="453"/>
      <c r="T9" s="453" t="s">
        <v>104</v>
      </c>
      <c r="U9" s="453"/>
      <c r="V9" s="453"/>
      <c r="W9" s="453"/>
      <c r="X9" s="453"/>
      <c r="Y9" s="453"/>
      <c r="Z9" s="453"/>
      <c r="AA9" s="453"/>
      <c r="AB9" s="453"/>
    </row>
    <row r="10" spans="1:28" ht="15" customHeight="1" x14ac:dyDescent="0.35">
      <c r="A10" s="708">
        <v>3</v>
      </c>
      <c r="B10" s="709" t="s">
        <v>7</v>
      </c>
      <c r="C10" s="710"/>
      <c r="D10" s="2019">
        <v>0</v>
      </c>
      <c r="E10" s="2015">
        <v>0</v>
      </c>
      <c r="F10" s="2015">
        <v>0</v>
      </c>
      <c r="G10" s="2015">
        <v>0</v>
      </c>
      <c r="H10" s="2020">
        <v>0</v>
      </c>
      <c r="I10" s="1242">
        <f t="shared" ref="I10:I22" si="0">SUM(D10:H10)</f>
        <v>0</v>
      </c>
      <c r="J10" s="2025">
        <v>3600</v>
      </c>
      <c r="K10" s="246">
        <v>985</v>
      </c>
      <c r="L10" s="145"/>
      <c r="N10" s="453"/>
      <c r="O10" s="453"/>
      <c r="P10" s="453"/>
      <c r="Q10" s="453"/>
      <c r="R10" s="453"/>
      <c r="S10" s="453"/>
      <c r="T10" s="453"/>
      <c r="U10" s="453"/>
      <c r="V10" s="453"/>
      <c r="W10" s="453"/>
      <c r="X10" s="453"/>
      <c r="Y10" s="453"/>
      <c r="Z10" s="453"/>
      <c r="AA10" s="453"/>
      <c r="AB10" s="453"/>
    </row>
    <row r="11" spans="1:28" ht="15" customHeight="1" x14ac:dyDescent="0.35">
      <c r="A11" s="708">
        <v>4</v>
      </c>
      <c r="B11" s="709" t="s">
        <v>8</v>
      </c>
      <c r="C11" s="710"/>
      <c r="D11" s="2019">
        <v>0</v>
      </c>
      <c r="E11" s="2015">
        <v>0</v>
      </c>
      <c r="F11" s="2015">
        <v>0</v>
      </c>
      <c r="G11" s="2015">
        <v>7681</v>
      </c>
      <c r="H11" s="2020">
        <v>0</v>
      </c>
      <c r="I11" s="1242">
        <f t="shared" si="0"/>
        <v>7681</v>
      </c>
      <c r="J11" s="2025">
        <v>0</v>
      </c>
      <c r="K11" s="246">
        <v>0</v>
      </c>
      <c r="L11" s="145"/>
      <c r="N11" s="453"/>
      <c r="O11" s="453"/>
      <c r="P11" s="453"/>
      <c r="Q11" s="453"/>
      <c r="R11" s="453"/>
      <c r="S11" s="453"/>
      <c r="T11" s="453"/>
      <c r="U11" s="453"/>
      <c r="V11" s="453"/>
      <c r="W11" s="453"/>
      <c r="X11" s="453"/>
      <c r="Y11" s="453"/>
      <c r="Z11" s="453"/>
      <c r="AA11" s="453"/>
      <c r="AB11" s="453"/>
    </row>
    <row r="12" spans="1:28" ht="15" customHeight="1" x14ac:dyDescent="0.35">
      <c r="A12" s="708">
        <v>5</v>
      </c>
      <c r="B12" s="709" t="s">
        <v>9</v>
      </c>
      <c r="C12" s="710"/>
      <c r="D12" s="2019">
        <v>0</v>
      </c>
      <c r="E12" s="2015">
        <v>0</v>
      </c>
      <c r="F12" s="2015">
        <v>7538</v>
      </c>
      <c r="G12" s="2015">
        <v>0</v>
      </c>
      <c r="H12" s="2020">
        <v>0</v>
      </c>
      <c r="I12" s="1242">
        <f t="shared" si="0"/>
        <v>7538</v>
      </c>
      <c r="J12" s="2025">
        <v>0</v>
      </c>
      <c r="K12" s="246">
        <v>0</v>
      </c>
      <c r="L12" s="145"/>
      <c r="N12" s="453"/>
      <c r="O12" s="453"/>
      <c r="P12" s="453"/>
      <c r="Q12" s="453"/>
      <c r="R12" s="453"/>
      <c r="S12" s="453"/>
      <c r="T12" s="453"/>
      <c r="U12" s="453"/>
      <c r="V12" s="453"/>
      <c r="W12" s="453"/>
      <c r="X12" s="453"/>
      <c r="Y12" s="453"/>
      <c r="Z12" s="453"/>
      <c r="AA12" s="453"/>
      <c r="AB12" s="453"/>
    </row>
    <row r="13" spans="1:28" ht="15" customHeight="1" x14ac:dyDescent="0.3">
      <c r="A13" s="711">
        <v>6</v>
      </c>
      <c r="B13" s="142" t="s">
        <v>10</v>
      </c>
      <c r="C13" s="707"/>
      <c r="D13" s="2019">
        <v>0</v>
      </c>
      <c r="E13" s="2015">
        <v>0</v>
      </c>
      <c r="F13" s="2015">
        <v>0</v>
      </c>
      <c r="G13" s="2015">
        <v>0</v>
      </c>
      <c r="H13" s="2020">
        <v>0</v>
      </c>
      <c r="I13" s="1242">
        <f t="shared" si="0"/>
        <v>0</v>
      </c>
      <c r="J13" s="2025">
        <v>0</v>
      </c>
      <c r="K13" s="246">
        <v>0</v>
      </c>
      <c r="L13" s="145"/>
    </row>
    <row r="14" spans="1:28" ht="15" customHeight="1" x14ac:dyDescent="0.3">
      <c r="A14" s="711">
        <v>7</v>
      </c>
      <c r="B14" s="142" t="s">
        <v>11</v>
      </c>
      <c r="C14" s="707"/>
      <c r="D14" s="2019">
        <v>0</v>
      </c>
      <c r="E14" s="2015">
        <v>0</v>
      </c>
      <c r="F14" s="2015">
        <v>0</v>
      </c>
      <c r="G14" s="2015">
        <v>0</v>
      </c>
      <c r="H14" s="2020">
        <v>0</v>
      </c>
      <c r="I14" s="1242">
        <f t="shared" si="0"/>
        <v>0</v>
      </c>
      <c r="J14" s="2025">
        <v>0</v>
      </c>
      <c r="K14" s="246">
        <v>2927</v>
      </c>
      <c r="L14" s="145"/>
    </row>
    <row r="15" spans="1:28" ht="15" customHeight="1" x14ac:dyDescent="0.3">
      <c r="A15" s="708">
        <v>8</v>
      </c>
      <c r="B15" s="709" t="s">
        <v>12</v>
      </c>
      <c r="C15" s="710"/>
      <c r="D15" s="2019">
        <v>0</v>
      </c>
      <c r="E15" s="2015">
        <v>0</v>
      </c>
      <c r="F15" s="2015">
        <v>0</v>
      </c>
      <c r="G15" s="2015">
        <v>0</v>
      </c>
      <c r="H15" s="2020">
        <v>0</v>
      </c>
      <c r="I15" s="1242">
        <f t="shared" si="0"/>
        <v>0</v>
      </c>
      <c r="J15" s="2025">
        <v>0</v>
      </c>
      <c r="K15" s="246">
        <v>0</v>
      </c>
      <c r="L15" s="145"/>
    </row>
    <row r="16" spans="1:28" ht="15" customHeight="1" x14ac:dyDescent="0.3">
      <c r="A16" s="708">
        <v>9</v>
      </c>
      <c r="B16" s="709" t="s">
        <v>13</v>
      </c>
      <c r="C16" s="710"/>
      <c r="D16" s="2019">
        <v>0</v>
      </c>
      <c r="E16" s="2015">
        <v>0</v>
      </c>
      <c r="F16" s="2015">
        <v>0</v>
      </c>
      <c r="G16" s="2015">
        <v>0</v>
      </c>
      <c r="H16" s="2020">
        <v>0</v>
      </c>
      <c r="I16" s="1242">
        <f t="shared" si="0"/>
        <v>0</v>
      </c>
      <c r="J16" s="2025">
        <v>0</v>
      </c>
      <c r="K16" s="246">
        <v>-7257</v>
      </c>
      <c r="L16" s="145"/>
    </row>
    <row r="17" spans="1:17" ht="15" customHeight="1" x14ac:dyDescent="0.3">
      <c r="A17" s="708">
        <v>10</v>
      </c>
      <c r="B17" s="709" t="s">
        <v>14</v>
      </c>
      <c r="C17" s="710"/>
      <c r="D17" s="2019">
        <v>0</v>
      </c>
      <c r="E17" s="2015">
        <v>0</v>
      </c>
      <c r="F17" s="2015">
        <v>0</v>
      </c>
      <c r="G17" s="2015">
        <v>0</v>
      </c>
      <c r="H17" s="2020">
        <v>0</v>
      </c>
      <c r="I17" s="1242">
        <f t="shared" si="0"/>
        <v>0</v>
      </c>
      <c r="J17" s="2025">
        <v>0</v>
      </c>
      <c r="K17" s="246">
        <v>0</v>
      </c>
      <c r="L17" s="145"/>
    </row>
    <row r="18" spans="1:17" ht="15" customHeight="1" x14ac:dyDescent="0.3">
      <c r="A18" s="711">
        <v>11</v>
      </c>
      <c r="B18" s="142" t="s">
        <v>15</v>
      </c>
      <c r="C18" s="707"/>
      <c r="D18" s="2019">
        <v>0</v>
      </c>
      <c r="E18" s="2015">
        <v>0</v>
      </c>
      <c r="F18" s="2015">
        <v>18400</v>
      </c>
      <c r="G18" s="2015">
        <v>0</v>
      </c>
      <c r="H18" s="2020">
        <v>0</v>
      </c>
      <c r="I18" s="1242">
        <f t="shared" si="0"/>
        <v>18400</v>
      </c>
      <c r="J18" s="2025">
        <v>0</v>
      </c>
      <c r="K18" s="246">
        <v>11100</v>
      </c>
      <c r="L18" s="145"/>
    </row>
    <row r="19" spans="1:17" ht="15" customHeight="1" x14ac:dyDescent="0.3">
      <c r="A19" s="708">
        <v>12</v>
      </c>
      <c r="B19" s="709" t="s">
        <v>16</v>
      </c>
      <c r="C19" s="710"/>
      <c r="D19" s="2019">
        <v>0</v>
      </c>
      <c r="E19" s="2015">
        <v>0</v>
      </c>
      <c r="F19" s="2015">
        <v>50730</v>
      </c>
      <c r="G19" s="2015">
        <v>0</v>
      </c>
      <c r="H19" s="2020">
        <v>0</v>
      </c>
      <c r="I19" s="1242">
        <f t="shared" si="0"/>
        <v>50730</v>
      </c>
      <c r="J19" s="2025">
        <v>0</v>
      </c>
      <c r="K19" s="246">
        <v>49333</v>
      </c>
      <c r="L19" s="145"/>
    </row>
    <row r="20" spans="1:17" ht="15" customHeight="1" x14ac:dyDescent="0.3">
      <c r="A20" s="708">
        <v>13</v>
      </c>
      <c r="B20" s="709" t="s">
        <v>17</v>
      </c>
      <c r="C20" s="710"/>
      <c r="D20" s="2019">
        <v>0</v>
      </c>
      <c r="E20" s="2015">
        <v>0</v>
      </c>
      <c r="F20" s="2015">
        <v>1700</v>
      </c>
      <c r="G20" s="2015">
        <v>0</v>
      </c>
      <c r="H20" s="2020">
        <v>0</v>
      </c>
      <c r="I20" s="1242">
        <f t="shared" si="0"/>
        <v>1700</v>
      </c>
      <c r="J20" s="2025">
        <v>0</v>
      </c>
      <c r="K20" s="246">
        <v>1700</v>
      </c>
      <c r="L20" s="145"/>
    </row>
    <row r="21" spans="1:17" ht="15" customHeight="1" x14ac:dyDescent="0.3">
      <c r="A21" s="708">
        <v>14</v>
      </c>
      <c r="B21" s="709" t="s">
        <v>18</v>
      </c>
      <c r="C21" s="710"/>
      <c r="D21" s="2019">
        <v>0</v>
      </c>
      <c r="E21" s="2015">
        <v>0</v>
      </c>
      <c r="F21" s="2015">
        <v>0</v>
      </c>
      <c r="G21" s="2015">
        <v>0</v>
      </c>
      <c r="H21" s="2020">
        <v>0</v>
      </c>
      <c r="I21" s="1242">
        <f t="shared" si="0"/>
        <v>0</v>
      </c>
      <c r="J21" s="2025">
        <v>0</v>
      </c>
      <c r="K21" s="246">
        <v>0</v>
      </c>
      <c r="L21" s="145"/>
    </row>
    <row r="22" spans="1:17" ht="15" customHeight="1" thickBot="1" x14ac:dyDescent="0.35">
      <c r="A22" s="1875">
        <v>15</v>
      </c>
      <c r="B22" s="1876" t="s">
        <v>19</v>
      </c>
      <c r="C22" s="712"/>
      <c r="D22" s="2021">
        <v>0</v>
      </c>
      <c r="E22" s="2022">
        <v>0</v>
      </c>
      <c r="F22" s="2022">
        <v>0</v>
      </c>
      <c r="G22" s="2022">
        <v>0</v>
      </c>
      <c r="H22" s="2023">
        <v>0</v>
      </c>
      <c r="I22" s="1877">
        <f t="shared" si="0"/>
        <v>0</v>
      </c>
      <c r="J22" s="2026">
        <v>0</v>
      </c>
      <c r="K22" s="1878">
        <v>0</v>
      </c>
      <c r="L22" s="145"/>
    </row>
    <row r="23" spans="1:17" s="9" customFormat="1" x14ac:dyDescent="0.3">
      <c r="A23" s="1879"/>
      <c r="B23" s="1880" t="s">
        <v>552</v>
      </c>
      <c r="C23" s="1881">
        <v>0</v>
      </c>
      <c r="D23" s="2012">
        <f t="shared" ref="D23:K23" si="1">SUM(D8:D22)</f>
        <v>0</v>
      </c>
      <c r="E23" s="2013">
        <f t="shared" si="1"/>
        <v>0</v>
      </c>
      <c r="F23" s="2013">
        <f t="shared" si="1"/>
        <v>83168</v>
      </c>
      <c r="G23" s="2013">
        <f t="shared" si="1"/>
        <v>7681</v>
      </c>
      <c r="H23" s="2013">
        <f t="shared" si="1"/>
        <v>0</v>
      </c>
      <c r="I23" s="1883">
        <f t="shared" si="1"/>
        <v>90849</v>
      </c>
      <c r="J23" s="1882">
        <f t="shared" si="1"/>
        <v>18600</v>
      </c>
      <c r="K23" s="1884">
        <f t="shared" si="1"/>
        <v>59788</v>
      </c>
      <c r="L23" s="3"/>
    </row>
    <row r="24" spans="1:17" x14ac:dyDescent="0.3">
      <c r="A24" s="711"/>
      <c r="B24" s="142" t="s">
        <v>520</v>
      </c>
      <c r="C24" s="707">
        <v>0</v>
      </c>
      <c r="D24" s="1873">
        <v>0</v>
      </c>
      <c r="E24" s="1242">
        <v>0</v>
      </c>
      <c r="F24" s="1242">
        <v>83168</v>
      </c>
      <c r="G24" s="1242">
        <v>7681</v>
      </c>
      <c r="H24" s="1242">
        <v>0</v>
      </c>
      <c r="I24" s="1242">
        <v>90849</v>
      </c>
      <c r="J24" s="1873">
        <v>3600</v>
      </c>
      <c r="K24" s="2014">
        <v>59788</v>
      </c>
      <c r="L24" s="145"/>
    </row>
    <row r="25" spans="1:17" x14ac:dyDescent="0.3">
      <c r="A25" s="711"/>
      <c r="B25" s="142" t="s">
        <v>495</v>
      </c>
      <c r="C25" s="707">
        <v>0</v>
      </c>
      <c r="D25" s="1873">
        <v>1000</v>
      </c>
      <c r="E25" s="1242">
        <v>0</v>
      </c>
      <c r="F25" s="1242">
        <v>62133</v>
      </c>
      <c r="G25" s="1242">
        <v>3912</v>
      </c>
      <c r="H25" s="1242">
        <v>0</v>
      </c>
      <c r="I25" s="1242">
        <v>67045</v>
      </c>
      <c r="J25" s="1873">
        <v>7257</v>
      </c>
      <c r="K25" s="246">
        <v>59788</v>
      </c>
      <c r="L25" s="145"/>
    </row>
    <row r="26" spans="1:17" x14ac:dyDescent="0.3">
      <c r="A26" s="711"/>
      <c r="B26" s="142" t="s">
        <v>473</v>
      </c>
      <c r="C26" s="707">
        <v>0</v>
      </c>
      <c r="D26" s="1873">
        <v>0</v>
      </c>
      <c r="E26" s="1242">
        <v>0</v>
      </c>
      <c r="F26" s="1242">
        <v>56664</v>
      </c>
      <c r="G26" s="1242">
        <v>890</v>
      </c>
      <c r="H26" s="1242">
        <v>0</v>
      </c>
      <c r="I26" s="1242">
        <v>57554</v>
      </c>
      <c r="J26" s="1873">
        <v>13160</v>
      </c>
      <c r="K26" s="246">
        <v>44394</v>
      </c>
      <c r="L26" s="145"/>
    </row>
    <row r="27" spans="1:17" x14ac:dyDescent="0.3">
      <c r="A27" s="711"/>
      <c r="B27" s="142" t="s">
        <v>376</v>
      </c>
      <c r="C27" s="707">
        <v>0</v>
      </c>
      <c r="D27" s="1873">
        <v>6850</v>
      </c>
      <c r="E27" s="1242">
        <v>0</v>
      </c>
      <c r="F27" s="1242">
        <v>65052</v>
      </c>
      <c r="G27" s="1242">
        <v>6374</v>
      </c>
      <c r="H27" s="1242">
        <v>5744</v>
      </c>
      <c r="I27" s="1242">
        <v>84020</v>
      </c>
      <c r="J27" s="1873">
        <v>9311</v>
      </c>
      <c r="K27" s="246">
        <v>74709</v>
      </c>
      <c r="L27" s="145"/>
    </row>
    <row r="28" spans="1:17" x14ac:dyDescent="0.3">
      <c r="A28" s="711"/>
      <c r="B28" s="142" t="s">
        <v>330</v>
      </c>
      <c r="C28" s="707">
        <v>0</v>
      </c>
      <c r="D28" s="1873">
        <v>24323</v>
      </c>
      <c r="E28" s="1242">
        <v>23001</v>
      </c>
      <c r="F28" s="1242">
        <v>51347</v>
      </c>
      <c r="G28" s="1242">
        <v>14136</v>
      </c>
      <c r="H28" s="1242">
        <v>19000</v>
      </c>
      <c r="I28" s="1242">
        <v>131807</v>
      </c>
      <c r="J28" s="1873">
        <v>13496</v>
      </c>
      <c r="K28" s="246">
        <v>118311</v>
      </c>
      <c r="L28" s="145"/>
      <c r="Q28" s="387" t="s">
        <v>104</v>
      </c>
    </row>
    <row r="29" spans="1:17" s="9" customFormat="1" x14ac:dyDescent="0.3">
      <c r="A29" s="711"/>
      <c r="B29" s="142" t="s">
        <v>312</v>
      </c>
      <c r="C29" s="707">
        <v>0</v>
      </c>
      <c r="D29" s="1873">
        <v>17361</v>
      </c>
      <c r="E29" s="1242">
        <v>0</v>
      </c>
      <c r="F29" s="1242">
        <v>51050</v>
      </c>
      <c r="G29" s="1242">
        <v>6208</v>
      </c>
      <c r="H29" s="1242">
        <v>6536</v>
      </c>
      <c r="I29" s="1242">
        <v>81155</v>
      </c>
      <c r="J29" s="1873">
        <v>28694</v>
      </c>
      <c r="K29" s="246">
        <v>52461</v>
      </c>
      <c r="L29" s="3"/>
      <c r="P29" s="9" t="s">
        <v>104</v>
      </c>
    </row>
    <row r="30" spans="1:17" ht="12.9" thickBot="1" x14ac:dyDescent="0.35">
      <c r="A30" s="1885"/>
      <c r="B30" s="1206" t="s">
        <v>231</v>
      </c>
      <c r="C30" s="1886">
        <v>0</v>
      </c>
      <c r="D30" s="1874">
        <v>12429</v>
      </c>
      <c r="E30" s="1243">
        <v>0</v>
      </c>
      <c r="F30" s="1243">
        <v>40098</v>
      </c>
      <c r="G30" s="1243">
        <v>7984</v>
      </c>
      <c r="H30" s="1243">
        <v>6674</v>
      </c>
      <c r="I30" s="1243">
        <v>67185</v>
      </c>
      <c r="J30" s="1874">
        <v>7658.999999998</v>
      </c>
      <c r="K30" s="222">
        <v>59526.000000002001</v>
      </c>
      <c r="L30" s="145"/>
    </row>
    <row r="31" spans="1:17" s="9" customFormat="1" ht="15" hidden="1" customHeight="1" outlineLevel="1" x14ac:dyDescent="0.3">
      <c r="A31" s="226"/>
      <c r="B31" s="142" t="s">
        <v>224</v>
      </c>
      <c r="C31" s="146">
        <v>0</v>
      </c>
      <c r="D31" s="635">
        <v>11449</v>
      </c>
      <c r="E31" s="144">
        <v>0</v>
      </c>
      <c r="F31" s="144">
        <v>40098</v>
      </c>
      <c r="G31" s="144">
        <v>7984</v>
      </c>
      <c r="H31" s="152">
        <v>7596</v>
      </c>
      <c r="I31" s="182">
        <v>67127</v>
      </c>
      <c r="J31" s="182">
        <v>1964</v>
      </c>
      <c r="K31" s="639">
        <v>65163</v>
      </c>
      <c r="L31" s="145"/>
      <c r="O31" s="9" t="s">
        <v>104</v>
      </c>
    </row>
    <row r="32" spans="1:17" s="9" customFormat="1" ht="12.9" hidden="1" outlineLevel="1" thickBot="1" x14ac:dyDescent="0.35">
      <c r="A32" s="305"/>
      <c r="B32" s="90" t="s">
        <v>214</v>
      </c>
      <c r="C32" s="81">
        <v>0</v>
      </c>
      <c r="D32" s="636">
        <v>11449</v>
      </c>
      <c r="E32" s="637">
        <v>0</v>
      </c>
      <c r="F32" s="637">
        <v>41523</v>
      </c>
      <c r="G32" s="637">
        <v>7454</v>
      </c>
      <c r="H32" s="638">
        <v>7474</v>
      </c>
      <c r="I32" s="306">
        <v>67900</v>
      </c>
      <c r="J32" s="306">
        <v>1941</v>
      </c>
      <c r="K32" s="519">
        <v>65959</v>
      </c>
      <c r="L32" s="145"/>
    </row>
    <row r="33" spans="1:12" hidden="1" collapsed="1" x14ac:dyDescent="0.3">
      <c r="A33" s="208"/>
      <c r="B33" s="209" t="s">
        <v>156</v>
      </c>
      <c r="C33" s="210">
        <v>0</v>
      </c>
      <c r="D33" s="211">
        <v>14962</v>
      </c>
      <c r="E33" s="212">
        <v>0</v>
      </c>
      <c r="F33" s="212">
        <v>39943</v>
      </c>
      <c r="G33" s="212">
        <v>7326</v>
      </c>
      <c r="H33" s="213">
        <v>7200</v>
      </c>
      <c r="I33" s="214">
        <v>69431</v>
      </c>
      <c r="J33" s="214">
        <v>11503</v>
      </c>
      <c r="K33" s="214">
        <v>57928</v>
      </c>
      <c r="L33" s="145"/>
    </row>
    <row r="34" spans="1:12" s="9" customFormat="1" ht="15" hidden="1" customHeight="1" x14ac:dyDescent="0.3">
      <c r="A34" s="89"/>
      <c r="B34" s="142" t="s">
        <v>128</v>
      </c>
      <c r="C34" s="146"/>
      <c r="D34" s="143">
        <v>13962</v>
      </c>
      <c r="E34" s="144">
        <v>0</v>
      </c>
      <c r="F34" s="144">
        <v>39538</v>
      </c>
      <c r="G34" s="144">
        <v>7326</v>
      </c>
      <c r="H34" s="152">
        <v>9200</v>
      </c>
      <c r="I34" s="182">
        <v>70026</v>
      </c>
      <c r="J34" s="182">
        <v>11520</v>
      </c>
      <c r="K34" s="182">
        <v>58506</v>
      </c>
      <c r="L34" s="145"/>
    </row>
    <row r="35" spans="1:12" s="9" customFormat="1" ht="15" hidden="1" customHeight="1" thickBot="1" x14ac:dyDescent="0.35">
      <c r="A35" s="94"/>
      <c r="B35" s="90" t="s">
        <v>129</v>
      </c>
      <c r="C35" s="81">
        <v>0</v>
      </c>
      <c r="D35" s="82">
        <v>13962</v>
      </c>
      <c r="E35" s="83">
        <v>0</v>
      </c>
      <c r="F35" s="83">
        <v>41338</v>
      </c>
      <c r="G35" s="83">
        <v>7326</v>
      </c>
      <c r="H35" s="84">
        <v>1200</v>
      </c>
      <c r="I35" s="183">
        <v>63826</v>
      </c>
      <c r="J35" s="183">
        <v>10478.000000000386</v>
      </c>
      <c r="K35" s="183">
        <v>53347.999999999614</v>
      </c>
      <c r="L35" s="145"/>
    </row>
    <row r="36" spans="1:12" ht="12.9" hidden="1" thickBot="1" x14ac:dyDescent="0.35">
      <c r="A36" s="95"/>
      <c r="B36" s="91" t="s">
        <v>134</v>
      </c>
      <c r="C36" s="85">
        <v>0</v>
      </c>
      <c r="D36" s="86">
        <v>17718</v>
      </c>
      <c r="E36" s="87">
        <v>2451</v>
      </c>
      <c r="F36" s="87">
        <v>25139</v>
      </c>
      <c r="G36" s="87">
        <v>0</v>
      </c>
      <c r="H36" s="85">
        <v>2000</v>
      </c>
      <c r="I36" s="184">
        <v>47308</v>
      </c>
      <c r="J36" s="184">
        <v>23001</v>
      </c>
      <c r="K36" s="184">
        <v>24307</v>
      </c>
    </row>
    <row r="37" spans="1:12" collapsed="1" x14ac:dyDescent="0.3"/>
  </sheetData>
  <dataConsolidate/>
  <mergeCells count="1">
    <mergeCell ref="D6:I6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3"/>
  <sheetViews>
    <sheetView showGridLines="0" zoomScaleNormal="100" workbookViewId="0">
      <selection activeCell="K17" sqref="K17"/>
    </sheetView>
  </sheetViews>
  <sheetFormatPr baseColWidth="10" defaultColWidth="11.4609375" defaultRowHeight="12.45" outlineLevelRow="1" x14ac:dyDescent="0.3"/>
  <cols>
    <col min="1" max="1" width="8.07421875" style="334" customWidth="1"/>
    <col min="2" max="2" width="22" style="334" customWidth="1"/>
    <col min="3" max="3" width="17.3046875" style="334" customWidth="1"/>
    <col min="4" max="4" width="7.69140625" style="334" customWidth="1"/>
    <col min="5" max="5" width="8.69140625" style="334" customWidth="1"/>
    <col min="6" max="6" width="7.69140625" style="334" customWidth="1"/>
    <col min="7" max="7" width="8.69140625" style="334" customWidth="1"/>
    <col min="8" max="8" width="11.4609375" style="335" customWidth="1"/>
    <col min="9" max="9" width="11.4609375" style="334" customWidth="1"/>
    <col min="10" max="16384" width="11.4609375" style="334"/>
  </cols>
  <sheetData>
    <row r="2" spans="1:12" x14ac:dyDescent="0.3">
      <c r="A2" s="38" t="s">
        <v>0</v>
      </c>
    </row>
    <row r="3" spans="1:12" x14ac:dyDescent="0.3">
      <c r="A3" s="38"/>
    </row>
    <row r="4" spans="1:12" x14ac:dyDescent="0.3">
      <c r="A4" s="38" t="str">
        <f>A9</f>
        <v>Tabell 1-10-A  Kvalifiseringsprogrammet - antall deltakere i program pr 31.12.  -  aldersfordelt</v>
      </c>
    </row>
    <row r="6" spans="1:12" ht="12.9" x14ac:dyDescent="0.35">
      <c r="A6" s="846" t="s">
        <v>460</v>
      </c>
      <c r="J6" s="1861"/>
    </row>
    <row r="7" spans="1:12" ht="12.9" x14ac:dyDescent="0.35">
      <c r="A7" s="846"/>
      <c r="J7" s="1861"/>
      <c r="L7" s="752"/>
    </row>
    <row r="8" spans="1:12" ht="12.9" x14ac:dyDescent="0.35">
      <c r="A8" s="846"/>
      <c r="J8" s="1861"/>
      <c r="L8" s="752"/>
    </row>
    <row r="9" spans="1:12" ht="23.4" customHeight="1" thickBot="1" x14ac:dyDescent="0.35">
      <c r="A9" s="322" t="s">
        <v>562</v>
      </c>
      <c r="B9" s="323"/>
      <c r="C9" s="323"/>
      <c r="D9" s="324"/>
      <c r="E9" s="325"/>
      <c r="F9" s="325"/>
      <c r="G9" s="325"/>
      <c r="J9" s="1861"/>
      <c r="L9" s="752"/>
    </row>
    <row r="10" spans="1:12" ht="42.75" customHeight="1" x14ac:dyDescent="0.3">
      <c r="A10" s="2164" t="s">
        <v>38</v>
      </c>
      <c r="B10" s="2166" t="s">
        <v>3</v>
      </c>
      <c r="C10" s="2168" t="s">
        <v>518</v>
      </c>
      <c r="D10" s="2162" t="s">
        <v>212</v>
      </c>
      <c r="E10" s="2162"/>
      <c r="F10" s="2162" t="s">
        <v>211</v>
      </c>
      <c r="G10" s="2163"/>
      <c r="J10" s="1861"/>
      <c r="L10" s="752"/>
    </row>
    <row r="11" spans="1:12" ht="17.25" customHeight="1" thickBot="1" x14ac:dyDescent="0.35">
      <c r="A11" s="2165"/>
      <c r="B11" s="2167"/>
      <c r="C11" s="2169"/>
      <c r="D11" s="383" t="s">
        <v>209</v>
      </c>
      <c r="E11" s="486" t="s">
        <v>210</v>
      </c>
      <c r="F11" s="383" t="s">
        <v>209</v>
      </c>
      <c r="G11" s="533" t="s">
        <v>210</v>
      </c>
      <c r="J11" s="1861"/>
      <c r="L11" s="752"/>
    </row>
    <row r="12" spans="1:12" ht="15" customHeight="1" x14ac:dyDescent="0.35">
      <c r="A12" s="534">
        <v>1</v>
      </c>
      <c r="B12" s="535" t="s">
        <v>5</v>
      </c>
      <c r="C12" s="1926">
        <v>231</v>
      </c>
      <c r="D12" s="1923">
        <v>7</v>
      </c>
      <c r="E12" s="1621">
        <f>D12/$C12</f>
        <v>3.0303030303030304E-2</v>
      </c>
      <c r="F12" s="536">
        <v>224</v>
      </c>
      <c r="G12" s="537">
        <f t="shared" ref="G12:G23" si="0">F12/$C12</f>
        <v>0.96969696969696972</v>
      </c>
      <c r="J12" s="1861"/>
      <c r="L12" s="752"/>
    </row>
    <row r="13" spans="1:12" ht="15" customHeight="1" x14ac:dyDescent="0.35">
      <c r="A13" s="327">
        <v>2</v>
      </c>
      <c r="B13" s="326" t="s">
        <v>6</v>
      </c>
      <c r="C13" s="1927">
        <v>202</v>
      </c>
      <c r="D13" s="1924">
        <v>6</v>
      </c>
      <c r="E13" s="1622">
        <f t="shared" ref="E13:G26" si="1">D13/$C13</f>
        <v>2.9702970297029702E-2</v>
      </c>
      <c r="F13" s="487">
        <v>196</v>
      </c>
      <c r="G13" s="538">
        <f t="shared" si="0"/>
        <v>0.97029702970297027</v>
      </c>
      <c r="J13" s="1861"/>
      <c r="L13" s="752"/>
    </row>
    <row r="14" spans="1:12" ht="15" customHeight="1" x14ac:dyDescent="0.35">
      <c r="A14" s="327">
        <v>3</v>
      </c>
      <c r="B14" s="326" t="s">
        <v>7</v>
      </c>
      <c r="C14" s="1927">
        <v>109</v>
      </c>
      <c r="D14" s="1924">
        <v>4</v>
      </c>
      <c r="E14" s="1622">
        <f t="shared" si="1"/>
        <v>3.669724770642202E-2</v>
      </c>
      <c r="F14" s="487">
        <v>105</v>
      </c>
      <c r="G14" s="538">
        <f t="shared" si="0"/>
        <v>0.96330275229357798</v>
      </c>
      <c r="J14" s="1861" t="s">
        <v>104</v>
      </c>
      <c r="L14" s="752"/>
    </row>
    <row r="15" spans="1:12" ht="15" customHeight="1" x14ac:dyDescent="0.35">
      <c r="A15" s="327">
        <v>4</v>
      </c>
      <c r="B15" s="326" t="s">
        <v>8</v>
      </c>
      <c r="C15" s="1927">
        <v>107</v>
      </c>
      <c r="D15" s="1924">
        <v>14</v>
      </c>
      <c r="E15" s="1622">
        <f t="shared" si="1"/>
        <v>0.13084112149532709</v>
      </c>
      <c r="F15" s="487">
        <v>93</v>
      </c>
      <c r="G15" s="538">
        <f t="shared" si="0"/>
        <v>0.86915887850467288</v>
      </c>
      <c r="I15" s="1681"/>
      <c r="J15" s="1861"/>
      <c r="K15" s="1681"/>
      <c r="L15" s="1681"/>
    </row>
    <row r="16" spans="1:12" ht="15" customHeight="1" x14ac:dyDescent="0.35">
      <c r="A16" s="327">
        <v>5</v>
      </c>
      <c r="B16" s="326" t="s">
        <v>9</v>
      </c>
      <c r="C16" s="1927">
        <v>107</v>
      </c>
      <c r="D16" s="1924">
        <v>8</v>
      </c>
      <c r="E16" s="1622">
        <f t="shared" si="1"/>
        <v>7.476635514018691E-2</v>
      </c>
      <c r="F16" s="487">
        <v>99</v>
      </c>
      <c r="G16" s="538">
        <f t="shared" si="0"/>
        <v>0.92523364485981308</v>
      </c>
      <c r="J16" s="1861"/>
    </row>
    <row r="17" spans="1:14" ht="15" customHeight="1" x14ac:dyDescent="0.35">
      <c r="A17" s="327">
        <v>6</v>
      </c>
      <c r="B17" s="326" t="s">
        <v>10</v>
      </c>
      <c r="C17" s="1927">
        <v>26</v>
      </c>
      <c r="D17" s="1924">
        <v>5</v>
      </c>
      <c r="E17" s="1622">
        <f t="shared" si="1"/>
        <v>0.19230769230769232</v>
      </c>
      <c r="F17" s="487">
        <v>22</v>
      </c>
      <c r="G17" s="538">
        <f t="shared" si="0"/>
        <v>0.84615384615384615</v>
      </c>
      <c r="J17" s="1862"/>
      <c r="L17" s="752"/>
    </row>
    <row r="18" spans="1:14" ht="15" customHeight="1" x14ac:dyDescent="0.35">
      <c r="A18" s="327">
        <v>7</v>
      </c>
      <c r="B18" s="326" t="s">
        <v>11</v>
      </c>
      <c r="C18" s="1927">
        <v>41</v>
      </c>
      <c r="D18" s="1924">
        <v>3</v>
      </c>
      <c r="E18" s="1622">
        <f t="shared" si="1"/>
        <v>7.3170731707317069E-2</v>
      </c>
      <c r="F18" s="487">
        <v>38</v>
      </c>
      <c r="G18" s="538">
        <f t="shared" si="0"/>
        <v>0.92682926829268297</v>
      </c>
    </row>
    <row r="19" spans="1:14" ht="15" customHeight="1" x14ac:dyDescent="0.35">
      <c r="A19" s="327">
        <v>8</v>
      </c>
      <c r="B19" s="326" t="s">
        <v>12</v>
      </c>
      <c r="C19" s="1927">
        <v>54</v>
      </c>
      <c r="D19" s="1924">
        <v>2</v>
      </c>
      <c r="E19" s="1622">
        <f t="shared" si="1"/>
        <v>3.7037037037037035E-2</v>
      </c>
      <c r="F19" s="487">
        <v>52</v>
      </c>
      <c r="G19" s="538">
        <f t="shared" si="0"/>
        <v>0.96296296296296291</v>
      </c>
      <c r="J19" s="1863"/>
      <c r="L19" s="752"/>
    </row>
    <row r="20" spans="1:14" ht="15" customHeight="1" x14ac:dyDescent="0.35">
      <c r="A20" s="327">
        <v>9</v>
      </c>
      <c r="B20" s="326" t="s">
        <v>13</v>
      </c>
      <c r="C20" s="1927">
        <v>94</v>
      </c>
      <c r="D20" s="1924">
        <v>1</v>
      </c>
      <c r="E20" s="1622">
        <f t="shared" si="1"/>
        <v>1.0638297872340425E-2</v>
      </c>
      <c r="F20" s="487">
        <v>96</v>
      </c>
      <c r="G20" s="538">
        <f t="shared" si="0"/>
        <v>1.0212765957446808</v>
      </c>
    </row>
    <row r="21" spans="1:14" ht="15" customHeight="1" x14ac:dyDescent="0.35">
      <c r="A21" s="327">
        <v>10</v>
      </c>
      <c r="B21" s="326" t="s">
        <v>14</v>
      </c>
      <c r="C21" s="1927">
        <v>89</v>
      </c>
      <c r="D21" s="1924">
        <v>1</v>
      </c>
      <c r="E21" s="1622">
        <f t="shared" si="1"/>
        <v>1.1235955056179775E-2</v>
      </c>
      <c r="F21" s="487">
        <v>88</v>
      </c>
      <c r="G21" s="538">
        <f t="shared" si="0"/>
        <v>0.9887640449438202</v>
      </c>
      <c r="J21" s="1862"/>
      <c r="L21" s="752"/>
    </row>
    <row r="22" spans="1:14" ht="15" customHeight="1" x14ac:dyDescent="0.35">
      <c r="A22" s="327">
        <v>11</v>
      </c>
      <c r="B22" s="326" t="s">
        <v>15</v>
      </c>
      <c r="C22" s="1927">
        <v>108</v>
      </c>
      <c r="D22" s="1924">
        <v>4</v>
      </c>
      <c r="E22" s="1622">
        <f t="shared" si="1"/>
        <v>3.7037037037037035E-2</v>
      </c>
      <c r="F22" s="487">
        <v>104</v>
      </c>
      <c r="G22" s="538">
        <f t="shared" si="0"/>
        <v>0.96296296296296291</v>
      </c>
    </row>
    <row r="23" spans="1:14" ht="15" customHeight="1" x14ac:dyDescent="0.35">
      <c r="A23" s="327">
        <v>12</v>
      </c>
      <c r="B23" s="326" t="s">
        <v>16</v>
      </c>
      <c r="C23" s="1927">
        <v>171</v>
      </c>
      <c r="D23" s="1924">
        <v>8</v>
      </c>
      <c r="E23" s="1622">
        <f t="shared" si="1"/>
        <v>4.6783625730994149E-2</v>
      </c>
      <c r="F23" s="487">
        <v>163</v>
      </c>
      <c r="G23" s="538">
        <f t="shared" si="0"/>
        <v>0.95321637426900585</v>
      </c>
      <c r="J23" s="1862"/>
      <c r="L23" s="752"/>
    </row>
    <row r="24" spans="1:14" ht="15" customHeight="1" x14ac:dyDescent="0.35">
      <c r="A24" s="327">
        <v>13</v>
      </c>
      <c r="B24" s="326" t="s">
        <v>17</v>
      </c>
      <c r="C24" s="1927">
        <v>91</v>
      </c>
      <c r="D24" s="1924">
        <v>3</v>
      </c>
      <c r="E24" s="1622">
        <f t="shared" si="1"/>
        <v>3.2967032967032968E-2</v>
      </c>
      <c r="F24" s="487">
        <v>88</v>
      </c>
      <c r="G24" s="538">
        <f t="shared" si="1"/>
        <v>0.96703296703296704</v>
      </c>
    </row>
    <row r="25" spans="1:14" ht="15" customHeight="1" x14ac:dyDescent="0.35">
      <c r="A25" s="327">
        <v>14</v>
      </c>
      <c r="B25" s="326" t="s">
        <v>18</v>
      </c>
      <c r="C25" s="1927">
        <v>46</v>
      </c>
      <c r="D25" s="1924">
        <v>1</v>
      </c>
      <c r="E25" s="1622">
        <f t="shared" si="1"/>
        <v>2.1739130434782608E-2</v>
      </c>
      <c r="F25" s="487">
        <v>45</v>
      </c>
      <c r="G25" s="538">
        <f t="shared" si="1"/>
        <v>0.97826086956521741</v>
      </c>
      <c r="I25" s="334" t="s">
        <v>104</v>
      </c>
      <c r="J25" s="1862"/>
      <c r="L25" s="752"/>
      <c r="N25" s="334" t="s">
        <v>104</v>
      </c>
    </row>
    <row r="26" spans="1:14" ht="15" customHeight="1" thickBot="1" x14ac:dyDescent="0.4">
      <c r="A26" s="539">
        <v>15</v>
      </c>
      <c r="B26" s="464" t="s">
        <v>19</v>
      </c>
      <c r="C26" s="1928">
        <v>164</v>
      </c>
      <c r="D26" s="1925">
        <v>7</v>
      </c>
      <c r="E26" s="1623">
        <f t="shared" si="1"/>
        <v>4.2682926829268296E-2</v>
      </c>
      <c r="F26" s="488">
        <v>157</v>
      </c>
      <c r="G26" s="540">
        <f t="shared" si="1"/>
        <v>0.95731707317073167</v>
      </c>
    </row>
    <row r="27" spans="1:14" ht="15" customHeight="1" x14ac:dyDescent="0.3">
      <c r="A27" s="599"/>
      <c r="B27" s="1251" t="s">
        <v>563</v>
      </c>
      <c r="C27" s="2066">
        <f>SUM(C12:C26)</f>
        <v>1640</v>
      </c>
      <c r="D27" s="1252">
        <f>SUM(D12:D26)</f>
        <v>74</v>
      </c>
      <c r="E27" s="1253">
        <f>D27/C27</f>
        <v>4.5121951219512194E-2</v>
      </c>
      <c r="F27" s="597">
        <f>SUM(F12:F26)</f>
        <v>1570</v>
      </c>
      <c r="G27" s="598">
        <f>F27/C27</f>
        <v>0.95731707317073167</v>
      </c>
      <c r="I27" s="1230"/>
      <c r="J27" s="1862"/>
    </row>
    <row r="28" spans="1:14" ht="15" customHeight="1" thickBot="1" x14ac:dyDescent="0.35">
      <c r="A28" s="528"/>
      <c r="B28" s="529" t="s">
        <v>527</v>
      </c>
      <c r="C28" s="530">
        <v>1656</v>
      </c>
      <c r="D28" s="466">
        <v>63</v>
      </c>
      <c r="E28" s="467">
        <v>3.8043478260869568E-2</v>
      </c>
      <c r="F28" s="532">
        <v>1593</v>
      </c>
      <c r="G28" s="468">
        <v>0.96195652173913049</v>
      </c>
      <c r="I28" s="1230"/>
      <c r="J28" s="1752"/>
    </row>
    <row r="29" spans="1:14" ht="15" customHeight="1" thickBot="1" x14ac:dyDescent="0.4">
      <c r="A29" s="599"/>
      <c r="B29" s="600" t="s">
        <v>502</v>
      </c>
      <c r="C29" s="601">
        <v>1533</v>
      </c>
      <c r="D29" s="602">
        <v>63</v>
      </c>
      <c r="E29" s="603">
        <v>4.1095890410958902E-2</v>
      </c>
      <c r="F29" s="604">
        <v>1470</v>
      </c>
      <c r="G29" s="605">
        <v>0.95890410958904104</v>
      </c>
      <c r="I29" s="1230"/>
      <c r="J29" s="1862"/>
    </row>
    <row r="30" spans="1:14" ht="15" customHeight="1" x14ac:dyDescent="0.35">
      <c r="A30" s="599"/>
      <c r="B30" s="600" t="s">
        <v>480</v>
      </c>
      <c r="C30" s="601">
        <v>1483</v>
      </c>
      <c r="D30" s="602">
        <v>52</v>
      </c>
      <c r="E30" s="603">
        <v>3.5064059339177341E-2</v>
      </c>
      <c r="F30" s="604">
        <v>1431</v>
      </c>
      <c r="G30" s="605">
        <v>0.96493594066082267</v>
      </c>
      <c r="I30" s="1230"/>
      <c r="J30" s="1862"/>
    </row>
    <row r="31" spans="1:14" s="1681" customFormat="1" ht="15" customHeight="1" thickBot="1" x14ac:dyDescent="0.35">
      <c r="A31" s="528"/>
      <c r="B31" s="529" t="s">
        <v>399</v>
      </c>
      <c r="C31" s="530">
        <v>1509</v>
      </c>
      <c r="D31" s="466">
        <v>57</v>
      </c>
      <c r="E31" s="467">
        <v>3.7773359840954271E-2</v>
      </c>
      <c r="F31" s="532">
        <v>1452</v>
      </c>
      <c r="G31" s="468">
        <v>0.96222664015904569</v>
      </c>
      <c r="H31" s="1679"/>
      <c r="I31" s="1680"/>
    </row>
    <row r="32" spans="1:14" ht="15" customHeight="1" x14ac:dyDescent="0.35">
      <c r="A32" s="599"/>
      <c r="B32" s="600" t="s">
        <v>388</v>
      </c>
      <c r="C32" s="601">
        <v>1565</v>
      </c>
      <c r="D32" s="602">
        <v>40</v>
      </c>
      <c r="E32" s="603">
        <v>2.5559105431309903E-2</v>
      </c>
      <c r="F32" s="604">
        <v>1525</v>
      </c>
      <c r="G32" s="605">
        <v>0.9744408945686901</v>
      </c>
      <c r="I32" s="1230"/>
      <c r="J32" s="1862"/>
    </row>
    <row r="33" spans="1:10" ht="15" customHeight="1" thickBot="1" x14ac:dyDescent="0.35">
      <c r="A33" s="528"/>
      <c r="B33" s="529" t="s">
        <v>348</v>
      </c>
      <c r="C33" s="530">
        <v>1493</v>
      </c>
      <c r="D33" s="466">
        <v>43</v>
      </c>
      <c r="E33" s="467">
        <v>2.8801071667782986E-2</v>
      </c>
      <c r="F33" s="532">
        <v>1450</v>
      </c>
      <c r="G33" s="468">
        <v>0.97119892833221699</v>
      </c>
      <c r="I33" s="1230"/>
    </row>
    <row r="34" spans="1:10" ht="15" customHeight="1" x14ac:dyDescent="0.35">
      <c r="A34" s="599"/>
      <c r="B34" s="600" t="s">
        <v>338</v>
      </c>
      <c r="C34" s="601">
        <v>1599</v>
      </c>
      <c r="D34" s="602">
        <v>57</v>
      </c>
      <c r="E34" s="603">
        <v>3.5647279549718573E-2</v>
      </c>
      <c r="F34" s="604">
        <v>1541</v>
      </c>
      <c r="G34" s="605">
        <v>0.96372732958098817</v>
      </c>
      <c r="I34" s="39"/>
      <c r="J34" s="1862"/>
    </row>
    <row r="35" spans="1:10" ht="15" customHeight="1" thickBot="1" x14ac:dyDescent="0.35">
      <c r="A35" s="528"/>
      <c r="B35" s="529" t="s">
        <v>322</v>
      </c>
      <c r="C35" s="530">
        <v>1601</v>
      </c>
      <c r="D35" s="466">
        <v>62</v>
      </c>
      <c r="E35" s="467">
        <v>3.8725796377264213E-2</v>
      </c>
      <c r="F35" s="532">
        <v>1539</v>
      </c>
      <c r="G35" s="468">
        <v>0.96127420362273575</v>
      </c>
      <c r="I35" s="39"/>
      <c r="J35" s="1861"/>
    </row>
    <row r="36" spans="1:10" ht="15" customHeight="1" x14ac:dyDescent="0.3">
      <c r="A36" s="1160"/>
      <c r="B36" s="1161" t="s">
        <v>318</v>
      </c>
      <c r="C36" s="1162">
        <v>1666</v>
      </c>
      <c r="D36" s="1864">
        <v>71</v>
      </c>
      <c r="E36" s="1163">
        <v>4.2617046818727494E-2</v>
      </c>
      <c r="F36" s="1164">
        <v>1595</v>
      </c>
      <c r="G36" s="1165">
        <v>0.95738295318127253</v>
      </c>
      <c r="I36" s="39"/>
      <c r="J36" s="1862"/>
    </row>
    <row r="37" spans="1:10" ht="15" customHeight="1" thickBot="1" x14ac:dyDescent="0.35">
      <c r="A37" s="463"/>
      <c r="B37" s="464" t="s">
        <v>299</v>
      </c>
      <c r="C37" s="465">
        <v>1535</v>
      </c>
      <c r="D37" s="532">
        <v>65</v>
      </c>
      <c r="E37" s="467">
        <v>4.2345276872964167E-2</v>
      </c>
      <c r="F37" s="156">
        <v>1470</v>
      </c>
      <c r="G37" s="468">
        <v>0.95765472312703581</v>
      </c>
      <c r="I37" s="39"/>
      <c r="J37" s="1861"/>
    </row>
    <row r="38" spans="1:10" ht="15" hidden="1" customHeight="1" outlineLevel="1" thickBot="1" x14ac:dyDescent="0.35">
      <c r="A38" s="1153"/>
      <c r="B38" s="1154" t="s">
        <v>292</v>
      </c>
      <c r="C38" s="1155">
        <v>1582</v>
      </c>
      <c r="D38" s="1156">
        <v>81</v>
      </c>
      <c r="E38" s="1157">
        <v>5.120101137800253E-2</v>
      </c>
      <c r="F38" s="1158">
        <v>1501</v>
      </c>
      <c r="G38" s="1159">
        <v>0.94879898862199752</v>
      </c>
      <c r="I38" s="39"/>
      <c r="J38" s="1862">
        <v>39</v>
      </c>
    </row>
    <row r="39" spans="1:10" ht="12.9" hidden="1" outlineLevel="1" collapsed="1" x14ac:dyDescent="0.35">
      <c r="A39" s="339" t="s">
        <v>113</v>
      </c>
      <c r="B39" s="325"/>
      <c r="C39" s="867"/>
      <c r="D39" s="867"/>
      <c r="E39" s="867"/>
      <c r="F39" s="867"/>
      <c r="G39" s="867"/>
      <c r="J39" s="1861"/>
    </row>
    <row r="40" spans="1:10" ht="11.25" hidden="1" customHeight="1" outlineLevel="1" x14ac:dyDescent="0.3">
      <c r="A40" s="325" t="s">
        <v>221</v>
      </c>
      <c r="B40" s="867"/>
      <c r="C40" s="867"/>
      <c r="D40" s="867"/>
      <c r="E40" s="867"/>
      <c r="F40" s="867"/>
      <c r="G40" s="867"/>
      <c r="J40" s="1862">
        <v>134</v>
      </c>
    </row>
    <row r="41" spans="1:10" ht="15" customHeight="1" collapsed="1" x14ac:dyDescent="0.35">
      <c r="A41" s="846" t="s">
        <v>460</v>
      </c>
      <c r="B41" s="867"/>
      <c r="C41" s="867"/>
      <c r="D41" s="867"/>
      <c r="E41" s="867"/>
      <c r="F41" s="867"/>
      <c r="G41" s="867"/>
      <c r="J41" s="40"/>
    </row>
    <row r="42" spans="1:10" ht="15" customHeight="1" x14ac:dyDescent="0.3">
      <c r="A42" s="325"/>
      <c r="B42" s="867"/>
      <c r="C42" s="867"/>
      <c r="D42" s="867"/>
      <c r="E42" s="867"/>
      <c r="F42" s="867"/>
      <c r="G42" s="867"/>
      <c r="J42" s="40"/>
    </row>
    <row r="43" spans="1:10" x14ac:dyDescent="0.3">
      <c r="A43" s="1230"/>
    </row>
  </sheetData>
  <mergeCells count="5">
    <mergeCell ref="F10:G10"/>
    <mergeCell ref="A10:A11"/>
    <mergeCell ref="B10:B11"/>
    <mergeCell ref="C10:C11"/>
    <mergeCell ref="D10:E10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2:S39"/>
  <sheetViews>
    <sheetView showGridLines="0" zoomScaleNormal="100" workbookViewId="0">
      <selection activeCell="H10" sqref="H10"/>
    </sheetView>
  </sheetViews>
  <sheetFormatPr baseColWidth="10" defaultColWidth="11.4609375" defaultRowHeight="12.45" outlineLevelRow="1" x14ac:dyDescent="0.3"/>
  <cols>
    <col min="1" max="1" width="8.07421875" style="25" customWidth="1"/>
    <col min="2" max="2" width="28.07421875" style="25" customWidth="1"/>
    <col min="3" max="3" width="13.3046875" style="25" customWidth="1"/>
    <col min="4" max="4" width="12.69140625" style="25" customWidth="1"/>
    <col min="5" max="16384" width="11.4609375" style="25"/>
  </cols>
  <sheetData>
    <row r="2" spans="1:19" x14ac:dyDescent="0.3">
      <c r="A2" s="26" t="s">
        <v>0</v>
      </c>
    </row>
    <row r="3" spans="1:19" x14ac:dyDescent="0.3">
      <c r="A3" s="26"/>
    </row>
    <row r="4" spans="1:19" x14ac:dyDescent="0.3">
      <c r="A4" s="26" t="str">
        <f>A9</f>
        <v>Tabell 1-10-B Antall deltakere i Introduksjonsprogrammet og Jobbsjansen pr 31.12.</v>
      </c>
    </row>
    <row r="5" spans="1:19" x14ac:dyDescent="0.3">
      <c r="A5" s="26"/>
    </row>
    <row r="6" spans="1:19" x14ac:dyDescent="0.3">
      <c r="A6" s="26"/>
    </row>
    <row r="7" spans="1:19" x14ac:dyDescent="0.3">
      <c r="A7" s="26"/>
    </row>
    <row r="8" spans="1:19" ht="21.75" customHeight="1" x14ac:dyDescent="0.3">
      <c r="B8" s="329"/>
      <c r="C8" s="329"/>
      <c r="D8" s="329"/>
    </row>
    <row r="9" spans="1:19" ht="27.15" customHeight="1" thickBot="1" x14ac:dyDescent="0.35">
      <c r="A9" s="322" t="s">
        <v>564</v>
      </c>
    </row>
    <row r="10" spans="1:19" ht="80.25" customHeight="1" thickBot="1" x14ac:dyDescent="0.35">
      <c r="A10" s="1908" t="s">
        <v>38</v>
      </c>
      <c r="B10" s="173" t="s">
        <v>3</v>
      </c>
      <c r="C10" s="173" t="s">
        <v>219</v>
      </c>
      <c r="D10" s="174" t="s">
        <v>308</v>
      </c>
      <c r="H10" s="2067"/>
    </row>
    <row r="11" spans="1:19" ht="15" customHeight="1" x14ac:dyDescent="0.35">
      <c r="A11" s="1909">
        <v>1</v>
      </c>
      <c r="B11" s="1910" t="s">
        <v>5</v>
      </c>
      <c r="C11" s="2069">
        <v>78</v>
      </c>
      <c r="D11" s="2069">
        <v>0</v>
      </c>
      <c r="F11" s="409"/>
      <c r="G11" s="411"/>
      <c r="H11" s="2067"/>
      <c r="I11" s="409"/>
      <c r="J11" s="408"/>
      <c r="K11" s="409"/>
      <c r="L11" s="408"/>
      <c r="M11" s="408"/>
      <c r="N11" s="409"/>
      <c r="O11" s="409"/>
      <c r="P11" s="409"/>
      <c r="Q11" s="409"/>
      <c r="R11" s="408"/>
      <c r="S11" s="409"/>
    </row>
    <row r="12" spans="1:19" ht="15" customHeight="1" x14ac:dyDescent="0.35">
      <c r="A12" s="176">
        <v>2</v>
      </c>
      <c r="B12" s="28" t="s">
        <v>6</v>
      </c>
      <c r="C12" s="2070">
        <v>78</v>
      </c>
      <c r="D12" s="2070">
        <v>40</v>
      </c>
      <c r="G12" s="411"/>
      <c r="H12" s="2067"/>
    </row>
    <row r="13" spans="1:19" ht="15" customHeight="1" x14ac:dyDescent="0.35">
      <c r="A13" s="176">
        <v>3</v>
      </c>
      <c r="B13" s="28" t="s">
        <v>7</v>
      </c>
      <c r="C13" s="2070">
        <v>66</v>
      </c>
      <c r="D13" s="2070">
        <v>35</v>
      </c>
      <c r="G13" s="411"/>
      <c r="H13" s="2067"/>
    </row>
    <row r="14" spans="1:19" ht="15" customHeight="1" x14ac:dyDescent="0.35">
      <c r="A14" s="176">
        <v>4</v>
      </c>
      <c r="B14" s="28" t="s">
        <v>303</v>
      </c>
      <c r="C14" s="2070">
        <v>72</v>
      </c>
      <c r="D14" s="2070">
        <v>0</v>
      </c>
      <c r="G14" s="411"/>
      <c r="H14" s="2067"/>
    </row>
    <row r="15" spans="1:19" ht="15" customHeight="1" x14ac:dyDescent="0.35">
      <c r="A15" s="176">
        <v>5</v>
      </c>
      <c r="B15" s="28" t="s">
        <v>9</v>
      </c>
      <c r="C15" s="2070">
        <v>56</v>
      </c>
      <c r="D15" s="2070">
        <v>0</v>
      </c>
      <c r="G15" s="411"/>
      <c r="H15" s="2067"/>
    </row>
    <row r="16" spans="1:19" ht="15" customHeight="1" x14ac:dyDescent="0.35">
      <c r="A16" s="176">
        <v>6</v>
      </c>
      <c r="B16" s="28" t="s">
        <v>309</v>
      </c>
      <c r="C16" s="2070">
        <v>40</v>
      </c>
      <c r="D16" s="2070">
        <v>0</v>
      </c>
      <c r="G16" s="411"/>
      <c r="H16" s="2067"/>
    </row>
    <row r="17" spans="1:11" ht="15" customHeight="1" x14ac:dyDescent="0.35">
      <c r="A17" s="176">
        <v>7</v>
      </c>
      <c r="B17" s="28" t="s">
        <v>310</v>
      </c>
      <c r="C17" s="2070">
        <v>65</v>
      </c>
      <c r="D17" s="2070">
        <v>0</v>
      </c>
      <c r="G17" s="411"/>
      <c r="H17" s="2067"/>
    </row>
    <row r="18" spans="1:11" ht="15" customHeight="1" x14ac:dyDescent="0.35">
      <c r="A18" s="176">
        <v>8</v>
      </c>
      <c r="B18" s="28" t="s">
        <v>304</v>
      </c>
      <c r="C18" s="2070">
        <v>87</v>
      </c>
      <c r="D18" s="2070">
        <v>11</v>
      </c>
      <c r="G18" s="411"/>
      <c r="H18" s="2067"/>
    </row>
    <row r="19" spans="1:11" ht="15" customHeight="1" x14ac:dyDescent="0.35">
      <c r="A19" s="176">
        <v>9</v>
      </c>
      <c r="B19" s="28" t="s">
        <v>13</v>
      </c>
      <c r="C19" s="2070">
        <v>48</v>
      </c>
      <c r="D19" s="2070">
        <v>33</v>
      </c>
      <c r="G19" s="411"/>
      <c r="H19" s="2067"/>
    </row>
    <row r="20" spans="1:11" ht="15" customHeight="1" x14ac:dyDescent="0.35">
      <c r="A20" s="176">
        <v>10</v>
      </c>
      <c r="B20" s="28" t="s">
        <v>14</v>
      </c>
      <c r="C20" s="2070">
        <v>34</v>
      </c>
      <c r="D20" s="2070">
        <v>37</v>
      </c>
      <c r="G20" s="411"/>
      <c r="H20" s="2067"/>
      <c r="K20" s="25" t="s">
        <v>104</v>
      </c>
    </row>
    <row r="21" spans="1:11" ht="15" customHeight="1" x14ac:dyDescent="0.35">
      <c r="A21" s="176">
        <v>11</v>
      </c>
      <c r="B21" s="28" t="s">
        <v>15</v>
      </c>
      <c r="C21" s="2070">
        <v>50</v>
      </c>
      <c r="D21" s="2070">
        <v>50</v>
      </c>
      <c r="G21" s="411"/>
      <c r="H21" s="2067"/>
    </row>
    <row r="22" spans="1:11" ht="15" customHeight="1" x14ac:dyDescent="0.35">
      <c r="A22" s="176">
        <v>12</v>
      </c>
      <c r="B22" s="28" t="s">
        <v>16</v>
      </c>
      <c r="C22" s="2070">
        <v>63</v>
      </c>
      <c r="D22" s="2070">
        <v>0</v>
      </c>
      <c r="G22" s="411"/>
      <c r="H22" s="2067"/>
      <c r="I22" s="25" t="s">
        <v>566</v>
      </c>
      <c r="J22" s="25" t="s">
        <v>104</v>
      </c>
    </row>
    <row r="23" spans="1:11" ht="15" customHeight="1" x14ac:dyDescent="0.35">
      <c r="A23" s="177">
        <v>13</v>
      </c>
      <c r="B23" s="29" t="s">
        <v>311</v>
      </c>
      <c r="C23" s="2070">
        <v>53</v>
      </c>
      <c r="D23" s="2070">
        <v>0</v>
      </c>
      <c r="G23" s="411"/>
      <c r="H23" s="2067"/>
    </row>
    <row r="24" spans="1:11" ht="15" customHeight="1" x14ac:dyDescent="0.35">
      <c r="A24" s="176">
        <v>14</v>
      </c>
      <c r="B24" s="28" t="s">
        <v>305</v>
      </c>
      <c r="C24" s="2070">
        <v>43</v>
      </c>
      <c r="D24" s="2070">
        <v>13</v>
      </c>
      <c r="G24" s="411"/>
      <c r="H24" s="2067"/>
    </row>
    <row r="25" spans="1:11" ht="15" customHeight="1" thickBot="1" x14ac:dyDescent="0.4">
      <c r="A25" s="853">
        <v>15</v>
      </c>
      <c r="B25" s="1911" t="s">
        <v>306</v>
      </c>
      <c r="C25" s="2071">
        <v>62</v>
      </c>
      <c r="D25" s="2071">
        <v>73</v>
      </c>
      <c r="G25" s="411"/>
    </row>
    <row r="26" spans="1:11" s="1254" customFormat="1" ht="15" customHeight="1" x14ac:dyDescent="0.35">
      <c r="A26" s="2072"/>
      <c r="B26" s="2073" t="s">
        <v>565</v>
      </c>
      <c r="C26" s="2074">
        <f>SUM(C11:C25)</f>
        <v>895</v>
      </c>
      <c r="D26" s="2075">
        <f>SUM(D11:D25)</f>
        <v>292</v>
      </c>
      <c r="G26" s="411"/>
    </row>
    <row r="27" spans="1:11" s="1254" customFormat="1" ht="15" customHeight="1" thickBot="1" x14ac:dyDescent="0.4">
      <c r="A27" s="843"/>
      <c r="B27" s="1075" t="s">
        <v>526</v>
      </c>
      <c r="C27" s="866">
        <v>1041</v>
      </c>
      <c r="D27" s="837">
        <v>127</v>
      </c>
      <c r="G27" s="411"/>
    </row>
    <row r="28" spans="1:11" s="1254" customFormat="1" ht="15" customHeight="1" x14ac:dyDescent="0.35">
      <c r="A28" s="1865"/>
      <c r="B28" s="1913" t="s">
        <v>525</v>
      </c>
      <c r="C28" s="1914">
        <v>1354</v>
      </c>
      <c r="D28" s="1915">
        <v>304</v>
      </c>
      <c r="G28" s="411"/>
    </row>
    <row r="29" spans="1:11" s="1254" customFormat="1" ht="15" customHeight="1" thickBot="1" x14ac:dyDescent="0.4">
      <c r="A29" s="843"/>
      <c r="B29" s="1075" t="s">
        <v>535</v>
      </c>
      <c r="C29" s="866">
        <v>1412</v>
      </c>
      <c r="D29" s="837">
        <v>288</v>
      </c>
      <c r="G29" s="411"/>
    </row>
    <row r="30" spans="1:11" s="1254" customFormat="1" ht="15" customHeight="1" x14ac:dyDescent="0.3">
      <c r="A30" s="1865"/>
      <c r="B30" s="1913" t="s">
        <v>479</v>
      </c>
      <c r="C30" s="1914">
        <v>1491</v>
      </c>
      <c r="D30" s="1915">
        <v>238</v>
      </c>
      <c r="G30" s="1912"/>
    </row>
    <row r="31" spans="1:11" s="1254" customFormat="1" ht="15" customHeight="1" thickBot="1" x14ac:dyDescent="0.35">
      <c r="A31" s="843"/>
      <c r="B31" s="1075" t="s">
        <v>398</v>
      </c>
      <c r="C31" s="866">
        <v>1368</v>
      </c>
      <c r="D31" s="837">
        <v>232</v>
      </c>
    </row>
    <row r="32" spans="1:11" s="1254" customFormat="1" ht="15" customHeight="1" x14ac:dyDescent="0.3">
      <c r="A32" s="619"/>
      <c r="B32" s="1074" t="s">
        <v>389</v>
      </c>
      <c r="C32" s="865">
        <v>1183</v>
      </c>
      <c r="D32" s="841">
        <v>378</v>
      </c>
    </row>
    <row r="33" spans="1:4" ht="15" customHeight="1" thickBot="1" x14ac:dyDescent="0.35">
      <c r="A33" s="843"/>
      <c r="B33" s="1075" t="s">
        <v>349</v>
      </c>
      <c r="C33" s="866">
        <v>1084</v>
      </c>
      <c r="D33" s="837">
        <v>462</v>
      </c>
    </row>
    <row r="34" spans="1:4" ht="15" customHeight="1" x14ac:dyDescent="0.3">
      <c r="A34" s="619"/>
      <c r="B34" s="1074" t="s">
        <v>339</v>
      </c>
      <c r="C34" s="865">
        <v>853</v>
      </c>
      <c r="D34" s="841">
        <v>504</v>
      </c>
    </row>
    <row r="35" spans="1:4" ht="15" customHeight="1" thickBot="1" x14ac:dyDescent="0.35">
      <c r="A35" s="843"/>
      <c r="B35" s="1075" t="s">
        <v>323</v>
      </c>
      <c r="C35" s="866">
        <v>818</v>
      </c>
      <c r="D35" s="837">
        <v>412</v>
      </c>
    </row>
    <row r="36" spans="1:4" ht="15" customHeight="1" x14ac:dyDescent="0.3">
      <c r="A36" s="1170"/>
      <c r="B36" s="1076" t="s">
        <v>319</v>
      </c>
      <c r="C36" s="1171">
        <v>830</v>
      </c>
      <c r="D36" s="833">
        <v>460</v>
      </c>
    </row>
    <row r="37" spans="1:4" ht="15" customHeight="1" thickBot="1" x14ac:dyDescent="0.35">
      <c r="A37" s="843"/>
      <c r="B37" s="1075" t="s">
        <v>307</v>
      </c>
      <c r="C37" s="866">
        <v>877</v>
      </c>
      <c r="D37" s="837">
        <v>353</v>
      </c>
    </row>
    <row r="38" spans="1:4" ht="15" hidden="1" customHeight="1" outlineLevel="1" x14ac:dyDescent="0.3">
      <c r="A38" s="1166"/>
      <c r="B38" s="1167" t="s">
        <v>293</v>
      </c>
      <c r="C38" s="1168">
        <v>786</v>
      </c>
      <c r="D38" s="1169">
        <v>327</v>
      </c>
    </row>
    <row r="39" spans="1:4" collapsed="1" x14ac:dyDescent="0.3"/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8"/>
  <sheetViews>
    <sheetView showGridLines="0" topLeftCell="A2" zoomScaleNormal="100" workbookViewId="0">
      <selection activeCell="J14" sqref="J14"/>
    </sheetView>
  </sheetViews>
  <sheetFormatPr baseColWidth="10" defaultColWidth="11.4609375" defaultRowHeight="12.45" outlineLevelRow="1" x14ac:dyDescent="0.3"/>
  <cols>
    <col min="1" max="1" width="8.07421875" style="25" customWidth="1"/>
    <col min="2" max="2" width="28.07421875" style="25" bestFit="1" customWidth="1"/>
    <col min="3" max="5" width="12.69140625" style="25" customWidth="1"/>
    <col min="6" max="16384" width="11.4609375" style="25"/>
  </cols>
  <sheetData>
    <row r="2" spans="1:11" x14ac:dyDescent="0.3">
      <c r="A2" s="26" t="s">
        <v>0</v>
      </c>
    </row>
    <row r="3" spans="1:11" x14ac:dyDescent="0.3">
      <c r="A3" s="26"/>
    </row>
    <row r="4" spans="1:11" x14ac:dyDescent="0.3">
      <c r="A4" s="26" t="str">
        <f>A8</f>
        <v>Tabell 1-11-A - Kvalifiseringsprogram - saksmengde 01.01.-31.12.</v>
      </c>
    </row>
    <row r="5" spans="1:11" x14ac:dyDescent="0.3">
      <c r="A5" s="26"/>
    </row>
    <row r="6" spans="1:11" ht="12.9" x14ac:dyDescent="0.35">
      <c r="A6" s="846" t="s">
        <v>460</v>
      </c>
    </row>
    <row r="7" spans="1:11" x14ac:dyDescent="0.3">
      <c r="A7" s="26"/>
    </row>
    <row r="8" spans="1:11" ht="31.5" customHeight="1" thickBot="1" x14ac:dyDescent="0.35">
      <c r="A8" s="328" t="s">
        <v>567</v>
      </c>
      <c r="B8" s="329"/>
      <c r="C8" s="329"/>
      <c r="D8" s="329"/>
      <c r="E8" s="329"/>
    </row>
    <row r="9" spans="1:11" ht="13.5" customHeight="1" thickBot="1" x14ac:dyDescent="0.35">
      <c r="A9" s="2170" t="s">
        <v>38</v>
      </c>
      <c r="B9" s="2172" t="s">
        <v>3</v>
      </c>
      <c r="C9" s="2172" t="s">
        <v>190</v>
      </c>
      <c r="D9" s="2172" t="s">
        <v>188</v>
      </c>
      <c r="E9" s="2175" t="s">
        <v>189</v>
      </c>
      <c r="I9" s="752"/>
      <c r="J9" s="752"/>
      <c r="K9" s="752"/>
    </row>
    <row r="10" spans="1:11" ht="40.5" customHeight="1" thickBot="1" x14ac:dyDescent="0.35">
      <c r="A10" s="2171"/>
      <c r="B10" s="2173"/>
      <c r="C10" s="2174"/>
      <c r="D10" s="2174"/>
      <c r="E10" s="2176"/>
      <c r="I10" s="752"/>
      <c r="J10" s="752"/>
      <c r="K10" s="752"/>
    </row>
    <row r="11" spans="1:11" x14ac:dyDescent="0.3">
      <c r="A11" s="385">
        <v>1</v>
      </c>
      <c r="B11" s="330" t="s">
        <v>5</v>
      </c>
      <c r="C11" s="494">
        <v>286</v>
      </c>
      <c r="D11" s="489">
        <v>152</v>
      </c>
      <c r="E11" s="490">
        <v>65</v>
      </c>
      <c r="G11" s="752"/>
      <c r="H11" s="752" t="s">
        <v>104</v>
      </c>
      <c r="I11" s="752"/>
      <c r="J11" s="752"/>
      <c r="K11" s="848"/>
    </row>
    <row r="12" spans="1:11" x14ac:dyDescent="0.3">
      <c r="A12" s="386">
        <v>2</v>
      </c>
      <c r="B12" s="331" t="s">
        <v>6</v>
      </c>
      <c r="C12" s="495">
        <v>110</v>
      </c>
      <c r="D12" s="491">
        <v>108</v>
      </c>
      <c r="E12" s="492">
        <v>1</v>
      </c>
      <c r="G12" s="752"/>
      <c r="H12" s="752"/>
      <c r="I12" s="752"/>
      <c r="J12" s="752"/>
      <c r="K12" s="752"/>
    </row>
    <row r="13" spans="1:11" x14ac:dyDescent="0.3">
      <c r="A13" s="386">
        <v>3</v>
      </c>
      <c r="B13" s="331" t="s">
        <v>7</v>
      </c>
      <c r="C13" s="495">
        <v>57</v>
      </c>
      <c r="D13" s="491">
        <v>57</v>
      </c>
      <c r="E13" s="492">
        <v>2</v>
      </c>
      <c r="G13" s="752"/>
      <c r="H13" s="752"/>
      <c r="I13" s="752"/>
      <c r="J13" s="752"/>
      <c r="K13" s="752"/>
    </row>
    <row r="14" spans="1:11" x14ac:dyDescent="0.3">
      <c r="A14" s="386">
        <v>4</v>
      </c>
      <c r="B14" s="331" t="s">
        <v>8</v>
      </c>
      <c r="C14" s="495">
        <v>70</v>
      </c>
      <c r="D14" s="491">
        <v>58</v>
      </c>
      <c r="E14" s="492">
        <v>3</v>
      </c>
      <c r="G14" s="752"/>
      <c r="H14" s="752"/>
      <c r="I14" s="752"/>
      <c r="J14" s="752"/>
      <c r="K14" s="752"/>
    </row>
    <row r="15" spans="1:11" x14ac:dyDescent="0.3">
      <c r="A15" s="386">
        <v>5</v>
      </c>
      <c r="B15" s="331" t="s">
        <v>9</v>
      </c>
      <c r="C15" s="495">
        <v>143</v>
      </c>
      <c r="D15" s="491">
        <v>72</v>
      </c>
      <c r="E15" s="492">
        <v>6</v>
      </c>
      <c r="G15" s="752"/>
      <c r="H15" s="752"/>
      <c r="I15" s="752"/>
      <c r="J15" s="752"/>
      <c r="K15" s="752"/>
    </row>
    <row r="16" spans="1:11" x14ac:dyDescent="0.3">
      <c r="A16" s="386">
        <v>6</v>
      </c>
      <c r="B16" s="331" t="s">
        <v>10</v>
      </c>
      <c r="C16" s="495">
        <v>16</v>
      </c>
      <c r="D16" s="491">
        <v>15</v>
      </c>
      <c r="E16" s="492">
        <v>4</v>
      </c>
      <c r="G16" s="752"/>
      <c r="H16" s="752"/>
    </row>
    <row r="17" spans="1:11" x14ac:dyDescent="0.3">
      <c r="A17" s="386">
        <v>7</v>
      </c>
      <c r="B17" s="331" t="s">
        <v>11</v>
      </c>
      <c r="C17" s="495">
        <v>28</v>
      </c>
      <c r="D17" s="491">
        <v>19</v>
      </c>
      <c r="E17" s="492">
        <v>5</v>
      </c>
      <c r="G17" s="752"/>
      <c r="H17" s="752"/>
      <c r="I17" s="1254"/>
      <c r="J17" s="1254"/>
      <c r="K17" s="1254"/>
    </row>
    <row r="18" spans="1:11" x14ac:dyDescent="0.3">
      <c r="A18" s="386">
        <v>8</v>
      </c>
      <c r="B18" s="331" t="s">
        <v>12</v>
      </c>
      <c r="C18" s="495">
        <v>39</v>
      </c>
      <c r="D18" s="491">
        <v>39</v>
      </c>
      <c r="E18" s="492">
        <v>0</v>
      </c>
      <c r="G18" s="752"/>
      <c r="H18" s="752"/>
    </row>
    <row r="19" spans="1:11" x14ac:dyDescent="0.3">
      <c r="A19" s="386">
        <v>9</v>
      </c>
      <c r="B19" s="331" t="s">
        <v>13</v>
      </c>
      <c r="C19" s="495">
        <v>34</v>
      </c>
      <c r="D19" s="491">
        <v>28</v>
      </c>
      <c r="E19" s="492">
        <v>2</v>
      </c>
      <c r="G19" s="752"/>
      <c r="H19" s="752"/>
    </row>
    <row r="20" spans="1:11" x14ac:dyDescent="0.3">
      <c r="A20" s="386">
        <v>10</v>
      </c>
      <c r="B20" s="331" t="s">
        <v>14</v>
      </c>
      <c r="C20" s="495">
        <v>46</v>
      </c>
      <c r="D20" s="491">
        <v>46</v>
      </c>
      <c r="E20" s="492">
        <v>0</v>
      </c>
      <c r="G20" s="752"/>
      <c r="H20" s="752"/>
      <c r="I20" s="1752"/>
      <c r="J20" s="1752"/>
      <c r="K20" s="1752"/>
    </row>
    <row r="21" spans="1:11" x14ac:dyDescent="0.3">
      <c r="A21" s="386">
        <v>11</v>
      </c>
      <c r="B21" s="331" t="s">
        <v>15</v>
      </c>
      <c r="C21" s="495">
        <v>56</v>
      </c>
      <c r="D21" s="491">
        <v>47</v>
      </c>
      <c r="E21" s="492">
        <v>3</v>
      </c>
      <c r="G21" s="752"/>
      <c r="H21" s="752"/>
      <c r="I21" s="752"/>
      <c r="J21" s="752"/>
      <c r="K21" s="752"/>
    </row>
    <row r="22" spans="1:11" x14ac:dyDescent="0.3">
      <c r="A22" s="386">
        <v>12</v>
      </c>
      <c r="B22" s="331" t="s">
        <v>16</v>
      </c>
      <c r="C22" s="495">
        <v>45</v>
      </c>
      <c r="D22" s="491">
        <v>42</v>
      </c>
      <c r="E22" s="492">
        <v>3</v>
      </c>
      <c r="G22" s="752"/>
      <c r="H22" s="752"/>
    </row>
    <row r="23" spans="1:11" x14ac:dyDescent="0.3">
      <c r="A23" s="384">
        <v>13</v>
      </c>
      <c r="B23" s="332" t="s">
        <v>17</v>
      </c>
      <c r="C23" s="495">
        <v>77</v>
      </c>
      <c r="D23" s="491">
        <v>50</v>
      </c>
      <c r="E23" s="492">
        <v>25</v>
      </c>
      <c r="G23" s="752"/>
      <c r="H23" s="752"/>
      <c r="I23" s="752"/>
      <c r="J23" s="752"/>
      <c r="K23" s="752"/>
    </row>
    <row r="24" spans="1:11" x14ac:dyDescent="0.3">
      <c r="A24" s="386">
        <v>14</v>
      </c>
      <c r="B24" s="331" t="s">
        <v>18</v>
      </c>
      <c r="C24" s="495">
        <v>20</v>
      </c>
      <c r="D24" s="491">
        <v>20</v>
      </c>
      <c r="E24" s="492">
        <v>0</v>
      </c>
      <c r="G24" s="752"/>
      <c r="H24" s="752"/>
    </row>
    <row r="25" spans="1:11" ht="12.9" thickBot="1" x14ac:dyDescent="0.35">
      <c r="A25" s="384">
        <v>15</v>
      </c>
      <c r="B25" s="332" t="s">
        <v>19</v>
      </c>
      <c r="C25" s="1231">
        <v>88</v>
      </c>
      <c r="D25" s="493">
        <v>66</v>
      </c>
      <c r="E25" s="1232">
        <v>21</v>
      </c>
      <c r="G25" s="752"/>
      <c r="H25" s="752"/>
      <c r="I25" s="752"/>
      <c r="J25" s="752"/>
      <c r="K25" s="752"/>
    </row>
    <row r="26" spans="1:11" x14ac:dyDescent="0.3">
      <c r="A26" s="1753"/>
      <c r="B26" s="2076" t="s">
        <v>553</v>
      </c>
      <c r="C26" s="2077">
        <f>SUM(C11:C25)</f>
        <v>1115</v>
      </c>
      <c r="D26" s="2077">
        <f>SUM(D11:D25)</f>
        <v>819</v>
      </c>
      <c r="E26" s="2078">
        <f>SUM(E11:E25)</f>
        <v>140</v>
      </c>
    </row>
    <row r="27" spans="1:11" s="1254" customFormat="1" ht="12.9" thickBot="1" x14ac:dyDescent="0.35">
      <c r="A27" s="225"/>
      <c r="B27" s="850" t="s">
        <v>521</v>
      </c>
      <c r="C27" s="531">
        <v>761</v>
      </c>
      <c r="D27" s="531">
        <v>520</v>
      </c>
      <c r="E27" s="541">
        <v>98</v>
      </c>
    </row>
    <row r="28" spans="1:11" x14ac:dyDescent="0.3">
      <c r="A28" s="1753"/>
      <c r="B28" s="1754" t="s">
        <v>496</v>
      </c>
      <c r="C28" s="1755">
        <v>1203</v>
      </c>
      <c r="D28" s="1755">
        <v>1010</v>
      </c>
      <c r="E28" s="1756">
        <v>112</v>
      </c>
    </row>
    <row r="29" spans="1:11" ht="12.9" thickBot="1" x14ac:dyDescent="0.35">
      <c r="A29" s="225"/>
      <c r="B29" s="850" t="s">
        <v>503</v>
      </c>
      <c r="C29" s="531">
        <v>798</v>
      </c>
      <c r="D29" s="531">
        <v>647</v>
      </c>
      <c r="E29" s="541">
        <v>89</v>
      </c>
    </row>
    <row r="30" spans="1:11" x14ac:dyDescent="0.3">
      <c r="A30" s="1753"/>
      <c r="B30" s="1754" t="s">
        <v>474</v>
      </c>
      <c r="C30" s="1755">
        <v>1169</v>
      </c>
      <c r="D30" s="1755">
        <v>886</v>
      </c>
      <c r="E30" s="1756">
        <v>159</v>
      </c>
    </row>
    <row r="31" spans="1:11" s="1254" customFormat="1" ht="12.9" thickBot="1" x14ac:dyDescent="0.35">
      <c r="A31" s="225"/>
      <c r="B31" s="850" t="s">
        <v>396</v>
      </c>
      <c r="C31" s="531">
        <v>810</v>
      </c>
      <c r="D31" s="531">
        <v>613</v>
      </c>
      <c r="E31" s="541">
        <v>111</v>
      </c>
    </row>
    <row r="32" spans="1:11" s="1254" customFormat="1" x14ac:dyDescent="0.3">
      <c r="A32" s="619"/>
      <c r="B32" s="849" t="s">
        <v>377</v>
      </c>
      <c r="C32" s="469">
        <v>1194</v>
      </c>
      <c r="D32" s="469">
        <v>973</v>
      </c>
      <c r="E32" s="470">
        <v>194</v>
      </c>
    </row>
    <row r="33" spans="1:12" s="1254" customFormat="1" ht="12.9" thickBot="1" x14ac:dyDescent="0.35">
      <c r="A33" s="225"/>
      <c r="B33" s="850" t="s">
        <v>346</v>
      </c>
      <c r="C33" s="531">
        <v>716</v>
      </c>
      <c r="D33" s="531">
        <v>558</v>
      </c>
      <c r="E33" s="541">
        <v>124</v>
      </c>
    </row>
    <row r="34" spans="1:12" x14ac:dyDescent="0.3">
      <c r="A34" s="619"/>
      <c r="B34" s="849" t="s">
        <v>332</v>
      </c>
      <c r="C34" s="469">
        <v>1286</v>
      </c>
      <c r="D34" s="469">
        <v>1058</v>
      </c>
      <c r="E34" s="470">
        <v>205</v>
      </c>
    </row>
    <row r="35" spans="1:12" ht="12.9" thickBot="1" x14ac:dyDescent="0.35">
      <c r="A35" s="225"/>
      <c r="B35" s="850" t="s">
        <v>324</v>
      </c>
      <c r="C35" s="531">
        <v>793</v>
      </c>
      <c r="D35" s="531">
        <v>655</v>
      </c>
      <c r="E35" s="541">
        <v>124</v>
      </c>
    </row>
    <row r="36" spans="1:12" x14ac:dyDescent="0.3">
      <c r="A36" s="851"/>
      <c r="B36" s="852" t="s">
        <v>316</v>
      </c>
      <c r="C36" s="469">
        <v>1379</v>
      </c>
      <c r="D36" s="469">
        <v>1072</v>
      </c>
      <c r="E36" s="470">
        <v>223</v>
      </c>
    </row>
    <row r="37" spans="1:12" ht="12.9" thickBot="1" x14ac:dyDescent="0.35">
      <c r="A37" s="853"/>
      <c r="B37" s="854" t="s">
        <v>297</v>
      </c>
      <c r="C37" s="1177">
        <v>823</v>
      </c>
      <c r="D37" s="1178">
        <v>610</v>
      </c>
      <c r="E37" s="1179">
        <v>139</v>
      </c>
      <c r="H37" s="25" t="s">
        <v>326</v>
      </c>
    </row>
    <row r="38" spans="1:12" ht="12.9" hidden="1" outlineLevel="1" thickBot="1" x14ac:dyDescent="0.35">
      <c r="A38" s="1172"/>
      <c r="B38" s="1173" t="s">
        <v>289</v>
      </c>
      <c r="C38" s="1174">
        <v>282</v>
      </c>
      <c r="D38" s="1175">
        <v>232</v>
      </c>
      <c r="E38" s="1176">
        <v>64</v>
      </c>
      <c r="I38" s="25">
        <v>150</v>
      </c>
      <c r="J38" s="25">
        <v>92</v>
      </c>
      <c r="K38" s="25">
        <v>19</v>
      </c>
    </row>
    <row r="39" spans="1:12" ht="12.9" collapsed="1" thickBot="1" x14ac:dyDescent="0.35">
      <c r="A39" s="1757"/>
      <c r="B39" s="1758" t="s">
        <v>375</v>
      </c>
      <c r="C39" s="1759">
        <v>1303</v>
      </c>
      <c r="D39" s="1760">
        <v>1096</v>
      </c>
      <c r="E39" s="1761">
        <v>229</v>
      </c>
    </row>
    <row r="40" spans="1:12" ht="12.9" hidden="1" outlineLevel="1" thickBot="1" x14ac:dyDescent="0.35">
      <c r="A40" s="1172"/>
      <c r="B40" s="1173" t="s">
        <v>374</v>
      </c>
      <c r="C40" s="1237">
        <v>902</v>
      </c>
      <c r="D40" s="1238">
        <v>755</v>
      </c>
      <c r="E40" s="1239">
        <v>155</v>
      </c>
    </row>
    <row r="41" spans="1:12" ht="12.9" hidden="1" outlineLevel="1" thickBot="1" x14ac:dyDescent="0.35">
      <c r="A41" s="1180"/>
      <c r="B41" s="1181" t="s">
        <v>215</v>
      </c>
      <c r="C41" s="1182">
        <v>461</v>
      </c>
      <c r="D41" s="1183">
        <v>386</v>
      </c>
      <c r="E41" s="1184">
        <v>79</v>
      </c>
    </row>
    <row r="42" spans="1:12" hidden="1" outlineLevel="1" x14ac:dyDescent="0.3">
      <c r="A42" s="542"/>
      <c r="B42" s="855" t="s">
        <v>111</v>
      </c>
      <c r="C42" s="856">
        <v>1359</v>
      </c>
      <c r="D42" s="857">
        <v>1135</v>
      </c>
      <c r="E42" s="858">
        <v>232</v>
      </c>
    </row>
    <row r="43" spans="1:12" hidden="1" outlineLevel="1" x14ac:dyDescent="0.3">
      <c r="A43" s="543"/>
      <c r="B43" s="544" t="s">
        <v>105</v>
      </c>
      <c r="C43" s="545">
        <v>799</v>
      </c>
      <c r="D43" s="546">
        <v>640</v>
      </c>
      <c r="E43" s="547">
        <v>126</v>
      </c>
    </row>
    <row r="44" spans="1:12" ht="12.9" hidden="1" outlineLevel="1" thickBot="1" x14ac:dyDescent="0.35">
      <c r="A44" s="548"/>
      <c r="B44" s="549" t="s">
        <v>106</v>
      </c>
      <c r="C44" s="550">
        <v>358</v>
      </c>
      <c r="D44" s="550">
        <v>277</v>
      </c>
      <c r="E44" s="551">
        <v>42</v>
      </c>
      <c r="L44" s="25" t="s">
        <v>61</v>
      </c>
    </row>
    <row r="45" spans="1:12" hidden="1" outlineLevel="1" x14ac:dyDescent="0.3">
      <c r="A45" s="552"/>
      <c r="B45" s="553" t="s">
        <v>107</v>
      </c>
      <c r="C45" s="859">
        <v>1483</v>
      </c>
      <c r="D45" s="859">
        <v>1055</v>
      </c>
      <c r="E45" s="860">
        <v>385</v>
      </c>
    </row>
    <row r="46" spans="1:12" hidden="1" outlineLevel="1" x14ac:dyDescent="0.3">
      <c r="A46" s="554"/>
      <c r="B46" s="555" t="s">
        <v>108</v>
      </c>
      <c r="C46" s="834">
        <v>880</v>
      </c>
      <c r="D46" s="834">
        <v>536</v>
      </c>
      <c r="E46" s="861">
        <v>252</v>
      </c>
    </row>
    <row r="47" spans="1:12" ht="12.9" hidden="1" outlineLevel="1" thickBot="1" x14ac:dyDescent="0.35">
      <c r="A47" s="556"/>
      <c r="B47" s="862" t="s">
        <v>20</v>
      </c>
      <c r="C47" s="863">
        <v>480</v>
      </c>
      <c r="D47" s="863">
        <v>259</v>
      </c>
      <c r="E47" s="864">
        <v>143</v>
      </c>
    </row>
    <row r="48" spans="1:12" ht="12.9" collapsed="1" x14ac:dyDescent="0.35">
      <c r="A48" s="846" t="s">
        <v>460</v>
      </c>
      <c r="B48" s="333"/>
      <c r="C48" s="333"/>
      <c r="D48" s="333"/>
      <c r="E48" s="333"/>
    </row>
  </sheetData>
  <mergeCells count="5">
    <mergeCell ref="A9:A10"/>
    <mergeCell ref="B9:B10"/>
    <mergeCell ref="C9:C10"/>
    <mergeCell ref="D9:D10"/>
    <mergeCell ref="E9:E10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showGridLines="0" zoomScaleNormal="100" workbookViewId="0">
      <selection activeCell="L19" sqref="L19"/>
    </sheetView>
  </sheetViews>
  <sheetFormatPr baseColWidth="10" defaultColWidth="11.4609375" defaultRowHeight="12.45" outlineLevelRow="1" x14ac:dyDescent="0.3"/>
  <cols>
    <col min="1" max="1" width="8.07421875" style="44" customWidth="1"/>
    <col min="2" max="2" width="23.07421875" style="336" customWidth="1"/>
    <col min="3" max="3" width="17.84375" style="336" customWidth="1"/>
    <col min="4" max="4" width="16.3046875" style="336" customWidth="1"/>
    <col min="5" max="5" width="17.53515625" style="336" customWidth="1"/>
    <col min="6" max="6" width="12.69140625" style="336" customWidth="1"/>
    <col min="7" max="7" width="12.3046875" style="336" customWidth="1"/>
    <col min="8" max="8" width="10.07421875" style="336" customWidth="1"/>
    <col min="9" max="9" width="11.4609375" style="336" customWidth="1"/>
    <col min="10" max="16384" width="11.4609375" style="336"/>
  </cols>
  <sheetData>
    <row r="1" spans="1:11" x14ac:dyDescent="0.3">
      <c r="A1" s="43" t="s">
        <v>0</v>
      </c>
    </row>
    <row r="2" spans="1:11" x14ac:dyDescent="0.3">
      <c r="A2" s="43"/>
    </row>
    <row r="3" spans="1:11" x14ac:dyDescent="0.3">
      <c r="A3" s="43" t="str">
        <f>A9</f>
        <v>Tabell 1-11-B  Tiltaksbruk i Kvalifiseringsprogrammet (KVP):  Deltakere pr 31.12. fordelt på tiltakskategori (kommune/stat).</v>
      </c>
    </row>
    <row r="4" spans="1:11" x14ac:dyDescent="0.3">
      <c r="A4" s="43"/>
    </row>
    <row r="5" spans="1:11" ht="12.9" x14ac:dyDescent="0.35">
      <c r="A5" s="846" t="s">
        <v>460</v>
      </c>
    </row>
    <row r="6" spans="1:11" ht="12.9" x14ac:dyDescent="0.35">
      <c r="A6" s="846"/>
    </row>
    <row r="7" spans="1:11" ht="12.9" x14ac:dyDescent="0.35">
      <c r="A7" s="846"/>
      <c r="I7" s="45"/>
      <c r="J7" s="46"/>
      <c r="K7" s="46"/>
    </row>
    <row r="8" spans="1:11" ht="18.75" customHeight="1" x14ac:dyDescent="0.3">
      <c r="A8" s="336"/>
      <c r="I8" s="48"/>
      <c r="J8" s="48"/>
      <c r="K8" s="48"/>
    </row>
    <row r="9" spans="1:11" ht="32.25" customHeight="1" thickBot="1" x14ac:dyDescent="0.35">
      <c r="A9" s="2177" t="s">
        <v>569</v>
      </c>
      <c r="B9" s="2177"/>
      <c r="C9" s="2177"/>
      <c r="D9" s="2177"/>
      <c r="E9" s="2177"/>
      <c r="F9" s="2177"/>
      <c r="G9" s="414"/>
      <c r="I9" s="48"/>
      <c r="J9" s="48"/>
      <c r="K9" s="48"/>
    </row>
    <row r="10" spans="1:11" s="46" customFormat="1" ht="24.75" customHeight="1" x14ac:dyDescent="0.3">
      <c r="A10" s="337"/>
      <c r="B10" s="338"/>
      <c r="C10" s="2178" t="s">
        <v>114</v>
      </c>
      <c r="D10" s="2179"/>
      <c r="E10" s="2179"/>
      <c r="F10" s="1624"/>
      <c r="G10" s="45"/>
      <c r="H10" s="45"/>
      <c r="I10" s="48"/>
      <c r="J10" s="48"/>
      <c r="K10" s="48"/>
    </row>
    <row r="11" spans="1:11" s="46" customFormat="1" ht="68.25" customHeight="1" thickBot="1" x14ac:dyDescent="0.35">
      <c r="A11" s="340" t="s">
        <v>38</v>
      </c>
      <c r="B11" s="341" t="s">
        <v>3</v>
      </c>
      <c r="C11" s="342" t="s">
        <v>115</v>
      </c>
      <c r="D11" s="343" t="s">
        <v>116</v>
      </c>
      <c r="E11" s="344" t="s">
        <v>117</v>
      </c>
      <c r="F11" s="344" t="s">
        <v>118</v>
      </c>
      <c r="G11" s="45"/>
      <c r="H11" s="45"/>
      <c r="I11" s="48"/>
      <c r="J11" s="48"/>
      <c r="K11" s="48"/>
    </row>
    <row r="12" spans="1:11" s="48" customFormat="1" ht="15" customHeight="1" x14ac:dyDescent="0.3">
      <c r="A12" s="345">
        <v>1</v>
      </c>
      <c r="B12" s="346" t="s">
        <v>5</v>
      </c>
      <c r="C12" s="494">
        <v>104</v>
      </c>
      <c r="D12" s="489">
        <v>68</v>
      </c>
      <c r="E12" s="490">
        <v>14</v>
      </c>
      <c r="F12" s="471">
        <f>SUM(C12:E12)</f>
        <v>186</v>
      </c>
      <c r="G12" s="47"/>
      <c r="H12" s="752"/>
    </row>
    <row r="13" spans="1:11" s="48" customFormat="1" ht="15" customHeight="1" x14ac:dyDescent="0.3">
      <c r="A13" s="347">
        <v>2</v>
      </c>
      <c r="B13" s="348" t="s">
        <v>6</v>
      </c>
      <c r="C13" s="495">
        <v>60</v>
      </c>
      <c r="D13" s="491">
        <v>8</v>
      </c>
      <c r="E13" s="492">
        <v>4</v>
      </c>
      <c r="F13" s="472">
        <f t="shared" ref="F13:F26" si="0">SUM(C13:E13)</f>
        <v>72</v>
      </c>
      <c r="G13" s="47"/>
      <c r="H13" s="752"/>
    </row>
    <row r="14" spans="1:11" s="48" customFormat="1" ht="15" customHeight="1" x14ac:dyDescent="0.3">
      <c r="A14" s="347">
        <v>3</v>
      </c>
      <c r="B14" s="348" t="s">
        <v>7</v>
      </c>
      <c r="C14" s="495">
        <v>35</v>
      </c>
      <c r="D14" s="491">
        <v>0</v>
      </c>
      <c r="E14" s="492">
        <v>79</v>
      </c>
      <c r="F14" s="472">
        <f t="shared" si="0"/>
        <v>114</v>
      </c>
      <c r="G14" s="47"/>
      <c r="H14" s="752"/>
    </row>
    <row r="15" spans="1:11" s="48" customFormat="1" ht="15" customHeight="1" x14ac:dyDescent="0.3">
      <c r="A15" s="347">
        <v>4</v>
      </c>
      <c r="B15" s="348" t="s">
        <v>8</v>
      </c>
      <c r="C15" s="495">
        <v>57</v>
      </c>
      <c r="D15" s="491">
        <v>8</v>
      </c>
      <c r="E15" s="492">
        <v>2</v>
      </c>
      <c r="F15" s="472">
        <f t="shared" si="0"/>
        <v>67</v>
      </c>
      <c r="G15" s="47"/>
      <c r="H15" s="752"/>
    </row>
    <row r="16" spans="1:11" s="48" customFormat="1" ht="15" customHeight="1" x14ac:dyDescent="0.35">
      <c r="A16" s="347">
        <v>5</v>
      </c>
      <c r="B16" s="348" t="s">
        <v>9</v>
      </c>
      <c r="C16" s="1625">
        <v>73</v>
      </c>
      <c r="D16" s="1626">
        <v>4</v>
      </c>
      <c r="E16" s="1627">
        <v>0</v>
      </c>
      <c r="F16" s="472">
        <f t="shared" si="0"/>
        <v>77</v>
      </c>
      <c r="G16" s="42"/>
      <c r="H16" s="752"/>
    </row>
    <row r="17" spans="1:10" s="48" customFormat="1" ht="15" customHeight="1" x14ac:dyDescent="0.3">
      <c r="A17" s="347">
        <v>6</v>
      </c>
      <c r="B17" s="348" t="s">
        <v>10</v>
      </c>
      <c r="C17" s="495">
        <v>11</v>
      </c>
      <c r="D17" s="491">
        <v>0</v>
      </c>
      <c r="E17" s="492">
        <v>0</v>
      </c>
      <c r="F17" s="472">
        <f t="shared" si="0"/>
        <v>11</v>
      </c>
      <c r="G17" s="47"/>
      <c r="H17" s="752"/>
      <c r="I17" s="752"/>
      <c r="J17" s="752"/>
    </row>
    <row r="18" spans="1:10" s="48" customFormat="1" ht="15" customHeight="1" x14ac:dyDescent="0.3">
      <c r="A18" s="347">
        <v>7</v>
      </c>
      <c r="B18" s="348" t="s">
        <v>11</v>
      </c>
      <c r="C18" s="495">
        <v>28</v>
      </c>
      <c r="D18" s="491">
        <v>2</v>
      </c>
      <c r="E18" s="492">
        <v>3</v>
      </c>
      <c r="F18" s="472">
        <f t="shared" si="0"/>
        <v>33</v>
      </c>
      <c r="G18" s="47"/>
      <c r="H18" s="752"/>
      <c r="I18" s="47"/>
    </row>
    <row r="19" spans="1:10" s="48" customFormat="1" ht="15" customHeight="1" x14ac:dyDescent="0.3">
      <c r="A19" s="347">
        <v>8</v>
      </c>
      <c r="B19" s="348" t="s">
        <v>12</v>
      </c>
      <c r="C19" s="495">
        <v>36</v>
      </c>
      <c r="D19" s="491">
        <v>17</v>
      </c>
      <c r="E19" s="492">
        <v>1</v>
      </c>
      <c r="F19" s="472">
        <f t="shared" si="0"/>
        <v>54</v>
      </c>
      <c r="G19" s="47"/>
      <c r="H19" s="752"/>
    </row>
    <row r="20" spans="1:10" s="48" customFormat="1" ht="15" customHeight="1" x14ac:dyDescent="0.3">
      <c r="A20" s="347">
        <v>9</v>
      </c>
      <c r="B20" s="348" t="s">
        <v>13</v>
      </c>
      <c r="C20" s="495">
        <v>28</v>
      </c>
      <c r="D20" s="491">
        <v>62</v>
      </c>
      <c r="E20" s="492">
        <v>4</v>
      </c>
      <c r="F20" s="472">
        <f t="shared" si="0"/>
        <v>94</v>
      </c>
      <c r="G20" s="47"/>
      <c r="H20" s="752"/>
    </row>
    <row r="21" spans="1:10" s="48" customFormat="1" ht="15" customHeight="1" x14ac:dyDescent="0.3">
      <c r="A21" s="347">
        <v>10</v>
      </c>
      <c r="B21" s="348" t="s">
        <v>14</v>
      </c>
      <c r="C21" s="495">
        <v>21</v>
      </c>
      <c r="D21" s="491">
        <v>52</v>
      </c>
      <c r="E21" s="492">
        <v>16</v>
      </c>
      <c r="F21" s="472">
        <f t="shared" si="0"/>
        <v>89</v>
      </c>
      <c r="G21" s="47"/>
      <c r="H21" s="752"/>
    </row>
    <row r="22" spans="1:10" s="48" customFormat="1" ht="15" customHeight="1" x14ac:dyDescent="0.3">
      <c r="A22" s="347">
        <v>11</v>
      </c>
      <c r="B22" s="348" t="s">
        <v>15</v>
      </c>
      <c r="C22" s="495">
        <v>40</v>
      </c>
      <c r="D22" s="491">
        <v>24</v>
      </c>
      <c r="E22" s="492">
        <v>18</v>
      </c>
      <c r="F22" s="472">
        <f t="shared" si="0"/>
        <v>82</v>
      </c>
      <c r="G22" s="42"/>
      <c r="H22" s="752"/>
    </row>
    <row r="23" spans="1:10" s="48" customFormat="1" ht="15" customHeight="1" x14ac:dyDescent="0.3">
      <c r="A23" s="347">
        <v>12</v>
      </c>
      <c r="B23" s="348" t="s">
        <v>16</v>
      </c>
      <c r="C23" s="495">
        <v>57</v>
      </c>
      <c r="D23" s="491">
        <v>19</v>
      </c>
      <c r="E23" s="492">
        <v>7</v>
      </c>
      <c r="F23" s="472">
        <f t="shared" si="0"/>
        <v>83</v>
      </c>
      <c r="G23" s="47"/>
      <c r="H23" s="752"/>
    </row>
    <row r="24" spans="1:10" s="48" customFormat="1" ht="15" customHeight="1" x14ac:dyDescent="0.3">
      <c r="A24" s="347">
        <v>13</v>
      </c>
      <c r="B24" s="348" t="s">
        <v>17</v>
      </c>
      <c r="C24" s="495">
        <v>43</v>
      </c>
      <c r="D24" s="491">
        <v>17</v>
      </c>
      <c r="E24" s="492">
        <v>8</v>
      </c>
      <c r="F24" s="472">
        <f t="shared" si="0"/>
        <v>68</v>
      </c>
      <c r="G24" s="47"/>
      <c r="H24" s="752"/>
    </row>
    <row r="25" spans="1:10" s="48" customFormat="1" ht="15" customHeight="1" x14ac:dyDescent="0.3">
      <c r="A25" s="347">
        <v>14</v>
      </c>
      <c r="B25" s="348" t="s">
        <v>18</v>
      </c>
      <c r="C25" s="495">
        <v>26</v>
      </c>
      <c r="D25" s="491">
        <v>18</v>
      </c>
      <c r="E25" s="492" t="s">
        <v>568</v>
      </c>
      <c r="F25" s="472">
        <f t="shared" si="0"/>
        <v>44</v>
      </c>
      <c r="G25" s="47"/>
      <c r="H25" s="752"/>
    </row>
    <row r="26" spans="1:10" s="48" customFormat="1" ht="15" customHeight="1" thickBot="1" x14ac:dyDescent="0.35">
      <c r="A26" s="349">
        <v>15</v>
      </c>
      <c r="B26" s="350" t="s">
        <v>19</v>
      </c>
      <c r="C26" s="1231">
        <v>97</v>
      </c>
      <c r="D26" s="493">
        <v>26</v>
      </c>
      <c r="E26" s="1232">
        <v>1</v>
      </c>
      <c r="F26" s="473">
        <f t="shared" si="0"/>
        <v>124</v>
      </c>
      <c r="G26" s="47"/>
      <c r="H26" s="752"/>
    </row>
    <row r="27" spans="1:10" s="42" customFormat="1" ht="15" customHeight="1" x14ac:dyDescent="0.3">
      <c r="A27" s="606"/>
      <c r="B27" s="557" t="s">
        <v>563</v>
      </c>
      <c r="C27" s="2079">
        <f>SUM(C12:C26)</f>
        <v>716</v>
      </c>
      <c r="D27" s="2080">
        <f>SUM(D12:D26)</f>
        <v>325</v>
      </c>
      <c r="E27" s="2081">
        <f>SUM(E12:E26)</f>
        <v>157</v>
      </c>
      <c r="F27" s="1921">
        <f>SUM(F12:F26)</f>
        <v>1198</v>
      </c>
      <c r="G27" s="41"/>
      <c r="H27" s="847"/>
    </row>
    <row r="28" spans="1:10" s="48" customFormat="1" ht="15" customHeight="1" thickBot="1" x14ac:dyDescent="0.35">
      <c r="A28" s="558"/>
      <c r="B28" s="354" t="s">
        <v>527</v>
      </c>
      <c r="C28" s="356">
        <v>671</v>
      </c>
      <c r="D28" s="352">
        <v>493</v>
      </c>
      <c r="E28" s="353">
        <v>78</v>
      </c>
      <c r="F28" s="355">
        <v>1242</v>
      </c>
      <c r="G28" s="47"/>
      <c r="H28" s="752"/>
    </row>
    <row r="29" spans="1:10" s="42" customFormat="1" ht="15" customHeight="1" x14ac:dyDescent="0.3">
      <c r="A29" s="606"/>
      <c r="B29" s="428" t="s">
        <v>502</v>
      </c>
      <c r="C29" s="607">
        <v>688</v>
      </c>
      <c r="D29" s="608">
        <v>479</v>
      </c>
      <c r="E29" s="609">
        <v>102</v>
      </c>
      <c r="F29" s="610">
        <v>1269</v>
      </c>
      <c r="G29" s="41"/>
      <c r="H29" s="847"/>
    </row>
    <row r="30" spans="1:10" s="42" customFormat="1" ht="15" customHeight="1" thickBot="1" x14ac:dyDescent="0.35">
      <c r="A30" s="558"/>
      <c r="B30" s="354" t="s">
        <v>504</v>
      </c>
      <c r="C30" s="356">
        <v>631</v>
      </c>
      <c r="D30" s="352">
        <v>474</v>
      </c>
      <c r="E30" s="353">
        <v>88</v>
      </c>
      <c r="F30" s="355">
        <v>1193</v>
      </c>
      <c r="G30" s="41"/>
      <c r="H30" s="847"/>
    </row>
    <row r="31" spans="1:10" s="42" customFormat="1" ht="15" customHeight="1" x14ac:dyDescent="0.3">
      <c r="A31" s="427"/>
      <c r="B31" s="1207" t="s">
        <v>480</v>
      </c>
      <c r="C31" s="429">
        <v>758</v>
      </c>
      <c r="D31" s="430">
        <v>392</v>
      </c>
      <c r="E31" s="431">
        <v>125</v>
      </c>
      <c r="F31" s="432">
        <v>1275</v>
      </c>
      <c r="G31" s="41"/>
      <c r="H31" s="847"/>
    </row>
    <row r="32" spans="1:10" s="48" customFormat="1" ht="15" customHeight="1" thickBot="1" x14ac:dyDescent="0.35">
      <c r="A32" s="558"/>
      <c r="B32" s="354" t="s">
        <v>399</v>
      </c>
      <c r="C32" s="356">
        <v>743</v>
      </c>
      <c r="D32" s="352">
        <v>472</v>
      </c>
      <c r="E32" s="353">
        <v>122</v>
      </c>
      <c r="F32" s="355">
        <v>1337</v>
      </c>
      <c r="G32" s="1222"/>
      <c r="H32" s="752"/>
    </row>
    <row r="33" spans="1:10" s="48" customFormat="1" ht="15" customHeight="1" x14ac:dyDescent="0.3">
      <c r="A33" s="606"/>
      <c r="B33" s="428" t="s">
        <v>388</v>
      </c>
      <c r="C33" s="607">
        <v>824</v>
      </c>
      <c r="D33" s="608">
        <v>426</v>
      </c>
      <c r="E33" s="609">
        <v>132</v>
      </c>
      <c r="F33" s="610">
        <v>1382</v>
      </c>
      <c r="G33" s="1222"/>
      <c r="H33" s="752"/>
    </row>
    <row r="34" spans="1:10" s="48" customFormat="1" ht="15" customHeight="1" thickBot="1" x14ac:dyDescent="0.35">
      <c r="A34" s="558"/>
      <c r="B34" s="354" t="s">
        <v>348</v>
      </c>
      <c r="C34" s="356">
        <v>731</v>
      </c>
      <c r="D34" s="352">
        <v>517</v>
      </c>
      <c r="E34" s="353">
        <v>116</v>
      </c>
      <c r="F34" s="355">
        <v>1364</v>
      </c>
      <c r="G34" s="1222"/>
      <c r="H34" s="752"/>
    </row>
    <row r="35" spans="1:10" s="48" customFormat="1" ht="15" customHeight="1" x14ac:dyDescent="0.3">
      <c r="A35" s="606"/>
      <c r="B35" s="428" t="s">
        <v>338</v>
      </c>
      <c r="C35" s="607">
        <v>737</v>
      </c>
      <c r="D35" s="608">
        <v>587</v>
      </c>
      <c r="E35" s="609">
        <v>96</v>
      </c>
      <c r="F35" s="610">
        <v>1420</v>
      </c>
      <c r="G35" s="1222"/>
      <c r="H35" s="752"/>
      <c r="I35" s="752"/>
      <c r="J35" s="752"/>
    </row>
    <row r="36" spans="1:10" s="48" customFormat="1" ht="15" customHeight="1" thickBot="1" x14ac:dyDescent="0.35">
      <c r="A36" s="558"/>
      <c r="B36" s="354" t="s">
        <v>322</v>
      </c>
      <c r="C36" s="356">
        <v>750</v>
      </c>
      <c r="D36" s="352">
        <v>564</v>
      </c>
      <c r="E36" s="353">
        <v>108</v>
      </c>
      <c r="F36" s="355">
        <v>1422</v>
      </c>
      <c r="G36" s="1222"/>
      <c r="H36" s="47"/>
    </row>
    <row r="37" spans="1:10" s="48" customFormat="1" ht="15" customHeight="1" x14ac:dyDescent="0.3">
      <c r="A37" s="427"/>
      <c r="B37" s="428" t="s">
        <v>318</v>
      </c>
      <c r="C37" s="429">
        <v>804</v>
      </c>
      <c r="D37" s="430">
        <v>617</v>
      </c>
      <c r="E37" s="431">
        <v>64</v>
      </c>
      <c r="F37" s="432">
        <v>1485</v>
      </c>
      <c r="G37" s="1222"/>
      <c r="H37" s="47"/>
      <c r="I37" s="47"/>
    </row>
    <row r="38" spans="1:10" s="42" customFormat="1" ht="15" customHeight="1" thickBot="1" x14ac:dyDescent="0.35">
      <c r="A38" s="1762"/>
      <c r="B38" s="1763" t="s">
        <v>299</v>
      </c>
      <c r="C38" s="1764">
        <v>648</v>
      </c>
      <c r="D38" s="1765">
        <v>621</v>
      </c>
      <c r="E38" s="1766">
        <v>78</v>
      </c>
      <c r="F38" s="1767">
        <v>1347</v>
      </c>
      <c r="G38" s="1222"/>
      <c r="H38" s="41"/>
      <c r="I38" s="41"/>
    </row>
    <row r="39" spans="1:10" s="48" customFormat="1" ht="15" hidden="1" customHeight="1" outlineLevel="1" thickBot="1" x14ac:dyDescent="0.35">
      <c r="A39" s="1768"/>
      <c r="B39" s="354" t="s">
        <v>292</v>
      </c>
      <c r="C39" s="356">
        <v>635</v>
      </c>
      <c r="D39" s="352">
        <v>738</v>
      </c>
      <c r="E39" s="353">
        <v>133</v>
      </c>
      <c r="F39" s="355">
        <f>SUM(C39:E39)</f>
        <v>1506</v>
      </c>
      <c r="G39" s="1222"/>
      <c r="H39" s="47"/>
      <c r="I39" s="47"/>
    </row>
    <row r="40" spans="1:10" s="48" customFormat="1" ht="15" customHeight="1" collapsed="1" thickBot="1" x14ac:dyDescent="0.35">
      <c r="A40" s="1769"/>
      <c r="B40" s="1770" t="s">
        <v>505</v>
      </c>
      <c r="C40" s="1771">
        <v>680</v>
      </c>
      <c r="D40" s="1772">
        <v>722</v>
      </c>
      <c r="E40" s="1773">
        <v>129</v>
      </c>
      <c r="F40" s="1774">
        <f>SUM(C40:E40)</f>
        <v>1531</v>
      </c>
      <c r="G40" s="1222"/>
      <c r="H40" s="47"/>
      <c r="I40" s="47"/>
    </row>
    <row r="41" spans="1:10" ht="12.9" hidden="1" outlineLevel="1" thickBot="1" x14ac:dyDescent="0.35">
      <c r="A41" s="1191"/>
      <c r="B41" s="1240" t="s">
        <v>340</v>
      </c>
      <c r="C41" s="1187">
        <v>678</v>
      </c>
      <c r="D41" s="1188">
        <v>795</v>
      </c>
      <c r="E41" s="1189">
        <v>70</v>
      </c>
      <c r="F41" s="1190">
        <v>1543</v>
      </c>
      <c r="G41" s="1222"/>
    </row>
    <row r="42" spans="1:10" ht="12.9" hidden="1" outlineLevel="1" thickBot="1" x14ac:dyDescent="0.35">
      <c r="A42" s="1185"/>
      <c r="B42" s="1186" t="s">
        <v>341</v>
      </c>
      <c r="C42" s="1187">
        <v>683</v>
      </c>
      <c r="D42" s="1188">
        <v>719</v>
      </c>
      <c r="E42" s="1189">
        <v>129</v>
      </c>
      <c r="F42" s="1190">
        <v>1531</v>
      </c>
      <c r="G42" s="1222">
        <f t="shared" ref="G42" si="1">SUM(C42:E42)</f>
        <v>1531</v>
      </c>
    </row>
    <row r="43" spans="1:10" ht="12.9" collapsed="1" x14ac:dyDescent="0.35">
      <c r="A43" s="846" t="s">
        <v>460</v>
      </c>
      <c r="B43" s="433"/>
      <c r="C43" s="169"/>
      <c r="D43" s="169"/>
      <c r="E43" s="169"/>
      <c r="F43" s="169"/>
    </row>
    <row r="44" spans="1:10" x14ac:dyDescent="0.3">
      <c r="A44" s="351" t="s">
        <v>461</v>
      </c>
      <c r="B44" s="433"/>
      <c r="C44" s="169"/>
      <c r="D44" s="169"/>
      <c r="E44" s="169"/>
      <c r="F44" s="169"/>
    </row>
    <row r="46" spans="1:10" x14ac:dyDescent="0.3">
      <c r="C46" s="1628"/>
      <c r="D46" s="1628"/>
      <c r="E46" s="1628"/>
      <c r="F46" s="1629"/>
    </row>
  </sheetData>
  <mergeCells count="2">
    <mergeCell ref="A9:F9"/>
    <mergeCell ref="C10:E10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Z44"/>
  <sheetViews>
    <sheetView showGridLines="0" zoomScaleNormal="100" workbookViewId="0">
      <selection activeCell="N11" sqref="N11"/>
    </sheetView>
  </sheetViews>
  <sheetFormatPr baseColWidth="10" defaultColWidth="11.4609375" defaultRowHeight="12.45" outlineLevelRow="1" x14ac:dyDescent="0.3"/>
  <cols>
    <col min="1" max="1" width="4.84375" style="738" customWidth="1"/>
    <col min="2" max="2" width="22" style="388" bestFit="1" customWidth="1"/>
    <col min="3" max="3" width="12.69140625" style="388" customWidth="1"/>
    <col min="4" max="4" width="14.07421875" style="388" customWidth="1"/>
    <col min="5" max="11" width="12.69140625" style="388" customWidth="1"/>
    <col min="12" max="16384" width="11.4609375" style="388"/>
  </cols>
  <sheetData>
    <row r="1" spans="1:26" x14ac:dyDescent="0.3">
      <c r="A1" s="736" t="s">
        <v>0</v>
      </c>
    </row>
    <row r="2" spans="1:26" x14ac:dyDescent="0.3">
      <c r="A2" s="736"/>
    </row>
    <row r="3" spans="1:26" x14ac:dyDescent="0.3">
      <c r="A3" s="736" t="str">
        <f>A8</f>
        <v>Tabell 1-11-C Tiltaksbruk i sosialtjenesten: Antall deltakere - utenom KVP - som er i tiltak pr. 31.12.</v>
      </c>
    </row>
    <row r="4" spans="1:26" x14ac:dyDescent="0.3">
      <c r="A4" s="736"/>
    </row>
    <row r="5" spans="1:26" x14ac:dyDescent="0.3">
      <c r="A5" s="736"/>
    </row>
    <row r="8" spans="1:26" ht="26.25" customHeight="1" thickBot="1" x14ac:dyDescent="0.35">
      <c r="A8" s="49" t="s">
        <v>570</v>
      </c>
    </row>
    <row r="9" spans="1:26" s="19" customFormat="1" ht="44.25" customHeight="1" x14ac:dyDescent="0.3">
      <c r="A9" s="178"/>
      <c r="B9" s="179"/>
      <c r="C9" s="2180" t="s">
        <v>119</v>
      </c>
      <c r="D9" s="2180"/>
      <c r="E9" s="2180"/>
      <c r="F9" s="2180" t="s">
        <v>276</v>
      </c>
      <c r="G9" s="2180"/>
      <c r="H9" s="2180"/>
      <c r="I9" s="2181" t="s">
        <v>277</v>
      </c>
      <c r="J9" s="2182"/>
      <c r="K9" s="2183"/>
    </row>
    <row r="10" spans="1:26" s="19" customFormat="1" ht="107.25" customHeight="1" thickBot="1" x14ac:dyDescent="0.35">
      <c r="A10" s="180" t="s">
        <v>38</v>
      </c>
      <c r="B10" s="119" t="s">
        <v>3</v>
      </c>
      <c r="C10" s="51" t="s">
        <v>115</v>
      </c>
      <c r="D10" s="52" t="s">
        <v>191</v>
      </c>
      <c r="E10" s="53" t="s">
        <v>192</v>
      </c>
      <c r="F10" s="51" t="s">
        <v>193</v>
      </c>
      <c r="G10" s="52" t="s">
        <v>191</v>
      </c>
      <c r="H10" s="53" t="s">
        <v>192</v>
      </c>
      <c r="I10" s="51" t="s">
        <v>193</v>
      </c>
      <c r="J10" s="52" t="s">
        <v>191</v>
      </c>
      <c r="K10" s="181" t="s">
        <v>192</v>
      </c>
    </row>
    <row r="11" spans="1:26" ht="15" customHeight="1" x14ac:dyDescent="0.35">
      <c r="A11" s="713">
        <v>1</v>
      </c>
      <c r="B11" s="714" t="s">
        <v>5</v>
      </c>
      <c r="C11" s="474">
        <v>3</v>
      </c>
      <c r="D11" s="475">
        <v>75</v>
      </c>
      <c r="E11" s="476">
        <v>0</v>
      </c>
      <c r="F11" s="474">
        <v>0</v>
      </c>
      <c r="G11" s="475">
        <v>0</v>
      </c>
      <c r="H11" s="476">
        <v>0</v>
      </c>
      <c r="I11" s="474">
        <v>217</v>
      </c>
      <c r="J11" s="475">
        <v>44</v>
      </c>
      <c r="K11" s="476">
        <v>0</v>
      </c>
      <c r="P11" s="1735"/>
      <c r="Q11" s="1735"/>
      <c r="R11" s="1735"/>
    </row>
    <row r="12" spans="1:26" ht="15" customHeight="1" x14ac:dyDescent="0.35">
      <c r="A12" s="667">
        <v>2</v>
      </c>
      <c r="B12" s="70" t="s">
        <v>6</v>
      </c>
      <c r="C12" s="477">
        <v>0</v>
      </c>
      <c r="D12" s="478">
        <v>73</v>
      </c>
      <c r="E12" s="479">
        <v>5</v>
      </c>
      <c r="F12" s="477">
        <v>3</v>
      </c>
      <c r="G12" s="478">
        <v>31</v>
      </c>
      <c r="H12" s="479">
        <v>6</v>
      </c>
      <c r="I12" s="477">
        <v>112</v>
      </c>
      <c r="J12" s="478">
        <v>71</v>
      </c>
      <c r="K12" s="479">
        <v>1</v>
      </c>
      <c r="P12" s="1735"/>
      <c r="Q12" s="1735"/>
      <c r="R12" s="1735"/>
    </row>
    <row r="13" spans="1:26" ht="15" customHeight="1" x14ac:dyDescent="0.35">
      <c r="A13" s="667">
        <v>3</v>
      </c>
      <c r="B13" s="70" t="s">
        <v>7</v>
      </c>
      <c r="C13" s="477">
        <v>0</v>
      </c>
      <c r="D13" s="478">
        <v>0</v>
      </c>
      <c r="E13" s="479">
        <v>66</v>
      </c>
      <c r="F13" s="477">
        <v>5</v>
      </c>
      <c r="G13" s="478">
        <v>19</v>
      </c>
      <c r="H13" s="479">
        <v>0</v>
      </c>
      <c r="I13" s="477">
        <v>50</v>
      </c>
      <c r="J13" s="478">
        <v>35</v>
      </c>
      <c r="K13" s="479">
        <v>0</v>
      </c>
      <c r="L13" s="411"/>
      <c r="M13" s="411"/>
      <c r="N13" s="411"/>
      <c r="O13" s="411"/>
      <c r="P13" s="1735"/>
      <c r="Q13" s="1735"/>
      <c r="R13" s="1735"/>
      <c r="S13" s="410"/>
      <c r="T13" s="410"/>
      <c r="U13" s="411"/>
      <c r="V13" s="411"/>
      <c r="W13" s="411"/>
      <c r="X13" s="411"/>
      <c r="Y13" s="410"/>
      <c r="Z13" s="411"/>
    </row>
    <row r="14" spans="1:26" ht="15" customHeight="1" x14ac:dyDescent="0.35">
      <c r="A14" s="667">
        <v>4</v>
      </c>
      <c r="B14" s="70" t="s">
        <v>8</v>
      </c>
      <c r="C14" s="477">
        <v>1</v>
      </c>
      <c r="D14" s="478">
        <v>52</v>
      </c>
      <c r="E14" s="479">
        <v>6</v>
      </c>
      <c r="F14" s="477">
        <v>0</v>
      </c>
      <c r="G14" s="478">
        <v>0</v>
      </c>
      <c r="H14" s="479">
        <v>0</v>
      </c>
      <c r="I14" s="477">
        <v>46</v>
      </c>
      <c r="J14" s="478">
        <v>48</v>
      </c>
      <c r="K14" s="479">
        <v>0</v>
      </c>
      <c r="L14" s="411"/>
      <c r="M14" s="411"/>
      <c r="N14" s="411"/>
      <c r="O14" s="411"/>
      <c r="P14" s="1735"/>
      <c r="Q14" s="1735"/>
      <c r="R14" s="1735"/>
      <c r="S14" s="410"/>
      <c r="T14" s="410"/>
      <c r="U14" s="411"/>
      <c r="V14" s="411"/>
      <c r="W14" s="411"/>
      <c r="X14" s="411"/>
      <c r="Y14" s="410"/>
      <c r="Z14" s="411"/>
    </row>
    <row r="15" spans="1:26" ht="15" customHeight="1" x14ac:dyDescent="0.35">
      <c r="A15" s="667">
        <v>5</v>
      </c>
      <c r="B15" s="70" t="s">
        <v>9</v>
      </c>
      <c r="C15" s="477">
        <v>1</v>
      </c>
      <c r="D15" s="478">
        <v>51</v>
      </c>
      <c r="E15" s="479">
        <v>4</v>
      </c>
      <c r="F15" s="477">
        <v>0</v>
      </c>
      <c r="G15" s="478">
        <v>0</v>
      </c>
      <c r="H15" s="479">
        <v>0</v>
      </c>
      <c r="I15" s="477">
        <v>85</v>
      </c>
      <c r="J15" s="478">
        <v>19</v>
      </c>
      <c r="K15" s="479">
        <v>3</v>
      </c>
      <c r="L15" s="411"/>
      <c r="M15" s="411"/>
      <c r="N15" s="411"/>
      <c r="O15" s="411"/>
      <c r="P15" s="1735"/>
      <c r="Q15" s="1735"/>
      <c r="R15" s="1735"/>
      <c r="S15" s="410"/>
      <c r="T15" s="410"/>
      <c r="U15" s="411"/>
      <c r="V15" s="411"/>
      <c r="W15" s="411"/>
      <c r="X15" s="411"/>
      <c r="Y15" s="410"/>
      <c r="Z15" s="411"/>
    </row>
    <row r="16" spans="1:26" ht="15" customHeight="1" x14ac:dyDescent="0.35">
      <c r="A16" s="667">
        <v>6</v>
      </c>
      <c r="B16" s="70" t="s">
        <v>10</v>
      </c>
      <c r="C16" s="477">
        <v>2</v>
      </c>
      <c r="D16" s="478">
        <v>32</v>
      </c>
      <c r="E16" s="479">
        <v>6</v>
      </c>
      <c r="F16" s="477">
        <v>0</v>
      </c>
      <c r="G16" s="478">
        <v>0</v>
      </c>
      <c r="H16" s="479">
        <v>0</v>
      </c>
      <c r="I16" s="477">
        <v>0</v>
      </c>
      <c r="J16" s="478">
        <v>0</v>
      </c>
      <c r="K16" s="479">
        <v>0</v>
      </c>
      <c r="P16" s="1735"/>
      <c r="Q16" s="1735"/>
      <c r="R16" s="1735"/>
    </row>
    <row r="17" spans="1:18" ht="15" customHeight="1" x14ac:dyDescent="0.35">
      <c r="A17" s="667">
        <v>7</v>
      </c>
      <c r="B17" s="70" t="s">
        <v>11</v>
      </c>
      <c r="C17" s="477">
        <v>43</v>
      </c>
      <c r="D17" s="478">
        <v>6</v>
      </c>
      <c r="E17" s="479">
        <v>0</v>
      </c>
      <c r="F17" s="477">
        <v>0</v>
      </c>
      <c r="G17" s="478">
        <v>0</v>
      </c>
      <c r="H17" s="479">
        <v>0</v>
      </c>
      <c r="I17" s="477">
        <v>23</v>
      </c>
      <c r="J17" s="478">
        <v>4</v>
      </c>
      <c r="K17" s="479">
        <v>0</v>
      </c>
      <c r="P17" s="1735"/>
      <c r="Q17" s="1735"/>
      <c r="R17" s="1735"/>
    </row>
    <row r="18" spans="1:18" ht="15" customHeight="1" x14ac:dyDescent="0.35">
      <c r="A18" s="667">
        <v>8</v>
      </c>
      <c r="B18" s="70" t="s">
        <v>12</v>
      </c>
      <c r="C18" s="1731">
        <v>0</v>
      </c>
      <c r="D18" s="1732">
        <v>87</v>
      </c>
      <c r="E18" s="479">
        <v>0</v>
      </c>
      <c r="F18" s="1731">
        <v>1</v>
      </c>
      <c r="G18" s="1732">
        <v>10</v>
      </c>
      <c r="H18" s="479">
        <v>0</v>
      </c>
      <c r="I18" s="1731">
        <v>33</v>
      </c>
      <c r="J18" s="1732">
        <v>109</v>
      </c>
      <c r="K18" s="479">
        <v>0</v>
      </c>
      <c r="L18" s="121"/>
      <c r="M18" s="1733"/>
      <c r="N18" s="1733"/>
      <c r="O18" s="1733"/>
      <c r="P18" s="1735"/>
      <c r="Q18" s="1735"/>
      <c r="R18" s="1735"/>
    </row>
    <row r="19" spans="1:18" ht="15" customHeight="1" x14ac:dyDescent="0.35">
      <c r="A19" s="667">
        <v>9</v>
      </c>
      <c r="B19" s="70" t="s">
        <v>13</v>
      </c>
      <c r="C19" s="477">
        <v>4</v>
      </c>
      <c r="D19" s="478">
        <v>38</v>
      </c>
      <c r="E19" s="479">
        <v>6</v>
      </c>
      <c r="F19" s="477">
        <v>4</v>
      </c>
      <c r="G19" s="478">
        <v>28</v>
      </c>
      <c r="H19" s="479">
        <v>1</v>
      </c>
      <c r="I19" s="477">
        <v>56</v>
      </c>
      <c r="J19" s="478">
        <v>92</v>
      </c>
      <c r="K19" s="479">
        <v>2</v>
      </c>
      <c r="P19" s="1735"/>
      <c r="Q19" s="1735"/>
      <c r="R19" s="1735"/>
    </row>
    <row r="20" spans="1:18" ht="15" customHeight="1" x14ac:dyDescent="0.35">
      <c r="A20" s="667">
        <v>10</v>
      </c>
      <c r="B20" s="70" t="s">
        <v>14</v>
      </c>
      <c r="C20" s="477">
        <v>0</v>
      </c>
      <c r="D20" s="478">
        <v>33</v>
      </c>
      <c r="E20" s="479">
        <v>1</v>
      </c>
      <c r="F20" s="477">
        <v>13</v>
      </c>
      <c r="G20" s="478">
        <v>19</v>
      </c>
      <c r="H20" s="479">
        <v>5</v>
      </c>
      <c r="I20" s="477">
        <v>68</v>
      </c>
      <c r="J20" s="478">
        <v>60</v>
      </c>
      <c r="K20" s="479">
        <v>8</v>
      </c>
      <c r="P20" s="1735"/>
      <c r="Q20" s="1735"/>
      <c r="R20" s="1735"/>
    </row>
    <row r="21" spans="1:18" ht="15" customHeight="1" x14ac:dyDescent="0.35">
      <c r="A21" s="667">
        <v>11</v>
      </c>
      <c r="B21" s="70" t="s">
        <v>15</v>
      </c>
      <c r="C21" s="477">
        <v>0</v>
      </c>
      <c r="D21" s="478">
        <v>48</v>
      </c>
      <c r="E21" s="479">
        <v>2</v>
      </c>
      <c r="F21" s="477">
        <v>6</v>
      </c>
      <c r="G21" s="478">
        <v>40</v>
      </c>
      <c r="H21" s="479">
        <v>4</v>
      </c>
      <c r="I21" s="477">
        <v>29</v>
      </c>
      <c r="J21" s="478">
        <v>103</v>
      </c>
      <c r="K21" s="479">
        <v>9</v>
      </c>
      <c r="P21" s="1735"/>
      <c r="Q21" s="1735"/>
      <c r="R21" s="1735"/>
    </row>
    <row r="22" spans="1:18" ht="15" customHeight="1" x14ac:dyDescent="0.35">
      <c r="A22" s="667">
        <v>12</v>
      </c>
      <c r="B22" s="70" t="s">
        <v>16</v>
      </c>
      <c r="C22" s="477">
        <v>0</v>
      </c>
      <c r="D22" s="478">
        <v>58</v>
      </c>
      <c r="E22" s="479">
        <v>5</v>
      </c>
      <c r="F22" s="477">
        <v>0</v>
      </c>
      <c r="G22" s="478">
        <v>0</v>
      </c>
      <c r="H22" s="479">
        <v>0</v>
      </c>
      <c r="I22" s="477">
        <v>72</v>
      </c>
      <c r="J22" s="478">
        <v>11</v>
      </c>
      <c r="K22" s="479">
        <v>0</v>
      </c>
      <c r="P22" s="1735"/>
      <c r="Q22" s="1735"/>
      <c r="R22" s="1735"/>
    </row>
    <row r="23" spans="1:18" ht="15" customHeight="1" x14ac:dyDescent="0.35">
      <c r="A23" s="667">
        <v>13</v>
      </c>
      <c r="B23" s="70" t="s">
        <v>17</v>
      </c>
      <c r="C23" s="477">
        <v>0</v>
      </c>
      <c r="D23" s="478">
        <v>46</v>
      </c>
      <c r="E23" s="479">
        <v>7</v>
      </c>
      <c r="F23" s="477">
        <v>0</v>
      </c>
      <c r="G23" s="478">
        <v>0</v>
      </c>
      <c r="H23" s="479">
        <v>0</v>
      </c>
      <c r="I23" s="477">
        <v>37</v>
      </c>
      <c r="J23" s="478">
        <v>44</v>
      </c>
      <c r="K23" s="479">
        <v>7</v>
      </c>
      <c r="M23" s="388" t="s">
        <v>104</v>
      </c>
      <c r="P23" s="1735"/>
      <c r="Q23" s="1735"/>
      <c r="R23" s="1735"/>
    </row>
    <row r="24" spans="1:18" ht="15" customHeight="1" x14ac:dyDescent="0.35">
      <c r="A24" s="667">
        <v>14</v>
      </c>
      <c r="B24" s="70" t="s">
        <v>18</v>
      </c>
      <c r="C24" s="477">
        <v>7</v>
      </c>
      <c r="D24" s="478">
        <v>19</v>
      </c>
      <c r="E24" s="479">
        <v>19</v>
      </c>
      <c r="F24" s="477">
        <v>7</v>
      </c>
      <c r="G24" s="478">
        <v>3</v>
      </c>
      <c r="H24" s="479">
        <v>3</v>
      </c>
      <c r="I24" s="477">
        <v>69</v>
      </c>
      <c r="J24" s="478">
        <v>46</v>
      </c>
      <c r="K24" s="479">
        <v>0</v>
      </c>
      <c r="P24" s="1735"/>
      <c r="Q24" s="1735"/>
      <c r="R24" s="1735"/>
    </row>
    <row r="25" spans="1:18" ht="15" customHeight="1" thickBot="1" x14ac:dyDescent="0.4">
      <c r="A25" s="673">
        <v>15</v>
      </c>
      <c r="B25" s="658" t="s">
        <v>19</v>
      </c>
      <c r="C25" s="480">
        <v>2</v>
      </c>
      <c r="D25" s="481">
        <v>2</v>
      </c>
      <c r="E25" s="482">
        <v>58</v>
      </c>
      <c r="F25" s="480">
        <v>15</v>
      </c>
      <c r="G25" s="481">
        <v>51</v>
      </c>
      <c r="H25" s="482">
        <v>7</v>
      </c>
      <c r="I25" s="480">
        <v>84</v>
      </c>
      <c r="J25" s="481">
        <v>101</v>
      </c>
      <c r="K25" s="482">
        <v>2</v>
      </c>
      <c r="P25" s="1735"/>
      <c r="Q25" s="1735"/>
      <c r="R25" s="1735"/>
    </row>
    <row r="26" spans="1:18" ht="15" customHeight="1" x14ac:dyDescent="0.3">
      <c r="A26" s="595"/>
      <c r="B26" s="611" t="s">
        <v>563</v>
      </c>
      <c r="C26" s="612">
        <f>SUM(C11:C25)</f>
        <v>63</v>
      </c>
      <c r="D26" s="613">
        <f>SUM(D11:D25)</f>
        <v>620</v>
      </c>
      <c r="E26" s="614">
        <f>SUM(E11:E25)</f>
        <v>185</v>
      </c>
      <c r="F26" s="612">
        <f t="shared" ref="F26:K26" si="0">SUM(F11:F25)</f>
        <v>54</v>
      </c>
      <c r="G26" s="613">
        <f t="shared" si="0"/>
        <v>201</v>
      </c>
      <c r="H26" s="614">
        <f t="shared" si="0"/>
        <v>26</v>
      </c>
      <c r="I26" s="612">
        <f t="shared" si="0"/>
        <v>981</v>
      </c>
      <c r="J26" s="613">
        <f t="shared" si="0"/>
        <v>787</v>
      </c>
      <c r="K26" s="614">
        <f t="shared" si="0"/>
        <v>32</v>
      </c>
    </row>
    <row r="27" spans="1:18" ht="15" customHeight="1" thickBot="1" x14ac:dyDescent="0.35">
      <c r="A27" s="235"/>
      <c r="B27" s="496" t="s">
        <v>527</v>
      </c>
      <c r="C27" s="303">
        <v>29</v>
      </c>
      <c r="D27" s="240">
        <v>878</v>
      </c>
      <c r="E27" s="241">
        <v>77</v>
      </c>
      <c r="F27" s="303">
        <v>44</v>
      </c>
      <c r="G27" s="240">
        <v>185</v>
      </c>
      <c r="H27" s="241">
        <v>22</v>
      </c>
      <c r="I27" s="303">
        <v>952</v>
      </c>
      <c r="J27" s="240">
        <v>1116</v>
      </c>
      <c r="K27" s="241">
        <v>22</v>
      </c>
    </row>
    <row r="28" spans="1:18" ht="15" customHeight="1" thickBot="1" x14ac:dyDescent="0.35">
      <c r="A28" s="595"/>
      <c r="B28" s="615" t="s">
        <v>502</v>
      </c>
      <c r="C28" s="616">
        <v>24</v>
      </c>
      <c r="D28" s="617">
        <v>1146</v>
      </c>
      <c r="E28" s="618">
        <v>158</v>
      </c>
      <c r="F28" s="616">
        <v>47</v>
      </c>
      <c r="G28" s="617">
        <v>182</v>
      </c>
      <c r="H28" s="618">
        <v>19</v>
      </c>
      <c r="I28" s="616">
        <v>1085</v>
      </c>
      <c r="J28" s="617">
        <v>1235</v>
      </c>
      <c r="K28" s="618">
        <v>56</v>
      </c>
    </row>
    <row r="29" spans="1:18" ht="15" customHeight="1" x14ac:dyDescent="0.3">
      <c r="A29" s="595"/>
      <c r="B29" s="615" t="s">
        <v>480</v>
      </c>
      <c r="C29" s="616">
        <v>28</v>
      </c>
      <c r="D29" s="617">
        <v>1229</v>
      </c>
      <c r="E29" s="618">
        <v>225</v>
      </c>
      <c r="F29" s="616">
        <v>63</v>
      </c>
      <c r="G29" s="617">
        <v>150</v>
      </c>
      <c r="H29" s="618">
        <v>24</v>
      </c>
      <c r="I29" s="616">
        <v>987</v>
      </c>
      <c r="J29" s="617">
        <v>1225</v>
      </c>
      <c r="K29" s="618">
        <v>85</v>
      </c>
    </row>
    <row r="30" spans="1:18" ht="15" customHeight="1" thickBot="1" x14ac:dyDescent="0.35">
      <c r="A30" s="235"/>
      <c r="B30" s="496" t="s">
        <v>399</v>
      </c>
      <c r="C30" s="303">
        <v>31</v>
      </c>
      <c r="D30" s="240">
        <v>1122</v>
      </c>
      <c r="E30" s="241">
        <v>128</v>
      </c>
      <c r="F30" s="303">
        <v>60</v>
      </c>
      <c r="G30" s="240">
        <v>151</v>
      </c>
      <c r="H30" s="241">
        <v>28</v>
      </c>
      <c r="I30" s="303">
        <v>830</v>
      </c>
      <c r="J30" s="240">
        <v>895</v>
      </c>
      <c r="K30" s="241">
        <v>49</v>
      </c>
    </row>
    <row r="31" spans="1:18" ht="15" customHeight="1" x14ac:dyDescent="0.3">
      <c r="A31" s="595"/>
      <c r="B31" s="615" t="s">
        <v>388</v>
      </c>
      <c r="C31" s="616">
        <v>66</v>
      </c>
      <c r="D31" s="617">
        <v>1012</v>
      </c>
      <c r="E31" s="618">
        <v>97</v>
      </c>
      <c r="F31" s="616">
        <v>88</v>
      </c>
      <c r="G31" s="617">
        <v>239</v>
      </c>
      <c r="H31" s="618">
        <v>45</v>
      </c>
      <c r="I31" s="616">
        <v>748</v>
      </c>
      <c r="J31" s="617">
        <v>912</v>
      </c>
      <c r="K31" s="618">
        <v>69</v>
      </c>
    </row>
    <row r="32" spans="1:18" ht="15" customHeight="1" thickBot="1" x14ac:dyDescent="0.35">
      <c r="A32" s="235"/>
      <c r="B32" s="496" t="s">
        <v>348</v>
      </c>
      <c r="C32" s="303">
        <v>26</v>
      </c>
      <c r="D32" s="240">
        <v>975</v>
      </c>
      <c r="E32" s="241">
        <v>67</v>
      </c>
      <c r="F32" s="303">
        <v>124</v>
      </c>
      <c r="G32" s="240">
        <v>285</v>
      </c>
      <c r="H32" s="241">
        <v>38</v>
      </c>
      <c r="I32" s="303">
        <v>666</v>
      </c>
      <c r="J32" s="240">
        <v>966</v>
      </c>
      <c r="K32" s="241">
        <v>16</v>
      </c>
    </row>
    <row r="33" spans="1:11" ht="15" customHeight="1" x14ac:dyDescent="0.3">
      <c r="A33" s="595"/>
      <c r="B33" s="615" t="s">
        <v>338</v>
      </c>
      <c r="C33" s="616">
        <v>25</v>
      </c>
      <c r="D33" s="617">
        <v>758</v>
      </c>
      <c r="E33" s="618">
        <v>54</v>
      </c>
      <c r="F33" s="616">
        <v>140</v>
      </c>
      <c r="G33" s="617">
        <v>370</v>
      </c>
      <c r="H33" s="618">
        <v>14</v>
      </c>
      <c r="I33" s="616">
        <v>740</v>
      </c>
      <c r="J33" s="617">
        <v>1097</v>
      </c>
      <c r="K33" s="618">
        <v>65</v>
      </c>
    </row>
    <row r="34" spans="1:11" ht="15" customHeight="1" thickBot="1" x14ac:dyDescent="0.35">
      <c r="A34" s="235"/>
      <c r="B34" s="496" t="s">
        <v>322</v>
      </c>
      <c r="C34" s="303">
        <v>12</v>
      </c>
      <c r="D34" s="240">
        <v>852</v>
      </c>
      <c r="E34" s="241">
        <v>9</v>
      </c>
      <c r="F34" s="303">
        <v>78</v>
      </c>
      <c r="G34" s="240">
        <v>310</v>
      </c>
      <c r="H34" s="241">
        <v>12</v>
      </c>
      <c r="I34" s="303">
        <v>715</v>
      </c>
      <c r="J34" s="240">
        <v>1010</v>
      </c>
      <c r="K34" s="241">
        <v>146</v>
      </c>
    </row>
    <row r="35" spans="1:11" ht="15" customHeight="1" x14ac:dyDescent="0.3">
      <c r="A35" s="595"/>
      <c r="B35" s="615" t="s">
        <v>318</v>
      </c>
      <c r="C35" s="616">
        <v>12</v>
      </c>
      <c r="D35" s="617">
        <v>782</v>
      </c>
      <c r="E35" s="618">
        <v>31</v>
      </c>
      <c r="F35" s="616">
        <v>82</v>
      </c>
      <c r="G35" s="617">
        <v>302</v>
      </c>
      <c r="H35" s="618">
        <v>6</v>
      </c>
      <c r="I35" s="616">
        <v>656</v>
      </c>
      <c r="J35" s="617">
        <v>832</v>
      </c>
      <c r="K35" s="618">
        <v>62</v>
      </c>
    </row>
    <row r="36" spans="1:11" ht="15" customHeight="1" thickBot="1" x14ac:dyDescent="0.35">
      <c r="A36" s="235"/>
      <c r="B36" s="496" t="s">
        <v>299</v>
      </c>
      <c r="C36" s="303">
        <v>49</v>
      </c>
      <c r="D36" s="240">
        <v>694</v>
      </c>
      <c r="E36" s="241">
        <v>37</v>
      </c>
      <c r="F36" s="303">
        <v>32</v>
      </c>
      <c r="G36" s="240">
        <v>235</v>
      </c>
      <c r="H36" s="241">
        <v>3</v>
      </c>
      <c r="I36" s="303">
        <v>464</v>
      </c>
      <c r="J36" s="240">
        <v>782</v>
      </c>
      <c r="K36" s="241">
        <v>53</v>
      </c>
    </row>
    <row r="37" spans="1:11" ht="15" hidden="1" customHeight="1" outlineLevel="1" thickBot="1" x14ac:dyDescent="0.35">
      <c r="A37" s="1192"/>
      <c r="B37" s="393" t="s">
        <v>292</v>
      </c>
      <c r="C37" s="631">
        <v>13</v>
      </c>
      <c r="D37" s="632">
        <v>600</v>
      </c>
      <c r="E37" s="633">
        <v>88</v>
      </c>
      <c r="F37" s="631">
        <v>55</v>
      </c>
      <c r="G37" s="632">
        <v>220</v>
      </c>
      <c r="H37" s="633">
        <v>14</v>
      </c>
      <c r="I37" s="634">
        <v>554</v>
      </c>
      <c r="J37" s="632">
        <v>641</v>
      </c>
      <c r="K37" s="633">
        <v>56</v>
      </c>
    </row>
    <row r="38" spans="1:11" collapsed="1" x14ac:dyDescent="0.3">
      <c r="A38" s="25"/>
    </row>
    <row r="43" spans="1:11" x14ac:dyDescent="0.3">
      <c r="D43" s="388" t="s">
        <v>515</v>
      </c>
      <c r="E43" s="388" t="s">
        <v>516</v>
      </c>
      <c r="G43" s="388" t="s">
        <v>517</v>
      </c>
    </row>
    <row r="44" spans="1:11" x14ac:dyDescent="0.3">
      <c r="D44" s="559">
        <f>C26+D26+E26</f>
        <v>868</v>
      </c>
      <c r="E44" s="388">
        <v>547</v>
      </c>
      <c r="G44" s="559">
        <f>SUM(D44:E44)</f>
        <v>1415</v>
      </c>
    </row>
  </sheetData>
  <mergeCells count="3">
    <mergeCell ref="C9:E9"/>
    <mergeCell ref="F9:H9"/>
    <mergeCell ref="I9:K9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5"/>
  <dimension ref="A2:U40"/>
  <sheetViews>
    <sheetView showGridLines="0" zoomScaleNormal="100" workbookViewId="0">
      <selection activeCell="K9" sqref="K9"/>
    </sheetView>
  </sheetViews>
  <sheetFormatPr baseColWidth="10" defaultColWidth="11.4609375" defaultRowHeight="12.45" outlineLevelRow="1" x14ac:dyDescent="0.3"/>
  <cols>
    <col min="1" max="1" width="8.07421875" style="25" customWidth="1"/>
    <col min="2" max="2" width="28.07421875" style="25" bestFit="1" customWidth="1"/>
    <col min="3" max="6" width="15.69140625" style="25" customWidth="1"/>
    <col min="7" max="7" width="11.4609375" style="25" customWidth="1"/>
    <col min="8" max="16384" width="11.4609375" style="25"/>
  </cols>
  <sheetData>
    <row r="2" spans="1:21" x14ac:dyDescent="0.3">
      <c r="A2" s="26" t="s">
        <v>0</v>
      </c>
    </row>
    <row r="3" spans="1:21" x14ac:dyDescent="0.3">
      <c r="A3" s="26"/>
    </row>
    <row r="4" spans="1:21" x14ac:dyDescent="0.3">
      <c r="A4" s="26" t="str">
        <f>A8</f>
        <v>Tabell 1-11-D-Aktivisering i KOMMUNALE tiltak av mottakere av økonomisk sosialhjelp som ikke er deltakere i KVP, Intro eller Jobbsjansen. Antall mottakere som pr 31.12. er aktivisert. 1)</v>
      </c>
    </row>
    <row r="5" spans="1:21" x14ac:dyDescent="0.3">
      <c r="A5" s="26"/>
    </row>
    <row r="6" spans="1:21" x14ac:dyDescent="0.3">
      <c r="A6" s="26"/>
    </row>
    <row r="7" spans="1:21" ht="27.75" customHeight="1" x14ac:dyDescent="0.3">
      <c r="A7" s="26"/>
    </row>
    <row r="8" spans="1:21" s="55" customFormat="1" ht="33" customHeight="1" thickBot="1" x14ac:dyDescent="0.35">
      <c r="A8" s="2184" t="s">
        <v>571</v>
      </c>
      <c r="B8" s="2184"/>
      <c r="C8" s="2184"/>
      <c r="D8" s="2184"/>
      <c r="E8" s="2184"/>
      <c r="F8" s="2184"/>
    </row>
    <row r="9" spans="1:21" ht="92.25" customHeight="1" thickBot="1" x14ac:dyDescent="0.4">
      <c r="A9" s="56" t="s">
        <v>38</v>
      </c>
      <c r="B9" s="57" t="s">
        <v>3</v>
      </c>
      <c r="C9" s="59" t="s">
        <v>195</v>
      </c>
      <c r="D9" s="60" t="s">
        <v>194</v>
      </c>
      <c r="E9" s="61" t="s">
        <v>120</v>
      </c>
      <c r="F9" s="58" t="s">
        <v>28</v>
      </c>
      <c r="H9" s="25" t="s">
        <v>104</v>
      </c>
      <c r="I9" s="416"/>
    </row>
    <row r="10" spans="1:21" ht="15" customHeight="1" x14ac:dyDescent="0.35">
      <c r="A10" s="175">
        <v>1</v>
      </c>
      <c r="B10" s="27" t="s">
        <v>5</v>
      </c>
      <c r="C10" s="2086">
        <v>37</v>
      </c>
      <c r="D10" s="2087">
        <v>7</v>
      </c>
      <c r="E10" s="833">
        <v>0</v>
      </c>
      <c r="F10" s="483">
        <f>SUM(C10:E10)</f>
        <v>44</v>
      </c>
      <c r="I10" s="416"/>
    </row>
    <row r="11" spans="1:21" ht="15" customHeight="1" x14ac:dyDescent="0.35">
      <c r="A11" s="176">
        <v>2</v>
      </c>
      <c r="B11" s="28" t="s">
        <v>6</v>
      </c>
      <c r="C11" s="2088">
        <v>35</v>
      </c>
      <c r="D11" s="834">
        <v>23</v>
      </c>
      <c r="E11" s="2089">
        <v>14</v>
      </c>
      <c r="F11" s="484">
        <f t="shared" ref="F11:F24" si="0">SUM(C11:E11)</f>
        <v>72</v>
      </c>
      <c r="I11" s="416"/>
    </row>
    <row r="12" spans="1:21" ht="15" customHeight="1" x14ac:dyDescent="0.35">
      <c r="A12" s="176">
        <v>3</v>
      </c>
      <c r="B12" s="28" t="s">
        <v>7</v>
      </c>
      <c r="C12" s="2088">
        <v>10</v>
      </c>
      <c r="D12" s="834">
        <v>25</v>
      </c>
      <c r="E12" s="2089">
        <v>0</v>
      </c>
      <c r="F12" s="484">
        <f t="shared" si="0"/>
        <v>35</v>
      </c>
      <c r="I12" s="416"/>
    </row>
    <row r="13" spans="1:21" ht="15" customHeight="1" x14ac:dyDescent="0.35">
      <c r="A13" s="176">
        <v>4</v>
      </c>
      <c r="B13" s="28" t="s">
        <v>8</v>
      </c>
      <c r="C13" s="2088">
        <v>28</v>
      </c>
      <c r="D13" s="834">
        <v>10</v>
      </c>
      <c r="E13" s="2089">
        <v>10</v>
      </c>
      <c r="F13" s="484">
        <f t="shared" si="0"/>
        <v>48</v>
      </c>
      <c r="I13" s="416"/>
    </row>
    <row r="14" spans="1:21" ht="15" customHeight="1" x14ac:dyDescent="0.35">
      <c r="A14" s="176">
        <v>5</v>
      </c>
      <c r="B14" s="28" t="s">
        <v>9</v>
      </c>
      <c r="C14" s="2088">
        <v>7</v>
      </c>
      <c r="D14" s="834">
        <v>10</v>
      </c>
      <c r="E14" s="2089">
        <v>2</v>
      </c>
      <c r="F14" s="484">
        <f t="shared" si="0"/>
        <v>19</v>
      </c>
      <c r="I14" s="416"/>
    </row>
    <row r="15" spans="1:21" ht="15" customHeight="1" x14ac:dyDescent="0.35">
      <c r="A15" s="176">
        <v>6</v>
      </c>
      <c r="B15" s="28" t="s">
        <v>10</v>
      </c>
      <c r="C15" s="2088">
        <v>0</v>
      </c>
      <c r="D15" s="834">
        <v>0</v>
      </c>
      <c r="E15" s="2089">
        <v>0</v>
      </c>
      <c r="F15" s="484">
        <f t="shared" si="0"/>
        <v>0</v>
      </c>
      <c r="G15" s="411"/>
      <c r="H15" s="411"/>
      <c r="I15" s="416"/>
      <c r="J15" s="411"/>
      <c r="K15" s="411"/>
      <c r="L15" s="410"/>
      <c r="M15" s="411"/>
      <c r="N15" s="410"/>
      <c r="O15" s="410"/>
      <c r="P15" s="411"/>
      <c r="Q15" s="411"/>
      <c r="R15" s="411"/>
      <c r="S15" s="411"/>
      <c r="T15" s="410"/>
      <c r="U15" s="411"/>
    </row>
    <row r="16" spans="1:21" ht="15" customHeight="1" x14ac:dyDescent="0.35">
      <c r="A16" s="176">
        <v>7</v>
      </c>
      <c r="B16" s="28" t="s">
        <v>11</v>
      </c>
      <c r="C16" s="2088">
        <v>2</v>
      </c>
      <c r="D16" s="834">
        <v>0</v>
      </c>
      <c r="E16" s="2089">
        <v>0</v>
      </c>
      <c r="F16" s="484">
        <f t="shared" si="0"/>
        <v>2</v>
      </c>
      <c r="G16" s="411"/>
      <c r="H16" s="411"/>
      <c r="I16" s="416"/>
      <c r="J16" s="411"/>
      <c r="K16" s="411"/>
      <c r="L16" s="410"/>
      <c r="M16" s="411"/>
      <c r="N16" s="410"/>
      <c r="O16" s="410"/>
      <c r="P16" s="411"/>
      <c r="Q16" s="411"/>
      <c r="R16" s="411"/>
      <c r="S16" s="411"/>
      <c r="T16" s="410"/>
      <c r="U16" s="411"/>
    </row>
    <row r="17" spans="1:21" ht="15" customHeight="1" x14ac:dyDescent="0.35">
      <c r="A17" s="176">
        <v>8</v>
      </c>
      <c r="B17" s="28" t="s">
        <v>12</v>
      </c>
      <c r="C17" s="2088">
        <v>74</v>
      </c>
      <c r="D17" s="834">
        <v>4</v>
      </c>
      <c r="E17" s="2089">
        <v>31</v>
      </c>
      <c r="F17" s="484">
        <f t="shared" si="0"/>
        <v>109</v>
      </c>
      <c r="G17" s="411"/>
      <c r="H17" s="411"/>
      <c r="I17" s="416"/>
      <c r="J17" s="411"/>
      <c r="K17" s="411"/>
      <c r="L17" s="410"/>
      <c r="M17" s="411"/>
      <c r="N17" s="410"/>
      <c r="O17" s="410"/>
      <c r="P17" s="411"/>
      <c r="Q17" s="411"/>
      <c r="R17" s="411"/>
      <c r="S17" s="411"/>
      <c r="T17" s="410"/>
      <c r="U17" s="411"/>
    </row>
    <row r="18" spans="1:21" ht="15" customHeight="1" x14ac:dyDescent="0.35">
      <c r="A18" s="176">
        <v>9</v>
      </c>
      <c r="B18" s="28" t="s">
        <v>13</v>
      </c>
      <c r="C18" s="2088">
        <v>21</v>
      </c>
      <c r="D18" s="834">
        <v>50</v>
      </c>
      <c r="E18" s="2089">
        <v>21</v>
      </c>
      <c r="F18" s="484">
        <f t="shared" si="0"/>
        <v>92</v>
      </c>
      <c r="I18" s="416"/>
    </row>
    <row r="19" spans="1:21" ht="15" customHeight="1" x14ac:dyDescent="0.35">
      <c r="A19" s="176">
        <v>10</v>
      </c>
      <c r="B19" s="28" t="s">
        <v>14</v>
      </c>
      <c r="C19" s="2088">
        <v>46</v>
      </c>
      <c r="D19" s="834">
        <v>133</v>
      </c>
      <c r="E19" s="2089">
        <v>28</v>
      </c>
      <c r="F19" s="484">
        <f t="shared" si="0"/>
        <v>207</v>
      </c>
      <c r="I19" s="416"/>
    </row>
    <row r="20" spans="1:21" ht="15" customHeight="1" x14ac:dyDescent="0.35">
      <c r="A20" s="176">
        <v>11</v>
      </c>
      <c r="B20" s="28" t="s">
        <v>15</v>
      </c>
      <c r="C20" s="2088">
        <v>20</v>
      </c>
      <c r="D20" s="834">
        <v>57</v>
      </c>
      <c r="E20" s="2089">
        <v>27</v>
      </c>
      <c r="F20" s="484">
        <f t="shared" si="0"/>
        <v>104</v>
      </c>
      <c r="I20" s="416"/>
    </row>
    <row r="21" spans="1:21" ht="15" customHeight="1" x14ac:dyDescent="0.35">
      <c r="A21" s="176">
        <v>12</v>
      </c>
      <c r="B21" s="28" t="s">
        <v>16</v>
      </c>
      <c r="C21" s="2088">
        <v>0</v>
      </c>
      <c r="D21" s="834">
        <v>3</v>
      </c>
      <c r="E21" s="2089">
        <v>8</v>
      </c>
      <c r="F21" s="484">
        <f t="shared" si="0"/>
        <v>11</v>
      </c>
      <c r="I21" s="416"/>
    </row>
    <row r="22" spans="1:21" ht="15" customHeight="1" x14ac:dyDescent="0.3">
      <c r="A22" s="176">
        <v>13</v>
      </c>
      <c r="B22" s="28" t="s">
        <v>17</v>
      </c>
      <c r="C22" s="2088">
        <v>17</v>
      </c>
      <c r="D22" s="834">
        <v>27</v>
      </c>
      <c r="E22" s="2089">
        <v>0</v>
      </c>
      <c r="F22" s="484">
        <f t="shared" si="0"/>
        <v>44</v>
      </c>
    </row>
    <row r="23" spans="1:21" ht="15" customHeight="1" x14ac:dyDescent="0.3">
      <c r="A23" s="176">
        <v>14</v>
      </c>
      <c r="B23" s="28" t="s">
        <v>18</v>
      </c>
      <c r="C23" s="2088">
        <v>11</v>
      </c>
      <c r="D23" s="834">
        <v>28</v>
      </c>
      <c r="E23" s="2089">
        <v>7</v>
      </c>
      <c r="F23" s="484">
        <f t="shared" si="0"/>
        <v>46</v>
      </c>
    </row>
    <row r="24" spans="1:21" ht="15" customHeight="1" thickBot="1" x14ac:dyDescent="0.35">
      <c r="A24" s="177">
        <v>15</v>
      </c>
      <c r="B24" s="29" t="s">
        <v>19</v>
      </c>
      <c r="C24" s="835">
        <v>37</v>
      </c>
      <c r="D24" s="836">
        <v>60</v>
      </c>
      <c r="E24" s="837">
        <v>6</v>
      </c>
      <c r="F24" s="485">
        <f t="shared" si="0"/>
        <v>103</v>
      </c>
    </row>
    <row r="25" spans="1:21" ht="15" customHeight="1" x14ac:dyDescent="0.3">
      <c r="A25" s="619"/>
      <c r="B25" s="2082" t="s">
        <v>563</v>
      </c>
      <c r="C25" s="2083">
        <f>SUM(C10:C24)</f>
        <v>345</v>
      </c>
      <c r="D25" s="2084">
        <f t="shared" ref="D25:F25" si="1">SUM(D10:D24)</f>
        <v>437</v>
      </c>
      <c r="E25" s="2068">
        <f t="shared" si="1"/>
        <v>154</v>
      </c>
      <c r="F25" s="2085">
        <f t="shared" si="1"/>
        <v>936</v>
      </c>
    </row>
    <row r="26" spans="1:21" s="1254" customFormat="1" ht="15" customHeight="1" thickBot="1" x14ac:dyDescent="0.35">
      <c r="A26" s="843"/>
      <c r="B26" s="844" t="s">
        <v>527</v>
      </c>
      <c r="C26" s="835">
        <v>438</v>
      </c>
      <c r="D26" s="836">
        <v>369</v>
      </c>
      <c r="E26" s="837">
        <v>313</v>
      </c>
      <c r="F26" s="845">
        <v>1120</v>
      </c>
    </row>
    <row r="27" spans="1:21" ht="15" customHeight="1" x14ac:dyDescent="0.3">
      <c r="A27" s="619"/>
      <c r="B27" s="838" t="s">
        <v>502</v>
      </c>
      <c r="C27" s="839">
        <v>483</v>
      </c>
      <c r="D27" s="840">
        <v>398</v>
      </c>
      <c r="E27" s="841">
        <v>389</v>
      </c>
      <c r="F27" s="842">
        <v>1270</v>
      </c>
    </row>
    <row r="28" spans="1:21" ht="15" customHeight="1" thickBot="1" x14ac:dyDescent="0.35">
      <c r="A28" s="843"/>
      <c r="B28" s="844" t="s">
        <v>504</v>
      </c>
      <c r="C28" s="835">
        <v>551</v>
      </c>
      <c r="D28" s="836">
        <v>409</v>
      </c>
      <c r="E28" s="837">
        <v>192</v>
      </c>
      <c r="F28" s="845">
        <f>SUM(C28:E28)</f>
        <v>1152</v>
      </c>
    </row>
    <row r="29" spans="1:21" s="1254" customFormat="1" ht="15" customHeight="1" x14ac:dyDescent="0.3">
      <c r="A29" s="619"/>
      <c r="B29" s="838" t="s">
        <v>480</v>
      </c>
      <c r="C29" s="839">
        <v>439</v>
      </c>
      <c r="D29" s="840">
        <v>382</v>
      </c>
      <c r="E29" s="841">
        <v>430</v>
      </c>
      <c r="F29" s="842">
        <v>1251</v>
      </c>
    </row>
    <row r="30" spans="1:21" s="1254" customFormat="1" ht="15" customHeight="1" thickBot="1" x14ac:dyDescent="0.35">
      <c r="A30" s="843"/>
      <c r="B30" s="844" t="s">
        <v>399</v>
      </c>
      <c r="C30" s="835">
        <v>442</v>
      </c>
      <c r="D30" s="836">
        <v>349</v>
      </c>
      <c r="E30" s="837">
        <v>112</v>
      </c>
      <c r="F30" s="845">
        <v>903</v>
      </c>
    </row>
    <row r="31" spans="1:21" s="1254" customFormat="1" ht="15" customHeight="1" x14ac:dyDescent="0.3">
      <c r="A31" s="619"/>
      <c r="B31" s="838" t="s">
        <v>388</v>
      </c>
      <c r="C31" s="839">
        <v>520</v>
      </c>
      <c r="D31" s="840">
        <v>316</v>
      </c>
      <c r="E31" s="841">
        <v>117</v>
      </c>
      <c r="F31" s="842">
        <v>953</v>
      </c>
    </row>
    <row r="32" spans="1:21" s="1254" customFormat="1" ht="15" customHeight="1" thickBot="1" x14ac:dyDescent="0.35">
      <c r="A32" s="843"/>
      <c r="B32" s="844" t="s">
        <v>348</v>
      </c>
      <c r="C32" s="835">
        <v>553</v>
      </c>
      <c r="D32" s="836">
        <v>296</v>
      </c>
      <c r="E32" s="837">
        <v>123</v>
      </c>
      <c r="F32" s="845">
        <v>972</v>
      </c>
    </row>
    <row r="33" spans="1:6" ht="15" customHeight="1" x14ac:dyDescent="0.3">
      <c r="A33" s="619"/>
      <c r="B33" s="838" t="s">
        <v>338</v>
      </c>
      <c r="C33" s="839">
        <v>602</v>
      </c>
      <c r="D33" s="840">
        <v>373</v>
      </c>
      <c r="E33" s="841">
        <v>197</v>
      </c>
      <c r="F33" s="842">
        <v>1172</v>
      </c>
    </row>
    <row r="34" spans="1:6" ht="15" customHeight="1" thickBot="1" x14ac:dyDescent="0.35">
      <c r="A34" s="843"/>
      <c r="B34" s="844" t="s">
        <v>322</v>
      </c>
      <c r="C34" s="835">
        <v>546</v>
      </c>
      <c r="D34" s="836">
        <v>408</v>
      </c>
      <c r="E34" s="837">
        <v>175</v>
      </c>
      <c r="F34" s="845">
        <v>1129</v>
      </c>
    </row>
    <row r="35" spans="1:6" ht="15" customHeight="1" x14ac:dyDescent="0.3">
      <c r="A35" s="619"/>
      <c r="B35" s="838" t="s">
        <v>318</v>
      </c>
      <c r="C35" s="839">
        <v>384</v>
      </c>
      <c r="D35" s="840">
        <v>360</v>
      </c>
      <c r="E35" s="841">
        <v>148</v>
      </c>
      <c r="F35" s="842">
        <v>892</v>
      </c>
    </row>
    <row r="36" spans="1:6" ht="15" customHeight="1" thickBot="1" x14ac:dyDescent="0.35">
      <c r="A36" s="843"/>
      <c r="B36" s="844" t="s">
        <v>299</v>
      </c>
      <c r="C36" s="835">
        <v>277</v>
      </c>
      <c r="D36" s="836">
        <v>339</v>
      </c>
      <c r="E36" s="837">
        <v>235</v>
      </c>
      <c r="F36" s="845">
        <v>851</v>
      </c>
    </row>
    <row r="37" spans="1:6" ht="15" hidden="1" customHeight="1" outlineLevel="1" thickBot="1" x14ac:dyDescent="0.35">
      <c r="A37" s="1193"/>
      <c r="B37" s="1194" t="s">
        <v>292</v>
      </c>
      <c r="C37" s="1195">
        <v>231</v>
      </c>
      <c r="D37" s="1196">
        <v>304</v>
      </c>
      <c r="E37" s="1169">
        <v>131</v>
      </c>
      <c r="F37" s="1176">
        <v>666</v>
      </c>
    </row>
    <row r="38" spans="1:6" collapsed="1" x14ac:dyDescent="0.3">
      <c r="A38" s="25" t="s">
        <v>363</v>
      </c>
    </row>
    <row r="39" spans="1:6" ht="12.9" x14ac:dyDescent="0.35">
      <c r="A39" s="25" t="s">
        <v>364</v>
      </c>
    </row>
    <row r="40" spans="1:6" x14ac:dyDescent="0.3">
      <c r="A40" s="25" t="s">
        <v>222</v>
      </c>
    </row>
  </sheetData>
  <mergeCells count="1">
    <mergeCell ref="A8:F8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50"/>
  <sheetViews>
    <sheetView showGridLines="0" zoomScaleNormal="100" workbookViewId="0">
      <selection activeCell="N7" sqref="N7"/>
    </sheetView>
  </sheetViews>
  <sheetFormatPr baseColWidth="10" defaultColWidth="11.4609375" defaultRowHeight="12.45" outlineLevelRow="1" x14ac:dyDescent="0.3"/>
  <cols>
    <col min="1" max="1" width="8.07421875" style="73" customWidth="1"/>
    <col min="2" max="2" width="22.69140625" style="73" customWidth="1"/>
    <col min="3" max="10" width="11" style="73" customWidth="1"/>
    <col min="11" max="11" width="9.07421875" style="73" customWidth="1"/>
    <col min="12" max="12" width="11" style="73" customWidth="1"/>
    <col min="13" max="13" width="8.07421875" style="73" customWidth="1"/>
    <col min="14" max="14" width="9.69140625" style="73" customWidth="1"/>
    <col min="15" max="15" width="10.07421875" style="73" customWidth="1"/>
    <col min="16" max="16" width="8.07421875" style="73" customWidth="1"/>
    <col min="17" max="17" width="11" style="73" customWidth="1"/>
    <col min="18" max="20" width="11.4609375" style="73"/>
    <col min="21" max="21" width="23.84375" style="73" customWidth="1"/>
    <col min="22" max="16384" width="11.4609375" style="73"/>
  </cols>
  <sheetData>
    <row r="2" spans="1:22" x14ac:dyDescent="0.3">
      <c r="A2" s="72" t="s">
        <v>0</v>
      </c>
    </row>
    <row r="3" spans="1:22" x14ac:dyDescent="0.3">
      <c r="A3" s="72"/>
    </row>
    <row r="4" spans="1:22" x14ac:dyDescent="0.3">
      <c r="A4" s="72" t="str">
        <f>A7</f>
        <v>Tabell 1-11-E - Avgang fra kvalifiseringsprogrammet (KVP) og resultater for deltakerne -  perioden 01.01.-31.12.</v>
      </c>
    </row>
    <row r="5" spans="1:22" ht="12.9" x14ac:dyDescent="0.35">
      <c r="A5" s="746"/>
    </row>
    <row r="6" spans="1:22" x14ac:dyDescent="0.3">
      <c r="A6" s="72"/>
    </row>
    <row r="7" spans="1:22" ht="29.25" customHeight="1" thickBot="1" x14ac:dyDescent="0.35">
      <c r="A7" s="312" t="s">
        <v>572</v>
      </c>
      <c r="B7" s="747"/>
      <c r="C7" s="747"/>
      <c r="D7" s="747"/>
      <c r="E7" s="747"/>
      <c r="F7" s="747"/>
      <c r="G7" s="313"/>
      <c r="H7" s="313"/>
      <c r="I7" s="748"/>
      <c r="J7" s="313"/>
      <c r="K7" s="313"/>
      <c r="L7" s="2114">
        <f>(C25+F25+E25)/L25</f>
        <v>0.6618819776714514</v>
      </c>
      <c r="M7" s="313"/>
      <c r="N7" s="313"/>
      <c r="O7" s="313"/>
      <c r="P7" s="313"/>
      <c r="Q7" s="313"/>
    </row>
    <row r="8" spans="1:22" s="74" customFormat="1" ht="72.75" customHeight="1" x14ac:dyDescent="0.3">
      <c r="A8" s="1115"/>
      <c r="B8" s="1116"/>
      <c r="C8" s="2185" t="s">
        <v>139</v>
      </c>
      <c r="D8" s="2185"/>
      <c r="E8" s="2185"/>
      <c r="F8" s="2185"/>
      <c r="G8" s="2185"/>
      <c r="H8" s="2185"/>
      <c r="I8" s="2185"/>
      <c r="J8" s="2185"/>
      <c r="K8" s="2185"/>
      <c r="L8" s="2186"/>
      <c r="M8" s="2187" t="s">
        <v>140</v>
      </c>
      <c r="N8" s="2185"/>
      <c r="O8" s="2188"/>
      <c r="P8" s="1117" t="s">
        <v>373</v>
      </c>
      <c r="Q8" s="1113" t="s">
        <v>28</v>
      </c>
    </row>
    <row r="9" spans="1:22" s="74" customFormat="1" ht="146.25" customHeight="1" thickBot="1" x14ac:dyDescent="0.35">
      <c r="A9" s="317" t="s">
        <v>38</v>
      </c>
      <c r="B9" s="749" t="s">
        <v>3</v>
      </c>
      <c r="C9" s="1639" t="s">
        <v>462</v>
      </c>
      <c r="D9" s="1640" t="s">
        <v>463</v>
      </c>
      <c r="E9" s="1630" t="s">
        <v>464</v>
      </c>
      <c r="F9" s="1630" t="s">
        <v>141</v>
      </c>
      <c r="G9" s="1630" t="s">
        <v>465</v>
      </c>
      <c r="H9" s="1630" t="s">
        <v>143</v>
      </c>
      <c r="I9" s="1630" t="s">
        <v>466</v>
      </c>
      <c r="J9" s="1630" t="s">
        <v>467</v>
      </c>
      <c r="K9" s="1630" t="s">
        <v>144</v>
      </c>
      <c r="L9" s="750" t="s">
        <v>468</v>
      </c>
      <c r="M9" s="1105" t="s">
        <v>123</v>
      </c>
      <c r="N9" s="751" t="s">
        <v>124</v>
      </c>
      <c r="O9" s="1106" t="s">
        <v>145</v>
      </c>
      <c r="P9" s="1104" t="s">
        <v>360</v>
      </c>
      <c r="Q9" s="1114" t="s">
        <v>146</v>
      </c>
      <c r="V9" s="73" t="s">
        <v>530</v>
      </c>
    </row>
    <row r="10" spans="1:22" ht="15" customHeight="1" x14ac:dyDescent="0.3">
      <c r="A10" s="318">
        <v>1</v>
      </c>
      <c r="B10" s="314" t="s">
        <v>5</v>
      </c>
      <c r="C10" s="491">
        <v>58</v>
      </c>
      <c r="D10" s="489">
        <v>0</v>
      </c>
      <c r="E10" s="489">
        <v>4</v>
      </c>
      <c r="F10" s="489">
        <v>6</v>
      </c>
      <c r="G10" s="489">
        <v>1</v>
      </c>
      <c r="H10" s="489">
        <v>13</v>
      </c>
      <c r="I10" s="489">
        <v>1</v>
      </c>
      <c r="J10" s="489">
        <v>4</v>
      </c>
      <c r="K10" s="490">
        <v>9</v>
      </c>
      <c r="L10" s="1929">
        <f>SUM(C10:K10)</f>
        <v>96</v>
      </c>
      <c r="M10" s="494">
        <v>8</v>
      </c>
      <c r="N10" s="490">
        <v>5</v>
      </c>
      <c r="O10" s="1233">
        <f>SUM(M10:N10)</f>
        <v>13</v>
      </c>
      <c r="P10" s="490">
        <v>7</v>
      </c>
      <c r="Q10" s="1107">
        <f>L10+O10+P10</f>
        <v>116</v>
      </c>
      <c r="U10" s="314" t="s">
        <v>5</v>
      </c>
      <c r="V10" s="1932">
        <f>C10/L10</f>
        <v>0.60416666666666663</v>
      </c>
    </row>
    <row r="11" spans="1:22" ht="15" customHeight="1" x14ac:dyDescent="0.3">
      <c r="A11" s="319">
        <v>2</v>
      </c>
      <c r="B11" s="315" t="s">
        <v>6</v>
      </c>
      <c r="C11" s="491">
        <v>60</v>
      </c>
      <c r="D11" s="491">
        <v>0</v>
      </c>
      <c r="E11" s="491">
        <v>3</v>
      </c>
      <c r="F11" s="491">
        <v>2</v>
      </c>
      <c r="G11" s="491">
        <v>0</v>
      </c>
      <c r="H11" s="491">
        <v>5</v>
      </c>
      <c r="I11" s="491">
        <v>1</v>
      </c>
      <c r="J11" s="491">
        <v>7</v>
      </c>
      <c r="K11" s="492">
        <v>6</v>
      </c>
      <c r="L11" s="1930">
        <f t="shared" ref="L11:L24" si="0">SUM(C11:K11)</f>
        <v>84</v>
      </c>
      <c r="M11" s="495">
        <v>12</v>
      </c>
      <c r="N11" s="492">
        <v>3</v>
      </c>
      <c r="O11" s="1234">
        <f t="shared" ref="O11:O24" si="1">SUM(M11:N11)</f>
        <v>15</v>
      </c>
      <c r="P11" s="492">
        <v>9</v>
      </c>
      <c r="Q11" s="1108">
        <f>L11+O11+P11</f>
        <v>108</v>
      </c>
      <c r="U11" s="315" t="s">
        <v>6</v>
      </c>
      <c r="V11" s="1932">
        <f t="shared" ref="V11:V25" si="2">C11/L11</f>
        <v>0.7142857142857143</v>
      </c>
    </row>
    <row r="12" spans="1:22" ht="15" customHeight="1" x14ac:dyDescent="0.3">
      <c r="A12" s="319">
        <v>3</v>
      </c>
      <c r="B12" s="315" t="s">
        <v>7</v>
      </c>
      <c r="C12" s="491">
        <v>8</v>
      </c>
      <c r="D12" s="491">
        <v>0</v>
      </c>
      <c r="E12" s="491">
        <v>10</v>
      </c>
      <c r="F12" s="491">
        <v>13</v>
      </c>
      <c r="G12" s="491">
        <v>0</v>
      </c>
      <c r="H12" s="491">
        <v>0</v>
      </c>
      <c r="I12" s="491">
        <v>2</v>
      </c>
      <c r="J12" s="491">
        <v>26</v>
      </c>
      <c r="K12" s="492" t="s">
        <v>568</v>
      </c>
      <c r="L12" s="1930">
        <f t="shared" si="0"/>
        <v>59</v>
      </c>
      <c r="M12" s="495">
        <v>3</v>
      </c>
      <c r="N12" s="492">
        <v>0</v>
      </c>
      <c r="O12" s="1234">
        <f t="shared" si="1"/>
        <v>3</v>
      </c>
      <c r="P12" s="492">
        <v>7</v>
      </c>
      <c r="Q12" s="1108">
        <f>L12+O12+P12</f>
        <v>69</v>
      </c>
      <c r="U12" s="315" t="s">
        <v>7</v>
      </c>
      <c r="V12" s="1932">
        <f t="shared" si="2"/>
        <v>0.13559322033898305</v>
      </c>
    </row>
    <row r="13" spans="1:22" ht="15" customHeight="1" x14ac:dyDescent="0.3">
      <c r="A13" s="319">
        <v>4</v>
      </c>
      <c r="B13" s="315" t="s">
        <v>8</v>
      </c>
      <c r="C13" s="491">
        <v>12</v>
      </c>
      <c r="D13" s="491">
        <v>0</v>
      </c>
      <c r="E13" s="491">
        <v>3</v>
      </c>
      <c r="F13" s="491">
        <v>3</v>
      </c>
      <c r="G13" s="491">
        <v>3</v>
      </c>
      <c r="H13" s="491">
        <v>4</v>
      </c>
      <c r="I13" s="491">
        <v>2</v>
      </c>
      <c r="J13" s="491">
        <v>3</v>
      </c>
      <c r="K13" s="492">
        <v>19</v>
      </c>
      <c r="L13" s="1930">
        <f t="shared" si="0"/>
        <v>49</v>
      </c>
      <c r="M13" s="495">
        <v>9</v>
      </c>
      <c r="N13" s="492">
        <v>1</v>
      </c>
      <c r="O13" s="1234">
        <f t="shared" si="1"/>
        <v>10</v>
      </c>
      <c r="P13" s="492">
        <v>14</v>
      </c>
      <c r="Q13" s="1108">
        <f>L13+O13+P13</f>
        <v>73</v>
      </c>
      <c r="U13" s="315" t="s">
        <v>8</v>
      </c>
      <c r="V13" s="1932">
        <f t="shared" si="2"/>
        <v>0.24489795918367346</v>
      </c>
    </row>
    <row r="14" spans="1:22" s="336" customFormat="1" ht="15" customHeight="1" x14ac:dyDescent="0.3">
      <c r="A14" s="319">
        <v>5</v>
      </c>
      <c r="B14" s="315" t="s">
        <v>9</v>
      </c>
      <c r="C14" s="491">
        <v>25</v>
      </c>
      <c r="D14" s="491">
        <v>0</v>
      </c>
      <c r="E14" s="491">
        <v>10</v>
      </c>
      <c r="F14" s="491">
        <v>4</v>
      </c>
      <c r="G14" s="491">
        <v>0</v>
      </c>
      <c r="H14" s="491">
        <v>2</v>
      </c>
      <c r="I14" s="491">
        <v>0</v>
      </c>
      <c r="J14" s="491">
        <v>18</v>
      </c>
      <c r="K14" s="492">
        <v>0</v>
      </c>
      <c r="L14" s="1930">
        <f t="shared" si="0"/>
        <v>59</v>
      </c>
      <c r="M14" s="495">
        <v>3</v>
      </c>
      <c r="N14" s="492">
        <v>3</v>
      </c>
      <c r="O14" s="1775">
        <f t="shared" si="1"/>
        <v>6</v>
      </c>
      <c r="P14" s="492">
        <v>3</v>
      </c>
      <c r="Q14" s="1108">
        <f>L14+O14+P14</f>
        <v>68</v>
      </c>
      <c r="U14" s="315" t="s">
        <v>9</v>
      </c>
      <c r="V14" s="1932">
        <f t="shared" si="2"/>
        <v>0.42372881355932202</v>
      </c>
    </row>
    <row r="15" spans="1:22" ht="15" customHeight="1" x14ac:dyDescent="0.3">
      <c r="A15" s="319">
        <v>6</v>
      </c>
      <c r="B15" s="315" t="s">
        <v>10</v>
      </c>
      <c r="C15" s="491">
        <v>7</v>
      </c>
      <c r="D15" s="491">
        <v>0</v>
      </c>
      <c r="E15" s="491">
        <v>1</v>
      </c>
      <c r="F15" s="491" t="s">
        <v>568</v>
      </c>
      <c r="G15" s="491" t="s">
        <v>568</v>
      </c>
      <c r="H15" s="491" t="s">
        <v>568</v>
      </c>
      <c r="I15" s="491" t="s">
        <v>568</v>
      </c>
      <c r="J15" s="491">
        <v>2</v>
      </c>
      <c r="K15" s="492">
        <v>1</v>
      </c>
      <c r="L15" s="1930">
        <f t="shared" si="0"/>
        <v>11</v>
      </c>
      <c r="M15" s="495">
        <v>1</v>
      </c>
      <c r="N15" s="492">
        <v>1</v>
      </c>
      <c r="O15" s="1234">
        <f t="shared" si="1"/>
        <v>2</v>
      </c>
      <c r="P15" s="492">
        <v>1</v>
      </c>
      <c r="Q15" s="1108">
        <f t="shared" ref="Q15:Q23" si="3">L15+O15+P15</f>
        <v>14</v>
      </c>
      <c r="U15" s="315" t="s">
        <v>10</v>
      </c>
      <c r="V15" s="1932">
        <f t="shared" si="2"/>
        <v>0.63636363636363635</v>
      </c>
    </row>
    <row r="16" spans="1:22" ht="15" customHeight="1" x14ac:dyDescent="0.3">
      <c r="A16" s="319">
        <v>7</v>
      </c>
      <c r="B16" s="315" t="s">
        <v>11</v>
      </c>
      <c r="C16" s="491">
        <v>7</v>
      </c>
      <c r="D16" s="491">
        <v>0</v>
      </c>
      <c r="E16" s="491">
        <v>1</v>
      </c>
      <c r="F16" s="491">
        <v>1</v>
      </c>
      <c r="G16" s="491" t="s">
        <v>568</v>
      </c>
      <c r="H16" s="491" t="s">
        <v>568</v>
      </c>
      <c r="I16" s="491">
        <v>3</v>
      </c>
      <c r="J16" s="491" t="s">
        <v>568</v>
      </c>
      <c r="K16" s="492" t="s">
        <v>568</v>
      </c>
      <c r="L16" s="1930">
        <f t="shared" si="0"/>
        <v>12</v>
      </c>
      <c r="M16" s="495">
        <v>1</v>
      </c>
      <c r="N16" s="492">
        <v>0</v>
      </c>
      <c r="O16" s="1234">
        <f t="shared" si="1"/>
        <v>1</v>
      </c>
      <c r="P16" s="492">
        <v>0</v>
      </c>
      <c r="Q16" s="1108">
        <f t="shared" si="3"/>
        <v>13</v>
      </c>
      <c r="U16" s="315" t="s">
        <v>11</v>
      </c>
      <c r="V16" s="1932">
        <f t="shared" si="2"/>
        <v>0.58333333333333337</v>
      </c>
    </row>
    <row r="17" spans="1:22" ht="15" customHeight="1" x14ac:dyDescent="0.3">
      <c r="A17" s="319">
        <v>8</v>
      </c>
      <c r="B17" s="315" t="s">
        <v>12</v>
      </c>
      <c r="C17" s="491">
        <v>2</v>
      </c>
      <c r="D17" s="491">
        <v>0</v>
      </c>
      <c r="E17" s="491">
        <v>1</v>
      </c>
      <c r="F17" s="491">
        <v>1</v>
      </c>
      <c r="G17" s="491">
        <v>0</v>
      </c>
      <c r="H17" s="491">
        <v>0</v>
      </c>
      <c r="I17" s="491">
        <v>0</v>
      </c>
      <c r="J17" s="491">
        <v>5</v>
      </c>
      <c r="K17" s="492">
        <v>0</v>
      </c>
      <c r="L17" s="1930">
        <f t="shared" si="0"/>
        <v>9</v>
      </c>
      <c r="M17" s="495">
        <v>1</v>
      </c>
      <c r="N17" s="492">
        <v>0</v>
      </c>
      <c r="O17" s="1234">
        <f t="shared" si="1"/>
        <v>1</v>
      </c>
      <c r="P17" s="492">
        <v>0</v>
      </c>
      <c r="Q17" s="1108">
        <f t="shared" si="3"/>
        <v>10</v>
      </c>
      <c r="U17" s="315" t="s">
        <v>12</v>
      </c>
      <c r="V17" s="1932">
        <f t="shared" si="2"/>
        <v>0.22222222222222221</v>
      </c>
    </row>
    <row r="18" spans="1:22" ht="15" customHeight="1" x14ac:dyDescent="0.3">
      <c r="A18" s="319">
        <v>9</v>
      </c>
      <c r="B18" s="315" t="s">
        <v>13</v>
      </c>
      <c r="C18" s="491">
        <v>14</v>
      </c>
      <c r="D18" s="491">
        <v>0</v>
      </c>
      <c r="E18" s="491">
        <v>6</v>
      </c>
      <c r="F18" s="491">
        <v>0</v>
      </c>
      <c r="G18" s="491">
        <v>0</v>
      </c>
      <c r="H18" s="491">
        <v>0</v>
      </c>
      <c r="I18" s="491">
        <v>2</v>
      </c>
      <c r="J18" s="491">
        <v>3</v>
      </c>
      <c r="K18" s="492">
        <v>2</v>
      </c>
      <c r="L18" s="1930">
        <f t="shared" si="0"/>
        <v>27</v>
      </c>
      <c r="M18" s="495">
        <v>5</v>
      </c>
      <c r="N18" s="492">
        <v>4</v>
      </c>
      <c r="O18" s="1234">
        <f t="shared" si="1"/>
        <v>9</v>
      </c>
      <c r="P18" s="492">
        <v>3</v>
      </c>
      <c r="Q18" s="1108">
        <f t="shared" si="3"/>
        <v>39</v>
      </c>
      <c r="T18" s="73" t="s">
        <v>104</v>
      </c>
      <c r="U18" s="315" t="s">
        <v>13</v>
      </c>
      <c r="V18" s="1932">
        <f t="shared" si="2"/>
        <v>0.51851851851851849</v>
      </c>
    </row>
    <row r="19" spans="1:22" ht="15" customHeight="1" x14ac:dyDescent="0.3">
      <c r="A19" s="319">
        <v>10</v>
      </c>
      <c r="B19" s="315" t="s">
        <v>14</v>
      </c>
      <c r="C19" s="491">
        <v>19</v>
      </c>
      <c r="D19" s="491">
        <v>0</v>
      </c>
      <c r="E19" s="491">
        <v>1</v>
      </c>
      <c r="F19" s="491">
        <v>1</v>
      </c>
      <c r="G19" s="491">
        <v>0</v>
      </c>
      <c r="H19" s="491">
        <v>2</v>
      </c>
      <c r="I19" s="491">
        <v>2</v>
      </c>
      <c r="J19" s="491">
        <v>3</v>
      </c>
      <c r="K19" s="492">
        <v>1</v>
      </c>
      <c r="L19" s="1930">
        <f t="shared" si="0"/>
        <v>29</v>
      </c>
      <c r="M19" s="495">
        <v>1</v>
      </c>
      <c r="N19" s="492">
        <v>2</v>
      </c>
      <c r="O19" s="1234">
        <f t="shared" si="1"/>
        <v>3</v>
      </c>
      <c r="P19" s="492">
        <v>4</v>
      </c>
      <c r="Q19" s="1108">
        <f t="shared" si="3"/>
        <v>36</v>
      </c>
      <c r="U19" s="315" t="s">
        <v>14</v>
      </c>
      <c r="V19" s="1932">
        <f t="shared" si="2"/>
        <v>0.65517241379310343</v>
      </c>
    </row>
    <row r="20" spans="1:22" ht="15" customHeight="1" x14ac:dyDescent="0.3">
      <c r="A20" s="319">
        <v>11</v>
      </c>
      <c r="B20" s="315" t="s">
        <v>15</v>
      </c>
      <c r="C20" s="491">
        <v>30</v>
      </c>
      <c r="D20" s="491">
        <v>0</v>
      </c>
      <c r="E20" s="491">
        <v>0</v>
      </c>
      <c r="F20" s="491">
        <v>7</v>
      </c>
      <c r="G20" s="491">
        <v>0</v>
      </c>
      <c r="H20" s="491">
        <v>2</v>
      </c>
      <c r="I20" s="491">
        <v>6</v>
      </c>
      <c r="J20" s="491">
        <v>4</v>
      </c>
      <c r="K20" s="492">
        <v>3</v>
      </c>
      <c r="L20" s="1930">
        <f t="shared" si="0"/>
        <v>52</v>
      </c>
      <c r="M20" s="495">
        <v>2</v>
      </c>
      <c r="N20" s="492">
        <v>3</v>
      </c>
      <c r="O20" s="1234">
        <f t="shared" si="1"/>
        <v>5</v>
      </c>
      <c r="P20" s="492">
        <v>2</v>
      </c>
      <c r="Q20" s="1108">
        <f t="shared" si="3"/>
        <v>59</v>
      </c>
      <c r="U20" s="315" t="s">
        <v>15</v>
      </c>
      <c r="V20" s="1932">
        <f t="shared" si="2"/>
        <v>0.57692307692307687</v>
      </c>
    </row>
    <row r="21" spans="1:22" ht="15" customHeight="1" x14ac:dyDescent="0.3">
      <c r="A21" s="319">
        <v>12</v>
      </c>
      <c r="B21" s="315" t="s">
        <v>16</v>
      </c>
      <c r="C21" s="491">
        <v>23</v>
      </c>
      <c r="D21" s="491">
        <v>0</v>
      </c>
      <c r="E21" s="491">
        <v>3</v>
      </c>
      <c r="F21" s="491">
        <v>5</v>
      </c>
      <c r="G21" s="491">
        <v>0</v>
      </c>
      <c r="H21" s="491">
        <v>4</v>
      </c>
      <c r="I21" s="491">
        <v>3</v>
      </c>
      <c r="J21" s="491">
        <v>4</v>
      </c>
      <c r="K21" s="492">
        <v>8</v>
      </c>
      <c r="L21" s="1930">
        <f t="shared" si="0"/>
        <v>50</v>
      </c>
      <c r="M21" s="495">
        <v>0</v>
      </c>
      <c r="N21" s="492">
        <v>0</v>
      </c>
      <c r="O21" s="1234">
        <f t="shared" si="1"/>
        <v>0</v>
      </c>
      <c r="P21" s="492">
        <v>4</v>
      </c>
      <c r="Q21" s="1108">
        <f t="shared" si="3"/>
        <v>54</v>
      </c>
      <c r="U21" s="315" t="s">
        <v>16</v>
      </c>
      <c r="V21" s="1932">
        <f t="shared" si="2"/>
        <v>0.46</v>
      </c>
    </row>
    <row r="22" spans="1:22" ht="15" customHeight="1" x14ac:dyDescent="0.3">
      <c r="A22" s="319">
        <v>13</v>
      </c>
      <c r="B22" s="315" t="s">
        <v>17</v>
      </c>
      <c r="C22" s="491">
        <v>9</v>
      </c>
      <c r="D22" s="491">
        <v>0</v>
      </c>
      <c r="E22" s="491">
        <v>2</v>
      </c>
      <c r="F22" s="491">
        <v>1</v>
      </c>
      <c r="G22" s="491">
        <v>0</v>
      </c>
      <c r="H22" s="491">
        <v>2</v>
      </c>
      <c r="I22" s="491">
        <v>0</v>
      </c>
      <c r="J22" s="491">
        <v>1</v>
      </c>
      <c r="K22" s="492">
        <v>4</v>
      </c>
      <c r="L22" s="1930">
        <f t="shared" si="0"/>
        <v>19</v>
      </c>
      <c r="M22" s="495">
        <v>3</v>
      </c>
      <c r="N22" s="492">
        <v>1</v>
      </c>
      <c r="O22" s="1234">
        <f t="shared" si="1"/>
        <v>4</v>
      </c>
      <c r="P22" s="492">
        <v>2</v>
      </c>
      <c r="Q22" s="1108">
        <f t="shared" si="3"/>
        <v>25</v>
      </c>
      <c r="U22" s="315" t="s">
        <v>17</v>
      </c>
      <c r="V22" s="1932">
        <f t="shared" si="2"/>
        <v>0.47368421052631576</v>
      </c>
    </row>
    <row r="23" spans="1:22" ht="15" customHeight="1" x14ac:dyDescent="0.3">
      <c r="A23" s="319">
        <v>14</v>
      </c>
      <c r="B23" s="315" t="s">
        <v>18</v>
      </c>
      <c r="C23" s="491">
        <v>6</v>
      </c>
      <c r="D23" s="491">
        <v>0</v>
      </c>
      <c r="E23" s="491">
        <v>0</v>
      </c>
      <c r="F23" s="491">
        <v>3</v>
      </c>
      <c r="G23" s="491">
        <v>1</v>
      </c>
      <c r="H23" s="491">
        <v>2</v>
      </c>
      <c r="I23" s="491">
        <v>2</v>
      </c>
      <c r="J23" s="491">
        <v>1</v>
      </c>
      <c r="K23" s="492">
        <v>0</v>
      </c>
      <c r="L23" s="1930">
        <f t="shared" si="0"/>
        <v>15</v>
      </c>
      <c r="M23" s="495">
        <v>3</v>
      </c>
      <c r="N23" s="492">
        <v>0</v>
      </c>
      <c r="O23" s="1234">
        <f t="shared" si="1"/>
        <v>3</v>
      </c>
      <c r="P23" s="492">
        <v>2</v>
      </c>
      <c r="Q23" s="1108">
        <f t="shared" si="3"/>
        <v>20</v>
      </c>
      <c r="U23" s="315" t="s">
        <v>18</v>
      </c>
      <c r="V23" s="1932">
        <f t="shared" si="2"/>
        <v>0.4</v>
      </c>
    </row>
    <row r="24" spans="1:22" ht="15" customHeight="1" thickBot="1" x14ac:dyDescent="0.35">
      <c r="A24" s="320">
        <v>15</v>
      </c>
      <c r="B24" s="316" t="s">
        <v>19</v>
      </c>
      <c r="C24" s="491">
        <v>37</v>
      </c>
      <c r="D24" s="493">
        <v>0</v>
      </c>
      <c r="E24" s="493">
        <v>1</v>
      </c>
      <c r="F24" s="493">
        <v>5</v>
      </c>
      <c r="G24" s="493">
        <v>0</v>
      </c>
      <c r="H24" s="493">
        <v>3</v>
      </c>
      <c r="I24" s="493">
        <v>0</v>
      </c>
      <c r="J24" s="493">
        <v>5</v>
      </c>
      <c r="K24" s="1232">
        <v>5</v>
      </c>
      <c r="L24" s="1931">
        <f t="shared" si="0"/>
        <v>56</v>
      </c>
      <c r="M24" s="1231">
        <v>5</v>
      </c>
      <c r="N24" s="1232">
        <v>0</v>
      </c>
      <c r="O24" s="1235">
        <f t="shared" si="1"/>
        <v>5</v>
      </c>
      <c r="P24" s="1232">
        <v>9</v>
      </c>
      <c r="Q24" s="1109">
        <f>L24+O24+P24</f>
        <v>70</v>
      </c>
      <c r="U24" s="316" t="s">
        <v>19</v>
      </c>
      <c r="V24" s="1932">
        <f t="shared" si="2"/>
        <v>0.6607142857142857</v>
      </c>
    </row>
    <row r="25" spans="1:22" ht="15" customHeight="1" x14ac:dyDescent="0.3">
      <c r="A25" s="753"/>
      <c r="B25" s="1866" t="s">
        <v>553</v>
      </c>
      <c r="C25" s="1916">
        <f>SUM(C10:C24)</f>
        <v>317</v>
      </c>
      <c r="D25" s="2090">
        <f t="shared" ref="D25:L25" si="4">SUM(D10:D24)</f>
        <v>0</v>
      </c>
      <c r="E25" s="2090">
        <f t="shared" si="4"/>
        <v>46</v>
      </c>
      <c r="F25" s="2090">
        <f t="shared" si="4"/>
        <v>52</v>
      </c>
      <c r="G25" s="2090">
        <f t="shared" si="4"/>
        <v>5</v>
      </c>
      <c r="H25" s="2090">
        <f t="shared" si="4"/>
        <v>39</v>
      </c>
      <c r="I25" s="2090">
        <f t="shared" si="4"/>
        <v>24</v>
      </c>
      <c r="J25" s="2090">
        <f t="shared" si="4"/>
        <v>86</v>
      </c>
      <c r="K25" s="2091">
        <f t="shared" si="4"/>
        <v>58</v>
      </c>
      <c r="L25" s="1867">
        <f t="shared" si="4"/>
        <v>627</v>
      </c>
      <c r="M25" s="1868"/>
      <c r="N25" s="1869">
        <f>SUM(N10:N24)</f>
        <v>23</v>
      </c>
      <c r="O25" s="1870"/>
      <c r="P25" s="1871">
        <f>SUM(P10:P24)</f>
        <v>67</v>
      </c>
      <c r="Q25" s="1870"/>
      <c r="R25" s="1932">
        <f>(C25+F25)/L25</f>
        <v>0.58851674641148322</v>
      </c>
      <c r="U25" s="73" t="s">
        <v>521</v>
      </c>
      <c r="V25" s="73">
        <f t="shared" si="2"/>
        <v>0.50558213716108458</v>
      </c>
    </row>
    <row r="26" spans="1:22" ht="15" customHeight="1" thickBot="1" x14ac:dyDescent="0.35">
      <c r="A26" s="758"/>
      <c r="B26" s="759" t="s">
        <v>521</v>
      </c>
      <c r="C26" s="760">
        <v>200</v>
      </c>
      <c r="D26" s="761">
        <v>0</v>
      </c>
      <c r="E26" s="761">
        <v>13</v>
      </c>
      <c r="F26" s="761">
        <v>16</v>
      </c>
      <c r="G26" s="761">
        <v>1</v>
      </c>
      <c r="H26" s="761">
        <v>20</v>
      </c>
      <c r="I26" s="761">
        <v>25</v>
      </c>
      <c r="J26" s="761">
        <v>58</v>
      </c>
      <c r="K26" s="762">
        <v>31</v>
      </c>
      <c r="L26" s="1642">
        <v>364</v>
      </c>
      <c r="M26" s="1633"/>
      <c r="N26" s="1634">
        <v>17</v>
      </c>
      <c r="O26" s="1102"/>
      <c r="P26" s="1111">
        <v>34</v>
      </c>
      <c r="Q26" s="1102"/>
      <c r="R26" s="1932">
        <f t="shared" ref="R26:R28" si="5">(C26+F26)/L26</f>
        <v>0.59340659340659341</v>
      </c>
      <c r="U26" s="73" t="s">
        <v>521</v>
      </c>
      <c r="V26" s="73">
        <v>0.5494505494505495</v>
      </c>
    </row>
    <row r="27" spans="1:22" ht="15" customHeight="1" x14ac:dyDescent="0.3">
      <c r="A27" s="753"/>
      <c r="B27" s="754" t="s">
        <v>496</v>
      </c>
      <c r="C27" s="755">
        <v>401</v>
      </c>
      <c r="D27" s="756">
        <v>1</v>
      </c>
      <c r="E27" s="756">
        <v>104</v>
      </c>
      <c r="F27" s="756">
        <v>35</v>
      </c>
      <c r="G27" s="756">
        <v>6</v>
      </c>
      <c r="H27" s="756">
        <v>44</v>
      </c>
      <c r="I27" s="756">
        <v>38</v>
      </c>
      <c r="J27" s="756">
        <v>120</v>
      </c>
      <c r="K27" s="757">
        <v>81</v>
      </c>
      <c r="L27" s="1641">
        <v>830</v>
      </c>
      <c r="M27" s="1631"/>
      <c r="N27" s="1632">
        <v>25</v>
      </c>
      <c r="O27" s="1101"/>
      <c r="P27" s="1110">
        <v>46</v>
      </c>
      <c r="Q27" s="1101"/>
      <c r="R27" s="1932">
        <f t="shared" si="5"/>
        <v>0.52530120481927711</v>
      </c>
    </row>
    <row r="28" spans="1:22" ht="15" customHeight="1" thickBot="1" x14ac:dyDescent="0.35">
      <c r="A28" s="758"/>
      <c r="B28" s="759" t="s">
        <v>503</v>
      </c>
      <c r="C28" s="760">
        <v>272</v>
      </c>
      <c r="D28" s="761">
        <v>3</v>
      </c>
      <c r="E28" s="761">
        <v>64</v>
      </c>
      <c r="F28" s="761">
        <v>15</v>
      </c>
      <c r="G28" s="761">
        <v>1</v>
      </c>
      <c r="H28" s="761">
        <v>16</v>
      </c>
      <c r="I28" s="761">
        <v>35</v>
      </c>
      <c r="J28" s="761">
        <v>86</v>
      </c>
      <c r="K28" s="762">
        <v>65</v>
      </c>
      <c r="L28" s="1642">
        <v>557</v>
      </c>
      <c r="M28" s="1633"/>
      <c r="N28" s="1634">
        <v>12</v>
      </c>
      <c r="O28" s="1102"/>
      <c r="P28" s="1111">
        <v>28</v>
      </c>
      <c r="Q28" s="1102"/>
      <c r="R28" s="1932">
        <f t="shared" si="5"/>
        <v>0.51526032315978454</v>
      </c>
    </row>
    <row r="29" spans="1:22" ht="15" customHeight="1" x14ac:dyDescent="0.3">
      <c r="A29" s="763"/>
      <c r="B29" s="764" t="s">
        <v>474</v>
      </c>
      <c r="C29" s="765">
        <v>416</v>
      </c>
      <c r="D29" s="766">
        <v>1</v>
      </c>
      <c r="E29" s="766">
        <v>118</v>
      </c>
      <c r="F29" s="766">
        <v>30</v>
      </c>
      <c r="G29" s="766">
        <v>1</v>
      </c>
      <c r="H29" s="766">
        <v>38</v>
      </c>
      <c r="I29" s="766">
        <v>50</v>
      </c>
      <c r="J29" s="766">
        <v>111</v>
      </c>
      <c r="K29" s="767">
        <v>61</v>
      </c>
      <c r="L29" s="1643">
        <v>826</v>
      </c>
      <c r="M29" s="1635"/>
      <c r="N29" s="1636">
        <v>35</v>
      </c>
      <c r="O29" s="1103"/>
      <c r="P29" s="1112">
        <v>72</v>
      </c>
      <c r="Q29" s="1103"/>
      <c r="R29" s="1236"/>
    </row>
    <row r="30" spans="1:22" ht="15" customHeight="1" thickBot="1" x14ac:dyDescent="0.35">
      <c r="A30" s="758"/>
      <c r="B30" s="759" t="s">
        <v>396</v>
      </c>
      <c r="C30" s="760">
        <v>265</v>
      </c>
      <c r="D30" s="761">
        <v>1</v>
      </c>
      <c r="E30" s="761">
        <v>86</v>
      </c>
      <c r="F30" s="761">
        <v>11</v>
      </c>
      <c r="G30" s="761">
        <v>0</v>
      </c>
      <c r="H30" s="761">
        <v>30</v>
      </c>
      <c r="I30" s="761">
        <v>47</v>
      </c>
      <c r="J30" s="761">
        <v>85</v>
      </c>
      <c r="K30" s="762">
        <v>44</v>
      </c>
      <c r="L30" s="1642">
        <v>569</v>
      </c>
      <c r="M30" s="1633"/>
      <c r="N30" s="1634">
        <v>30</v>
      </c>
      <c r="O30" s="1102"/>
      <c r="P30" s="1111">
        <v>47</v>
      </c>
      <c r="Q30" s="1102"/>
      <c r="R30" s="1236"/>
    </row>
    <row r="31" spans="1:22" ht="15" customHeight="1" x14ac:dyDescent="0.3">
      <c r="A31" s="753"/>
      <c r="B31" s="754" t="s">
        <v>377</v>
      </c>
      <c r="C31" s="755">
        <v>367</v>
      </c>
      <c r="D31" s="756">
        <v>3</v>
      </c>
      <c r="E31" s="756">
        <v>124</v>
      </c>
      <c r="F31" s="756">
        <v>23</v>
      </c>
      <c r="G31" s="756">
        <v>4</v>
      </c>
      <c r="H31" s="756">
        <v>28</v>
      </c>
      <c r="I31" s="756">
        <v>66</v>
      </c>
      <c r="J31" s="756">
        <v>134</v>
      </c>
      <c r="K31" s="757">
        <v>84</v>
      </c>
      <c r="L31" s="1641">
        <v>833</v>
      </c>
      <c r="M31" s="1631"/>
      <c r="N31" s="1632">
        <v>18</v>
      </c>
      <c r="O31" s="1101"/>
      <c r="P31" s="1110">
        <v>77</v>
      </c>
      <c r="Q31" s="1101"/>
      <c r="R31" s="1236"/>
    </row>
    <row r="32" spans="1:22" ht="15" customHeight="1" thickBot="1" x14ac:dyDescent="0.35">
      <c r="A32" s="758"/>
      <c r="B32" s="759" t="s">
        <v>346</v>
      </c>
      <c r="C32" s="760">
        <v>225</v>
      </c>
      <c r="D32" s="761">
        <v>0</v>
      </c>
      <c r="E32" s="761">
        <v>90</v>
      </c>
      <c r="F32" s="761">
        <v>14</v>
      </c>
      <c r="G32" s="761">
        <v>1</v>
      </c>
      <c r="H32" s="761">
        <v>21</v>
      </c>
      <c r="I32" s="761">
        <v>49</v>
      </c>
      <c r="J32" s="761">
        <v>79</v>
      </c>
      <c r="K32" s="762">
        <v>70</v>
      </c>
      <c r="L32" s="1642">
        <v>549</v>
      </c>
      <c r="M32" s="1633"/>
      <c r="N32" s="1634">
        <v>9</v>
      </c>
      <c r="O32" s="1102"/>
      <c r="P32" s="1111">
        <v>48</v>
      </c>
      <c r="Q32" s="1102"/>
      <c r="R32" s="1236"/>
    </row>
    <row r="33" spans="1:17" ht="15" customHeight="1" x14ac:dyDescent="0.3">
      <c r="A33" s="753"/>
      <c r="B33" s="754" t="s">
        <v>332</v>
      </c>
      <c r="C33" s="755">
        <v>422</v>
      </c>
      <c r="D33" s="756">
        <v>0</v>
      </c>
      <c r="E33" s="756">
        <v>115</v>
      </c>
      <c r="F33" s="756">
        <v>28</v>
      </c>
      <c r="G33" s="756">
        <v>1</v>
      </c>
      <c r="H33" s="756">
        <v>49</v>
      </c>
      <c r="I33" s="756">
        <v>68</v>
      </c>
      <c r="J33" s="756">
        <v>116</v>
      </c>
      <c r="K33" s="757">
        <v>94</v>
      </c>
      <c r="L33" s="1641">
        <v>893</v>
      </c>
      <c r="M33" s="1631"/>
      <c r="N33" s="1632">
        <v>65</v>
      </c>
      <c r="O33" s="1101"/>
      <c r="P33" s="1110">
        <v>87</v>
      </c>
      <c r="Q33" s="1101"/>
    </row>
    <row r="34" spans="1:17" ht="15" customHeight="1" thickBot="1" x14ac:dyDescent="0.35">
      <c r="A34" s="758"/>
      <c r="B34" s="759" t="s">
        <v>324</v>
      </c>
      <c r="C34" s="760">
        <v>258</v>
      </c>
      <c r="D34" s="761">
        <v>0</v>
      </c>
      <c r="E34" s="761">
        <v>77</v>
      </c>
      <c r="F34" s="761">
        <v>13</v>
      </c>
      <c r="G34" s="761">
        <v>1</v>
      </c>
      <c r="H34" s="761">
        <v>33</v>
      </c>
      <c r="I34" s="761">
        <v>43</v>
      </c>
      <c r="J34" s="761">
        <v>93</v>
      </c>
      <c r="K34" s="762">
        <v>71</v>
      </c>
      <c r="L34" s="1642">
        <v>589</v>
      </c>
      <c r="M34" s="1633"/>
      <c r="N34" s="1634">
        <v>14</v>
      </c>
      <c r="O34" s="1102"/>
      <c r="P34" s="1111">
        <v>53</v>
      </c>
      <c r="Q34" s="1102"/>
    </row>
    <row r="35" spans="1:17" ht="15" customHeight="1" x14ac:dyDescent="0.3">
      <c r="A35" s="763"/>
      <c r="B35" s="764" t="s">
        <v>316</v>
      </c>
      <c r="C35" s="765">
        <v>346</v>
      </c>
      <c r="D35" s="766">
        <v>0</v>
      </c>
      <c r="E35" s="766">
        <v>117</v>
      </c>
      <c r="F35" s="766">
        <v>25</v>
      </c>
      <c r="G35" s="766">
        <v>2</v>
      </c>
      <c r="H35" s="766">
        <v>59</v>
      </c>
      <c r="I35" s="766">
        <v>67</v>
      </c>
      <c r="J35" s="766">
        <v>146</v>
      </c>
      <c r="K35" s="767">
        <v>106</v>
      </c>
      <c r="L35" s="1643">
        <v>868</v>
      </c>
      <c r="M35" s="1635"/>
      <c r="N35" s="1636">
        <v>29</v>
      </c>
      <c r="O35" s="1103"/>
      <c r="P35" s="1112">
        <v>87</v>
      </c>
      <c r="Q35" s="1103"/>
    </row>
    <row r="36" spans="1:17" ht="15" customHeight="1" thickBot="1" x14ac:dyDescent="0.35">
      <c r="A36" s="758"/>
      <c r="B36" s="759" t="s">
        <v>297</v>
      </c>
      <c r="C36" s="760">
        <v>218</v>
      </c>
      <c r="D36" s="761">
        <v>0</v>
      </c>
      <c r="E36" s="761">
        <v>86</v>
      </c>
      <c r="F36" s="761">
        <v>14</v>
      </c>
      <c r="G36" s="761">
        <v>1</v>
      </c>
      <c r="H36" s="761">
        <v>43</v>
      </c>
      <c r="I36" s="761">
        <v>55</v>
      </c>
      <c r="J36" s="761">
        <v>106</v>
      </c>
      <c r="K36" s="762">
        <v>77</v>
      </c>
      <c r="L36" s="1642">
        <v>600</v>
      </c>
      <c r="M36" s="1633"/>
      <c r="N36" s="1634">
        <v>17</v>
      </c>
      <c r="O36" s="1102"/>
      <c r="P36" s="1111">
        <v>53</v>
      </c>
      <c r="Q36" s="1102"/>
    </row>
    <row r="37" spans="1:17" ht="12.9" hidden="1" outlineLevel="1" thickBot="1" x14ac:dyDescent="0.35">
      <c r="A37" s="1197"/>
      <c r="B37" s="1198" t="s">
        <v>289</v>
      </c>
      <c r="C37" s="1199">
        <v>74</v>
      </c>
      <c r="D37" s="1200">
        <v>0</v>
      </c>
      <c r="E37" s="1200">
        <v>36</v>
      </c>
      <c r="F37" s="1200">
        <v>2</v>
      </c>
      <c r="G37" s="1200">
        <v>0</v>
      </c>
      <c r="H37" s="1200">
        <v>12</v>
      </c>
      <c r="I37" s="1200">
        <v>25</v>
      </c>
      <c r="J37" s="1200">
        <v>49</v>
      </c>
      <c r="K37" s="1201">
        <v>33</v>
      </c>
      <c r="L37" s="1644">
        <v>231</v>
      </c>
      <c r="M37" s="1637"/>
      <c r="N37" s="1638">
        <v>7</v>
      </c>
      <c r="O37" s="1203"/>
      <c r="P37" s="1204">
        <v>21</v>
      </c>
      <c r="Q37" s="1203"/>
    </row>
    <row r="38" spans="1:17" ht="12.9" collapsed="1" thickBot="1" x14ac:dyDescent="0.35">
      <c r="A38" s="1776"/>
      <c r="B38" s="1777" t="s">
        <v>375</v>
      </c>
      <c r="C38" s="1778">
        <v>349</v>
      </c>
      <c r="D38" s="1779">
        <v>2</v>
      </c>
      <c r="E38" s="1779">
        <v>109</v>
      </c>
      <c r="F38" s="1779">
        <v>23</v>
      </c>
      <c r="G38" s="1779">
        <v>1</v>
      </c>
      <c r="H38" s="1779">
        <v>53</v>
      </c>
      <c r="I38" s="1779">
        <v>66</v>
      </c>
      <c r="J38" s="1779">
        <v>141</v>
      </c>
      <c r="K38" s="1780">
        <v>132</v>
      </c>
      <c r="L38" s="1781">
        <v>876</v>
      </c>
      <c r="M38" s="1782"/>
      <c r="N38" s="1783">
        <v>36</v>
      </c>
      <c r="O38" s="1784"/>
      <c r="P38" s="1785">
        <v>127</v>
      </c>
      <c r="Q38" s="1784"/>
    </row>
    <row r="39" spans="1:17" ht="12.9" hidden="1" outlineLevel="1" thickBot="1" x14ac:dyDescent="0.35">
      <c r="A39" s="1197"/>
      <c r="B39" s="1198" t="s">
        <v>374</v>
      </c>
      <c r="C39" s="1199">
        <v>227</v>
      </c>
      <c r="D39" s="1200">
        <v>0</v>
      </c>
      <c r="E39" s="1200">
        <v>79</v>
      </c>
      <c r="F39" s="1200">
        <v>13</v>
      </c>
      <c r="G39" s="1200">
        <v>1</v>
      </c>
      <c r="H39" s="1200">
        <v>32</v>
      </c>
      <c r="I39" s="1200">
        <v>53</v>
      </c>
      <c r="J39" s="1200">
        <v>85</v>
      </c>
      <c r="K39" s="1201">
        <v>80</v>
      </c>
      <c r="L39" s="1201">
        <v>570</v>
      </c>
      <c r="M39" s="1203"/>
      <c r="N39" s="1204">
        <v>22</v>
      </c>
      <c r="O39" s="1203"/>
      <c r="P39" s="1204">
        <v>85</v>
      </c>
      <c r="Q39" s="1241"/>
    </row>
    <row r="40" spans="1:17" ht="12.9" hidden="1" outlineLevel="1" thickBot="1" x14ac:dyDescent="0.35">
      <c r="A40" s="1197"/>
      <c r="B40" s="1198" t="s">
        <v>215</v>
      </c>
      <c r="C40" s="1199">
        <v>112</v>
      </c>
      <c r="D40" s="1200">
        <v>0</v>
      </c>
      <c r="E40" s="1200">
        <v>43</v>
      </c>
      <c r="F40" s="1200">
        <v>7</v>
      </c>
      <c r="G40" s="1200">
        <v>0</v>
      </c>
      <c r="H40" s="1200">
        <v>11</v>
      </c>
      <c r="I40" s="1200">
        <v>36</v>
      </c>
      <c r="J40" s="1200">
        <v>41</v>
      </c>
      <c r="K40" s="1201">
        <v>44</v>
      </c>
      <c r="L40" s="1201">
        <v>294</v>
      </c>
      <c r="M40" s="1202"/>
      <c r="N40" s="1201">
        <v>6</v>
      </c>
      <c r="O40" s="1203"/>
      <c r="P40" s="1204">
        <v>41</v>
      </c>
      <c r="Q40" s="1203"/>
    </row>
    <row r="41" spans="1:17" hidden="1" outlineLevel="1" x14ac:dyDescent="0.3">
      <c r="A41" s="773"/>
      <c r="B41" s="774" t="s">
        <v>111</v>
      </c>
      <c r="C41" s="775">
        <v>330</v>
      </c>
      <c r="D41" s="776">
        <v>2</v>
      </c>
      <c r="E41" s="776">
        <v>106</v>
      </c>
      <c r="F41" s="776">
        <v>25</v>
      </c>
      <c r="G41" s="776">
        <v>6</v>
      </c>
      <c r="H41" s="776">
        <v>77</v>
      </c>
      <c r="I41" s="776">
        <v>104</v>
      </c>
      <c r="J41" s="776">
        <v>147</v>
      </c>
      <c r="K41" s="777">
        <v>108</v>
      </c>
      <c r="L41" s="778">
        <v>905</v>
      </c>
      <c r="M41" s="779"/>
      <c r="N41" s="780">
        <v>25</v>
      </c>
      <c r="O41" s="781"/>
      <c r="P41" s="782">
        <v>111</v>
      </c>
      <c r="Q41" s="783"/>
    </row>
    <row r="42" spans="1:17" hidden="1" outlineLevel="1" x14ac:dyDescent="0.3">
      <c r="A42" s="784"/>
      <c r="B42" s="785" t="s">
        <v>105</v>
      </c>
      <c r="C42" s="768">
        <v>201</v>
      </c>
      <c r="D42" s="769">
        <v>22</v>
      </c>
      <c r="E42" s="769">
        <v>60</v>
      </c>
      <c r="F42" s="769">
        <v>11</v>
      </c>
      <c r="G42" s="769">
        <v>4</v>
      </c>
      <c r="H42" s="769">
        <v>45</v>
      </c>
      <c r="I42" s="769">
        <v>79</v>
      </c>
      <c r="J42" s="769">
        <v>98</v>
      </c>
      <c r="K42" s="770">
        <v>61</v>
      </c>
      <c r="L42" s="771">
        <v>581</v>
      </c>
      <c r="M42" s="786"/>
      <c r="N42" s="787">
        <v>14</v>
      </c>
      <c r="O42" s="788"/>
      <c r="P42" s="772">
        <v>76</v>
      </c>
      <c r="Q42" s="789"/>
    </row>
    <row r="43" spans="1:17" ht="12.9" hidden="1" outlineLevel="1" thickBot="1" x14ac:dyDescent="0.35">
      <c r="A43" s="790"/>
      <c r="B43" s="791" t="s">
        <v>106</v>
      </c>
      <c r="C43" s="792">
        <v>99</v>
      </c>
      <c r="D43" s="793">
        <v>2</v>
      </c>
      <c r="E43" s="793">
        <v>30</v>
      </c>
      <c r="F43" s="793">
        <v>3</v>
      </c>
      <c r="G43" s="793">
        <v>3</v>
      </c>
      <c r="H43" s="793">
        <v>21</v>
      </c>
      <c r="I43" s="793">
        <v>41</v>
      </c>
      <c r="J43" s="793">
        <v>50</v>
      </c>
      <c r="K43" s="794">
        <v>29</v>
      </c>
      <c r="L43" s="795">
        <v>278</v>
      </c>
      <c r="M43" s="796"/>
      <c r="N43" s="794">
        <v>10</v>
      </c>
      <c r="O43" s="797"/>
      <c r="P43" s="798">
        <v>48</v>
      </c>
      <c r="Q43" s="799"/>
    </row>
    <row r="44" spans="1:17" hidden="1" outlineLevel="1" x14ac:dyDescent="0.3">
      <c r="A44" s="800"/>
      <c r="B44" s="801" t="s">
        <v>107</v>
      </c>
      <c r="C44" s="802">
        <v>281</v>
      </c>
      <c r="D44" s="803">
        <v>11</v>
      </c>
      <c r="E44" s="803">
        <v>86</v>
      </c>
      <c r="F44" s="803">
        <v>32</v>
      </c>
      <c r="G44" s="803">
        <v>10</v>
      </c>
      <c r="H44" s="803">
        <v>86</v>
      </c>
      <c r="I44" s="803">
        <v>97</v>
      </c>
      <c r="J44" s="803">
        <v>94</v>
      </c>
      <c r="K44" s="803">
        <v>70</v>
      </c>
      <c r="L44" s="804">
        <v>767</v>
      </c>
      <c r="M44" s="805"/>
      <c r="N44" s="806">
        <v>39</v>
      </c>
      <c r="O44" s="807"/>
      <c r="P44" s="808">
        <v>168</v>
      </c>
      <c r="Q44" s="809"/>
    </row>
    <row r="45" spans="1:17" hidden="1" outlineLevel="1" x14ac:dyDescent="0.3">
      <c r="A45" s="810"/>
      <c r="B45" s="811" t="s">
        <v>108</v>
      </c>
      <c r="C45" s="812">
        <v>180</v>
      </c>
      <c r="D45" s="813">
        <v>9</v>
      </c>
      <c r="E45" s="813">
        <v>63</v>
      </c>
      <c r="F45" s="813">
        <v>29</v>
      </c>
      <c r="G45" s="813">
        <v>2</v>
      </c>
      <c r="H45" s="813">
        <v>64</v>
      </c>
      <c r="I45" s="813">
        <v>76</v>
      </c>
      <c r="J45" s="813">
        <v>86</v>
      </c>
      <c r="K45" s="813">
        <v>65</v>
      </c>
      <c r="L45" s="814">
        <v>574</v>
      </c>
      <c r="M45" s="815"/>
      <c r="N45" s="816">
        <v>23</v>
      </c>
      <c r="O45" s="817"/>
      <c r="P45" s="818">
        <v>115</v>
      </c>
      <c r="Q45" s="819"/>
    </row>
    <row r="46" spans="1:17" ht="12.9" hidden="1" outlineLevel="1" thickBot="1" x14ac:dyDescent="0.35">
      <c r="A46" s="820"/>
      <c r="B46" s="821" t="s">
        <v>20</v>
      </c>
      <c r="C46" s="822">
        <v>85</v>
      </c>
      <c r="D46" s="823">
        <v>2</v>
      </c>
      <c r="E46" s="823">
        <v>19</v>
      </c>
      <c r="F46" s="823">
        <v>5</v>
      </c>
      <c r="G46" s="823">
        <v>3</v>
      </c>
      <c r="H46" s="823">
        <v>32</v>
      </c>
      <c r="I46" s="823">
        <v>45</v>
      </c>
      <c r="J46" s="823">
        <v>51</v>
      </c>
      <c r="K46" s="824">
        <v>31</v>
      </c>
      <c r="L46" s="825">
        <v>273</v>
      </c>
      <c r="M46" s="826"/>
      <c r="N46" s="827">
        <v>10</v>
      </c>
      <c r="O46" s="828"/>
      <c r="P46" s="829">
        <v>65</v>
      </c>
      <c r="Q46" s="830"/>
    </row>
    <row r="47" spans="1:17" s="336" customFormat="1" ht="12.9" collapsed="1" x14ac:dyDescent="0.35">
      <c r="A47" s="846" t="s">
        <v>460</v>
      </c>
      <c r="B47" s="433"/>
      <c r="C47" s="169"/>
      <c r="D47" s="169"/>
      <c r="E47" s="169"/>
      <c r="F47" s="1620"/>
      <c r="G47" s="1620"/>
      <c r="H47" s="1620"/>
      <c r="I47" s="1620"/>
      <c r="J47" s="1620"/>
      <c r="K47" s="1620"/>
      <c r="L47" s="1620"/>
      <c r="M47" s="1620"/>
      <c r="N47" s="1620"/>
      <c r="O47" s="1620"/>
      <c r="P47" s="1620"/>
      <c r="Q47" s="1620"/>
    </row>
    <row r="48" spans="1:17" ht="13.75" x14ac:dyDescent="0.3">
      <c r="A48" s="313" t="s">
        <v>361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13"/>
    </row>
    <row r="49" spans="1:17" ht="13.75" x14ac:dyDescent="0.3">
      <c r="A49" s="313" t="s">
        <v>362</v>
      </c>
      <c r="B49" s="313"/>
      <c r="C49" s="313"/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3"/>
      <c r="P49" s="313"/>
      <c r="Q49" s="313"/>
    </row>
    <row r="50" spans="1:17" x14ac:dyDescent="0.3">
      <c r="B50" s="831"/>
      <c r="C50" s="832"/>
      <c r="D50" s="832"/>
    </row>
  </sheetData>
  <mergeCells count="2">
    <mergeCell ref="C8:L8"/>
    <mergeCell ref="M8:O8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7"/>
  <dimension ref="A2:Q50"/>
  <sheetViews>
    <sheetView showGridLines="0" topLeftCell="B1" zoomScaleNormal="100" workbookViewId="0">
      <selection activeCell="O28" sqref="O28"/>
    </sheetView>
  </sheetViews>
  <sheetFormatPr baseColWidth="10" defaultColWidth="11.4609375" defaultRowHeight="12.45" outlineLevelRow="1" x14ac:dyDescent="0.3"/>
  <cols>
    <col min="1" max="1" width="8.07421875" style="387" customWidth="1"/>
    <col min="2" max="2" width="23.4609375" style="387" customWidth="1"/>
    <col min="3" max="3" width="12.69140625" style="387" customWidth="1"/>
    <col min="4" max="4" width="11.4609375" style="387" customWidth="1"/>
    <col min="5" max="5" width="10.4609375" style="387" customWidth="1"/>
    <col min="6" max="6" width="11.4609375" style="387" customWidth="1"/>
    <col min="7" max="7" width="10.3046875" style="387" customWidth="1"/>
    <col min="8" max="10" width="11.4609375" style="387"/>
    <col min="11" max="11" width="7.84375" style="387" customWidth="1"/>
    <col min="12" max="12" width="9.53515625" style="387" customWidth="1"/>
    <col min="13" max="16384" width="11.4609375" style="387"/>
  </cols>
  <sheetData>
    <row r="2" spans="1:17" x14ac:dyDescent="0.3">
      <c r="A2" s="659" t="s">
        <v>0</v>
      </c>
    </row>
    <row r="3" spans="1:17" x14ac:dyDescent="0.3">
      <c r="A3" s="659"/>
    </row>
    <row r="4" spans="1:17" x14ac:dyDescent="0.3">
      <c r="A4" s="659" t="str">
        <f>A8</f>
        <v>Tabell 1-11-F - Resultat for deltakere som avsluttet introduksjonsprogram i perioden 01.01.-31.12.</v>
      </c>
    </row>
    <row r="5" spans="1:17" x14ac:dyDescent="0.3">
      <c r="A5" s="659"/>
    </row>
    <row r="6" spans="1:17" x14ac:dyDescent="0.3">
      <c r="A6" s="659"/>
    </row>
    <row r="7" spans="1:17" x14ac:dyDescent="0.3">
      <c r="A7" s="659"/>
    </row>
    <row r="8" spans="1:17" ht="30.75" customHeight="1" thickBot="1" x14ac:dyDescent="0.35">
      <c r="A8" s="3" t="s">
        <v>573</v>
      </c>
      <c r="B8" s="4"/>
      <c r="C8" s="4"/>
      <c r="D8" s="4"/>
      <c r="E8" s="4"/>
      <c r="F8" s="4"/>
    </row>
    <row r="9" spans="1:17" ht="81.150000000000006" customHeight="1" thickBot="1" x14ac:dyDescent="0.35">
      <c r="A9" s="660" t="s">
        <v>38</v>
      </c>
      <c r="B9" s="171" t="s">
        <v>3</v>
      </c>
      <c r="C9" s="172" t="s">
        <v>121</v>
      </c>
      <c r="D9" s="661" t="s">
        <v>62</v>
      </c>
      <c r="E9" s="661" t="s">
        <v>204</v>
      </c>
      <c r="F9" s="661" t="s">
        <v>201</v>
      </c>
      <c r="G9" s="661" t="s">
        <v>203</v>
      </c>
      <c r="H9" s="661" t="s">
        <v>142</v>
      </c>
      <c r="I9" s="661" t="s">
        <v>202</v>
      </c>
      <c r="J9" s="622" t="s">
        <v>122</v>
      </c>
      <c r="K9" s="743" t="s">
        <v>28</v>
      </c>
      <c r="L9" s="170" t="s">
        <v>123</v>
      </c>
      <c r="M9" s="75" t="s">
        <v>124</v>
      </c>
      <c r="N9" s="744" t="s">
        <v>125</v>
      </c>
      <c r="O9" s="878"/>
    </row>
    <row r="10" spans="1:17" ht="15" customHeight="1" x14ac:dyDescent="0.3">
      <c r="A10" s="231">
        <v>1</v>
      </c>
      <c r="B10" s="98" t="s">
        <v>5</v>
      </c>
      <c r="C10" s="662">
        <v>35</v>
      </c>
      <c r="D10" s="663">
        <v>17</v>
      </c>
      <c r="E10" s="663">
        <v>1</v>
      </c>
      <c r="F10" s="663">
        <v>1</v>
      </c>
      <c r="G10" s="663">
        <v>7</v>
      </c>
      <c r="H10" s="663">
        <v>0</v>
      </c>
      <c r="I10" s="663">
        <v>1</v>
      </c>
      <c r="J10" s="664">
        <v>4</v>
      </c>
      <c r="K10" s="1120">
        <f>SUM(C10:J10)</f>
        <v>66</v>
      </c>
      <c r="L10" s="662">
        <v>0</v>
      </c>
      <c r="M10" s="664">
        <v>0</v>
      </c>
      <c r="N10" s="665">
        <f>K10+L10+M10</f>
        <v>66</v>
      </c>
      <c r="P10" s="374">
        <f t="shared" ref="P10:P25" si="0">C10/K10</f>
        <v>0.53030303030303028</v>
      </c>
      <c r="Q10" s="374">
        <f t="shared" ref="Q10:Q25" si="1">D10/K10</f>
        <v>0.25757575757575757</v>
      </c>
    </row>
    <row r="11" spans="1:17" ht="15" customHeight="1" x14ac:dyDescent="0.3">
      <c r="A11" s="667">
        <v>2</v>
      </c>
      <c r="B11" s="70" t="s">
        <v>6</v>
      </c>
      <c r="C11" s="668">
        <v>57</v>
      </c>
      <c r="D11" s="669">
        <v>34</v>
      </c>
      <c r="E11" s="669">
        <v>0</v>
      </c>
      <c r="F11" s="669">
        <v>3</v>
      </c>
      <c r="G11" s="669">
        <v>0</v>
      </c>
      <c r="H11" s="669">
        <v>0</v>
      </c>
      <c r="I11" s="669">
        <v>10</v>
      </c>
      <c r="J11" s="670">
        <v>4</v>
      </c>
      <c r="K11" s="1121">
        <f t="shared" ref="K11:K24" si="2">SUM(C11:J11)</f>
        <v>108</v>
      </c>
      <c r="L11" s="668">
        <v>0</v>
      </c>
      <c r="M11" s="670">
        <v>1</v>
      </c>
      <c r="N11" s="671">
        <f t="shared" ref="N11:N24" si="3">K11+L11+M11</f>
        <v>109</v>
      </c>
      <c r="P11" s="374">
        <f t="shared" si="0"/>
        <v>0.52777777777777779</v>
      </c>
      <c r="Q11" s="374">
        <f t="shared" si="1"/>
        <v>0.31481481481481483</v>
      </c>
    </row>
    <row r="12" spans="1:17" ht="15" customHeight="1" x14ac:dyDescent="0.3">
      <c r="A12" s="667">
        <v>3</v>
      </c>
      <c r="B12" s="70" t="s">
        <v>7</v>
      </c>
      <c r="C12" s="668">
        <v>12</v>
      </c>
      <c r="D12" s="669">
        <v>6</v>
      </c>
      <c r="E12" s="669">
        <v>1</v>
      </c>
      <c r="F12" s="669">
        <v>1</v>
      </c>
      <c r="G12" s="669">
        <v>0</v>
      </c>
      <c r="H12" s="669">
        <v>0</v>
      </c>
      <c r="I12" s="669">
        <v>0</v>
      </c>
      <c r="J12" s="670">
        <v>0</v>
      </c>
      <c r="K12" s="1121">
        <f t="shared" si="2"/>
        <v>20</v>
      </c>
      <c r="L12" s="668">
        <v>0</v>
      </c>
      <c r="M12" s="670">
        <v>0</v>
      </c>
      <c r="N12" s="671">
        <f t="shared" si="3"/>
        <v>20</v>
      </c>
      <c r="P12" s="374">
        <f t="shared" si="0"/>
        <v>0.6</v>
      </c>
      <c r="Q12" s="374">
        <f t="shared" si="1"/>
        <v>0.3</v>
      </c>
    </row>
    <row r="13" spans="1:17" ht="15" customHeight="1" x14ac:dyDescent="0.3">
      <c r="A13" s="667">
        <v>4</v>
      </c>
      <c r="B13" s="70" t="s">
        <v>8</v>
      </c>
      <c r="C13" s="668">
        <v>8</v>
      </c>
      <c r="D13" s="669">
        <v>4</v>
      </c>
      <c r="E13" s="669">
        <v>0</v>
      </c>
      <c r="F13" s="669">
        <v>0</v>
      </c>
      <c r="G13" s="669">
        <v>0</v>
      </c>
      <c r="H13" s="669">
        <v>0</v>
      </c>
      <c r="I13" s="669">
        <v>2</v>
      </c>
      <c r="J13" s="670">
        <v>3</v>
      </c>
      <c r="K13" s="1121">
        <f t="shared" si="2"/>
        <v>17</v>
      </c>
      <c r="L13" s="668">
        <v>0</v>
      </c>
      <c r="M13" s="670">
        <v>0</v>
      </c>
      <c r="N13" s="671">
        <f t="shared" si="3"/>
        <v>17</v>
      </c>
      <c r="P13" s="374">
        <f t="shared" si="0"/>
        <v>0.47058823529411764</v>
      </c>
      <c r="Q13" s="374">
        <f t="shared" si="1"/>
        <v>0.23529411764705882</v>
      </c>
    </row>
    <row r="14" spans="1:17" ht="15" customHeight="1" x14ac:dyDescent="0.3">
      <c r="A14" s="667">
        <v>5</v>
      </c>
      <c r="B14" s="70" t="s">
        <v>9</v>
      </c>
      <c r="C14" s="668">
        <v>30</v>
      </c>
      <c r="D14" s="669">
        <v>11</v>
      </c>
      <c r="E14" s="669">
        <v>5</v>
      </c>
      <c r="F14" s="669">
        <v>8</v>
      </c>
      <c r="G14" s="669">
        <v>4</v>
      </c>
      <c r="H14" s="669">
        <v>0</v>
      </c>
      <c r="I14" s="669">
        <v>10</v>
      </c>
      <c r="J14" s="670">
        <v>1</v>
      </c>
      <c r="K14" s="1121">
        <f t="shared" si="2"/>
        <v>69</v>
      </c>
      <c r="L14" s="668">
        <v>4</v>
      </c>
      <c r="M14" s="670">
        <v>0</v>
      </c>
      <c r="N14" s="671">
        <f t="shared" si="3"/>
        <v>73</v>
      </c>
      <c r="P14" s="374">
        <f t="shared" si="0"/>
        <v>0.43478260869565216</v>
      </c>
      <c r="Q14" s="374">
        <f t="shared" si="1"/>
        <v>0.15942028985507245</v>
      </c>
    </row>
    <row r="15" spans="1:17" ht="15" customHeight="1" x14ac:dyDescent="0.3">
      <c r="A15" s="667">
        <v>6</v>
      </c>
      <c r="B15" s="70" t="s">
        <v>10</v>
      </c>
      <c r="C15" s="668">
        <v>23</v>
      </c>
      <c r="D15" s="669">
        <v>7</v>
      </c>
      <c r="E15" s="669">
        <v>0</v>
      </c>
      <c r="F15" s="669">
        <v>7</v>
      </c>
      <c r="G15" s="669">
        <v>2</v>
      </c>
      <c r="H15" s="669">
        <v>0</v>
      </c>
      <c r="I15" s="669">
        <v>1</v>
      </c>
      <c r="J15" s="670">
        <v>0</v>
      </c>
      <c r="K15" s="1121">
        <f t="shared" si="2"/>
        <v>40</v>
      </c>
      <c r="L15" s="668">
        <v>1</v>
      </c>
      <c r="M15" s="670">
        <v>0</v>
      </c>
      <c r="N15" s="671">
        <f t="shared" si="3"/>
        <v>41</v>
      </c>
      <c r="P15" s="374">
        <f t="shared" si="0"/>
        <v>0.57499999999999996</v>
      </c>
      <c r="Q15" s="374">
        <f t="shared" si="1"/>
        <v>0.17499999999999999</v>
      </c>
    </row>
    <row r="16" spans="1:17" ht="15" customHeight="1" x14ac:dyDescent="0.3">
      <c r="A16" s="667">
        <v>7</v>
      </c>
      <c r="B16" s="70" t="s">
        <v>11</v>
      </c>
      <c r="C16" s="668">
        <v>31</v>
      </c>
      <c r="D16" s="669">
        <v>21</v>
      </c>
      <c r="E16" s="669">
        <v>1</v>
      </c>
      <c r="F16" s="669">
        <v>12</v>
      </c>
      <c r="G16" s="669">
        <v>3</v>
      </c>
      <c r="H16" s="669">
        <v>0</v>
      </c>
      <c r="I16" s="669">
        <v>3</v>
      </c>
      <c r="J16" s="670">
        <v>3</v>
      </c>
      <c r="K16" s="1121">
        <f t="shared" si="2"/>
        <v>74</v>
      </c>
      <c r="L16" s="668">
        <v>2</v>
      </c>
      <c r="M16" s="670">
        <v>0</v>
      </c>
      <c r="N16" s="671">
        <f t="shared" si="3"/>
        <v>76</v>
      </c>
      <c r="P16" s="374">
        <f t="shared" si="0"/>
        <v>0.41891891891891891</v>
      </c>
      <c r="Q16" s="374">
        <f t="shared" si="1"/>
        <v>0.28378378378378377</v>
      </c>
    </row>
    <row r="17" spans="1:17" ht="15" customHeight="1" x14ac:dyDescent="0.3">
      <c r="A17" s="667">
        <v>8</v>
      </c>
      <c r="B17" s="70" t="s">
        <v>12</v>
      </c>
      <c r="C17" s="668">
        <v>24</v>
      </c>
      <c r="D17" s="669">
        <v>5</v>
      </c>
      <c r="E17" s="669">
        <v>3</v>
      </c>
      <c r="F17" s="669">
        <v>0</v>
      </c>
      <c r="G17" s="669">
        <v>0</v>
      </c>
      <c r="H17" s="669">
        <v>0</v>
      </c>
      <c r="I17" s="669">
        <v>4</v>
      </c>
      <c r="J17" s="670">
        <v>1</v>
      </c>
      <c r="K17" s="1121">
        <f t="shared" si="2"/>
        <v>37</v>
      </c>
      <c r="L17" s="668">
        <v>0</v>
      </c>
      <c r="M17" s="670">
        <v>0</v>
      </c>
      <c r="N17" s="671">
        <f t="shared" si="3"/>
        <v>37</v>
      </c>
      <c r="P17" s="374">
        <f t="shared" si="0"/>
        <v>0.64864864864864868</v>
      </c>
      <c r="Q17" s="374">
        <f t="shared" si="1"/>
        <v>0.13513513513513514</v>
      </c>
    </row>
    <row r="18" spans="1:17" ht="15" customHeight="1" x14ac:dyDescent="0.3">
      <c r="A18" s="667">
        <v>9</v>
      </c>
      <c r="B18" s="70" t="s">
        <v>13</v>
      </c>
      <c r="C18" s="668">
        <v>13</v>
      </c>
      <c r="D18" s="669">
        <v>9</v>
      </c>
      <c r="E18" s="669">
        <v>0</v>
      </c>
      <c r="F18" s="669">
        <v>1</v>
      </c>
      <c r="G18" s="669">
        <v>3</v>
      </c>
      <c r="H18" s="669">
        <v>0</v>
      </c>
      <c r="I18" s="669">
        <v>6</v>
      </c>
      <c r="J18" s="670">
        <v>2</v>
      </c>
      <c r="K18" s="1121">
        <f t="shared" si="2"/>
        <v>34</v>
      </c>
      <c r="L18" s="668">
        <v>3</v>
      </c>
      <c r="M18" s="670">
        <v>1</v>
      </c>
      <c r="N18" s="671">
        <f t="shared" si="3"/>
        <v>38</v>
      </c>
      <c r="P18" s="374">
        <f t="shared" si="0"/>
        <v>0.38235294117647056</v>
      </c>
      <c r="Q18" s="374">
        <f t="shared" si="1"/>
        <v>0.26470588235294118</v>
      </c>
    </row>
    <row r="19" spans="1:17" ht="15" customHeight="1" x14ac:dyDescent="0.3">
      <c r="A19" s="667">
        <v>10</v>
      </c>
      <c r="B19" s="70" t="s">
        <v>14</v>
      </c>
      <c r="C19" s="668">
        <v>17</v>
      </c>
      <c r="D19" s="669">
        <v>0</v>
      </c>
      <c r="E19" s="669">
        <v>0</v>
      </c>
      <c r="F19" s="669">
        <v>0</v>
      </c>
      <c r="G19" s="669">
        <v>1</v>
      </c>
      <c r="H19" s="669">
        <v>0</v>
      </c>
      <c r="I19" s="669">
        <v>6</v>
      </c>
      <c r="J19" s="670">
        <v>0</v>
      </c>
      <c r="K19" s="1121">
        <f t="shared" si="2"/>
        <v>24</v>
      </c>
      <c r="L19" s="668">
        <v>2</v>
      </c>
      <c r="M19" s="670">
        <v>0</v>
      </c>
      <c r="N19" s="671">
        <f t="shared" si="3"/>
        <v>26</v>
      </c>
      <c r="P19" s="374">
        <f t="shared" si="0"/>
        <v>0.70833333333333337</v>
      </c>
      <c r="Q19" s="374">
        <f t="shared" si="1"/>
        <v>0</v>
      </c>
    </row>
    <row r="20" spans="1:17" ht="15" customHeight="1" x14ac:dyDescent="0.3">
      <c r="A20" s="667">
        <v>11</v>
      </c>
      <c r="B20" s="70" t="s">
        <v>15</v>
      </c>
      <c r="C20" s="668">
        <v>4</v>
      </c>
      <c r="D20" s="669">
        <v>4</v>
      </c>
      <c r="E20" s="669">
        <v>1</v>
      </c>
      <c r="F20" s="669">
        <v>1</v>
      </c>
      <c r="G20" s="669">
        <v>0</v>
      </c>
      <c r="H20" s="669">
        <v>0</v>
      </c>
      <c r="I20" s="669">
        <v>5</v>
      </c>
      <c r="J20" s="670">
        <v>1</v>
      </c>
      <c r="K20" s="1121">
        <f t="shared" si="2"/>
        <v>16</v>
      </c>
      <c r="L20" s="668">
        <v>2</v>
      </c>
      <c r="M20" s="670">
        <v>0</v>
      </c>
      <c r="N20" s="671">
        <f t="shared" si="3"/>
        <v>18</v>
      </c>
      <c r="P20" s="374">
        <f t="shared" si="0"/>
        <v>0.25</v>
      </c>
      <c r="Q20" s="374">
        <f t="shared" si="1"/>
        <v>0.25</v>
      </c>
    </row>
    <row r="21" spans="1:17" ht="15" customHeight="1" x14ac:dyDescent="0.3">
      <c r="A21" s="667">
        <v>12</v>
      </c>
      <c r="B21" s="70" t="s">
        <v>16</v>
      </c>
      <c r="C21" s="668">
        <v>16</v>
      </c>
      <c r="D21" s="669">
        <v>15</v>
      </c>
      <c r="E21" s="669">
        <v>2</v>
      </c>
      <c r="F21" s="669">
        <v>3</v>
      </c>
      <c r="G21" s="669">
        <v>7</v>
      </c>
      <c r="H21" s="669">
        <v>0</v>
      </c>
      <c r="I21" s="669">
        <v>11</v>
      </c>
      <c r="J21" s="670">
        <v>3</v>
      </c>
      <c r="K21" s="1121">
        <f t="shared" si="2"/>
        <v>57</v>
      </c>
      <c r="L21" s="668">
        <v>2</v>
      </c>
      <c r="M21" s="670">
        <v>0</v>
      </c>
      <c r="N21" s="671">
        <f t="shared" si="3"/>
        <v>59</v>
      </c>
      <c r="P21" s="374">
        <f t="shared" si="0"/>
        <v>0.2807017543859649</v>
      </c>
      <c r="Q21" s="374">
        <f t="shared" si="1"/>
        <v>0.26315789473684209</v>
      </c>
    </row>
    <row r="22" spans="1:17" ht="15" customHeight="1" x14ac:dyDescent="0.3">
      <c r="A22" s="667">
        <v>13</v>
      </c>
      <c r="B22" s="70" t="s">
        <v>17</v>
      </c>
      <c r="C22" s="668">
        <v>33</v>
      </c>
      <c r="D22" s="669">
        <v>9</v>
      </c>
      <c r="E22" s="669">
        <v>4</v>
      </c>
      <c r="F22" s="669">
        <v>0</v>
      </c>
      <c r="G22" s="669">
        <v>4</v>
      </c>
      <c r="H22" s="669">
        <v>0</v>
      </c>
      <c r="I22" s="669">
        <v>6</v>
      </c>
      <c r="J22" s="670">
        <v>3</v>
      </c>
      <c r="K22" s="1121">
        <f t="shared" si="2"/>
        <v>59</v>
      </c>
      <c r="L22" s="668">
        <v>2</v>
      </c>
      <c r="M22" s="670">
        <v>0</v>
      </c>
      <c r="N22" s="671">
        <f t="shared" si="3"/>
        <v>61</v>
      </c>
      <c r="P22" s="374">
        <f t="shared" si="0"/>
        <v>0.55932203389830504</v>
      </c>
      <c r="Q22" s="374">
        <f t="shared" si="1"/>
        <v>0.15254237288135594</v>
      </c>
    </row>
    <row r="23" spans="1:17" ht="15" customHeight="1" x14ac:dyDescent="0.3">
      <c r="A23" s="667">
        <v>14</v>
      </c>
      <c r="B23" s="70" t="s">
        <v>18</v>
      </c>
      <c r="C23" s="668">
        <v>20</v>
      </c>
      <c r="D23" s="669">
        <v>5</v>
      </c>
      <c r="E23" s="669">
        <v>0</v>
      </c>
      <c r="F23" s="669">
        <v>3</v>
      </c>
      <c r="G23" s="669">
        <v>3</v>
      </c>
      <c r="H23" s="669">
        <v>0</v>
      </c>
      <c r="I23" s="669">
        <v>5</v>
      </c>
      <c r="J23" s="670">
        <v>1</v>
      </c>
      <c r="K23" s="1121">
        <f t="shared" si="2"/>
        <v>37</v>
      </c>
      <c r="L23" s="668">
        <v>5</v>
      </c>
      <c r="M23" s="670">
        <v>0</v>
      </c>
      <c r="N23" s="671">
        <f t="shared" si="3"/>
        <v>42</v>
      </c>
      <c r="P23" s="374">
        <f t="shared" si="0"/>
        <v>0.54054054054054057</v>
      </c>
      <c r="Q23" s="374">
        <f t="shared" si="1"/>
        <v>0.13513513513513514</v>
      </c>
    </row>
    <row r="24" spans="1:17" ht="15" customHeight="1" thickBot="1" x14ac:dyDescent="0.35">
      <c r="A24" s="673">
        <v>15</v>
      </c>
      <c r="B24" s="658" t="s">
        <v>19</v>
      </c>
      <c r="C24" s="224">
        <v>29</v>
      </c>
      <c r="D24" s="674">
        <v>7</v>
      </c>
      <c r="E24" s="674">
        <v>1</v>
      </c>
      <c r="F24" s="674">
        <v>2</v>
      </c>
      <c r="G24" s="674">
        <v>4</v>
      </c>
      <c r="H24" s="674">
        <v>0</v>
      </c>
      <c r="I24" s="674">
        <v>6</v>
      </c>
      <c r="J24" s="675">
        <v>2</v>
      </c>
      <c r="K24" s="1122">
        <f t="shared" si="2"/>
        <v>51</v>
      </c>
      <c r="L24" s="224">
        <v>1</v>
      </c>
      <c r="M24" s="675">
        <v>0</v>
      </c>
      <c r="N24" s="676">
        <f t="shared" si="3"/>
        <v>52</v>
      </c>
      <c r="P24" s="374">
        <f t="shared" si="0"/>
        <v>0.56862745098039214</v>
      </c>
      <c r="Q24" s="374">
        <f t="shared" si="1"/>
        <v>0.13725490196078433</v>
      </c>
    </row>
    <row r="25" spans="1:17" ht="15" customHeight="1" x14ac:dyDescent="0.3">
      <c r="A25" s="596"/>
      <c r="B25" s="2092" t="s">
        <v>557</v>
      </c>
      <c r="C25" s="2093">
        <f>SUM(C10:C24)</f>
        <v>352</v>
      </c>
      <c r="D25" s="1257">
        <f>SUM(D10:D24)</f>
        <v>154</v>
      </c>
      <c r="E25" s="1257">
        <f t="shared" ref="E25:I25" si="4">SUM(E10:E24)</f>
        <v>19</v>
      </c>
      <c r="F25" s="1257">
        <f t="shared" si="4"/>
        <v>42</v>
      </c>
      <c r="G25" s="1257">
        <f t="shared" si="4"/>
        <v>38</v>
      </c>
      <c r="H25" s="1257">
        <f t="shared" si="4"/>
        <v>0</v>
      </c>
      <c r="I25" s="1257">
        <f t="shared" si="4"/>
        <v>76</v>
      </c>
      <c r="J25" s="2094">
        <f>SUM(J10:J24)</f>
        <v>28</v>
      </c>
      <c r="K25" s="1123">
        <f t="shared" ref="K25" si="5">SUM(K10:K24)</f>
        <v>709</v>
      </c>
      <c r="L25" s="1126"/>
      <c r="M25" s="1255">
        <f>SUM(M10:M24)</f>
        <v>2</v>
      </c>
      <c r="N25" s="1124"/>
      <c r="P25" s="374">
        <f t="shared" si="0"/>
        <v>0.49647390691114246</v>
      </c>
      <c r="Q25" s="374">
        <f t="shared" si="1"/>
        <v>0.21720733427362482</v>
      </c>
    </row>
    <row r="26" spans="1:17" ht="15" customHeight="1" thickBot="1" x14ac:dyDescent="0.35">
      <c r="A26" s="358"/>
      <c r="B26" s="221" t="s">
        <v>523</v>
      </c>
      <c r="C26" s="224">
        <v>216</v>
      </c>
      <c r="D26" s="674">
        <v>107</v>
      </c>
      <c r="E26" s="674">
        <v>14</v>
      </c>
      <c r="F26" s="674">
        <v>24</v>
      </c>
      <c r="G26" s="674">
        <v>18</v>
      </c>
      <c r="H26" s="674">
        <v>1</v>
      </c>
      <c r="I26" s="674">
        <v>36</v>
      </c>
      <c r="J26" s="675">
        <v>15</v>
      </c>
      <c r="K26" s="1098">
        <v>431</v>
      </c>
      <c r="L26" s="1129"/>
      <c r="M26" s="1100">
        <v>2</v>
      </c>
      <c r="N26" s="1125"/>
      <c r="P26" s="1256">
        <v>0.50116009280742457</v>
      </c>
      <c r="Q26" s="1256">
        <v>0.24825986078886311</v>
      </c>
    </row>
    <row r="27" spans="1:17" ht="15" customHeight="1" x14ac:dyDescent="0.3">
      <c r="A27" s="596"/>
      <c r="B27" s="592" t="s">
        <v>500</v>
      </c>
      <c r="C27" s="678">
        <v>282</v>
      </c>
      <c r="D27" s="679">
        <v>80</v>
      </c>
      <c r="E27" s="679">
        <v>39</v>
      </c>
      <c r="F27" s="679">
        <v>34</v>
      </c>
      <c r="G27" s="679">
        <v>16</v>
      </c>
      <c r="H27" s="679">
        <v>2</v>
      </c>
      <c r="I27" s="679">
        <v>64</v>
      </c>
      <c r="J27" s="680">
        <v>30</v>
      </c>
      <c r="K27" s="1097">
        <v>547</v>
      </c>
      <c r="L27" s="1127"/>
      <c r="M27" s="1128">
        <v>6</v>
      </c>
      <c r="N27" s="1124"/>
      <c r="P27" s="374"/>
      <c r="Q27" s="374"/>
    </row>
    <row r="28" spans="1:17" ht="15" customHeight="1" thickBot="1" x14ac:dyDescent="0.35">
      <c r="A28" s="358"/>
      <c r="B28" s="221" t="s">
        <v>511</v>
      </c>
      <c r="C28" s="224">
        <v>185</v>
      </c>
      <c r="D28" s="674">
        <v>51</v>
      </c>
      <c r="E28" s="674">
        <v>26</v>
      </c>
      <c r="F28" s="674">
        <v>22</v>
      </c>
      <c r="G28" s="674">
        <v>11</v>
      </c>
      <c r="H28" s="674">
        <v>13</v>
      </c>
      <c r="I28" s="674">
        <v>38</v>
      </c>
      <c r="J28" s="675">
        <v>19</v>
      </c>
      <c r="K28" s="1098">
        <f>SUM(C28:J28)</f>
        <v>365</v>
      </c>
      <c r="L28" s="1129"/>
      <c r="M28" s="1100">
        <v>4</v>
      </c>
      <c r="N28" s="1125"/>
      <c r="P28" s="374"/>
      <c r="Q28" s="374"/>
    </row>
    <row r="29" spans="1:17" ht="15" customHeight="1" x14ac:dyDescent="0.3">
      <c r="A29" s="596"/>
      <c r="B29" s="592" t="s">
        <v>476</v>
      </c>
      <c r="C29" s="678">
        <v>155</v>
      </c>
      <c r="D29" s="679">
        <v>51</v>
      </c>
      <c r="E29" s="679">
        <v>45</v>
      </c>
      <c r="F29" s="679">
        <v>40</v>
      </c>
      <c r="G29" s="679">
        <v>18</v>
      </c>
      <c r="H29" s="679">
        <v>13</v>
      </c>
      <c r="I29" s="679">
        <v>59</v>
      </c>
      <c r="J29" s="680">
        <v>44</v>
      </c>
      <c r="K29" s="1097">
        <v>425</v>
      </c>
      <c r="L29" s="1127"/>
      <c r="M29" s="1128">
        <v>3</v>
      </c>
      <c r="N29" s="1124"/>
      <c r="P29" s="1256">
        <v>0.32085561497326204</v>
      </c>
      <c r="Q29" s="1256">
        <v>0.12299465240641712</v>
      </c>
    </row>
    <row r="30" spans="1:17" ht="15" customHeight="1" thickBot="1" x14ac:dyDescent="0.35">
      <c r="A30" s="358"/>
      <c r="B30" s="221" t="s">
        <v>397</v>
      </c>
      <c r="C30" s="224">
        <v>120</v>
      </c>
      <c r="D30" s="674">
        <v>46</v>
      </c>
      <c r="E30" s="674">
        <v>31</v>
      </c>
      <c r="F30" s="674">
        <v>40</v>
      </c>
      <c r="G30" s="674">
        <v>20</v>
      </c>
      <c r="H30" s="674">
        <v>1</v>
      </c>
      <c r="I30" s="674">
        <v>89</v>
      </c>
      <c r="J30" s="675">
        <v>27</v>
      </c>
      <c r="K30" s="1098">
        <v>374</v>
      </c>
      <c r="L30" s="1129"/>
      <c r="M30" s="1100">
        <v>1</v>
      </c>
      <c r="N30" s="1125"/>
      <c r="P30" s="374">
        <f>C31/K31</f>
        <v>0.37864077669902912</v>
      </c>
      <c r="Q30" s="374">
        <f>D31/K31</f>
        <v>0.11650485436893204</v>
      </c>
    </row>
    <row r="31" spans="1:17" ht="15" customHeight="1" x14ac:dyDescent="0.3">
      <c r="A31" s="596"/>
      <c r="B31" s="592" t="s">
        <v>381</v>
      </c>
      <c r="C31" s="678">
        <v>156</v>
      </c>
      <c r="D31" s="679">
        <v>48</v>
      </c>
      <c r="E31" s="679">
        <v>42</v>
      </c>
      <c r="F31" s="679">
        <v>41</v>
      </c>
      <c r="G31" s="679">
        <v>16</v>
      </c>
      <c r="H31" s="679">
        <v>0</v>
      </c>
      <c r="I31" s="679">
        <v>64</v>
      </c>
      <c r="J31" s="680">
        <v>45</v>
      </c>
      <c r="K31" s="1097">
        <v>412</v>
      </c>
      <c r="L31" s="1127"/>
      <c r="M31" s="1128">
        <v>3</v>
      </c>
      <c r="N31" s="1124"/>
      <c r="P31" s="1256">
        <v>0.38</v>
      </c>
      <c r="Q31" s="1256">
        <v>0.11600000000000001</v>
      </c>
    </row>
    <row r="32" spans="1:17" ht="15" customHeight="1" thickBot="1" x14ac:dyDescent="0.35">
      <c r="A32" s="358"/>
      <c r="B32" s="221" t="s">
        <v>347</v>
      </c>
      <c r="C32" s="224">
        <v>95</v>
      </c>
      <c r="D32" s="674">
        <v>29</v>
      </c>
      <c r="E32" s="674">
        <v>24</v>
      </c>
      <c r="F32" s="674">
        <v>22</v>
      </c>
      <c r="G32" s="674">
        <v>14</v>
      </c>
      <c r="H32" s="674">
        <v>0</v>
      </c>
      <c r="I32" s="674">
        <v>42</v>
      </c>
      <c r="J32" s="675">
        <v>24</v>
      </c>
      <c r="K32" s="1098">
        <v>250</v>
      </c>
      <c r="L32" s="1129"/>
      <c r="M32" s="1100">
        <v>0</v>
      </c>
      <c r="N32" s="1125"/>
      <c r="P32" s="374">
        <v>0.37434554973821987</v>
      </c>
      <c r="Q32" s="374">
        <v>9.947643979057591E-2</v>
      </c>
    </row>
    <row r="33" spans="1:17" ht="15" customHeight="1" x14ac:dyDescent="0.3">
      <c r="A33" s="596"/>
      <c r="B33" s="592" t="s">
        <v>327</v>
      </c>
      <c r="C33" s="678">
        <v>143</v>
      </c>
      <c r="D33" s="679">
        <v>38</v>
      </c>
      <c r="E33" s="679">
        <v>39</v>
      </c>
      <c r="F33" s="679">
        <v>43</v>
      </c>
      <c r="G33" s="679">
        <v>12</v>
      </c>
      <c r="H33" s="679">
        <v>3</v>
      </c>
      <c r="I33" s="679">
        <v>59</v>
      </c>
      <c r="J33" s="680">
        <v>45</v>
      </c>
      <c r="K33" s="1097">
        <v>382</v>
      </c>
      <c r="L33" s="1127"/>
      <c r="M33" s="1128">
        <v>3</v>
      </c>
      <c r="N33" s="1124"/>
      <c r="P33" s="374">
        <v>0.36734693877551022</v>
      </c>
      <c r="Q33" s="374">
        <v>9.3877551020408165E-2</v>
      </c>
    </row>
    <row r="34" spans="1:17" ht="15" customHeight="1" thickBot="1" x14ac:dyDescent="0.35">
      <c r="A34" s="358"/>
      <c r="B34" s="221" t="s">
        <v>325</v>
      </c>
      <c r="C34" s="224">
        <v>90</v>
      </c>
      <c r="D34" s="674">
        <v>23</v>
      </c>
      <c r="E34" s="674">
        <v>25</v>
      </c>
      <c r="F34" s="674">
        <v>25</v>
      </c>
      <c r="G34" s="674">
        <v>12</v>
      </c>
      <c r="H34" s="674">
        <v>1</v>
      </c>
      <c r="I34" s="674">
        <v>42</v>
      </c>
      <c r="J34" s="675">
        <v>27</v>
      </c>
      <c r="K34" s="1098">
        <v>245</v>
      </c>
      <c r="L34" s="1129"/>
      <c r="M34" s="1100">
        <v>3</v>
      </c>
      <c r="N34" s="1125"/>
      <c r="P34" s="374">
        <v>0.31402439024390244</v>
      </c>
      <c r="Q34" s="374">
        <v>0.10670731707317073</v>
      </c>
    </row>
    <row r="35" spans="1:17" ht="15" customHeight="1" x14ac:dyDescent="0.3">
      <c r="A35" s="596"/>
      <c r="B35" s="592" t="s">
        <v>294</v>
      </c>
      <c r="C35" s="678">
        <v>103</v>
      </c>
      <c r="D35" s="679">
        <v>35</v>
      </c>
      <c r="E35" s="679">
        <v>38</v>
      </c>
      <c r="F35" s="679">
        <v>51</v>
      </c>
      <c r="G35" s="679">
        <v>17</v>
      </c>
      <c r="H35" s="679">
        <v>1</v>
      </c>
      <c r="I35" s="679">
        <v>41</v>
      </c>
      <c r="J35" s="680">
        <v>42</v>
      </c>
      <c r="K35" s="1097">
        <v>328</v>
      </c>
      <c r="L35" s="1127"/>
      <c r="M35" s="1128">
        <v>9</v>
      </c>
      <c r="N35" s="1124"/>
      <c r="P35" s="374">
        <v>0.33684210526315789</v>
      </c>
      <c r="Q35" s="374">
        <v>0.10526315789473684</v>
      </c>
    </row>
    <row r="36" spans="1:17" ht="15" customHeight="1" thickBot="1" x14ac:dyDescent="0.35">
      <c r="A36" s="358"/>
      <c r="B36" s="221" t="s">
        <v>298</v>
      </c>
      <c r="C36" s="224">
        <v>64</v>
      </c>
      <c r="D36" s="674">
        <v>20</v>
      </c>
      <c r="E36" s="674">
        <v>21</v>
      </c>
      <c r="F36" s="674">
        <v>28</v>
      </c>
      <c r="G36" s="674">
        <v>7</v>
      </c>
      <c r="H36" s="674">
        <v>1</v>
      </c>
      <c r="I36" s="674">
        <v>17</v>
      </c>
      <c r="J36" s="675">
        <v>32</v>
      </c>
      <c r="K36" s="1098">
        <v>190</v>
      </c>
      <c r="L36" s="1129"/>
      <c r="M36" s="1100">
        <v>2</v>
      </c>
      <c r="N36" s="1125"/>
    </row>
    <row r="37" spans="1:17" ht="15" hidden="1" customHeight="1" outlineLevel="1" thickBot="1" x14ac:dyDescent="0.35">
      <c r="A37" s="358"/>
      <c r="B37" s="496" t="s">
        <v>289</v>
      </c>
      <c r="C37" s="681">
        <v>24</v>
      </c>
      <c r="D37" s="674">
        <v>5</v>
      </c>
      <c r="E37" s="674">
        <v>7</v>
      </c>
      <c r="F37" s="674">
        <v>6</v>
      </c>
      <c r="G37" s="674">
        <v>3</v>
      </c>
      <c r="H37" s="674">
        <v>0</v>
      </c>
      <c r="I37" s="674">
        <v>3</v>
      </c>
      <c r="J37" s="223">
        <v>7</v>
      </c>
      <c r="K37" s="1099">
        <v>55</v>
      </c>
      <c r="L37" s="1129"/>
      <c r="M37" s="1100">
        <v>0</v>
      </c>
      <c r="N37" s="1125"/>
      <c r="P37" s="374"/>
      <c r="Q37" s="374"/>
    </row>
    <row r="38" spans="1:17" collapsed="1" x14ac:dyDescent="0.3">
      <c r="A38" s="387" t="s">
        <v>357</v>
      </c>
      <c r="G38" s="387" t="s">
        <v>104</v>
      </c>
    </row>
    <row r="39" spans="1:17" x14ac:dyDescent="0.3">
      <c r="K39" s="387" t="s">
        <v>104</v>
      </c>
    </row>
    <row r="42" spans="1:17" ht="12.9" x14ac:dyDescent="0.35">
      <c r="A42" s="411"/>
      <c r="B42" s="411"/>
      <c r="C42" s="411"/>
      <c r="D42" s="411"/>
      <c r="E42" s="411"/>
      <c r="F42" s="410"/>
      <c r="G42" s="411"/>
      <c r="H42" s="410"/>
      <c r="I42" s="410"/>
      <c r="J42" s="411"/>
      <c r="K42" s="411"/>
      <c r="L42" s="411"/>
      <c r="M42" s="411"/>
      <c r="N42" s="410"/>
      <c r="O42" s="411"/>
    </row>
    <row r="43" spans="1:17" ht="12.9" x14ac:dyDescent="0.35">
      <c r="A43" s="411"/>
      <c r="B43" s="411"/>
      <c r="C43" s="411"/>
      <c r="D43" s="1735"/>
      <c r="E43" s="411"/>
      <c r="F43" s="410"/>
      <c r="G43" s="1735"/>
      <c r="H43" s="410"/>
      <c r="I43" s="410"/>
      <c r="J43" s="411"/>
      <c r="K43" s="411"/>
      <c r="L43" s="411"/>
      <c r="M43" s="411"/>
      <c r="N43" s="410" t="s">
        <v>104</v>
      </c>
      <c r="O43" s="411"/>
    </row>
    <row r="44" spans="1:17" ht="12.9" x14ac:dyDescent="0.35">
      <c r="A44" s="411"/>
      <c r="B44" s="411"/>
      <c r="C44" s="411"/>
      <c r="D44" s="1735"/>
      <c r="E44" s="411"/>
      <c r="F44" s="410"/>
      <c r="G44" s="1735"/>
      <c r="H44" s="410"/>
      <c r="I44" s="410"/>
      <c r="J44" s="411"/>
      <c r="K44" s="411"/>
      <c r="L44" s="411"/>
      <c r="M44" s="411"/>
      <c r="N44" s="410"/>
      <c r="O44" s="411"/>
    </row>
    <row r="45" spans="1:17" ht="12.9" x14ac:dyDescent="0.35">
      <c r="A45" s="411"/>
      <c r="B45" s="411"/>
      <c r="C45" s="411"/>
      <c r="D45" s="1735"/>
      <c r="E45" s="411"/>
      <c r="F45" s="410"/>
      <c r="G45" s="411"/>
      <c r="H45" s="410"/>
      <c r="I45" s="410"/>
      <c r="J45" s="411"/>
      <c r="K45" s="411"/>
      <c r="L45" s="411"/>
      <c r="M45" s="411"/>
      <c r="N45" s="410"/>
      <c r="O45" s="411"/>
    </row>
    <row r="46" spans="1:17" ht="12.9" x14ac:dyDescent="0.35">
      <c r="A46" s="411"/>
      <c r="B46" s="411"/>
      <c r="C46" s="411"/>
      <c r="D46" s="1735"/>
      <c r="E46" s="411"/>
      <c r="F46" s="410"/>
      <c r="G46" s="411"/>
      <c r="H46" s="410"/>
      <c r="I46" s="410"/>
      <c r="J46" s="411"/>
      <c r="K46" s="411"/>
      <c r="L46" s="411"/>
      <c r="M46" s="411"/>
      <c r="N46" s="410"/>
      <c r="O46" s="411"/>
    </row>
    <row r="47" spans="1:17" ht="12.9" x14ac:dyDescent="0.35">
      <c r="A47" s="411"/>
      <c r="B47" s="411"/>
      <c r="C47" s="411"/>
      <c r="D47" s="1735"/>
      <c r="E47" s="411"/>
      <c r="F47" s="410"/>
      <c r="G47" s="411"/>
      <c r="H47" s="410"/>
      <c r="I47" s="410"/>
      <c r="J47" s="411"/>
      <c r="K47" s="411"/>
      <c r="L47" s="411"/>
      <c r="M47" s="411"/>
      <c r="N47" s="410"/>
      <c r="O47" s="411"/>
    </row>
    <row r="48" spans="1:17" ht="12.9" x14ac:dyDescent="0.35">
      <c r="A48" s="411"/>
      <c r="B48" s="411"/>
      <c r="C48" s="411"/>
      <c r="D48" s="1735"/>
      <c r="E48" s="411"/>
      <c r="F48" s="410"/>
      <c r="G48" s="411"/>
      <c r="H48" s="410"/>
      <c r="I48" s="410"/>
      <c r="J48" s="411"/>
      <c r="K48" s="411"/>
      <c r="L48" s="411"/>
      <c r="M48" s="411"/>
      <c r="N48" s="410"/>
      <c r="O48" s="411"/>
    </row>
    <row r="49" spans="1:15" ht="12.9" x14ac:dyDescent="0.35">
      <c r="A49" s="411"/>
      <c r="B49" s="411"/>
      <c r="C49" s="411"/>
      <c r="D49" s="1735"/>
      <c r="E49" s="411"/>
      <c r="F49" s="410"/>
      <c r="G49" s="411"/>
      <c r="H49" s="410"/>
      <c r="I49" s="410"/>
      <c r="J49" s="411"/>
      <c r="K49" s="411"/>
      <c r="L49" s="411"/>
      <c r="M49" s="411"/>
      <c r="N49" s="410"/>
      <c r="O49" s="411"/>
    </row>
    <row r="50" spans="1:15" ht="12.9" x14ac:dyDescent="0.35">
      <c r="D50" s="1735"/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8">
    <tabColor rgb="FFC00000"/>
  </sheetPr>
  <dimension ref="A2:Q38"/>
  <sheetViews>
    <sheetView showGridLines="0" zoomScaleNormal="100" workbookViewId="0">
      <selection activeCell="J5" sqref="J5"/>
    </sheetView>
  </sheetViews>
  <sheetFormatPr baseColWidth="10" defaultColWidth="11.4609375" defaultRowHeight="12.45" outlineLevelRow="1" x14ac:dyDescent="0.3"/>
  <cols>
    <col min="1" max="1" width="8.07421875" style="387" customWidth="1"/>
    <col min="2" max="2" width="28.07421875" style="387" bestFit="1" customWidth="1"/>
    <col min="3" max="3" width="9.84375" style="387" customWidth="1"/>
    <col min="4" max="4" width="8.84375" style="387" customWidth="1"/>
    <col min="5" max="6" width="11.4609375" style="387" customWidth="1"/>
    <col min="7" max="7" width="9.07421875" style="387" customWidth="1"/>
    <col min="8" max="10" width="11.4609375" style="387"/>
    <col min="11" max="11" width="7.53515625" style="387" customWidth="1"/>
    <col min="12" max="12" width="7.69140625" style="387" customWidth="1"/>
    <col min="13" max="13" width="7.3046875" style="387" customWidth="1"/>
    <col min="14" max="16384" width="11.4609375" style="387"/>
  </cols>
  <sheetData>
    <row r="2" spans="1:17" x14ac:dyDescent="0.3">
      <c r="A2" s="659" t="s">
        <v>0</v>
      </c>
    </row>
    <row r="3" spans="1:17" x14ac:dyDescent="0.3">
      <c r="A3" s="659"/>
    </row>
    <row r="4" spans="1:17" x14ac:dyDescent="0.3">
      <c r="A4" s="659" t="s">
        <v>278</v>
      </c>
    </row>
    <row r="5" spans="1:17" x14ac:dyDescent="0.3">
      <c r="A5" s="659"/>
      <c r="O5" s="387" t="s">
        <v>104</v>
      </c>
    </row>
    <row r="6" spans="1:17" x14ac:dyDescent="0.3">
      <c r="A6" s="659"/>
      <c r="B6" s="739" t="s">
        <v>529</v>
      </c>
      <c r="C6" s="740"/>
      <c r="D6" s="740"/>
      <c r="E6" s="740"/>
    </row>
    <row r="7" spans="1:17" x14ac:dyDescent="0.3">
      <c r="A7" s="659"/>
      <c r="J7" s="387" t="s">
        <v>104</v>
      </c>
    </row>
    <row r="8" spans="1:17" ht="27.15" customHeight="1" thickBot="1" x14ac:dyDescent="0.35">
      <c r="A8" s="122" t="s">
        <v>278</v>
      </c>
      <c r="B8" s="19"/>
      <c r="C8" s="19"/>
      <c r="D8" s="19"/>
      <c r="E8" s="19"/>
      <c r="F8" s="19"/>
      <c r="G8" s="388"/>
      <c r="H8" s="388"/>
      <c r="I8" s="388"/>
      <c r="J8" s="388"/>
      <c r="K8" s="388"/>
      <c r="L8" s="388"/>
      <c r="M8" s="388"/>
      <c r="N8" s="388"/>
    </row>
    <row r="9" spans="1:17" ht="97.5" customHeight="1" thickBot="1" x14ac:dyDescent="0.35">
      <c r="A9" s="1134" t="s">
        <v>38</v>
      </c>
      <c r="B9" s="1135" t="s">
        <v>3</v>
      </c>
      <c r="C9" s="1136" t="s">
        <v>281</v>
      </c>
      <c r="D9" s="1137" t="s">
        <v>280</v>
      </c>
      <c r="E9" s="1137" t="s">
        <v>204</v>
      </c>
      <c r="F9" s="1137" t="s">
        <v>201</v>
      </c>
      <c r="G9" s="1137" t="s">
        <v>358</v>
      </c>
      <c r="H9" s="1137" t="s">
        <v>142</v>
      </c>
      <c r="I9" s="1137" t="s">
        <v>202</v>
      </c>
      <c r="J9" s="879" t="s">
        <v>122</v>
      </c>
      <c r="K9" s="1138" t="s">
        <v>28</v>
      </c>
      <c r="L9" s="1139" t="s">
        <v>123</v>
      </c>
      <c r="M9" s="1140" t="s">
        <v>124</v>
      </c>
      <c r="N9" s="1141" t="s">
        <v>279</v>
      </c>
    </row>
    <row r="10" spans="1:17" ht="15" customHeight="1" x14ac:dyDescent="0.3">
      <c r="A10" s="231">
        <v>1</v>
      </c>
      <c r="B10" s="98" t="s">
        <v>5</v>
      </c>
      <c r="C10" s="300">
        <v>0</v>
      </c>
      <c r="D10" s="304">
        <v>0</v>
      </c>
      <c r="E10" s="304">
        <v>0</v>
      </c>
      <c r="F10" s="304">
        <v>0</v>
      </c>
      <c r="G10" s="304">
        <v>0</v>
      </c>
      <c r="H10" s="304">
        <v>0</v>
      </c>
      <c r="I10" s="304">
        <v>0</v>
      </c>
      <c r="J10" s="301">
        <v>0</v>
      </c>
      <c r="K10" s="741">
        <f>SUM(C10:J10)</f>
        <v>0</v>
      </c>
      <c r="L10" s="300">
        <v>0</v>
      </c>
      <c r="M10" s="301">
        <v>0</v>
      </c>
      <c r="N10" s="1142">
        <f>K10+L10+M10</f>
        <v>0</v>
      </c>
      <c r="P10" s="374" t="e">
        <f t="shared" ref="P10:P25" si="0">C10/K10</f>
        <v>#DIV/0!</v>
      </c>
      <c r="Q10" s="374" t="e">
        <f t="shared" ref="Q10:Q25" si="1">D10/K10</f>
        <v>#DIV/0!</v>
      </c>
    </row>
    <row r="11" spans="1:17" ht="15" customHeight="1" x14ac:dyDescent="0.3">
      <c r="A11" s="667">
        <v>2</v>
      </c>
      <c r="B11" s="70" t="s">
        <v>6</v>
      </c>
      <c r="C11" s="302">
        <v>12</v>
      </c>
      <c r="D11" s="238">
        <v>0</v>
      </c>
      <c r="E11" s="238">
        <v>0</v>
      </c>
      <c r="F11" s="238">
        <v>0</v>
      </c>
      <c r="G11" s="238">
        <v>0</v>
      </c>
      <c r="H11" s="238">
        <v>0</v>
      </c>
      <c r="I11" s="238">
        <v>1</v>
      </c>
      <c r="J11" s="239">
        <v>1</v>
      </c>
      <c r="K11" s="742">
        <f>SUM(C11:J11)</f>
        <v>14</v>
      </c>
      <c r="L11" s="302">
        <v>3</v>
      </c>
      <c r="M11" s="239">
        <v>0</v>
      </c>
      <c r="N11" s="1142">
        <f>K11+L11+M11</f>
        <v>17</v>
      </c>
      <c r="P11" s="374">
        <f t="shared" si="0"/>
        <v>0.8571428571428571</v>
      </c>
      <c r="Q11" s="374">
        <f t="shared" si="1"/>
        <v>0</v>
      </c>
    </row>
    <row r="12" spans="1:17" ht="15" customHeight="1" x14ac:dyDescent="0.3">
      <c r="A12" s="667">
        <v>3</v>
      </c>
      <c r="B12" s="70" t="s">
        <v>7</v>
      </c>
      <c r="C12" s="302">
        <v>14</v>
      </c>
      <c r="D12" s="238">
        <v>7</v>
      </c>
      <c r="E12" s="238">
        <v>0</v>
      </c>
      <c r="F12" s="238">
        <v>0</v>
      </c>
      <c r="G12" s="238">
        <v>2</v>
      </c>
      <c r="H12" s="238">
        <v>0</v>
      </c>
      <c r="I12" s="238">
        <v>3</v>
      </c>
      <c r="J12" s="239">
        <v>1</v>
      </c>
      <c r="K12" s="742">
        <f t="shared" ref="K12:K24" si="2">SUM(C12:J12)</f>
        <v>27</v>
      </c>
      <c r="L12" s="302">
        <v>1</v>
      </c>
      <c r="M12" s="239">
        <v>2</v>
      </c>
      <c r="N12" s="1142">
        <f>K12+L12+M12</f>
        <v>30</v>
      </c>
      <c r="P12" s="374">
        <f t="shared" si="0"/>
        <v>0.51851851851851849</v>
      </c>
      <c r="Q12" s="374">
        <f t="shared" si="1"/>
        <v>0.25925925925925924</v>
      </c>
    </row>
    <row r="13" spans="1:17" ht="15" customHeight="1" x14ac:dyDescent="0.3">
      <c r="A13" s="667">
        <v>4</v>
      </c>
      <c r="B13" s="70" t="s">
        <v>8</v>
      </c>
      <c r="C13" s="302">
        <v>0</v>
      </c>
      <c r="D13" s="238">
        <v>0</v>
      </c>
      <c r="E13" s="238">
        <v>0</v>
      </c>
      <c r="F13" s="238">
        <v>0</v>
      </c>
      <c r="G13" s="238">
        <v>0</v>
      </c>
      <c r="H13" s="238">
        <v>0</v>
      </c>
      <c r="I13" s="238">
        <v>0</v>
      </c>
      <c r="J13" s="239">
        <v>0</v>
      </c>
      <c r="K13" s="742">
        <f t="shared" si="2"/>
        <v>0</v>
      </c>
      <c r="L13" s="302">
        <v>0</v>
      </c>
      <c r="M13" s="239">
        <v>0</v>
      </c>
      <c r="N13" s="1142">
        <f t="shared" ref="N13:N24" si="3">K13+L13+M13</f>
        <v>0</v>
      </c>
      <c r="P13" s="374" t="e">
        <f t="shared" si="0"/>
        <v>#DIV/0!</v>
      </c>
      <c r="Q13" s="374" t="e">
        <f t="shared" si="1"/>
        <v>#DIV/0!</v>
      </c>
    </row>
    <row r="14" spans="1:17" ht="15" customHeight="1" x14ac:dyDescent="0.3">
      <c r="A14" s="667">
        <v>5</v>
      </c>
      <c r="B14" s="70" t="s">
        <v>9</v>
      </c>
      <c r="C14" s="302">
        <v>0</v>
      </c>
      <c r="D14" s="238">
        <v>0</v>
      </c>
      <c r="E14" s="238">
        <v>0</v>
      </c>
      <c r="F14" s="238">
        <v>0</v>
      </c>
      <c r="G14" s="238">
        <v>0</v>
      </c>
      <c r="H14" s="238">
        <v>0</v>
      </c>
      <c r="I14" s="238">
        <v>0</v>
      </c>
      <c r="J14" s="239">
        <v>0</v>
      </c>
      <c r="K14" s="742">
        <f t="shared" si="2"/>
        <v>0</v>
      </c>
      <c r="L14" s="302">
        <v>0</v>
      </c>
      <c r="M14" s="239">
        <v>0</v>
      </c>
      <c r="N14" s="1142">
        <f t="shared" si="3"/>
        <v>0</v>
      </c>
      <c r="P14" s="374" t="e">
        <f t="shared" si="0"/>
        <v>#DIV/0!</v>
      </c>
      <c r="Q14" s="374" t="e">
        <f t="shared" si="1"/>
        <v>#DIV/0!</v>
      </c>
    </row>
    <row r="15" spans="1:17" ht="15" customHeight="1" x14ac:dyDescent="0.3">
      <c r="A15" s="667">
        <v>6</v>
      </c>
      <c r="B15" s="70" t="s">
        <v>10</v>
      </c>
      <c r="C15" s="302">
        <v>0</v>
      </c>
      <c r="D15" s="238">
        <v>0</v>
      </c>
      <c r="E15" s="238">
        <v>0</v>
      </c>
      <c r="F15" s="238">
        <v>0</v>
      </c>
      <c r="G15" s="238">
        <v>0</v>
      </c>
      <c r="H15" s="238">
        <v>0</v>
      </c>
      <c r="I15" s="238">
        <v>0</v>
      </c>
      <c r="J15" s="239">
        <v>0</v>
      </c>
      <c r="K15" s="742">
        <f t="shared" si="2"/>
        <v>0</v>
      </c>
      <c r="L15" s="302">
        <v>0</v>
      </c>
      <c r="M15" s="239">
        <v>0</v>
      </c>
      <c r="N15" s="1142">
        <f t="shared" si="3"/>
        <v>0</v>
      </c>
      <c r="P15" s="374" t="e">
        <f t="shared" si="0"/>
        <v>#DIV/0!</v>
      </c>
      <c r="Q15" s="374" t="e">
        <f t="shared" si="1"/>
        <v>#DIV/0!</v>
      </c>
    </row>
    <row r="16" spans="1:17" ht="15" customHeight="1" x14ac:dyDescent="0.3">
      <c r="A16" s="667">
        <v>7</v>
      </c>
      <c r="B16" s="70" t="s">
        <v>11</v>
      </c>
      <c r="C16" s="302">
        <v>0</v>
      </c>
      <c r="D16" s="238">
        <v>0</v>
      </c>
      <c r="E16" s="238">
        <v>0</v>
      </c>
      <c r="F16" s="238">
        <v>0</v>
      </c>
      <c r="G16" s="238">
        <v>0</v>
      </c>
      <c r="H16" s="238">
        <v>0</v>
      </c>
      <c r="I16" s="238">
        <v>0</v>
      </c>
      <c r="J16" s="239">
        <v>0</v>
      </c>
      <c r="K16" s="742">
        <f t="shared" si="2"/>
        <v>0</v>
      </c>
      <c r="L16" s="302">
        <v>0</v>
      </c>
      <c r="M16" s="239">
        <v>0</v>
      </c>
      <c r="N16" s="1142">
        <f t="shared" si="3"/>
        <v>0</v>
      </c>
      <c r="P16" s="374" t="e">
        <f t="shared" si="0"/>
        <v>#DIV/0!</v>
      </c>
      <c r="Q16" s="374" t="e">
        <f t="shared" si="1"/>
        <v>#DIV/0!</v>
      </c>
    </row>
    <row r="17" spans="1:17" ht="15" customHeight="1" x14ac:dyDescent="0.3">
      <c r="A17" s="667">
        <v>8</v>
      </c>
      <c r="B17" s="70" t="s">
        <v>12</v>
      </c>
      <c r="C17" s="302">
        <v>6</v>
      </c>
      <c r="D17" s="238">
        <v>0</v>
      </c>
      <c r="E17" s="238">
        <v>0</v>
      </c>
      <c r="F17" s="238">
        <v>0</v>
      </c>
      <c r="G17" s="238">
        <v>0</v>
      </c>
      <c r="H17" s="238">
        <v>0</v>
      </c>
      <c r="I17" s="238">
        <v>0</v>
      </c>
      <c r="J17" s="239">
        <v>0</v>
      </c>
      <c r="K17" s="742">
        <f t="shared" si="2"/>
        <v>6</v>
      </c>
      <c r="L17" s="302">
        <v>2</v>
      </c>
      <c r="M17" s="239">
        <v>0</v>
      </c>
      <c r="N17" s="1142">
        <f t="shared" si="3"/>
        <v>8</v>
      </c>
      <c r="P17" s="374">
        <f t="shared" si="0"/>
        <v>1</v>
      </c>
      <c r="Q17" s="374">
        <f t="shared" si="1"/>
        <v>0</v>
      </c>
    </row>
    <row r="18" spans="1:17" ht="15" customHeight="1" x14ac:dyDescent="0.3">
      <c r="A18" s="667">
        <v>9</v>
      </c>
      <c r="B18" s="70" t="s">
        <v>13</v>
      </c>
      <c r="C18" s="302">
        <v>6</v>
      </c>
      <c r="D18" s="238">
        <v>3</v>
      </c>
      <c r="E18" s="238">
        <v>0</v>
      </c>
      <c r="F18" s="238">
        <v>0</v>
      </c>
      <c r="G18" s="238">
        <v>0</v>
      </c>
      <c r="H18" s="238">
        <v>0</v>
      </c>
      <c r="I18" s="238">
        <v>1</v>
      </c>
      <c r="J18" s="239">
        <v>0</v>
      </c>
      <c r="K18" s="742">
        <f t="shared" si="2"/>
        <v>10</v>
      </c>
      <c r="L18" s="302">
        <v>1</v>
      </c>
      <c r="M18" s="239">
        <v>1</v>
      </c>
      <c r="N18" s="1142">
        <f t="shared" si="3"/>
        <v>12</v>
      </c>
      <c r="P18" s="374">
        <f t="shared" si="0"/>
        <v>0.6</v>
      </c>
      <c r="Q18" s="374">
        <f t="shared" si="1"/>
        <v>0.3</v>
      </c>
    </row>
    <row r="19" spans="1:17" ht="15" customHeight="1" x14ac:dyDescent="0.3">
      <c r="A19" s="667">
        <v>10</v>
      </c>
      <c r="B19" s="70" t="s">
        <v>14</v>
      </c>
      <c r="C19" s="302">
        <v>14</v>
      </c>
      <c r="D19" s="238">
        <v>17</v>
      </c>
      <c r="E19" s="238">
        <v>0</v>
      </c>
      <c r="F19" s="238">
        <v>2</v>
      </c>
      <c r="G19" s="238">
        <v>0</v>
      </c>
      <c r="H19" s="238">
        <v>0</v>
      </c>
      <c r="I19" s="238">
        <v>0</v>
      </c>
      <c r="J19" s="239">
        <v>3</v>
      </c>
      <c r="K19" s="742">
        <f t="shared" si="2"/>
        <v>36</v>
      </c>
      <c r="L19" s="302">
        <v>2</v>
      </c>
      <c r="M19" s="239">
        <v>0</v>
      </c>
      <c r="N19" s="1142">
        <f t="shared" si="3"/>
        <v>38</v>
      </c>
      <c r="O19" s="387" t="s">
        <v>104</v>
      </c>
      <c r="P19" s="374">
        <f t="shared" si="0"/>
        <v>0.3888888888888889</v>
      </c>
      <c r="Q19" s="374">
        <f t="shared" si="1"/>
        <v>0.47222222222222221</v>
      </c>
    </row>
    <row r="20" spans="1:17" ht="15" customHeight="1" x14ac:dyDescent="0.3">
      <c r="A20" s="667">
        <v>11</v>
      </c>
      <c r="B20" s="70" t="s">
        <v>15</v>
      </c>
      <c r="C20" s="302">
        <v>7</v>
      </c>
      <c r="D20" s="238">
        <v>4</v>
      </c>
      <c r="E20" s="238">
        <v>0</v>
      </c>
      <c r="F20" s="238">
        <v>0</v>
      </c>
      <c r="G20" s="238">
        <v>0</v>
      </c>
      <c r="H20" s="238">
        <v>0</v>
      </c>
      <c r="I20" s="238">
        <v>0</v>
      </c>
      <c r="J20" s="239">
        <v>0</v>
      </c>
      <c r="K20" s="742">
        <f t="shared" si="2"/>
        <v>11</v>
      </c>
      <c r="L20" s="302">
        <v>1</v>
      </c>
      <c r="M20" s="239">
        <v>0</v>
      </c>
      <c r="N20" s="1142">
        <f t="shared" si="3"/>
        <v>12</v>
      </c>
      <c r="P20" s="374">
        <f t="shared" si="0"/>
        <v>0.63636363636363635</v>
      </c>
      <c r="Q20" s="374">
        <f t="shared" si="1"/>
        <v>0.36363636363636365</v>
      </c>
    </row>
    <row r="21" spans="1:17" ht="15" customHeight="1" x14ac:dyDescent="0.3">
      <c r="A21" s="667">
        <v>12</v>
      </c>
      <c r="B21" s="70" t="s">
        <v>16</v>
      </c>
      <c r="C21" s="302">
        <v>0</v>
      </c>
      <c r="D21" s="238">
        <v>0</v>
      </c>
      <c r="E21" s="238">
        <v>0</v>
      </c>
      <c r="F21" s="238">
        <v>0</v>
      </c>
      <c r="G21" s="238">
        <v>0</v>
      </c>
      <c r="H21" s="238">
        <v>0</v>
      </c>
      <c r="I21" s="238">
        <v>0</v>
      </c>
      <c r="J21" s="239">
        <v>0</v>
      </c>
      <c r="K21" s="742">
        <f t="shared" si="2"/>
        <v>0</v>
      </c>
      <c r="L21" s="302">
        <v>0</v>
      </c>
      <c r="M21" s="239">
        <v>0</v>
      </c>
      <c r="N21" s="1142">
        <f t="shared" si="3"/>
        <v>0</v>
      </c>
      <c r="P21" s="374" t="e">
        <f t="shared" si="0"/>
        <v>#DIV/0!</v>
      </c>
      <c r="Q21" s="374" t="e">
        <f t="shared" si="1"/>
        <v>#DIV/0!</v>
      </c>
    </row>
    <row r="22" spans="1:17" ht="15" customHeight="1" x14ac:dyDescent="0.3">
      <c r="A22" s="667">
        <v>13</v>
      </c>
      <c r="B22" s="70" t="s">
        <v>17</v>
      </c>
      <c r="C22" s="302">
        <v>0</v>
      </c>
      <c r="D22" s="238">
        <v>0</v>
      </c>
      <c r="E22" s="238">
        <v>0</v>
      </c>
      <c r="F22" s="238">
        <v>0</v>
      </c>
      <c r="G22" s="238">
        <v>0</v>
      </c>
      <c r="H22" s="238">
        <v>0</v>
      </c>
      <c r="I22" s="238">
        <v>0</v>
      </c>
      <c r="J22" s="239">
        <v>0</v>
      </c>
      <c r="K22" s="742">
        <f t="shared" si="2"/>
        <v>0</v>
      </c>
      <c r="L22" s="302">
        <v>0</v>
      </c>
      <c r="M22" s="239">
        <v>0</v>
      </c>
      <c r="N22" s="1142">
        <f t="shared" si="3"/>
        <v>0</v>
      </c>
      <c r="P22" s="374" t="e">
        <f t="shared" si="0"/>
        <v>#DIV/0!</v>
      </c>
      <c r="Q22" s="374" t="e">
        <f t="shared" si="1"/>
        <v>#DIV/0!</v>
      </c>
    </row>
    <row r="23" spans="1:17" ht="15" customHeight="1" x14ac:dyDescent="0.3">
      <c r="A23" s="667">
        <v>14</v>
      </c>
      <c r="B23" s="70" t="s">
        <v>18</v>
      </c>
      <c r="C23" s="302">
        <v>12</v>
      </c>
      <c r="D23" s="238">
        <v>2</v>
      </c>
      <c r="E23" s="238">
        <v>0</v>
      </c>
      <c r="F23" s="238">
        <v>0</v>
      </c>
      <c r="G23" s="238">
        <v>0</v>
      </c>
      <c r="H23" s="238">
        <v>0</v>
      </c>
      <c r="I23" s="238">
        <v>0</v>
      </c>
      <c r="J23" s="239">
        <v>2</v>
      </c>
      <c r="K23" s="742">
        <f t="shared" si="2"/>
        <v>16</v>
      </c>
      <c r="L23" s="302">
        <v>0</v>
      </c>
      <c r="M23" s="239">
        <v>1</v>
      </c>
      <c r="N23" s="1142">
        <f t="shared" si="3"/>
        <v>17</v>
      </c>
      <c r="P23" s="374">
        <f t="shared" si="0"/>
        <v>0.75</v>
      </c>
      <c r="Q23" s="374">
        <f t="shared" si="1"/>
        <v>0.125</v>
      </c>
    </row>
    <row r="24" spans="1:17" ht="15" customHeight="1" thickBot="1" x14ac:dyDescent="0.35">
      <c r="A24" s="673">
        <v>15</v>
      </c>
      <c r="B24" s="658" t="s">
        <v>19</v>
      </c>
      <c r="C24" s="303">
        <v>18</v>
      </c>
      <c r="D24" s="240">
        <v>2</v>
      </c>
      <c r="E24" s="240">
        <v>3</v>
      </c>
      <c r="F24" s="240">
        <v>2</v>
      </c>
      <c r="G24" s="240">
        <v>2</v>
      </c>
      <c r="H24" s="240">
        <v>0</v>
      </c>
      <c r="I24" s="240">
        <v>0</v>
      </c>
      <c r="J24" s="241">
        <v>0</v>
      </c>
      <c r="K24" s="1682">
        <f t="shared" si="2"/>
        <v>27</v>
      </c>
      <c r="L24" s="303">
        <v>1</v>
      </c>
      <c r="M24" s="241">
        <v>0</v>
      </c>
      <c r="N24" s="1143">
        <f t="shared" si="3"/>
        <v>28</v>
      </c>
      <c r="P24" s="374">
        <f t="shared" si="0"/>
        <v>0.66666666666666663</v>
      </c>
      <c r="Q24" s="374">
        <f t="shared" si="1"/>
        <v>7.407407407407407E-2</v>
      </c>
    </row>
    <row r="25" spans="1:17" ht="15" customHeight="1" x14ac:dyDescent="0.3">
      <c r="A25" s="1671"/>
      <c r="B25" s="509" t="s">
        <v>557</v>
      </c>
      <c r="C25" s="2095">
        <f>SUM(C10:C24)</f>
        <v>89</v>
      </c>
      <c r="D25" s="2096">
        <f t="shared" ref="D25:J25" si="4">SUM(D10:D24)</f>
        <v>35</v>
      </c>
      <c r="E25" s="2096">
        <f t="shared" si="4"/>
        <v>3</v>
      </c>
      <c r="F25" s="2096">
        <f t="shared" si="4"/>
        <v>4</v>
      </c>
      <c r="G25" s="2096">
        <f t="shared" si="4"/>
        <v>4</v>
      </c>
      <c r="H25" s="2096">
        <f t="shared" si="4"/>
        <v>0</v>
      </c>
      <c r="I25" s="2096">
        <f t="shared" si="4"/>
        <v>5</v>
      </c>
      <c r="J25" s="2097">
        <f t="shared" si="4"/>
        <v>7</v>
      </c>
      <c r="K25" s="1683">
        <f>SUM(K10:K24)</f>
        <v>147</v>
      </c>
      <c r="L25" s="1684"/>
      <c r="M25" s="1685">
        <f>SUM(M10:M24)</f>
        <v>4</v>
      </c>
      <c r="N25" s="1258"/>
      <c r="P25" s="374">
        <f t="shared" si="0"/>
        <v>0.60544217687074831</v>
      </c>
      <c r="Q25" s="374">
        <f t="shared" si="1"/>
        <v>0.23809523809523808</v>
      </c>
    </row>
    <row r="26" spans="1:17" ht="15" customHeight="1" x14ac:dyDescent="0.3">
      <c r="A26" s="511"/>
      <c r="B26" s="375" t="s">
        <v>500</v>
      </c>
      <c r="C26" s="1787">
        <v>102</v>
      </c>
      <c r="D26" s="1788">
        <v>21</v>
      </c>
      <c r="E26" s="1788">
        <v>6</v>
      </c>
      <c r="F26" s="1788">
        <v>3</v>
      </c>
      <c r="G26" s="1788">
        <v>3</v>
      </c>
      <c r="H26" s="1788">
        <v>0</v>
      </c>
      <c r="I26" s="1788">
        <v>8</v>
      </c>
      <c r="J26" s="1789">
        <v>35</v>
      </c>
      <c r="K26" s="1790">
        <v>178</v>
      </c>
      <c r="L26" s="1791"/>
      <c r="M26" s="1792">
        <v>7</v>
      </c>
      <c r="N26" s="1922"/>
      <c r="P26" s="374"/>
      <c r="Q26" s="374"/>
    </row>
    <row r="27" spans="1:17" ht="15" customHeight="1" x14ac:dyDescent="0.3">
      <c r="A27" s="511"/>
      <c r="B27" s="375" t="s">
        <v>476</v>
      </c>
      <c r="C27" s="1787">
        <v>122</v>
      </c>
      <c r="D27" s="1788">
        <v>29</v>
      </c>
      <c r="E27" s="1788">
        <v>17</v>
      </c>
      <c r="F27" s="1788">
        <v>24</v>
      </c>
      <c r="G27" s="1788">
        <v>5</v>
      </c>
      <c r="H27" s="1788">
        <v>0</v>
      </c>
      <c r="I27" s="1788">
        <v>19</v>
      </c>
      <c r="J27" s="1789">
        <v>25</v>
      </c>
      <c r="K27" s="1790">
        <v>241</v>
      </c>
      <c r="L27" s="1791"/>
      <c r="M27" s="1792">
        <v>6</v>
      </c>
      <c r="N27" s="1786"/>
      <c r="P27" s="374">
        <v>0.45644599303135891</v>
      </c>
      <c r="Q27" s="374">
        <v>0.21254355400696864</v>
      </c>
    </row>
    <row r="28" spans="1:17" ht="15" customHeight="1" x14ac:dyDescent="0.3">
      <c r="A28" s="234"/>
      <c r="B28" s="307" t="s">
        <v>381</v>
      </c>
      <c r="C28" s="302">
        <v>131</v>
      </c>
      <c r="D28" s="238">
        <v>61</v>
      </c>
      <c r="E28" s="238">
        <v>2</v>
      </c>
      <c r="F28" s="238">
        <v>16</v>
      </c>
      <c r="G28" s="238">
        <v>19</v>
      </c>
      <c r="H28" s="238">
        <v>1</v>
      </c>
      <c r="I28" s="238">
        <v>12</v>
      </c>
      <c r="J28" s="239">
        <v>45</v>
      </c>
      <c r="K28" s="1096">
        <v>287</v>
      </c>
      <c r="L28" s="1130"/>
      <c r="M28" s="1132">
        <v>15</v>
      </c>
      <c r="N28" s="1119"/>
    </row>
    <row r="29" spans="1:17" ht="15" customHeight="1" x14ac:dyDescent="0.3">
      <c r="A29" s="234"/>
      <c r="B29" s="307" t="s">
        <v>327</v>
      </c>
      <c r="C29" s="302">
        <v>126</v>
      </c>
      <c r="D29" s="238">
        <v>53</v>
      </c>
      <c r="E29" s="238">
        <v>5</v>
      </c>
      <c r="F29" s="238">
        <v>8</v>
      </c>
      <c r="G29" s="238">
        <v>18</v>
      </c>
      <c r="H29" s="238">
        <v>1</v>
      </c>
      <c r="I29" s="238">
        <v>13</v>
      </c>
      <c r="J29" s="239">
        <v>31</v>
      </c>
      <c r="K29" s="1096">
        <v>255</v>
      </c>
      <c r="L29" s="1130"/>
      <c r="M29" s="1132">
        <v>10</v>
      </c>
      <c r="N29" s="1119"/>
      <c r="P29" s="374"/>
      <c r="Q29" s="374"/>
    </row>
    <row r="30" spans="1:17" ht="15" customHeight="1" thickBot="1" x14ac:dyDescent="0.35">
      <c r="A30" s="235"/>
      <c r="B30" s="221" t="s">
        <v>294</v>
      </c>
      <c r="C30" s="303">
        <v>60</v>
      </c>
      <c r="D30" s="240">
        <v>34</v>
      </c>
      <c r="E30" s="240">
        <v>10</v>
      </c>
      <c r="F30" s="240">
        <v>3</v>
      </c>
      <c r="G30" s="240">
        <v>7</v>
      </c>
      <c r="H30" s="240">
        <v>0</v>
      </c>
      <c r="I30" s="240">
        <v>11</v>
      </c>
      <c r="J30" s="241">
        <v>37</v>
      </c>
      <c r="K30" s="1223">
        <v>162</v>
      </c>
      <c r="L30" s="1129"/>
      <c r="M30" s="1224">
        <v>10</v>
      </c>
      <c r="N30" s="1118"/>
      <c r="P30" s="374"/>
      <c r="Q30" s="374"/>
    </row>
    <row r="31" spans="1:17" ht="15" hidden="1" customHeight="1" outlineLevel="1" thickBot="1" x14ac:dyDescent="0.35">
      <c r="A31" s="450"/>
      <c r="B31" s="393" t="s">
        <v>111</v>
      </c>
      <c r="C31" s="631">
        <v>20</v>
      </c>
      <c r="D31" s="632">
        <v>15</v>
      </c>
      <c r="E31" s="632">
        <v>9</v>
      </c>
      <c r="F31" s="632">
        <v>2</v>
      </c>
      <c r="G31" s="632">
        <v>4</v>
      </c>
      <c r="H31" s="632">
        <v>0</v>
      </c>
      <c r="I31" s="632">
        <v>10</v>
      </c>
      <c r="J31" s="1094">
        <v>17</v>
      </c>
      <c r="K31" s="1095">
        <v>77</v>
      </c>
      <c r="L31" s="1133"/>
      <c r="M31" s="1093">
        <v>5</v>
      </c>
      <c r="N31" s="1144"/>
      <c r="P31" s="374"/>
      <c r="Q31" s="374"/>
    </row>
    <row r="32" spans="1:17" ht="14.15" collapsed="1" x14ac:dyDescent="0.3">
      <c r="A32" s="388" t="s">
        <v>359</v>
      </c>
      <c r="B32" s="388"/>
      <c r="C32" s="388"/>
      <c r="D32" s="388"/>
      <c r="E32" s="388"/>
      <c r="F32" s="388"/>
      <c r="G32" s="388"/>
      <c r="H32" s="388"/>
      <c r="I32" s="388"/>
      <c r="J32" s="388"/>
      <c r="K32" s="388"/>
      <c r="L32" s="388"/>
      <c r="M32" s="388"/>
      <c r="N32" s="388"/>
    </row>
    <row r="33" spans="1:14" x14ac:dyDescent="0.3">
      <c r="A33" s="388"/>
      <c r="B33" s="388"/>
      <c r="C33" s="388"/>
      <c r="D33" s="388"/>
      <c r="E33" s="388"/>
      <c r="F33" s="388"/>
      <c r="G33" s="388"/>
      <c r="H33" s="388"/>
      <c r="I33" s="388"/>
      <c r="J33" s="388"/>
      <c r="K33" s="388"/>
      <c r="L33" s="388"/>
      <c r="M33" s="388"/>
      <c r="N33" s="388"/>
    </row>
    <row r="34" spans="1:14" x14ac:dyDescent="0.3">
      <c r="A34" s="388"/>
      <c r="B34" s="388"/>
      <c r="C34" s="388"/>
      <c r="D34" s="388"/>
      <c r="E34" s="388"/>
      <c r="F34" s="388"/>
      <c r="G34" s="388" t="s">
        <v>326</v>
      </c>
      <c r="H34" s="388"/>
      <c r="I34" s="388"/>
      <c r="J34" s="388"/>
      <c r="K34" s="388"/>
      <c r="L34" s="388"/>
      <c r="M34" s="388"/>
      <c r="N34" s="388"/>
    </row>
    <row r="38" spans="1:14" x14ac:dyDescent="0.3">
      <c r="I38" s="387" t="s">
        <v>104</v>
      </c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81"/>
  <dimension ref="A1:Q44"/>
  <sheetViews>
    <sheetView showGridLines="0" zoomScaleNormal="100" workbookViewId="0">
      <selection activeCell="O4" sqref="O4"/>
    </sheetView>
  </sheetViews>
  <sheetFormatPr baseColWidth="10" defaultColWidth="11.4609375" defaultRowHeight="12.45" outlineLevelRow="1" x14ac:dyDescent="0.3"/>
  <cols>
    <col min="1" max="1" width="4.84375" style="735" customWidth="1"/>
    <col min="2" max="2" width="22" style="387" bestFit="1" customWidth="1"/>
    <col min="3" max="3" width="10.84375" style="387" customWidth="1"/>
    <col min="4" max="4" width="9.53515625" style="387" customWidth="1"/>
    <col min="5" max="6" width="11.4609375" style="387"/>
    <col min="7" max="7" width="9.3046875" style="387" customWidth="1"/>
    <col min="8" max="9" width="11.4609375" style="387"/>
    <col min="10" max="10" width="10.69140625" style="387" customWidth="1"/>
    <col min="11" max="11" width="8" style="387" customWidth="1"/>
    <col min="12" max="12" width="9.69140625" style="387" customWidth="1"/>
    <col min="13" max="13" width="8" style="387" customWidth="1"/>
    <col min="14" max="14" width="10" style="387" customWidth="1"/>
    <col min="15" max="16384" width="11.4609375" style="387"/>
  </cols>
  <sheetData>
    <row r="1" spans="1:17" x14ac:dyDescent="0.3">
      <c r="A1" s="659" t="s">
        <v>0</v>
      </c>
    </row>
    <row r="2" spans="1:17" x14ac:dyDescent="0.3">
      <c r="A2" s="659"/>
    </row>
    <row r="3" spans="1:17" x14ac:dyDescent="0.3">
      <c r="A3" s="659" t="str">
        <f>A5</f>
        <v>Tabell 1-11-H Resultat for mottakere av økonomisk sosialhjelp - som ikke er deltakere i KVP, Intro eller Jobbjansen -  som avsluttet kommunale tiltak i perioden 01.01.-31.12.</v>
      </c>
    </row>
    <row r="5" spans="1:17" s="4" customFormat="1" ht="38.25" customHeight="1" thickBot="1" x14ac:dyDescent="0.35">
      <c r="A5" s="2189" t="s">
        <v>575</v>
      </c>
      <c r="B5" s="2189"/>
      <c r="C5" s="2189"/>
      <c r="D5" s="2189"/>
      <c r="E5" s="2189"/>
      <c r="F5" s="2189"/>
      <c r="G5" s="2189"/>
      <c r="H5" s="2189"/>
      <c r="I5" s="2189"/>
      <c r="J5" s="2189"/>
      <c r="K5" s="2189"/>
      <c r="L5" s="2189"/>
      <c r="M5" s="2189"/>
      <c r="N5" s="2189"/>
    </row>
    <row r="6" spans="1:17" ht="92.25" customHeight="1" thickBot="1" x14ac:dyDescent="0.35">
      <c r="A6" s="660" t="s">
        <v>38</v>
      </c>
      <c r="B6" s="171" t="s">
        <v>3</v>
      </c>
      <c r="C6" s="172" t="s">
        <v>284</v>
      </c>
      <c r="D6" s="661" t="s">
        <v>280</v>
      </c>
      <c r="E6" s="661" t="s">
        <v>204</v>
      </c>
      <c r="F6" s="661" t="s">
        <v>201</v>
      </c>
      <c r="G6" s="661" t="s">
        <v>285</v>
      </c>
      <c r="H6" s="661" t="s">
        <v>142</v>
      </c>
      <c r="I6" s="661" t="s">
        <v>202</v>
      </c>
      <c r="J6" s="622" t="s">
        <v>286</v>
      </c>
      <c r="K6" s="77" t="s">
        <v>28</v>
      </c>
      <c r="L6" s="661" t="s">
        <v>123</v>
      </c>
      <c r="M6" s="622" t="s">
        <v>282</v>
      </c>
      <c r="N6" s="640" t="s">
        <v>283</v>
      </c>
    </row>
    <row r="7" spans="1:17" ht="15" customHeight="1" x14ac:dyDescent="0.3">
      <c r="A7" s="231">
        <v>1</v>
      </c>
      <c r="B7" s="98" t="s">
        <v>5</v>
      </c>
      <c r="C7" s="662">
        <v>70</v>
      </c>
      <c r="D7" s="663">
        <v>6</v>
      </c>
      <c r="E7" s="663">
        <v>2</v>
      </c>
      <c r="F7" s="663">
        <v>11</v>
      </c>
      <c r="G7" s="663">
        <v>19</v>
      </c>
      <c r="H7" s="663">
        <v>0</v>
      </c>
      <c r="I7" s="663">
        <v>16</v>
      </c>
      <c r="J7" s="664">
        <v>23</v>
      </c>
      <c r="K7" s="665">
        <f>SUM(C7:J7)</f>
        <v>147</v>
      </c>
      <c r="L7" s="662">
        <v>11</v>
      </c>
      <c r="M7" s="664">
        <v>0</v>
      </c>
      <c r="N7" s="666">
        <f>K7+L7+M7</f>
        <v>158</v>
      </c>
      <c r="P7" s="374">
        <f t="shared" ref="P7:P22" si="0">C7/K7</f>
        <v>0.47619047619047616</v>
      </c>
      <c r="Q7" s="374">
        <f t="shared" ref="Q7:Q22" si="1">D7/K7</f>
        <v>4.0816326530612242E-2</v>
      </c>
    </row>
    <row r="8" spans="1:17" ht="15" customHeight="1" x14ac:dyDescent="0.3">
      <c r="A8" s="667">
        <v>2</v>
      </c>
      <c r="B8" s="70" t="s">
        <v>6</v>
      </c>
      <c r="C8" s="668">
        <v>52</v>
      </c>
      <c r="D8" s="669">
        <v>15</v>
      </c>
      <c r="E8" s="669">
        <v>10</v>
      </c>
      <c r="F8" s="669">
        <v>46</v>
      </c>
      <c r="G8" s="669">
        <v>14</v>
      </c>
      <c r="H8" s="669">
        <v>3</v>
      </c>
      <c r="I8" s="669">
        <v>137</v>
      </c>
      <c r="J8" s="670">
        <v>7</v>
      </c>
      <c r="K8" s="671">
        <f t="shared" ref="K8:K21" si="2">SUM(C8:J8)</f>
        <v>284</v>
      </c>
      <c r="L8" s="668">
        <v>13</v>
      </c>
      <c r="M8" s="670">
        <v>4</v>
      </c>
      <c r="N8" s="672">
        <f t="shared" ref="N8:N21" si="3">K8+L8+M8</f>
        <v>301</v>
      </c>
      <c r="P8" s="374">
        <f t="shared" si="0"/>
        <v>0.18309859154929578</v>
      </c>
      <c r="Q8" s="374">
        <f t="shared" si="1"/>
        <v>5.2816901408450703E-2</v>
      </c>
    </row>
    <row r="9" spans="1:17" ht="15" customHeight="1" x14ac:dyDescent="0.3">
      <c r="A9" s="667">
        <v>3</v>
      </c>
      <c r="B9" s="70" t="s">
        <v>7</v>
      </c>
      <c r="C9" s="668">
        <v>65</v>
      </c>
      <c r="D9" s="669">
        <v>10</v>
      </c>
      <c r="E9" s="669">
        <v>24</v>
      </c>
      <c r="F9" s="669">
        <v>17</v>
      </c>
      <c r="G9" s="669">
        <v>135</v>
      </c>
      <c r="H9" s="669">
        <v>26</v>
      </c>
      <c r="I9" s="669">
        <v>126</v>
      </c>
      <c r="J9" s="670">
        <v>26</v>
      </c>
      <c r="K9" s="671">
        <f t="shared" si="2"/>
        <v>429</v>
      </c>
      <c r="L9" s="668">
        <v>20</v>
      </c>
      <c r="M9" s="670">
        <v>15</v>
      </c>
      <c r="N9" s="672">
        <f t="shared" si="3"/>
        <v>464</v>
      </c>
      <c r="P9" s="374">
        <f t="shared" si="0"/>
        <v>0.15151515151515152</v>
      </c>
      <c r="Q9" s="374">
        <f t="shared" si="1"/>
        <v>2.3310023310023312E-2</v>
      </c>
    </row>
    <row r="10" spans="1:17" ht="15" customHeight="1" x14ac:dyDescent="0.3">
      <c r="A10" s="667">
        <v>4</v>
      </c>
      <c r="B10" s="70" t="s">
        <v>8</v>
      </c>
      <c r="C10" s="668">
        <v>65</v>
      </c>
      <c r="D10" s="669">
        <v>1</v>
      </c>
      <c r="E10" s="669">
        <v>0</v>
      </c>
      <c r="F10" s="669">
        <v>8</v>
      </c>
      <c r="G10" s="669">
        <v>73</v>
      </c>
      <c r="H10" s="669">
        <v>0</v>
      </c>
      <c r="I10" s="669">
        <v>66</v>
      </c>
      <c r="J10" s="670">
        <v>11</v>
      </c>
      <c r="K10" s="671">
        <f t="shared" si="2"/>
        <v>224</v>
      </c>
      <c r="L10" s="668">
        <v>29</v>
      </c>
      <c r="M10" s="670">
        <v>7</v>
      </c>
      <c r="N10" s="672">
        <f t="shared" si="3"/>
        <v>260</v>
      </c>
      <c r="P10" s="374">
        <f t="shared" si="0"/>
        <v>0.29017857142857145</v>
      </c>
      <c r="Q10" s="374">
        <f t="shared" si="1"/>
        <v>4.464285714285714E-3</v>
      </c>
    </row>
    <row r="11" spans="1:17" ht="15" customHeight="1" x14ac:dyDescent="0.3">
      <c r="A11" s="667">
        <v>5</v>
      </c>
      <c r="B11" s="70" t="s">
        <v>9</v>
      </c>
      <c r="C11" s="668">
        <v>32</v>
      </c>
      <c r="D11" s="669">
        <v>9</v>
      </c>
      <c r="E11" s="669">
        <v>32</v>
      </c>
      <c r="F11" s="669">
        <v>30</v>
      </c>
      <c r="G11" s="669">
        <v>22</v>
      </c>
      <c r="H11" s="669">
        <v>4</v>
      </c>
      <c r="I11" s="669">
        <v>31</v>
      </c>
      <c r="J11" s="670">
        <v>18</v>
      </c>
      <c r="K11" s="671">
        <f t="shared" si="2"/>
        <v>178</v>
      </c>
      <c r="L11" s="668">
        <v>15</v>
      </c>
      <c r="M11" s="670">
        <v>9</v>
      </c>
      <c r="N11" s="672">
        <f t="shared" si="3"/>
        <v>202</v>
      </c>
      <c r="P11" s="374">
        <f t="shared" si="0"/>
        <v>0.1797752808988764</v>
      </c>
      <c r="Q11" s="374">
        <f t="shared" si="1"/>
        <v>5.0561797752808987E-2</v>
      </c>
    </row>
    <row r="12" spans="1:17" ht="15" customHeight="1" x14ac:dyDescent="0.3">
      <c r="A12" s="667">
        <v>6</v>
      </c>
      <c r="B12" s="70" t="s">
        <v>10</v>
      </c>
      <c r="C12" s="668">
        <v>0</v>
      </c>
      <c r="D12" s="669">
        <v>0</v>
      </c>
      <c r="E12" s="669">
        <v>0</v>
      </c>
      <c r="F12" s="669">
        <v>0</v>
      </c>
      <c r="G12" s="669">
        <v>0</v>
      </c>
      <c r="H12" s="669">
        <v>0</v>
      </c>
      <c r="I12" s="669">
        <v>0</v>
      </c>
      <c r="J12" s="670">
        <v>0</v>
      </c>
      <c r="K12" s="671">
        <f t="shared" si="2"/>
        <v>0</v>
      </c>
      <c r="L12" s="668">
        <v>0</v>
      </c>
      <c r="M12" s="670">
        <v>0</v>
      </c>
      <c r="N12" s="672">
        <f t="shared" si="3"/>
        <v>0</v>
      </c>
      <c r="P12" s="374" t="e">
        <f t="shared" si="0"/>
        <v>#DIV/0!</v>
      </c>
      <c r="Q12" s="374" t="e">
        <f t="shared" si="1"/>
        <v>#DIV/0!</v>
      </c>
    </row>
    <row r="13" spans="1:17" ht="15" customHeight="1" x14ac:dyDescent="0.3">
      <c r="A13" s="667">
        <v>7</v>
      </c>
      <c r="B13" s="70" t="s">
        <v>11</v>
      </c>
      <c r="C13" s="668">
        <v>6</v>
      </c>
      <c r="D13" s="669">
        <v>1</v>
      </c>
      <c r="E13" s="669">
        <v>0</v>
      </c>
      <c r="F13" s="669">
        <v>12</v>
      </c>
      <c r="G13" s="669">
        <v>2</v>
      </c>
      <c r="H13" s="669">
        <v>1</v>
      </c>
      <c r="I13" s="669">
        <v>21</v>
      </c>
      <c r="J13" s="670">
        <v>20</v>
      </c>
      <c r="K13" s="671">
        <f t="shared" si="2"/>
        <v>63</v>
      </c>
      <c r="L13" s="668">
        <v>2</v>
      </c>
      <c r="M13" s="670">
        <v>1</v>
      </c>
      <c r="N13" s="672">
        <f t="shared" si="3"/>
        <v>66</v>
      </c>
      <c r="P13" s="374">
        <f t="shared" si="0"/>
        <v>9.5238095238095233E-2</v>
      </c>
      <c r="Q13" s="374">
        <f t="shared" si="1"/>
        <v>1.5873015873015872E-2</v>
      </c>
    </row>
    <row r="14" spans="1:17" ht="15" customHeight="1" x14ac:dyDescent="0.3">
      <c r="A14" s="667">
        <v>8</v>
      </c>
      <c r="B14" s="70" t="s">
        <v>12</v>
      </c>
      <c r="C14" s="668">
        <v>41</v>
      </c>
      <c r="D14" s="669">
        <v>2</v>
      </c>
      <c r="E14" s="669">
        <v>25</v>
      </c>
      <c r="F14" s="669">
        <v>18</v>
      </c>
      <c r="G14" s="669">
        <v>24</v>
      </c>
      <c r="H14" s="669">
        <v>2</v>
      </c>
      <c r="I14" s="669">
        <v>2</v>
      </c>
      <c r="J14" s="670">
        <v>20</v>
      </c>
      <c r="K14" s="671">
        <f t="shared" si="2"/>
        <v>134</v>
      </c>
      <c r="L14" s="668">
        <v>26</v>
      </c>
      <c r="M14" s="670">
        <v>2</v>
      </c>
      <c r="N14" s="672">
        <f t="shared" si="3"/>
        <v>162</v>
      </c>
      <c r="P14" s="374">
        <f t="shared" si="0"/>
        <v>0.30597014925373134</v>
      </c>
      <c r="Q14" s="374">
        <f t="shared" si="1"/>
        <v>1.4925373134328358E-2</v>
      </c>
    </row>
    <row r="15" spans="1:17" ht="15" customHeight="1" x14ac:dyDescent="0.3">
      <c r="A15" s="667">
        <v>9</v>
      </c>
      <c r="B15" s="70" t="s">
        <v>13</v>
      </c>
      <c r="C15" s="668">
        <v>18</v>
      </c>
      <c r="D15" s="669">
        <v>2</v>
      </c>
      <c r="E15" s="669">
        <v>11</v>
      </c>
      <c r="F15" s="669">
        <v>3</v>
      </c>
      <c r="G15" s="669">
        <v>19</v>
      </c>
      <c r="H15" s="669">
        <v>13</v>
      </c>
      <c r="I15" s="669">
        <v>24</v>
      </c>
      <c r="J15" s="670">
        <v>8</v>
      </c>
      <c r="K15" s="671">
        <f t="shared" si="2"/>
        <v>98</v>
      </c>
      <c r="L15" s="668">
        <v>9</v>
      </c>
      <c r="M15" s="670">
        <v>4</v>
      </c>
      <c r="N15" s="672">
        <f t="shared" si="3"/>
        <v>111</v>
      </c>
      <c r="P15" s="374">
        <f t="shared" si="0"/>
        <v>0.18367346938775511</v>
      </c>
      <c r="Q15" s="374">
        <f t="shared" si="1"/>
        <v>2.0408163265306121E-2</v>
      </c>
    </row>
    <row r="16" spans="1:17" ht="15" customHeight="1" x14ac:dyDescent="0.3">
      <c r="A16" s="667">
        <v>10</v>
      </c>
      <c r="B16" s="70" t="s">
        <v>14</v>
      </c>
      <c r="C16" s="668">
        <v>129</v>
      </c>
      <c r="D16" s="669">
        <v>38</v>
      </c>
      <c r="E16" s="669">
        <v>27</v>
      </c>
      <c r="F16" s="669">
        <v>184</v>
      </c>
      <c r="G16" s="669">
        <v>31</v>
      </c>
      <c r="H16" s="669">
        <v>17</v>
      </c>
      <c r="I16" s="669">
        <v>69</v>
      </c>
      <c r="J16" s="670">
        <v>25</v>
      </c>
      <c r="K16" s="671">
        <f t="shared" si="2"/>
        <v>520</v>
      </c>
      <c r="L16" s="668">
        <v>133</v>
      </c>
      <c r="M16" s="670">
        <v>18</v>
      </c>
      <c r="N16" s="672">
        <f t="shared" si="3"/>
        <v>671</v>
      </c>
      <c r="P16" s="374">
        <f t="shared" si="0"/>
        <v>0.24807692307692308</v>
      </c>
      <c r="Q16" s="374">
        <f t="shared" si="1"/>
        <v>7.3076923076923081E-2</v>
      </c>
    </row>
    <row r="17" spans="1:17" ht="15" customHeight="1" x14ac:dyDescent="0.3">
      <c r="A17" s="667">
        <v>11</v>
      </c>
      <c r="B17" s="70" t="s">
        <v>15</v>
      </c>
      <c r="C17" s="668">
        <v>31</v>
      </c>
      <c r="D17" s="669">
        <v>17</v>
      </c>
      <c r="E17" s="669">
        <v>17</v>
      </c>
      <c r="F17" s="669">
        <v>36</v>
      </c>
      <c r="G17" s="669">
        <v>21</v>
      </c>
      <c r="H17" s="669">
        <v>8</v>
      </c>
      <c r="I17" s="669">
        <v>24</v>
      </c>
      <c r="J17" s="670">
        <v>1</v>
      </c>
      <c r="K17" s="671">
        <f t="shared" si="2"/>
        <v>155</v>
      </c>
      <c r="L17" s="668">
        <v>7</v>
      </c>
      <c r="M17" s="670">
        <v>1</v>
      </c>
      <c r="N17" s="672">
        <f t="shared" si="3"/>
        <v>163</v>
      </c>
      <c r="P17" s="374">
        <f t="shared" si="0"/>
        <v>0.2</v>
      </c>
      <c r="Q17" s="374">
        <f t="shared" si="1"/>
        <v>0.10967741935483871</v>
      </c>
    </row>
    <row r="18" spans="1:17" ht="15" customHeight="1" x14ac:dyDescent="0.3">
      <c r="A18" s="667">
        <v>12</v>
      </c>
      <c r="B18" s="70" t="s">
        <v>16</v>
      </c>
      <c r="C18" s="668">
        <v>44</v>
      </c>
      <c r="D18" s="669">
        <v>23</v>
      </c>
      <c r="E18" s="669">
        <v>12</v>
      </c>
      <c r="F18" s="669">
        <v>46</v>
      </c>
      <c r="G18" s="669">
        <v>18</v>
      </c>
      <c r="H18" s="669">
        <v>2</v>
      </c>
      <c r="I18" s="669">
        <v>117</v>
      </c>
      <c r="J18" s="670">
        <v>50</v>
      </c>
      <c r="K18" s="671">
        <f t="shared" si="2"/>
        <v>312</v>
      </c>
      <c r="L18" s="668">
        <v>9</v>
      </c>
      <c r="M18" s="670">
        <v>1</v>
      </c>
      <c r="N18" s="672">
        <f t="shared" si="3"/>
        <v>322</v>
      </c>
      <c r="P18" s="374">
        <f t="shared" si="0"/>
        <v>0.14102564102564102</v>
      </c>
      <c r="Q18" s="374">
        <f t="shared" si="1"/>
        <v>7.371794871794872E-2</v>
      </c>
    </row>
    <row r="19" spans="1:17" ht="15" customHeight="1" x14ac:dyDescent="0.3">
      <c r="A19" s="667">
        <v>13</v>
      </c>
      <c r="B19" s="70" t="s">
        <v>17</v>
      </c>
      <c r="C19" s="668">
        <v>62</v>
      </c>
      <c r="D19" s="669">
        <v>23</v>
      </c>
      <c r="E19" s="669">
        <v>7</v>
      </c>
      <c r="F19" s="669">
        <v>32</v>
      </c>
      <c r="G19" s="669">
        <v>2</v>
      </c>
      <c r="H19" s="669">
        <v>11</v>
      </c>
      <c r="I19" s="669">
        <v>56</v>
      </c>
      <c r="J19" s="670">
        <v>16</v>
      </c>
      <c r="K19" s="671">
        <f t="shared" si="2"/>
        <v>209</v>
      </c>
      <c r="L19" s="668">
        <v>12</v>
      </c>
      <c r="M19" s="670">
        <v>4</v>
      </c>
      <c r="N19" s="672">
        <f t="shared" si="3"/>
        <v>225</v>
      </c>
      <c r="P19" s="374">
        <f t="shared" si="0"/>
        <v>0.29665071770334928</v>
      </c>
      <c r="Q19" s="374">
        <f t="shared" si="1"/>
        <v>0.11004784688995216</v>
      </c>
    </row>
    <row r="20" spans="1:17" ht="15" customHeight="1" x14ac:dyDescent="0.3">
      <c r="A20" s="667">
        <v>14</v>
      </c>
      <c r="B20" s="70" t="s">
        <v>18</v>
      </c>
      <c r="C20" s="668">
        <v>54</v>
      </c>
      <c r="D20" s="669">
        <v>12</v>
      </c>
      <c r="E20" s="669">
        <v>20</v>
      </c>
      <c r="F20" s="669">
        <v>187</v>
      </c>
      <c r="G20" s="669">
        <v>67</v>
      </c>
      <c r="H20" s="669">
        <v>19</v>
      </c>
      <c r="I20" s="669">
        <v>0</v>
      </c>
      <c r="J20" s="670">
        <v>67</v>
      </c>
      <c r="K20" s="671">
        <f t="shared" si="2"/>
        <v>426</v>
      </c>
      <c r="L20" s="668">
        <v>46</v>
      </c>
      <c r="M20" s="670">
        <v>5</v>
      </c>
      <c r="N20" s="672">
        <f t="shared" si="3"/>
        <v>477</v>
      </c>
      <c r="P20" s="374">
        <f t="shared" si="0"/>
        <v>0.12676056338028169</v>
      </c>
      <c r="Q20" s="374">
        <f t="shared" si="1"/>
        <v>2.8169014084507043E-2</v>
      </c>
    </row>
    <row r="21" spans="1:17" ht="15" customHeight="1" thickBot="1" x14ac:dyDescent="0.35">
      <c r="A21" s="673">
        <v>15</v>
      </c>
      <c r="B21" s="658" t="s">
        <v>19</v>
      </c>
      <c r="C21" s="224">
        <v>37</v>
      </c>
      <c r="D21" s="674">
        <v>17</v>
      </c>
      <c r="E21" s="674">
        <v>10</v>
      </c>
      <c r="F21" s="674">
        <v>6</v>
      </c>
      <c r="G21" s="674">
        <v>4</v>
      </c>
      <c r="H21" s="674">
        <v>3</v>
      </c>
      <c r="I21" s="674">
        <v>50</v>
      </c>
      <c r="J21" s="675">
        <v>2</v>
      </c>
      <c r="K21" s="676">
        <f t="shared" si="2"/>
        <v>129</v>
      </c>
      <c r="L21" s="224">
        <v>7</v>
      </c>
      <c r="M21" s="675">
        <v>0</v>
      </c>
      <c r="N21" s="677">
        <f t="shared" si="3"/>
        <v>136</v>
      </c>
      <c r="P21" s="374">
        <f t="shared" si="0"/>
        <v>0.2868217054263566</v>
      </c>
      <c r="Q21" s="374">
        <f t="shared" si="1"/>
        <v>0.13178294573643412</v>
      </c>
    </row>
    <row r="22" spans="1:17" ht="15" customHeight="1" thickBot="1" x14ac:dyDescent="0.35">
      <c r="A22" s="596"/>
      <c r="B22" s="1793" t="s">
        <v>574</v>
      </c>
      <c r="C22" s="1257">
        <f>SUM(C7:C21)</f>
        <v>706</v>
      </c>
      <c r="D22" s="1257">
        <f t="shared" ref="D22:K22" si="4">SUM(D7:D21)</f>
        <v>176</v>
      </c>
      <c r="E22" s="1257">
        <f t="shared" si="4"/>
        <v>197</v>
      </c>
      <c r="F22" s="1257">
        <f t="shared" si="4"/>
        <v>636</v>
      </c>
      <c r="G22" s="1257">
        <f t="shared" si="4"/>
        <v>451</v>
      </c>
      <c r="H22" s="1257">
        <f t="shared" si="4"/>
        <v>109</v>
      </c>
      <c r="I22" s="1257">
        <f t="shared" si="4"/>
        <v>739</v>
      </c>
      <c r="J22" s="1746">
        <f t="shared" si="4"/>
        <v>294</v>
      </c>
      <c r="K22" s="1794">
        <f t="shared" si="4"/>
        <v>3308</v>
      </c>
      <c r="L22" s="1795"/>
      <c r="M22" s="1796">
        <f>SUM(M7:M21)</f>
        <v>71</v>
      </c>
      <c r="N22" s="1797"/>
      <c r="P22" s="374">
        <f t="shared" si="0"/>
        <v>0.21342200725513905</v>
      </c>
      <c r="Q22" s="374">
        <f t="shared" si="1"/>
        <v>5.3204353083434096E-2</v>
      </c>
    </row>
    <row r="23" spans="1:17" ht="15" customHeight="1" thickBot="1" x14ac:dyDescent="0.35">
      <c r="A23" s="1747"/>
      <c r="B23" s="1917" t="s">
        <v>506</v>
      </c>
      <c r="C23" s="1748">
        <v>872</v>
      </c>
      <c r="D23" s="1748">
        <v>196</v>
      </c>
      <c r="E23" s="1748">
        <v>185</v>
      </c>
      <c r="F23" s="1748">
        <v>681</v>
      </c>
      <c r="G23" s="1748">
        <v>312</v>
      </c>
      <c r="H23" s="1748">
        <v>101</v>
      </c>
      <c r="I23" s="1748">
        <v>559</v>
      </c>
      <c r="J23" s="1749">
        <v>399</v>
      </c>
      <c r="K23" s="1918">
        <v>3305</v>
      </c>
      <c r="L23" s="1919"/>
      <c r="M23" s="1749">
        <v>102</v>
      </c>
      <c r="N23" s="1920"/>
      <c r="P23" s="374"/>
      <c r="Q23" s="374"/>
    </row>
    <row r="24" spans="1:17" ht="15" customHeight="1" x14ac:dyDescent="0.3">
      <c r="A24" s="596"/>
      <c r="B24" s="1737" t="s">
        <v>481</v>
      </c>
      <c r="C24" s="679">
        <v>713</v>
      </c>
      <c r="D24" s="679">
        <v>161</v>
      </c>
      <c r="E24" s="679">
        <v>155</v>
      </c>
      <c r="F24" s="679">
        <v>576</v>
      </c>
      <c r="G24" s="679">
        <v>293</v>
      </c>
      <c r="H24" s="679">
        <v>94</v>
      </c>
      <c r="I24" s="679">
        <v>764</v>
      </c>
      <c r="J24" s="1798">
        <v>304</v>
      </c>
      <c r="K24" s="1799">
        <v>3060</v>
      </c>
      <c r="L24" s="1800"/>
      <c r="M24" s="1798">
        <v>79</v>
      </c>
      <c r="N24" s="1801"/>
      <c r="P24" s="1256">
        <v>0.23300653594771201</v>
      </c>
      <c r="Q24" s="1256">
        <v>5.2614379084967321E-2</v>
      </c>
    </row>
    <row r="25" spans="1:17" ht="15" customHeight="1" thickBot="1" x14ac:dyDescent="0.35">
      <c r="A25" s="358"/>
      <c r="B25" s="236" t="s">
        <v>400</v>
      </c>
      <c r="C25" s="674">
        <v>351</v>
      </c>
      <c r="D25" s="674">
        <v>70</v>
      </c>
      <c r="E25" s="674">
        <v>95</v>
      </c>
      <c r="F25" s="674">
        <v>170</v>
      </c>
      <c r="G25" s="674">
        <v>139</v>
      </c>
      <c r="H25" s="674">
        <v>52</v>
      </c>
      <c r="I25" s="674">
        <v>306</v>
      </c>
      <c r="J25" s="223">
        <v>161</v>
      </c>
      <c r="K25" s="745">
        <v>1344</v>
      </c>
      <c r="L25" s="1145"/>
      <c r="M25" s="223">
        <v>31</v>
      </c>
      <c r="N25" s="1118"/>
      <c r="P25" s="1256">
        <v>0.2611607142857143</v>
      </c>
      <c r="Q25" s="1256">
        <v>5.2083333333333336E-2</v>
      </c>
    </row>
    <row r="26" spans="1:17" ht="15" customHeight="1" x14ac:dyDescent="0.3">
      <c r="A26" s="167"/>
      <c r="B26" s="1205" t="s">
        <v>390</v>
      </c>
      <c r="C26" s="663">
        <v>450</v>
      </c>
      <c r="D26" s="663">
        <v>55</v>
      </c>
      <c r="E26" s="663">
        <v>136</v>
      </c>
      <c r="F26" s="663">
        <v>204</v>
      </c>
      <c r="G26" s="663">
        <v>175</v>
      </c>
      <c r="H26" s="663">
        <v>15</v>
      </c>
      <c r="I26" s="663">
        <v>298</v>
      </c>
      <c r="J26" s="1146">
        <v>225</v>
      </c>
      <c r="K26" s="1148">
        <v>1558</v>
      </c>
      <c r="L26" s="1147"/>
      <c r="M26" s="1146">
        <v>54</v>
      </c>
      <c r="N26" s="1131"/>
      <c r="P26" s="1256">
        <v>0.28883183568677789</v>
      </c>
      <c r="Q26" s="1256">
        <v>3.5301668806161743E-2</v>
      </c>
    </row>
    <row r="27" spans="1:17" ht="15" customHeight="1" thickBot="1" x14ac:dyDescent="0.35">
      <c r="A27" s="358"/>
      <c r="B27" s="236" t="s">
        <v>350</v>
      </c>
      <c r="C27" s="674">
        <v>327</v>
      </c>
      <c r="D27" s="674">
        <v>62</v>
      </c>
      <c r="E27" s="674">
        <v>115</v>
      </c>
      <c r="F27" s="674">
        <v>184</v>
      </c>
      <c r="G27" s="674">
        <v>126</v>
      </c>
      <c r="H27" s="674">
        <v>18</v>
      </c>
      <c r="I27" s="674">
        <v>344</v>
      </c>
      <c r="J27" s="223">
        <v>237</v>
      </c>
      <c r="K27" s="745">
        <v>1413</v>
      </c>
      <c r="L27" s="1145"/>
      <c r="M27" s="223">
        <v>33</v>
      </c>
      <c r="N27" s="1118"/>
      <c r="P27" s="1256">
        <v>0.23142250530785563</v>
      </c>
      <c r="Q27" s="1256">
        <v>4.3878273177636234E-2</v>
      </c>
    </row>
    <row r="28" spans="1:17" ht="15" customHeight="1" x14ac:dyDescent="0.3">
      <c r="A28" s="167"/>
      <c r="B28" s="1205" t="s">
        <v>342</v>
      </c>
      <c r="C28" s="663">
        <v>529</v>
      </c>
      <c r="D28" s="663">
        <v>119</v>
      </c>
      <c r="E28" s="663">
        <v>160</v>
      </c>
      <c r="F28" s="663">
        <v>155</v>
      </c>
      <c r="G28" s="663">
        <v>285</v>
      </c>
      <c r="H28" s="663">
        <v>44</v>
      </c>
      <c r="I28" s="663">
        <v>376</v>
      </c>
      <c r="J28" s="1146">
        <v>389</v>
      </c>
      <c r="K28" s="1148">
        <v>2057</v>
      </c>
      <c r="L28" s="1147"/>
      <c r="M28" s="1146">
        <v>63</v>
      </c>
      <c r="N28" s="1131"/>
      <c r="P28" s="374">
        <v>0.25717063684978125</v>
      </c>
      <c r="Q28" s="374">
        <v>5.7851239669421489E-2</v>
      </c>
    </row>
    <row r="29" spans="1:17" ht="15" customHeight="1" thickBot="1" x14ac:dyDescent="0.35">
      <c r="A29" s="358"/>
      <c r="B29" s="236" t="s">
        <v>328</v>
      </c>
      <c r="C29" s="674">
        <v>330</v>
      </c>
      <c r="D29" s="674">
        <v>82</v>
      </c>
      <c r="E29" s="674">
        <v>107</v>
      </c>
      <c r="F29" s="674">
        <v>102</v>
      </c>
      <c r="G29" s="674">
        <v>153</v>
      </c>
      <c r="H29" s="674">
        <v>32</v>
      </c>
      <c r="I29" s="674">
        <v>303</v>
      </c>
      <c r="J29" s="223">
        <v>252</v>
      </c>
      <c r="K29" s="745">
        <v>1361</v>
      </c>
      <c r="L29" s="1145"/>
      <c r="M29" s="223">
        <v>18</v>
      </c>
      <c r="N29" s="1118"/>
      <c r="P29" s="374">
        <v>0.24246877296105804</v>
      </c>
      <c r="Q29" s="374">
        <v>6.0249816311535635E-2</v>
      </c>
    </row>
    <row r="30" spans="1:17" ht="15" customHeight="1" x14ac:dyDescent="0.3">
      <c r="A30" s="167"/>
      <c r="B30" s="1205" t="s">
        <v>320</v>
      </c>
      <c r="C30" s="663">
        <v>352</v>
      </c>
      <c r="D30" s="663">
        <v>75</v>
      </c>
      <c r="E30" s="663">
        <v>192</v>
      </c>
      <c r="F30" s="663">
        <v>173</v>
      </c>
      <c r="G30" s="663">
        <v>251</v>
      </c>
      <c r="H30" s="663">
        <v>49</v>
      </c>
      <c r="I30" s="663">
        <v>515</v>
      </c>
      <c r="J30" s="1146">
        <v>330</v>
      </c>
      <c r="K30" s="1148">
        <v>1937</v>
      </c>
      <c r="L30" s="1147"/>
      <c r="M30" s="1146">
        <v>47</v>
      </c>
      <c r="N30" s="1131"/>
      <c r="P30" s="374">
        <v>0.31402439024390244</v>
      </c>
      <c r="Q30" s="374">
        <v>0.10670731707317073</v>
      </c>
    </row>
    <row r="31" spans="1:17" ht="15" customHeight="1" thickBot="1" x14ac:dyDescent="0.35">
      <c r="A31" s="358"/>
      <c r="B31" s="236" t="s">
        <v>300</v>
      </c>
      <c r="C31" s="674">
        <v>248</v>
      </c>
      <c r="D31" s="674">
        <v>63</v>
      </c>
      <c r="E31" s="674">
        <v>98</v>
      </c>
      <c r="F31" s="674">
        <v>113</v>
      </c>
      <c r="G31" s="674">
        <v>123</v>
      </c>
      <c r="H31" s="674">
        <v>33</v>
      </c>
      <c r="I31" s="674">
        <v>310</v>
      </c>
      <c r="J31" s="223">
        <v>210</v>
      </c>
      <c r="K31" s="745">
        <v>1198</v>
      </c>
      <c r="L31" s="1145"/>
      <c r="M31" s="223">
        <v>37</v>
      </c>
      <c r="N31" s="1118"/>
      <c r="P31" s="374">
        <v>0.33684210526315789</v>
      </c>
      <c r="Q31" s="374">
        <v>0.10526315789473684</v>
      </c>
    </row>
    <row r="32" spans="1:17" ht="15" hidden="1" customHeight="1" outlineLevel="1" thickBot="1" x14ac:dyDescent="0.35">
      <c r="A32" s="394"/>
      <c r="B32" s="393" t="s">
        <v>295</v>
      </c>
      <c r="C32" s="1225">
        <v>99</v>
      </c>
      <c r="D32" s="1226">
        <v>15</v>
      </c>
      <c r="E32" s="1226">
        <v>28</v>
      </c>
      <c r="F32" s="1226">
        <v>39</v>
      </c>
      <c r="G32" s="1226">
        <v>47</v>
      </c>
      <c r="H32" s="1226">
        <v>15</v>
      </c>
      <c r="I32" s="1226">
        <v>150</v>
      </c>
      <c r="J32" s="1227">
        <v>71</v>
      </c>
      <c r="K32" s="1228">
        <v>464</v>
      </c>
      <c r="L32" s="1229"/>
      <c r="M32" s="1227">
        <v>2</v>
      </c>
      <c r="N32" s="1144"/>
      <c r="P32" s="374"/>
      <c r="Q32" s="374"/>
    </row>
    <row r="33" spans="1:15" collapsed="1" x14ac:dyDescent="0.3">
      <c r="A33" s="387" t="s">
        <v>357</v>
      </c>
    </row>
    <row r="35" spans="1:15" ht="12.9" x14ac:dyDescent="0.35">
      <c r="A35" s="411"/>
      <c r="B35" s="411"/>
      <c r="C35" s="411"/>
      <c r="D35" s="411"/>
      <c r="E35" s="411"/>
      <c r="F35" s="410"/>
      <c r="G35" s="411"/>
      <c r="H35" s="410"/>
      <c r="I35" s="410"/>
      <c r="J35" s="411"/>
      <c r="K35" s="411"/>
      <c r="L35" s="411"/>
      <c r="M35" s="411"/>
      <c r="N35" s="410"/>
      <c r="O35" s="411"/>
    </row>
    <row r="36" spans="1:15" ht="12.9" x14ac:dyDescent="0.35">
      <c r="A36" s="411"/>
      <c r="B36" s="411"/>
      <c r="C36" s="411"/>
      <c r="D36" s="411"/>
      <c r="E36" s="411"/>
      <c r="F36" s="410"/>
      <c r="G36" s="411"/>
      <c r="H36" s="410"/>
      <c r="I36" s="410"/>
      <c r="J36" s="411"/>
      <c r="K36" s="411"/>
      <c r="L36" s="411"/>
      <c r="M36" s="411"/>
      <c r="N36" s="410"/>
      <c r="O36" s="411"/>
    </row>
    <row r="37" spans="1:15" ht="12.9" x14ac:dyDescent="0.35">
      <c r="A37" s="411"/>
      <c r="B37" s="411"/>
      <c r="C37" s="411"/>
      <c r="D37" s="411"/>
      <c r="E37" s="411"/>
      <c r="F37" s="410"/>
      <c r="G37" s="411"/>
      <c r="H37" s="410"/>
      <c r="I37" s="410"/>
      <c r="J37" s="411"/>
      <c r="K37" s="411"/>
      <c r="L37" s="411"/>
      <c r="M37" s="411"/>
      <c r="N37" s="410"/>
      <c r="O37" s="411"/>
    </row>
    <row r="38" spans="1:15" ht="12.9" x14ac:dyDescent="0.35">
      <c r="A38" s="411"/>
      <c r="B38" s="411"/>
      <c r="C38" s="411"/>
      <c r="D38" s="411"/>
      <c r="E38" s="411"/>
      <c r="F38" s="410"/>
      <c r="G38" s="411"/>
      <c r="H38" s="410"/>
      <c r="I38" s="410"/>
      <c r="J38" s="411"/>
      <c r="K38" s="411"/>
      <c r="L38" s="411"/>
      <c r="M38" s="411"/>
      <c r="N38" s="410"/>
      <c r="O38" s="411"/>
    </row>
    <row r="39" spans="1:15" ht="12.9" x14ac:dyDescent="0.35">
      <c r="A39" s="411"/>
      <c r="B39" s="411"/>
      <c r="C39" s="411"/>
      <c r="D39" s="411"/>
      <c r="E39" s="411"/>
      <c r="F39" s="410"/>
      <c r="G39" s="411"/>
      <c r="H39" s="410"/>
      <c r="I39" s="410"/>
      <c r="J39" s="411"/>
      <c r="K39" s="411"/>
      <c r="L39" s="411"/>
      <c r="M39" s="411"/>
      <c r="N39" s="410"/>
      <c r="O39" s="411"/>
    </row>
    <row r="40" spans="1:15" ht="12.9" x14ac:dyDescent="0.35">
      <c r="A40" s="411"/>
      <c r="B40" s="411"/>
      <c r="C40" s="411"/>
      <c r="D40" s="411"/>
      <c r="E40" s="411"/>
      <c r="F40" s="410"/>
      <c r="G40" s="411"/>
      <c r="H40" s="410"/>
      <c r="I40" s="410"/>
      <c r="J40" s="411"/>
      <c r="K40" s="411"/>
      <c r="L40" s="411"/>
      <c r="M40" s="411"/>
      <c r="N40" s="410"/>
      <c r="O40" s="411"/>
    </row>
    <row r="41" spans="1:15" ht="12.9" x14ac:dyDescent="0.35">
      <c r="A41" s="411"/>
      <c r="B41" s="411"/>
      <c r="C41" s="411"/>
      <c r="D41" s="411"/>
      <c r="E41" s="411"/>
      <c r="F41" s="410"/>
      <c r="G41" s="411"/>
      <c r="H41" s="410"/>
      <c r="I41" s="410"/>
      <c r="J41" s="411"/>
      <c r="K41" s="411"/>
      <c r="L41" s="411"/>
      <c r="M41" s="411"/>
      <c r="N41" s="410"/>
      <c r="O41" s="411"/>
    </row>
    <row r="42" spans="1:15" ht="12.9" x14ac:dyDescent="0.35">
      <c r="A42" s="411"/>
      <c r="B42" s="411"/>
      <c r="C42" s="411"/>
      <c r="D42" s="411"/>
      <c r="E42" s="411"/>
      <c r="F42" s="410"/>
      <c r="G42" s="411"/>
      <c r="H42" s="410"/>
      <c r="I42" s="410"/>
      <c r="J42" s="411"/>
      <c r="K42" s="411"/>
      <c r="L42" s="411"/>
      <c r="M42" s="411"/>
      <c r="N42" s="410"/>
      <c r="O42" s="411"/>
    </row>
    <row r="44" spans="1:15" x14ac:dyDescent="0.3">
      <c r="L44" s="387" t="s">
        <v>104</v>
      </c>
    </row>
  </sheetData>
  <mergeCells count="1">
    <mergeCell ref="A5:N5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F44"/>
  <sheetViews>
    <sheetView showGridLines="0" zoomScaleNormal="100" workbookViewId="0">
      <selection activeCell="I7" sqref="I7"/>
    </sheetView>
  </sheetViews>
  <sheetFormatPr baseColWidth="10" defaultColWidth="11.4609375" defaultRowHeight="12.45" outlineLevelRow="1" x14ac:dyDescent="0.3"/>
  <cols>
    <col min="1" max="1" width="6.07421875" style="735" bestFit="1" customWidth="1"/>
    <col min="2" max="2" width="22" style="387" bestFit="1" customWidth="1"/>
    <col min="3" max="3" width="19.07421875" style="387" customWidth="1"/>
    <col min="4" max="4" width="19.4609375" style="387" customWidth="1"/>
    <col min="5" max="5" width="11.4609375" style="387" customWidth="1"/>
    <col min="6" max="16384" width="11.4609375" style="387"/>
  </cols>
  <sheetData>
    <row r="1" spans="1:6" x14ac:dyDescent="0.3">
      <c r="A1" s="659" t="s">
        <v>0</v>
      </c>
    </row>
    <row r="2" spans="1:6" x14ac:dyDescent="0.3">
      <c r="A2" s="659"/>
    </row>
    <row r="3" spans="1:6" x14ac:dyDescent="0.3">
      <c r="A3" s="659" t="str">
        <f>A5</f>
        <v>Tabell  1-3-A - Bistand til kjøp/utbedring av bolig - antall hittil i år</v>
      </c>
    </row>
    <row r="4" spans="1:6" x14ac:dyDescent="0.3">
      <c r="A4" s="659"/>
    </row>
    <row r="5" spans="1:6" s="14" customFormat="1" ht="30" customHeight="1" thickBot="1" x14ac:dyDescent="0.35">
      <c r="A5" s="3" t="s">
        <v>102</v>
      </c>
      <c r="B5" s="13"/>
    </row>
    <row r="6" spans="1:6" s="4" customFormat="1" ht="70.5" customHeight="1" thickBot="1" x14ac:dyDescent="0.35">
      <c r="A6" s="170" t="s">
        <v>2</v>
      </c>
      <c r="B6" s="171" t="s">
        <v>3</v>
      </c>
      <c r="C6" s="172" t="s">
        <v>29</v>
      </c>
      <c r="D6" s="75" t="s">
        <v>30</v>
      </c>
    </row>
    <row r="7" spans="1:6" ht="15" customHeight="1" x14ac:dyDescent="0.35">
      <c r="A7" s="713">
        <v>1</v>
      </c>
      <c r="B7" s="1058" t="s">
        <v>5</v>
      </c>
      <c r="C7" s="192">
        <v>47</v>
      </c>
      <c r="D7" s="189">
        <v>3</v>
      </c>
      <c r="F7" s="378"/>
    </row>
    <row r="8" spans="1:6" ht="15" customHeight="1" x14ac:dyDescent="0.35">
      <c r="A8" s="667">
        <v>2</v>
      </c>
      <c r="B8" s="870" t="s">
        <v>6</v>
      </c>
      <c r="C8" s="193">
        <v>54</v>
      </c>
      <c r="D8" s="284">
        <v>8</v>
      </c>
      <c r="F8" s="378"/>
    </row>
    <row r="9" spans="1:6" ht="15" customHeight="1" x14ac:dyDescent="0.3">
      <c r="A9" s="667">
        <v>3</v>
      </c>
      <c r="B9" s="870" t="s">
        <v>7</v>
      </c>
      <c r="C9" s="193">
        <v>25</v>
      </c>
      <c r="D9" s="284">
        <v>0</v>
      </c>
    </row>
    <row r="10" spans="1:6" ht="15" customHeight="1" x14ac:dyDescent="0.3">
      <c r="A10" s="667">
        <v>4</v>
      </c>
      <c r="B10" s="870" t="s">
        <v>8</v>
      </c>
      <c r="C10" s="193">
        <v>20</v>
      </c>
      <c r="D10" s="284">
        <v>2</v>
      </c>
    </row>
    <row r="11" spans="1:6" ht="15" customHeight="1" x14ac:dyDescent="0.3">
      <c r="A11" s="667">
        <v>5</v>
      </c>
      <c r="B11" s="870" t="s">
        <v>9</v>
      </c>
      <c r="C11" s="193">
        <v>27</v>
      </c>
      <c r="D11" s="284">
        <v>2</v>
      </c>
    </row>
    <row r="12" spans="1:6" ht="15" customHeight="1" x14ac:dyDescent="0.3">
      <c r="A12" s="667">
        <v>6</v>
      </c>
      <c r="B12" s="870" t="s">
        <v>10</v>
      </c>
      <c r="C12" s="193">
        <v>5</v>
      </c>
      <c r="D12" s="284">
        <v>1</v>
      </c>
    </row>
    <row r="13" spans="1:6" ht="15" customHeight="1" x14ac:dyDescent="0.35">
      <c r="A13" s="667">
        <v>7</v>
      </c>
      <c r="B13" s="870" t="s">
        <v>11</v>
      </c>
      <c r="C13" s="193">
        <v>20</v>
      </c>
      <c r="D13" s="284">
        <v>3</v>
      </c>
      <c r="F13" s="396"/>
    </row>
    <row r="14" spans="1:6" ht="15" customHeight="1" x14ac:dyDescent="0.35">
      <c r="A14" s="667">
        <v>8</v>
      </c>
      <c r="B14" s="870" t="s">
        <v>12</v>
      </c>
      <c r="C14" s="193">
        <v>16</v>
      </c>
      <c r="D14" s="284">
        <v>1</v>
      </c>
      <c r="F14" s="396"/>
    </row>
    <row r="15" spans="1:6" ht="15" customHeight="1" x14ac:dyDescent="0.3">
      <c r="A15" s="667">
        <v>9</v>
      </c>
      <c r="B15" s="870" t="s">
        <v>13</v>
      </c>
      <c r="C15" s="193">
        <v>0</v>
      </c>
      <c r="D15" s="284">
        <v>0</v>
      </c>
    </row>
    <row r="16" spans="1:6" ht="15" customHeight="1" x14ac:dyDescent="0.3">
      <c r="A16" s="667">
        <v>10</v>
      </c>
      <c r="B16" s="870" t="s">
        <v>14</v>
      </c>
      <c r="C16" s="193">
        <v>45</v>
      </c>
      <c r="D16" s="284">
        <v>6</v>
      </c>
    </row>
    <row r="17" spans="1:4" ht="15" customHeight="1" x14ac:dyDescent="0.3">
      <c r="A17" s="667">
        <v>11</v>
      </c>
      <c r="B17" s="870" t="s">
        <v>15</v>
      </c>
      <c r="C17" s="193">
        <v>48</v>
      </c>
      <c r="D17" s="284">
        <v>6</v>
      </c>
    </row>
    <row r="18" spans="1:4" ht="15" customHeight="1" x14ac:dyDescent="0.3">
      <c r="A18" s="667">
        <v>12</v>
      </c>
      <c r="B18" s="870" t="s">
        <v>16</v>
      </c>
      <c r="C18" s="193">
        <v>48</v>
      </c>
      <c r="D18" s="284">
        <v>3</v>
      </c>
    </row>
    <row r="19" spans="1:4" ht="15" customHeight="1" x14ac:dyDescent="0.3">
      <c r="A19" s="667">
        <v>13</v>
      </c>
      <c r="B19" s="870" t="s">
        <v>17</v>
      </c>
      <c r="C19" s="193">
        <v>32</v>
      </c>
      <c r="D19" s="284">
        <v>1</v>
      </c>
    </row>
    <row r="20" spans="1:4" ht="15" customHeight="1" x14ac:dyDescent="0.3">
      <c r="A20" s="667">
        <v>14</v>
      </c>
      <c r="B20" s="870" t="s">
        <v>18</v>
      </c>
      <c r="C20" s="193">
        <v>24</v>
      </c>
      <c r="D20" s="284">
        <v>8</v>
      </c>
    </row>
    <row r="21" spans="1:4" ht="15" customHeight="1" thickBot="1" x14ac:dyDescent="0.35">
      <c r="A21" s="673">
        <v>15</v>
      </c>
      <c r="B21" s="972" t="s">
        <v>19</v>
      </c>
      <c r="C21" s="194">
        <v>38</v>
      </c>
      <c r="D21" s="452">
        <v>1</v>
      </c>
    </row>
    <row r="22" spans="1:4" ht="15" customHeight="1" thickBot="1" x14ac:dyDescent="0.35">
      <c r="A22" s="1747"/>
      <c r="B22" s="1959" t="s">
        <v>553</v>
      </c>
      <c r="C22" s="1960">
        <f>SUM(C7:C21)</f>
        <v>449</v>
      </c>
      <c r="D22" s="1961">
        <f>SUM(D7:D21)</f>
        <v>45</v>
      </c>
    </row>
    <row r="23" spans="1:4" ht="15" customHeight="1" x14ac:dyDescent="0.3">
      <c r="A23" s="227"/>
      <c r="B23" s="2027" t="s">
        <v>521</v>
      </c>
      <c r="C23" s="2028">
        <v>384</v>
      </c>
      <c r="D23" s="230">
        <v>29</v>
      </c>
    </row>
    <row r="24" spans="1:4" ht="15" customHeight="1" x14ac:dyDescent="0.3">
      <c r="A24" s="357"/>
      <c r="B24" s="233" t="s">
        <v>496</v>
      </c>
      <c r="C24" s="185">
        <v>517</v>
      </c>
      <c r="D24" s="284">
        <v>60</v>
      </c>
    </row>
    <row r="25" spans="1:4" ht="15" customHeight="1" x14ac:dyDescent="0.3">
      <c r="A25" s="357"/>
      <c r="B25" s="233" t="s">
        <v>474</v>
      </c>
      <c r="C25" s="185">
        <v>500</v>
      </c>
      <c r="D25" s="284">
        <v>65</v>
      </c>
    </row>
    <row r="26" spans="1:4" ht="15" customHeight="1" x14ac:dyDescent="0.3">
      <c r="A26" s="357"/>
      <c r="B26" s="233" t="s">
        <v>377</v>
      </c>
      <c r="C26" s="185">
        <v>511</v>
      </c>
      <c r="D26" s="284">
        <v>59</v>
      </c>
    </row>
    <row r="27" spans="1:4" ht="15" customHeight="1" x14ac:dyDescent="0.3">
      <c r="A27" s="357"/>
      <c r="B27" s="233" t="s">
        <v>332</v>
      </c>
      <c r="C27" s="185">
        <v>577</v>
      </c>
      <c r="D27" s="284">
        <v>77</v>
      </c>
    </row>
    <row r="28" spans="1:4" s="9" customFormat="1" ht="15" customHeight="1" thickBot="1" x14ac:dyDescent="0.35">
      <c r="A28" s="358"/>
      <c r="B28" s="236" t="s">
        <v>316</v>
      </c>
      <c r="C28" s="186">
        <v>629</v>
      </c>
      <c r="D28" s="452">
        <v>56</v>
      </c>
    </row>
    <row r="29" spans="1:4" ht="15" hidden="1" customHeight="1" outlineLevel="1" x14ac:dyDescent="0.3">
      <c r="A29" s="207"/>
      <c r="B29" s="375" t="s">
        <v>232</v>
      </c>
      <c r="C29" s="377">
        <v>870</v>
      </c>
      <c r="D29" s="376">
        <v>36</v>
      </c>
    </row>
    <row r="30" spans="1:4" ht="15" hidden="1" customHeight="1" outlineLevel="1" x14ac:dyDescent="0.3">
      <c r="A30" s="227"/>
      <c r="B30" s="228" t="s">
        <v>225</v>
      </c>
      <c r="C30" s="229">
        <v>579</v>
      </c>
      <c r="D30" s="230">
        <v>18</v>
      </c>
    </row>
    <row r="31" spans="1:4" ht="15" hidden="1" customHeight="1" outlineLevel="1" thickBot="1" x14ac:dyDescent="0.35">
      <c r="A31" s="187"/>
      <c r="B31" s="215" t="s">
        <v>215</v>
      </c>
      <c r="C31" s="219">
        <v>275</v>
      </c>
      <c r="D31" s="188">
        <v>8</v>
      </c>
    </row>
    <row r="32" spans="1:4" ht="15" hidden="1" customHeight="1" outlineLevel="1" x14ac:dyDescent="0.3">
      <c r="A32" s="167"/>
      <c r="B32" s="216" t="s">
        <v>111</v>
      </c>
      <c r="C32" s="192">
        <v>1072</v>
      </c>
      <c r="D32" s="189">
        <v>30</v>
      </c>
    </row>
    <row r="33" spans="1:4" s="9" customFormat="1" ht="15" hidden="1" customHeight="1" outlineLevel="1" x14ac:dyDescent="0.3">
      <c r="A33" s="190"/>
      <c r="B33" s="217" t="s">
        <v>105</v>
      </c>
      <c r="C33" s="193">
        <v>729</v>
      </c>
      <c r="D33" s="284">
        <v>19</v>
      </c>
    </row>
    <row r="34" spans="1:4" s="9" customFormat="1" ht="15" hidden="1" customHeight="1" outlineLevel="1" thickBot="1" x14ac:dyDescent="0.35">
      <c r="A34" s="191"/>
      <c r="B34" s="218" t="s">
        <v>106</v>
      </c>
      <c r="C34" s="194">
        <v>308</v>
      </c>
      <c r="D34" s="452">
        <v>8</v>
      </c>
    </row>
    <row r="35" spans="1:4" s="9" customFormat="1" ht="15" hidden="1" customHeight="1" outlineLevel="1" x14ac:dyDescent="0.3">
      <c r="A35" s="151"/>
      <c r="B35" s="153" t="s">
        <v>107</v>
      </c>
      <c r="C35" s="955">
        <v>1126</v>
      </c>
      <c r="D35" s="1059">
        <v>37</v>
      </c>
    </row>
    <row r="36" spans="1:4" s="9" customFormat="1" ht="15" hidden="1" customHeight="1" outlineLevel="1" x14ac:dyDescent="0.3">
      <c r="A36" s="88"/>
      <c r="B36" s="321" t="s">
        <v>108</v>
      </c>
      <c r="C36" s="962">
        <v>674</v>
      </c>
      <c r="D36" s="1060">
        <v>21</v>
      </c>
    </row>
    <row r="37" spans="1:4" s="9" customFormat="1" ht="15" hidden="1" customHeight="1" outlineLevel="1" thickBot="1" x14ac:dyDescent="0.35">
      <c r="A37" s="35"/>
      <c r="B37" s="36" t="s">
        <v>20</v>
      </c>
      <c r="C37" s="1061">
        <v>318</v>
      </c>
      <c r="D37" s="1062">
        <v>9</v>
      </c>
    </row>
    <row r="38" spans="1:4" s="9" customFormat="1" ht="15" hidden="1" customHeight="1" outlineLevel="1" thickBot="1" x14ac:dyDescent="0.35">
      <c r="A38" s="7"/>
      <c r="B38" s="37" t="s">
        <v>109</v>
      </c>
      <c r="C38" s="1063">
        <v>895</v>
      </c>
      <c r="D38" s="1064">
        <v>173</v>
      </c>
    </row>
    <row r="39" spans="1:4" s="9" customFormat="1" ht="16.5" hidden="1" customHeight="1" collapsed="1" thickBot="1" x14ac:dyDescent="0.35">
      <c r="A39" s="7"/>
      <c r="B39" s="37" t="s">
        <v>110</v>
      </c>
      <c r="C39" s="16">
        <v>1400</v>
      </c>
      <c r="D39" s="16">
        <v>261</v>
      </c>
    </row>
    <row r="40" spans="1:4" s="9" customFormat="1" ht="16.5" hidden="1" customHeight="1" thickBot="1" x14ac:dyDescent="0.35">
      <c r="A40" s="7"/>
      <c r="B40" s="8" t="s">
        <v>22</v>
      </c>
      <c r="C40" s="16">
        <v>882</v>
      </c>
      <c r="D40" s="16">
        <v>306</v>
      </c>
    </row>
    <row r="41" spans="1:4" s="9" customFormat="1" ht="16.5" hidden="1" customHeight="1" thickBot="1" x14ac:dyDescent="0.35">
      <c r="A41" s="7"/>
      <c r="B41" s="8" t="s">
        <v>23</v>
      </c>
      <c r="C41" s="16">
        <v>870</v>
      </c>
      <c r="D41" s="16">
        <v>270</v>
      </c>
    </row>
    <row r="42" spans="1:4" s="9" customFormat="1" ht="16.5" hidden="1" customHeight="1" thickBot="1" x14ac:dyDescent="0.35">
      <c r="A42" s="7"/>
      <c r="B42" s="8" t="s">
        <v>24</v>
      </c>
      <c r="C42" s="16">
        <v>945</v>
      </c>
      <c r="D42" s="16">
        <v>290</v>
      </c>
    </row>
    <row r="43" spans="1:4" s="9" customFormat="1" ht="16.5" hidden="1" customHeight="1" thickBot="1" x14ac:dyDescent="0.35">
      <c r="A43" s="7"/>
      <c r="B43" s="8" t="s">
        <v>25</v>
      </c>
      <c r="C43" s="16">
        <v>914</v>
      </c>
      <c r="D43" s="16">
        <v>370</v>
      </c>
    </row>
    <row r="44" spans="1:4" ht="12.9" hidden="1" thickBot="1" x14ac:dyDescent="0.35">
      <c r="A44" s="7"/>
      <c r="B44" s="8" t="s">
        <v>27</v>
      </c>
      <c r="C44" s="16">
        <v>995</v>
      </c>
      <c r="D44" s="16">
        <v>444</v>
      </c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X38"/>
  <sheetViews>
    <sheetView showGridLines="0" topLeftCell="A4" zoomScaleNormal="100" workbookViewId="0">
      <selection activeCell="L23" sqref="L23"/>
    </sheetView>
  </sheetViews>
  <sheetFormatPr baseColWidth="10" defaultColWidth="11.4609375" defaultRowHeight="12.45" outlineLevelRow="1" x14ac:dyDescent="0.3"/>
  <cols>
    <col min="1" max="1" width="4.84375" style="735" customWidth="1"/>
    <col min="2" max="2" width="22" style="387" bestFit="1" customWidth="1"/>
    <col min="3" max="5" width="13.69140625" style="387" customWidth="1"/>
    <col min="6" max="6" width="14" style="387" customWidth="1"/>
    <col min="7" max="9" width="13.69140625" style="387" customWidth="1"/>
    <col min="10" max="10" width="11.4609375" style="387" customWidth="1"/>
    <col min="11" max="16384" width="11.4609375" style="387"/>
  </cols>
  <sheetData>
    <row r="1" spans="1:24" x14ac:dyDescent="0.3">
      <c r="A1" s="659" t="s">
        <v>0</v>
      </c>
    </row>
    <row r="2" spans="1:24" x14ac:dyDescent="0.3">
      <c r="A2" s="659" t="str">
        <f>A4</f>
        <v>Tabell 1-11-I - Antall personer som har eller har hatt et institusjonstilbud innen russektoren hittil i år, og pr. 31.12.</v>
      </c>
    </row>
    <row r="4" spans="1:24" s="4" customFormat="1" ht="26.25" customHeight="1" thickBot="1" x14ac:dyDescent="0.35">
      <c r="A4" s="3" t="s">
        <v>576</v>
      </c>
    </row>
    <row r="5" spans="1:24" s="4" customFormat="1" ht="25.5" customHeight="1" x14ac:dyDescent="0.3">
      <c r="A5" s="34"/>
      <c r="B5" s="31"/>
      <c r="C5" s="2190" t="s">
        <v>126</v>
      </c>
      <c r="D5" s="2191"/>
      <c r="E5" s="2192"/>
      <c r="F5" s="1082"/>
      <c r="G5" s="2193" t="s">
        <v>127</v>
      </c>
      <c r="H5" s="2152"/>
      <c r="I5" s="2154"/>
    </row>
    <row r="6" spans="1:24" s="369" customFormat="1" ht="66" customHeight="1" thickBot="1" x14ac:dyDescent="0.4">
      <c r="A6" s="367" t="s">
        <v>38</v>
      </c>
      <c r="B6" s="368" t="s">
        <v>3</v>
      </c>
      <c r="C6" s="68" t="s">
        <v>63</v>
      </c>
      <c r="D6" s="69" t="s">
        <v>64</v>
      </c>
      <c r="E6" s="1259" t="s">
        <v>265</v>
      </c>
      <c r="F6" s="1083"/>
      <c r="G6" s="1078" t="s">
        <v>63</v>
      </c>
      <c r="H6" s="1077" t="s">
        <v>64</v>
      </c>
      <c r="I6" s="641" t="s">
        <v>266</v>
      </c>
      <c r="J6" s="387"/>
      <c r="K6" s="287"/>
      <c r="L6" s="387"/>
      <c r="M6" s="387"/>
      <c r="N6" s="387"/>
      <c r="O6" s="387"/>
      <c r="P6" s="387"/>
      <c r="Q6" s="387"/>
    </row>
    <row r="7" spans="1:24" ht="15" customHeight="1" x14ac:dyDescent="0.35">
      <c r="A7" s="655">
        <v>1</v>
      </c>
      <c r="B7" s="98" t="s">
        <v>5</v>
      </c>
      <c r="C7" s="300">
        <v>152</v>
      </c>
      <c r="D7" s="304">
        <v>99</v>
      </c>
      <c r="E7" s="301">
        <v>198</v>
      </c>
      <c r="F7" s="2098"/>
      <c r="G7" s="300">
        <v>99</v>
      </c>
      <c r="H7" s="304">
        <v>31</v>
      </c>
      <c r="I7" s="301">
        <v>130</v>
      </c>
      <c r="K7" s="287"/>
    </row>
    <row r="8" spans="1:24" ht="15" customHeight="1" x14ac:dyDescent="0.35">
      <c r="A8" s="656">
        <v>2</v>
      </c>
      <c r="B8" s="70" t="s">
        <v>6</v>
      </c>
      <c r="C8" s="302">
        <v>138</v>
      </c>
      <c r="D8" s="238">
        <v>18</v>
      </c>
      <c r="E8" s="239">
        <v>148</v>
      </c>
      <c r="F8" s="2098"/>
      <c r="G8" s="302">
        <v>59</v>
      </c>
      <c r="H8" s="238">
        <v>10</v>
      </c>
      <c r="I8" s="239">
        <v>69</v>
      </c>
      <c r="K8" s="287"/>
    </row>
    <row r="9" spans="1:24" ht="15" customHeight="1" x14ac:dyDescent="0.35">
      <c r="A9" s="656">
        <v>3</v>
      </c>
      <c r="B9" s="70" t="s">
        <v>7</v>
      </c>
      <c r="C9" s="302">
        <v>144</v>
      </c>
      <c r="D9" s="238">
        <v>50</v>
      </c>
      <c r="E9" s="239">
        <v>163</v>
      </c>
      <c r="F9" s="2098"/>
      <c r="G9" s="302">
        <v>53</v>
      </c>
      <c r="H9" s="238">
        <v>19</v>
      </c>
      <c r="I9" s="239">
        <v>72</v>
      </c>
      <c r="K9" s="287"/>
    </row>
    <row r="10" spans="1:24" ht="15" customHeight="1" x14ac:dyDescent="0.35">
      <c r="A10" s="656">
        <v>4</v>
      </c>
      <c r="B10" s="70" t="s">
        <v>8</v>
      </c>
      <c r="C10" s="302">
        <v>85</v>
      </c>
      <c r="D10" s="238">
        <v>36</v>
      </c>
      <c r="E10" s="239">
        <v>106</v>
      </c>
      <c r="F10" s="2098"/>
      <c r="G10" s="302">
        <v>54</v>
      </c>
      <c r="H10" s="238">
        <v>7</v>
      </c>
      <c r="I10" s="239">
        <v>61</v>
      </c>
      <c r="J10" s="413"/>
      <c r="K10" s="413"/>
      <c r="L10" s="413"/>
      <c r="M10" s="413"/>
      <c r="N10" s="413"/>
      <c r="O10" s="412"/>
      <c r="P10" s="413"/>
      <c r="Q10" s="412"/>
      <c r="R10" s="412"/>
      <c r="S10" s="413"/>
      <c r="T10" s="413"/>
      <c r="U10" s="413"/>
      <c r="V10" s="413"/>
      <c r="W10" s="412"/>
      <c r="X10" s="413"/>
    </row>
    <row r="11" spans="1:24" ht="15" customHeight="1" x14ac:dyDescent="0.35">
      <c r="A11" s="656">
        <v>5</v>
      </c>
      <c r="B11" s="70" t="s">
        <v>9</v>
      </c>
      <c r="C11" s="302">
        <v>78</v>
      </c>
      <c r="D11" s="238">
        <v>27</v>
      </c>
      <c r="E11" s="239">
        <v>78</v>
      </c>
      <c r="F11" s="2098"/>
      <c r="G11" s="302">
        <v>30</v>
      </c>
      <c r="H11" s="238">
        <v>7</v>
      </c>
      <c r="I11" s="239">
        <v>37</v>
      </c>
      <c r="J11" s="413"/>
      <c r="K11" s="413"/>
      <c r="L11" s="413"/>
      <c r="M11" s="413"/>
      <c r="N11" s="413"/>
      <c r="O11" s="412"/>
      <c r="P11" s="413"/>
      <c r="Q11" s="412"/>
      <c r="R11" s="412"/>
      <c r="S11" s="413"/>
      <c r="T11" s="413"/>
      <c r="U11" s="413"/>
      <c r="V11" s="413"/>
      <c r="W11" s="412"/>
      <c r="X11" s="413"/>
    </row>
    <row r="12" spans="1:24" ht="15" customHeight="1" x14ac:dyDescent="0.35">
      <c r="A12" s="656">
        <v>6</v>
      </c>
      <c r="B12" s="70" t="s">
        <v>10</v>
      </c>
      <c r="C12" s="302">
        <v>0</v>
      </c>
      <c r="D12" s="238">
        <v>0</v>
      </c>
      <c r="E12" s="239">
        <v>0</v>
      </c>
      <c r="F12" s="2098"/>
      <c r="G12" s="302">
        <v>0</v>
      </c>
      <c r="H12" s="238">
        <v>0</v>
      </c>
      <c r="I12" s="239">
        <v>0</v>
      </c>
      <c r="J12" s="413"/>
      <c r="K12" s="413"/>
      <c r="L12" s="413"/>
      <c r="M12" s="413"/>
      <c r="N12" s="413"/>
      <c r="O12" s="412"/>
      <c r="P12" s="413"/>
      <c r="Q12" s="412"/>
      <c r="R12" s="412"/>
      <c r="S12" s="413"/>
      <c r="T12" s="413"/>
      <c r="U12" s="413"/>
      <c r="V12" s="413"/>
      <c r="W12" s="412"/>
      <c r="X12" s="413"/>
    </row>
    <row r="13" spans="1:24" s="388" customFormat="1" ht="15" customHeight="1" x14ac:dyDescent="0.3">
      <c r="A13" s="656">
        <v>7</v>
      </c>
      <c r="B13" s="70" t="s">
        <v>11</v>
      </c>
      <c r="C13" s="302">
        <v>39</v>
      </c>
      <c r="D13" s="238">
        <v>0</v>
      </c>
      <c r="E13" s="239">
        <v>39</v>
      </c>
      <c r="F13" s="2098"/>
      <c r="G13" s="302">
        <v>39</v>
      </c>
      <c r="H13" s="238">
        <v>0</v>
      </c>
      <c r="I13" s="239">
        <v>39</v>
      </c>
      <c r="J13" s="20"/>
      <c r="K13" s="507"/>
      <c r="L13" s="20"/>
      <c r="M13" s="20"/>
      <c r="N13" s="20"/>
      <c r="O13" s="20"/>
      <c r="P13" s="20"/>
      <c r="Q13" s="20"/>
    </row>
    <row r="14" spans="1:24" ht="15" customHeight="1" x14ac:dyDescent="0.35">
      <c r="A14" s="656">
        <v>8</v>
      </c>
      <c r="B14" s="70" t="s">
        <v>12</v>
      </c>
      <c r="C14" s="302">
        <v>36</v>
      </c>
      <c r="D14" s="238">
        <v>19</v>
      </c>
      <c r="E14" s="239">
        <v>40</v>
      </c>
      <c r="F14" s="2098"/>
      <c r="G14" s="302">
        <v>21</v>
      </c>
      <c r="H14" s="238">
        <v>6</v>
      </c>
      <c r="I14" s="239">
        <v>27</v>
      </c>
      <c r="K14" s="287"/>
    </row>
    <row r="15" spans="1:24" ht="15" customHeight="1" x14ac:dyDescent="0.35">
      <c r="A15" s="656">
        <v>9</v>
      </c>
      <c r="B15" s="70" t="s">
        <v>13</v>
      </c>
      <c r="C15" s="302">
        <v>26</v>
      </c>
      <c r="D15" s="238">
        <v>15</v>
      </c>
      <c r="E15" s="239">
        <v>41</v>
      </c>
      <c r="F15" s="2098"/>
      <c r="G15" s="302">
        <v>19</v>
      </c>
      <c r="H15" s="238">
        <v>8</v>
      </c>
      <c r="I15" s="239">
        <v>27</v>
      </c>
      <c r="K15" s="287"/>
    </row>
    <row r="16" spans="1:24" ht="15" customHeight="1" x14ac:dyDescent="0.35">
      <c r="A16" s="656">
        <v>10</v>
      </c>
      <c r="B16" s="70" t="s">
        <v>14</v>
      </c>
      <c r="C16" s="302">
        <v>62</v>
      </c>
      <c r="D16" s="238">
        <v>21</v>
      </c>
      <c r="E16" s="239">
        <v>73</v>
      </c>
      <c r="F16" s="2098"/>
      <c r="G16" s="302">
        <v>26</v>
      </c>
      <c r="H16" s="238">
        <v>13</v>
      </c>
      <c r="I16" s="239">
        <v>39</v>
      </c>
      <c r="K16" s="287"/>
    </row>
    <row r="17" spans="1:13" ht="15" customHeight="1" x14ac:dyDescent="0.35">
      <c r="A17" s="656">
        <v>11</v>
      </c>
      <c r="B17" s="70" t="s">
        <v>15</v>
      </c>
      <c r="C17" s="302">
        <v>76</v>
      </c>
      <c r="D17" s="238">
        <v>19</v>
      </c>
      <c r="E17" s="239">
        <v>89</v>
      </c>
      <c r="F17" s="2098"/>
      <c r="G17" s="302">
        <v>46</v>
      </c>
      <c r="H17" s="238">
        <v>9</v>
      </c>
      <c r="I17" s="239">
        <v>55</v>
      </c>
      <c r="K17" s="287"/>
    </row>
    <row r="18" spans="1:13" ht="15" customHeight="1" x14ac:dyDescent="0.35">
      <c r="A18" s="656">
        <v>12</v>
      </c>
      <c r="B18" s="70" t="s">
        <v>16</v>
      </c>
      <c r="C18" s="302">
        <v>44</v>
      </c>
      <c r="D18" s="238">
        <v>25</v>
      </c>
      <c r="E18" s="239">
        <v>44</v>
      </c>
      <c r="F18" s="2098"/>
      <c r="G18" s="302">
        <v>0</v>
      </c>
      <c r="H18" s="238">
        <v>11</v>
      </c>
      <c r="I18" s="239">
        <v>11</v>
      </c>
      <c r="K18" s="287"/>
      <c r="L18" s="387" t="s">
        <v>104</v>
      </c>
    </row>
    <row r="19" spans="1:13" ht="15" customHeight="1" x14ac:dyDescent="0.35">
      <c r="A19" s="656">
        <v>13</v>
      </c>
      <c r="B19" s="70" t="s">
        <v>17</v>
      </c>
      <c r="C19" s="302">
        <v>57</v>
      </c>
      <c r="D19" s="238">
        <v>28</v>
      </c>
      <c r="E19" s="239">
        <v>85</v>
      </c>
      <c r="F19" s="2098"/>
      <c r="G19" s="302">
        <v>32</v>
      </c>
      <c r="H19" s="238">
        <v>11</v>
      </c>
      <c r="I19" s="239">
        <v>43</v>
      </c>
      <c r="K19" s="287" t="s">
        <v>104</v>
      </c>
    </row>
    <row r="20" spans="1:13" ht="15" customHeight="1" x14ac:dyDescent="0.35">
      <c r="A20" s="656">
        <v>14</v>
      </c>
      <c r="B20" s="70" t="s">
        <v>18</v>
      </c>
      <c r="C20" s="302">
        <v>53</v>
      </c>
      <c r="D20" s="238">
        <v>9</v>
      </c>
      <c r="E20" s="239">
        <v>54</v>
      </c>
      <c r="F20" s="2098"/>
      <c r="G20" s="302">
        <v>28</v>
      </c>
      <c r="H20" s="238">
        <v>9</v>
      </c>
      <c r="I20" s="239">
        <v>37</v>
      </c>
      <c r="K20" s="287"/>
    </row>
    <row r="21" spans="1:13" ht="15" customHeight="1" thickBot="1" x14ac:dyDescent="0.4">
      <c r="A21" s="657">
        <v>15</v>
      </c>
      <c r="B21" s="658" t="s">
        <v>19</v>
      </c>
      <c r="C21" s="303">
        <v>59</v>
      </c>
      <c r="D21" s="240">
        <v>25</v>
      </c>
      <c r="E21" s="241">
        <v>76</v>
      </c>
      <c r="F21" s="2098"/>
      <c r="G21" s="303">
        <v>39</v>
      </c>
      <c r="H21" s="240">
        <v>6</v>
      </c>
      <c r="I21" s="241">
        <v>45</v>
      </c>
      <c r="K21" s="287"/>
    </row>
    <row r="22" spans="1:13" s="20" customFormat="1" ht="14.25" customHeight="1" x14ac:dyDescent="0.3">
      <c r="A22" s="595"/>
      <c r="B22" s="557" t="s">
        <v>557</v>
      </c>
      <c r="C22" s="2099">
        <f>SUM(C7:C21)</f>
        <v>1049</v>
      </c>
      <c r="D22" s="2100">
        <f t="shared" ref="D22:E22" si="0">SUM(D7:D21)</f>
        <v>391</v>
      </c>
      <c r="E22" s="2101">
        <f t="shared" si="0"/>
        <v>1234</v>
      </c>
      <c r="F22" s="1084" t="s">
        <v>528</v>
      </c>
      <c r="G22" s="1079">
        <f>SUM(G7:G21)</f>
        <v>545</v>
      </c>
      <c r="H22" s="613">
        <f t="shared" ref="H22:I22" si="1">SUM(H7:H21)</f>
        <v>147</v>
      </c>
      <c r="I22" s="614">
        <f t="shared" si="1"/>
        <v>692</v>
      </c>
      <c r="K22" s="508"/>
      <c r="M22" s="508"/>
    </row>
    <row r="23" spans="1:13" s="388" customFormat="1" ht="14.25" customHeight="1" thickBot="1" x14ac:dyDescent="0.35">
      <c r="A23" s="235"/>
      <c r="B23" s="354" t="s">
        <v>523</v>
      </c>
      <c r="C23" s="303">
        <v>891</v>
      </c>
      <c r="D23" s="240">
        <v>315</v>
      </c>
      <c r="E23" s="241">
        <v>1133</v>
      </c>
      <c r="F23" s="1086" t="s">
        <v>528</v>
      </c>
      <c r="G23" s="373">
        <v>546</v>
      </c>
      <c r="H23" s="240">
        <v>143</v>
      </c>
      <c r="I23" s="241">
        <v>689</v>
      </c>
      <c r="K23" s="559"/>
      <c r="M23" s="559"/>
    </row>
    <row r="24" spans="1:13" s="20" customFormat="1" ht="14.25" customHeight="1" thickBot="1" x14ac:dyDescent="0.35">
      <c r="A24" s="595"/>
      <c r="B24" s="428" t="s">
        <v>500</v>
      </c>
      <c r="C24" s="616">
        <v>1185</v>
      </c>
      <c r="D24" s="617">
        <v>340</v>
      </c>
      <c r="E24" s="618">
        <v>1374</v>
      </c>
      <c r="F24" s="1085" t="s">
        <v>507</v>
      </c>
      <c r="G24" s="1080">
        <v>636</v>
      </c>
      <c r="H24" s="617">
        <v>125</v>
      </c>
      <c r="I24" s="618">
        <v>761</v>
      </c>
      <c r="K24" s="508"/>
      <c r="M24" s="508"/>
    </row>
    <row r="25" spans="1:13" s="388" customFormat="1" ht="14.25" customHeight="1" x14ac:dyDescent="0.3">
      <c r="A25" s="595"/>
      <c r="B25" s="428" t="s">
        <v>476</v>
      </c>
      <c r="C25" s="616">
        <v>1468</v>
      </c>
      <c r="D25" s="617">
        <v>321</v>
      </c>
      <c r="E25" s="618">
        <v>1692</v>
      </c>
      <c r="F25" s="1085" t="s">
        <v>482</v>
      </c>
      <c r="G25" s="1080">
        <v>669</v>
      </c>
      <c r="H25" s="617">
        <v>104</v>
      </c>
      <c r="I25" s="618">
        <v>773</v>
      </c>
      <c r="K25" s="559"/>
      <c r="M25" s="559"/>
    </row>
    <row r="26" spans="1:13" s="388" customFormat="1" ht="14.25" customHeight="1" thickBot="1" x14ac:dyDescent="0.35">
      <c r="A26" s="235"/>
      <c r="B26" s="354" t="s">
        <v>397</v>
      </c>
      <c r="C26" s="303">
        <v>1146</v>
      </c>
      <c r="D26" s="240">
        <v>283</v>
      </c>
      <c r="E26" s="241">
        <v>1340</v>
      </c>
      <c r="F26" s="1086" t="s">
        <v>401</v>
      </c>
      <c r="G26" s="373">
        <v>638</v>
      </c>
      <c r="H26" s="240">
        <v>137</v>
      </c>
      <c r="I26" s="241">
        <v>775</v>
      </c>
      <c r="K26" s="559"/>
      <c r="M26" s="559"/>
    </row>
    <row r="27" spans="1:13" s="20" customFormat="1" ht="14.25" customHeight="1" x14ac:dyDescent="0.3">
      <c r="A27" s="595"/>
      <c r="B27" s="428" t="s">
        <v>381</v>
      </c>
      <c r="C27" s="616">
        <v>1209</v>
      </c>
      <c r="D27" s="617">
        <v>329</v>
      </c>
      <c r="E27" s="618">
        <v>1375</v>
      </c>
      <c r="F27" s="1085" t="s">
        <v>391</v>
      </c>
      <c r="G27" s="1080">
        <v>722</v>
      </c>
      <c r="H27" s="617">
        <v>164</v>
      </c>
      <c r="I27" s="618">
        <v>886</v>
      </c>
      <c r="K27" s="508"/>
      <c r="M27" s="508"/>
    </row>
    <row r="28" spans="1:13" s="388" customFormat="1" ht="15" customHeight="1" thickBot="1" x14ac:dyDescent="0.35">
      <c r="A28" s="235"/>
      <c r="B28" s="354" t="s">
        <v>347</v>
      </c>
      <c r="C28" s="303">
        <v>1016</v>
      </c>
      <c r="D28" s="240">
        <v>244</v>
      </c>
      <c r="E28" s="241">
        <v>1164</v>
      </c>
      <c r="F28" s="1086" t="s">
        <v>351</v>
      </c>
      <c r="G28" s="373">
        <v>659</v>
      </c>
      <c r="H28" s="240">
        <v>110</v>
      </c>
      <c r="I28" s="241">
        <v>769</v>
      </c>
      <c r="K28" s="559"/>
      <c r="M28" s="559"/>
    </row>
    <row r="29" spans="1:13" s="388" customFormat="1" ht="15" customHeight="1" x14ac:dyDescent="0.3">
      <c r="A29" s="595"/>
      <c r="B29" s="428" t="s">
        <v>327</v>
      </c>
      <c r="C29" s="616">
        <v>1324</v>
      </c>
      <c r="D29" s="617">
        <v>300</v>
      </c>
      <c r="E29" s="618">
        <v>1505</v>
      </c>
      <c r="F29" s="1085" t="s">
        <v>343</v>
      </c>
      <c r="G29" s="1080">
        <v>716</v>
      </c>
      <c r="H29" s="617">
        <v>126</v>
      </c>
      <c r="I29" s="618">
        <v>842</v>
      </c>
      <c r="K29" s="559"/>
      <c r="M29" s="559"/>
    </row>
    <row r="30" spans="1:13" s="388" customFormat="1" ht="15" customHeight="1" thickBot="1" x14ac:dyDescent="0.35">
      <c r="A30" s="235"/>
      <c r="B30" s="354" t="s">
        <v>325</v>
      </c>
      <c r="C30" s="303">
        <v>1023</v>
      </c>
      <c r="D30" s="240">
        <v>266</v>
      </c>
      <c r="E30" s="241">
        <v>1186</v>
      </c>
      <c r="F30" s="1086" t="s">
        <v>329</v>
      </c>
      <c r="G30" s="373">
        <v>635</v>
      </c>
      <c r="H30" s="240">
        <v>127</v>
      </c>
      <c r="I30" s="241">
        <v>762</v>
      </c>
      <c r="K30" s="559"/>
      <c r="M30" s="559"/>
    </row>
    <row r="31" spans="1:13" ht="15" customHeight="1" x14ac:dyDescent="0.3">
      <c r="A31" s="595"/>
      <c r="B31" s="428" t="s">
        <v>316</v>
      </c>
      <c r="C31" s="616">
        <v>1214</v>
      </c>
      <c r="D31" s="617">
        <v>252</v>
      </c>
      <c r="E31" s="618">
        <v>1411</v>
      </c>
      <c r="F31" s="1085" t="s">
        <v>321</v>
      </c>
      <c r="G31" s="1080">
        <v>710</v>
      </c>
      <c r="H31" s="617">
        <v>113</v>
      </c>
      <c r="I31" s="618">
        <v>823</v>
      </c>
      <c r="K31" s="389"/>
      <c r="M31" s="389"/>
    </row>
    <row r="32" spans="1:13" ht="15" customHeight="1" thickBot="1" x14ac:dyDescent="0.35">
      <c r="A32" s="235"/>
      <c r="B32" s="354" t="s">
        <v>297</v>
      </c>
      <c r="C32" s="303">
        <v>1035</v>
      </c>
      <c r="D32" s="240">
        <v>241</v>
      </c>
      <c r="E32" s="241">
        <v>1175</v>
      </c>
      <c r="F32" s="1086" t="s">
        <v>302</v>
      </c>
      <c r="G32" s="373">
        <v>689</v>
      </c>
      <c r="H32" s="240">
        <v>111</v>
      </c>
      <c r="I32" s="241">
        <v>800</v>
      </c>
      <c r="K32" s="389"/>
      <c r="M32" s="389"/>
    </row>
    <row r="33" spans="1:13" s="9" customFormat="1" ht="15" hidden="1" customHeight="1" outlineLevel="1" thickBot="1" x14ac:dyDescent="0.35">
      <c r="A33" s="358"/>
      <c r="B33" s="354" t="s">
        <v>289</v>
      </c>
      <c r="C33" s="224">
        <v>860</v>
      </c>
      <c r="D33" s="223">
        <v>153</v>
      </c>
      <c r="E33" s="370">
        <v>942</v>
      </c>
      <c r="F33" s="1087" t="s">
        <v>301</v>
      </c>
      <c r="G33" s="1081">
        <v>696</v>
      </c>
      <c r="H33" s="371">
        <v>121</v>
      </c>
      <c r="I33" s="372">
        <v>817</v>
      </c>
      <c r="K33" s="33"/>
      <c r="M33" s="33"/>
    </row>
    <row r="34" spans="1:13" s="437" customFormat="1" ht="15" customHeight="1" collapsed="1" x14ac:dyDescent="0.3">
      <c r="A34" s="659" t="s">
        <v>352</v>
      </c>
      <c r="B34" s="433"/>
      <c r="C34" s="434"/>
      <c r="D34" s="434"/>
      <c r="E34" s="435"/>
      <c r="F34" s="436"/>
      <c r="G34" s="435"/>
      <c r="H34" s="435"/>
      <c r="I34" s="435"/>
      <c r="K34" s="65"/>
      <c r="M34" s="434"/>
    </row>
    <row r="35" spans="1:13" s="437" customFormat="1" ht="15" customHeight="1" x14ac:dyDescent="0.3">
      <c r="A35" s="659" t="s">
        <v>223</v>
      </c>
      <c r="B35" s="433"/>
      <c r="C35" s="434"/>
      <c r="D35" s="434"/>
      <c r="E35" s="435"/>
      <c r="F35" s="436"/>
      <c r="G35" s="435"/>
      <c r="H35" s="435"/>
      <c r="I35" s="435"/>
      <c r="K35" s="65"/>
      <c r="M35" s="434"/>
    </row>
    <row r="36" spans="1:13" s="437" customFormat="1" ht="15" customHeight="1" x14ac:dyDescent="0.3">
      <c r="A36" s="659" t="s">
        <v>353</v>
      </c>
      <c r="B36" s="433"/>
      <c r="C36" s="434"/>
      <c r="D36" s="434"/>
      <c r="E36" s="435"/>
      <c r="F36" s="436"/>
      <c r="G36" s="435"/>
      <c r="H36" s="435"/>
      <c r="I36" s="435"/>
      <c r="K36" s="65"/>
      <c r="M36" s="434"/>
    </row>
    <row r="37" spans="1:13" s="437" customFormat="1" ht="15" customHeight="1" x14ac:dyDescent="0.3">
      <c r="A37" s="659"/>
      <c r="B37" s="433"/>
      <c r="C37" s="434"/>
      <c r="D37" s="434"/>
      <c r="E37" s="435"/>
      <c r="F37" s="436"/>
      <c r="G37" s="435"/>
      <c r="H37" s="435"/>
      <c r="I37" s="435"/>
      <c r="K37" s="65"/>
      <c r="M37" s="434"/>
    </row>
    <row r="38" spans="1:13" x14ac:dyDescent="0.3">
      <c r="F38" s="387" t="s">
        <v>104</v>
      </c>
    </row>
  </sheetData>
  <mergeCells count="2">
    <mergeCell ref="C5:E5"/>
    <mergeCell ref="G5:I5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>
    <tabColor rgb="FFFF0000"/>
  </sheetPr>
  <dimension ref="A1:M39"/>
  <sheetViews>
    <sheetView workbookViewId="0">
      <selection activeCell="K18" sqref="K18"/>
    </sheetView>
  </sheetViews>
  <sheetFormatPr baseColWidth="10" defaultColWidth="11.4609375" defaultRowHeight="12.45" x14ac:dyDescent="0.3"/>
  <cols>
    <col min="1" max="1" width="4.84375" style="2" customWidth="1"/>
    <col min="2" max="2" width="22" style="168" bestFit="1" customWidth="1"/>
    <col min="3" max="3" width="11.4609375" style="168" customWidth="1"/>
    <col min="4" max="4" width="12.4609375" style="168" customWidth="1"/>
    <col min="5" max="5" width="17.3046875" style="168" customWidth="1"/>
    <col min="6" max="6" width="13.53515625" style="168" bestFit="1" customWidth="1"/>
    <col min="7" max="7" width="13.07421875" style="168" customWidth="1"/>
    <col min="8" max="8" width="14.84375" style="168" customWidth="1"/>
    <col min="9" max="9" width="19" style="168" customWidth="1"/>
    <col min="10" max="10" width="9.69140625" style="168" customWidth="1"/>
    <col min="11" max="11" width="19.69140625" style="2" customWidth="1"/>
    <col min="12" max="12" width="11.4609375" style="168" customWidth="1"/>
    <col min="13" max="16384" width="11.4609375" style="168"/>
  </cols>
  <sheetData>
    <row r="1" spans="1:13" x14ac:dyDescent="0.3">
      <c r="A1" s="243" t="s">
        <v>26</v>
      </c>
      <c r="B1" s="244"/>
    </row>
    <row r="2" spans="1:13" x14ac:dyDescent="0.3">
      <c r="A2" s="1" t="s">
        <v>0</v>
      </c>
    </row>
    <row r="3" spans="1:13" x14ac:dyDescent="0.3">
      <c r="A3" s="1"/>
    </row>
    <row r="4" spans="1:13" x14ac:dyDescent="0.3">
      <c r="A4" s="1" t="str">
        <f>A6</f>
        <v>Tabell 1 - 14 - HMS - Trusler og vold</v>
      </c>
    </row>
    <row r="6" spans="1:13" s="4" customFormat="1" ht="26.25" customHeight="1" thickBot="1" x14ac:dyDescent="0.35">
      <c r="A6" s="101" t="s">
        <v>253</v>
      </c>
      <c r="B6" s="247"/>
      <c r="C6" s="102"/>
      <c r="D6" s="102"/>
      <c r="E6" s="102"/>
      <c r="F6" s="102"/>
      <c r="G6" s="102"/>
      <c r="H6" s="102"/>
      <c r="I6" s="102"/>
    </row>
    <row r="7" spans="1:13" s="4" customFormat="1" ht="31.5" customHeight="1" x14ac:dyDescent="0.3">
      <c r="A7" s="248"/>
      <c r="B7" s="249"/>
      <c r="C7" s="2194" t="s">
        <v>254</v>
      </c>
      <c r="D7" s="2194"/>
      <c r="E7" s="2194"/>
      <c r="F7" s="2194"/>
      <c r="G7" s="2194"/>
      <c r="H7" s="2194"/>
      <c r="I7" s="2194"/>
      <c r="K7" s="2195"/>
      <c r="L7" s="2195"/>
    </row>
    <row r="8" spans="1:13" s="4" customFormat="1" ht="71.25" customHeight="1" thickBot="1" x14ac:dyDescent="0.45">
      <c r="A8" s="250" t="s">
        <v>38</v>
      </c>
      <c r="B8" s="251" t="s">
        <v>3</v>
      </c>
      <c r="C8" s="252" t="s">
        <v>255</v>
      </c>
      <c r="D8" s="253" t="s">
        <v>256</v>
      </c>
      <c r="E8" s="253" t="s">
        <v>257</v>
      </c>
      <c r="F8" s="253" t="s">
        <v>258</v>
      </c>
      <c r="G8" s="253" t="s">
        <v>259</v>
      </c>
      <c r="H8" s="254" t="s">
        <v>260</v>
      </c>
      <c r="I8" s="255" t="s">
        <v>261</v>
      </c>
      <c r="J8" s="256"/>
    </row>
    <row r="9" spans="1:13" ht="15" customHeight="1" x14ac:dyDescent="0.3">
      <c r="A9" s="103">
        <v>1</v>
      </c>
      <c r="B9" s="104" t="s">
        <v>5</v>
      </c>
      <c r="C9" s="292">
        <f>'[2]MAL3T-2013A.XLS'!$F$339</f>
        <v>8</v>
      </c>
      <c r="D9" s="293">
        <f>'[2]MAL3T-2013A.XLS'!$F$340</f>
        <v>2</v>
      </c>
      <c r="E9" s="293">
        <f>'[2]MAL3T-2013A.XLS'!$F$341</f>
        <v>2</v>
      </c>
      <c r="F9" s="293">
        <f>'[2]MAL3T-2013A.XLS'!$F$342</f>
        <v>2</v>
      </c>
      <c r="G9" s="293">
        <f>'[2]MAL3T-2013A.XLS'!$F$343</f>
        <v>0</v>
      </c>
      <c r="H9" s="294">
        <f>'[2]MAL3T-2013A.XLS'!$F$344</f>
        <v>2</v>
      </c>
      <c r="I9" s="294">
        <f>'[2]MAL3T-2013A.XLS'!$I$366</f>
        <v>0</v>
      </c>
      <c r="K9" s="257"/>
      <c r="L9" s="17"/>
    </row>
    <row r="10" spans="1:13" ht="15" customHeight="1" x14ac:dyDescent="0.3">
      <c r="A10" s="105">
        <v>2</v>
      </c>
      <c r="B10" s="106" t="s">
        <v>6</v>
      </c>
      <c r="C10" s="295">
        <f>'[3]MAL3T-2013A.XLS'!$F$339</f>
        <v>20</v>
      </c>
      <c r="D10" s="264">
        <f>'[3]MAL3T-2013A.XLS'!$F$340</f>
        <v>8</v>
      </c>
      <c r="E10" s="264">
        <f>'[3]MAL3T-2013A.XLS'!$F$341</f>
        <v>10</v>
      </c>
      <c r="F10" s="264">
        <f>'[3]MAL3T-2013A.XLS'!$F$342</f>
        <v>0</v>
      </c>
      <c r="G10" s="264">
        <f>'[3]MAL3T-2013A.XLS'!$F$343</f>
        <v>18</v>
      </c>
      <c r="H10" s="296">
        <f>'[3]MAL3T-2013A.XLS'!$F$344</f>
        <v>13</v>
      </c>
      <c r="I10" s="296">
        <f>'[3]MAL3T-2013A.XLS'!$I$365</f>
        <v>0</v>
      </c>
      <c r="J10" s="311" t="s">
        <v>287</v>
      </c>
      <c r="K10" s="310"/>
      <c r="L10" s="310"/>
      <c r="M10" s="310"/>
    </row>
    <row r="11" spans="1:13" ht="15" customHeight="1" x14ac:dyDescent="0.3">
      <c r="A11" s="105">
        <v>3</v>
      </c>
      <c r="B11" s="106" t="s">
        <v>7</v>
      </c>
      <c r="C11" s="295">
        <f>'[4]MAL3T-2013A.XLS'!$F$339</f>
        <v>8</v>
      </c>
      <c r="D11" s="264">
        <f>'[4]MAL3T-2013A.XLS'!$F$340</f>
        <v>9</v>
      </c>
      <c r="E11" s="264">
        <f>'[4]MAL3T-2013A.XLS'!$F$341</f>
        <v>9</v>
      </c>
      <c r="F11" s="264">
        <f>'[4]MAL3T-2013A.XLS'!$F$342</f>
        <v>1</v>
      </c>
      <c r="G11" s="264">
        <f>'[4]MAL3T-2013A.XLS'!$F$343</f>
        <v>9</v>
      </c>
      <c r="H11" s="296">
        <f>'[4]MAL3T-2013A.XLS'!$F$344</f>
        <v>5</v>
      </c>
      <c r="I11" s="296">
        <f>'[4]MAL3T-2013A.XLS'!$I$365</f>
        <v>7</v>
      </c>
      <c r="J11" s="310"/>
      <c r="K11" s="309"/>
      <c r="L11" s="308"/>
      <c r="M11" s="310"/>
    </row>
    <row r="12" spans="1:13" ht="15" customHeight="1" x14ac:dyDescent="0.3">
      <c r="A12" s="105">
        <v>4</v>
      </c>
      <c r="B12" s="106" t="s">
        <v>8</v>
      </c>
      <c r="C12" s="295">
        <f>'[5]MAL3T-2013A.XLS'!$F$342</f>
        <v>13</v>
      </c>
      <c r="D12" s="264">
        <f>'[5]MAL3T-2013A.XLS'!$F$343</f>
        <v>0</v>
      </c>
      <c r="E12" s="264">
        <f>'[5]MAL3T-2013A.XLS'!$F$344</f>
        <v>0</v>
      </c>
      <c r="F12" s="264">
        <f>'[5]MAL3T-2013A.XLS'!$F$345</f>
        <v>0</v>
      </c>
      <c r="G12" s="264">
        <f>'[5]MAL3T-2013A.XLS'!$F$346</f>
        <v>0</v>
      </c>
      <c r="H12" s="296">
        <f>'[5]MAL3T-2013A.XLS'!$F$347</f>
        <v>9</v>
      </c>
      <c r="I12" s="296">
        <f>'[5]MAL3T-2013A.XLS'!$I$368</f>
        <v>0</v>
      </c>
      <c r="K12" s="257"/>
      <c r="L12" s="17"/>
    </row>
    <row r="13" spans="1:13" ht="15" customHeight="1" x14ac:dyDescent="0.3">
      <c r="A13" s="105">
        <v>5</v>
      </c>
      <c r="B13" s="106" t="s">
        <v>9</v>
      </c>
      <c r="C13" s="295">
        <f>'[6]MAL3T-2013A.XLS'!$F$394</f>
        <v>21</v>
      </c>
      <c r="D13" s="264">
        <f>'[6]MAL3T-2013A.XLS'!$F$395</f>
        <v>0</v>
      </c>
      <c r="E13" s="264">
        <f>'[6]MAL3T-2013A.XLS'!$F$396</f>
        <v>0</v>
      </c>
      <c r="F13" s="264">
        <f>'[6]MAL3T-2013A.XLS'!$F$397</f>
        <v>0</v>
      </c>
      <c r="G13" s="264">
        <f>'[6]MAL3T-2013A.XLS'!$F$398</f>
        <v>0</v>
      </c>
      <c r="H13" s="296">
        <f>'[6]MAL3T-2013A.XLS'!$F$399</f>
        <v>0</v>
      </c>
      <c r="I13" s="296">
        <f>'[6]MAL3T-2013A.XLS'!$I$420</f>
        <v>0</v>
      </c>
      <c r="K13" s="257"/>
      <c r="L13" s="17"/>
    </row>
    <row r="14" spans="1:13" ht="15" customHeight="1" x14ac:dyDescent="0.3">
      <c r="A14" s="105">
        <v>6</v>
      </c>
      <c r="B14" s="106" t="s">
        <v>10</v>
      </c>
      <c r="C14" s="295">
        <f>'[7]MAL3T-2013A.XLS'!$F$339</f>
        <v>5</v>
      </c>
      <c r="D14" s="264">
        <f>'[7]MAL3T-2013A.XLS'!$F$340</f>
        <v>1</v>
      </c>
      <c r="E14" s="264">
        <f>'[7]MAL3T-2013A.XLS'!$F$341</f>
        <v>1</v>
      </c>
      <c r="F14" s="264">
        <f>'[7]MAL3T-2013A.XLS'!$F$342</f>
        <v>1</v>
      </c>
      <c r="G14" s="264">
        <f>'[7]MAL3T-2013A.XLS'!$F$343</f>
        <v>5</v>
      </c>
      <c r="H14" s="296">
        <f>'[7]MAL3T-2013A.XLS'!$F$344</f>
        <v>1</v>
      </c>
      <c r="I14" s="296">
        <f>'[7]MAL3T-2013A.XLS'!$I$365</f>
        <v>0</v>
      </c>
      <c r="K14" s="257"/>
      <c r="L14" s="17"/>
    </row>
    <row r="15" spans="1:13" ht="15" customHeight="1" x14ac:dyDescent="0.3">
      <c r="A15" s="105">
        <v>7</v>
      </c>
      <c r="B15" s="106" t="s">
        <v>11</v>
      </c>
      <c r="C15" s="295">
        <f>'[8]MAL3T-2013A.XLS'!$F$339</f>
        <v>6</v>
      </c>
      <c r="D15" s="264">
        <f>'[8]MAL3T-2013A.XLS'!$F$340</f>
        <v>2</v>
      </c>
      <c r="E15" s="264">
        <f>'[8]MAL3T-2013A.XLS'!$F$341</f>
        <v>0</v>
      </c>
      <c r="F15" s="264">
        <f>'[8]MAL3T-2013A.XLS'!$F$342</f>
        <v>0</v>
      </c>
      <c r="G15" s="264">
        <f>'[8]MAL3T-2013A.XLS'!$F$343</f>
        <v>0</v>
      </c>
      <c r="H15" s="296">
        <f>'[8]MAL3T-2013A.XLS'!$F$344</f>
        <v>5</v>
      </c>
      <c r="I15" s="296">
        <f>'[8]MAL3T-2013A.XLS'!$I$365</f>
        <v>1</v>
      </c>
      <c r="K15" s="257"/>
      <c r="L15" s="17"/>
    </row>
    <row r="16" spans="1:13" ht="15" customHeight="1" x14ac:dyDescent="0.3">
      <c r="A16" s="105">
        <v>8</v>
      </c>
      <c r="B16" s="106" t="s">
        <v>12</v>
      </c>
      <c r="C16" s="295">
        <f>'[9]MAL3T-2013A.XLS'!$F$339</f>
        <v>5</v>
      </c>
      <c r="D16" s="264">
        <f>'[9]MAL3T-2013A.XLS'!$F$340</f>
        <v>1</v>
      </c>
      <c r="E16" s="264">
        <f>'[9]MAL3T-2013A.XLS'!$F$341</f>
        <v>0</v>
      </c>
      <c r="F16" s="264">
        <f>'[9]MAL3T-2013A.XLS'!$F$342</f>
        <v>0</v>
      </c>
      <c r="G16" s="264">
        <f>'[9]MAL3T-2013A.XLS'!$F$343</f>
        <v>0</v>
      </c>
      <c r="H16" s="296">
        <f>'[9]MAL3T-2013A.XLS'!$F$344</f>
        <v>1</v>
      </c>
      <c r="I16" s="296">
        <f>'[9]MAL3T-2013A.XLS'!$I$365</f>
        <v>1</v>
      </c>
      <c r="K16" s="257"/>
      <c r="L16" s="17"/>
    </row>
    <row r="17" spans="1:12" ht="15" customHeight="1" x14ac:dyDescent="0.3">
      <c r="A17" s="105">
        <v>9</v>
      </c>
      <c r="B17" s="106" t="s">
        <v>13</v>
      </c>
      <c r="C17" s="295">
        <f>'[10]MAL3T-2013A.XLS'!$F$339</f>
        <v>18</v>
      </c>
      <c r="D17" s="264">
        <f>'[10]MAL3T-2013A.XLS'!$F$340</f>
        <v>3</v>
      </c>
      <c r="E17" s="264">
        <f>'[10]MAL3T-2013A.XLS'!$F$341</f>
        <v>1</v>
      </c>
      <c r="F17" s="264">
        <f>'[10]MAL3T-2013A.XLS'!$F$342</f>
        <v>0</v>
      </c>
      <c r="G17" s="264">
        <f>'[10]MAL3T-2013A.XLS'!$F$343</f>
        <v>11</v>
      </c>
      <c r="H17" s="296">
        <f>'[10]MAL3T-2013A.XLS'!$F$344</f>
        <v>7</v>
      </c>
      <c r="I17" s="296">
        <f>'[10]MAL3T-2013A.XLS'!$I$365</f>
        <v>1</v>
      </c>
      <c r="K17" s="257"/>
      <c r="L17" s="17"/>
    </row>
    <row r="18" spans="1:12" ht="15" customHeight="1" x14ac:dyDescent="0.3">
      <c r="A18" s="105">
        <v>10</v>
      </c>
      <c r="B18" s="106" t="s">
        <v>14</v>
      </c>
      <c r="C18" s="295">
        <f>'[11]MAL3T-2013A.XLS'!$F$339</f>
        <v>4</v>
      </c>
      <c r="D18" s="264">
        <f>'[11]MAL3T-2013A.XLS'!$F$340</f>
        <v>22</v>
      </c>
      <c r="E18" s="264">
        <f>'[11]MAL3T-2013A.XLS'!$F$341</f>
        <v>22</v>
      </c>
      <c r="F18" s="264">
        <f>'[11]MAL3T-2013A.XLS'!$F$342</f>
        <v>0</v>
      </c>
      <c r="G18" s="264">
        <f>'[11]MAL3T-2013A.XLS'!$F$343</f>
        <v>22</v>
      </c>
      <c r="H18" s="296">
        <f>'[11]MAL3T-2013A.XLS'!$F$344</f>
        <v>1</v>
      </c>
      <c r="I18" s="296">
        <f>'[11]MAL3T-2013A.XLS'!$I$365</f>
        <v>4</v>
      </c>
      <c r="K18" s="257"/>
      <c r="L18" s="17"/>
    </row>
    <row r="19" spans="1:12" ht="15" customHeight="1" x14ac:dyDescent="0.3">
      <c r="A19" s="105">
        <v>11</v>
      </c>
      <c r="B19" s="106" t="s">
        <v>15</v>
      </c>
      <c r="C19" s="295">
        <f>'[12]MAL3T-2013A.XLS'!$F$339</f>
        <v>127</v>
      </c>
      <c r="D19" s="264">
        <f>'[12]MAL3T-2013A.XLS'!$F$340</f>
        <v>1</v>
      </c>
      <c r="E19" s="264">
        <f>'[12]MAL3T-2013A.XLS'!$F$341</f>
        <v>0</v>
      </c>
      <c r="F19" s="264">
        <f>'[12]MAL3T-2013A.XLS'!$F$342</f>
        <v>1</v>
      </c>
      <c r="G19" s="264">
        <f>'[12]MAL3T-2013A.XLS'!$F$343</f>
        <v>11</v>
      </c>
      <c r="H19" s="296">
        <f>'[12]MAL3T-2013A.XLS'!$F$344</f>
        <v>7</v>
      </c>
      <c r="I19" s="296">
        <f>'[12]MAL3T-2013A.XLS'!$I$365</f>
        <v>1</v>
      </c>
      <c r="K19" s="257"/>
      <c r="L19" s="17"/>
    </row>
    <row r="20" spans="1:12" ht="15" customHeight="1" x14ac:dyDescent="0.3">
      <c r="A20" s="105">
        <v>12</v>
      </c>
      <c r="B20" s="106" t="s">
        <v>16</v>
      </c>
      <c r="C20" s="295">
        <f>'[13]MAL3T-2013A.XLS'!$F$339</f>
        <v>15</v>
      </c>
      <c r="D20" s="264">
        <f>'[13]MAL3T-2013A.XLS'!$F$340</f>
        <v>0</v>
      </c>
      <c r="E20" s="264">
        <f>'[13]MAL3T-2013A.XLS'!$F$341</f>
        <v>0</v>
      </c>
      <c r="F20" s="264">
        <f>'[13]MAL3T-2013A.XLS'!$F$342</f>
        <v>1</v>
      </c>
      <c r="G20" s="264">
        <f>'[13]MAL3T-2013A.XLS'!$F$343</f>
        <v>3</v>
      </c>
      <c r="H20" s="296">
        <f>'[13]MAL3T-2013A.XLS'!$F$344</f>
        <v>0</v>
      </c>
      <c r="I20" s="296">
        <f>'[13]MAL3T-2013A.XLS'!$I$365</f>
        <v>1</v>
      </c>
      <c r="K20" s="257"/>
      <c r="L20" s="17"/>
    </row>
    <row r="21" spans="1:12" ht="15" customHeight="1" x14ac:dyDescent="0.3">
      <c r="A21" s="105">
        <v>13</v>
      </c>
      <c r="B21" s="106" t="s">
        <v>17</v>
      </c>
      <c r="C21" s="295">
        <f>'[14]MAL3T-2013A.XLS'!$F$339</f>
        <v>7</v>
      </c>
      <c r="D21" s="264">
        <f>'[14]MAL3T-2013A.XLS'!$F$340</f>
        <v>1</v>
      </c>
      <c r="E21" s="264">
        <f>'[14]MAL3T-2013A.XLS'!$F$341</f>
        <v>0</v>
      </c>
      <c r="F21" s="264">
        <f>'[14]MAL3T-2013A.XLS'!$F$342</f>
        <v>0</v>
      </c>
      <c r="G21" s="264">
        <f>'[14]MAL3T-2013A.XLS'!$F$343</f>
        <v>0</v>
      </c>
      <c r="H21" s="296">
        <f>'[14]MAL3T-2013A.XLS'!$F$344</f>
        <v>3</v>
      </c>
      <c r="I21" s="296">
        <f>'[14]MAL3T-2013A.XLS'!$I$366</f>
        <v>0</v>
      </c>
      <c r="K21" s="257"/>
      <c r="L21" s="17"/>
    </row>
    <row r="22" spans="1:12" ht="15" customHeight="1" x14ac:dyDescent="0.3">
      <c r="A22" s="105">
        <v>14</v>
      </c>
      <c r="B22" s="106" t="s">
        <v>18</v>
      </c>
      <c r="C22" s="295">
        <f>'[15]MAL3T-2013A.XLS'!$F$339</f>
        <v>7</v>
      </c>
      <c r="D22" s="264">
        <f>'[15]MAL3T-2013A.XLS'!$F$340</f>
        <v>0</v>
      </c>
      <c r="E22" s="264">
        <f>'[15]MAL3T-2013A.XLS'!$F$341</f>
        <v>0</v>
      </c>
      <c r="F22" s="264">
        <f>'[15]MAL3T-2013A.XLS'!$F$342</f>
        <v>2</v>
      </c>
      <c r="G22" s="264">
        <f>'[15]MAL3T-2013A.XLS'!$F$343</f>
        <v>0</v>
      </c>
      <c r="H22" s="296">
        <f>'[15]MAL3T-2013A.XLS'!$F$344</f>
        <v>4</v>
      </c>
      <c r="I22" s="296">
        <f>'[15]MAL3T-2013A.XLS'!$I$366</f>
        <v>0</v>
      </c>
      <c r="K22" s="257"/>
      <c r="L22" s="17"/>
    </row>
    <row r="23" spans="1:12" ht="15" customHeight="1" thickBot="1" x14ac:dyDescent="0.35">
      <c r="A23" s="258">
        <v>15</v>
      </c>
      <c r="B23" s="259" t="s">
        <v>19</v>
      </c>
      <c r="C23" s="297">
        <f>'[16]MAL3T-2013A.XLS'!$F$339</f>
        <v>7</v>
      </c>
      <c r="D23" s="298">
        <f>'[16]MAL3T-2013A.XLS'!$F$340</f>
        <v>0</v>
      </c>
      <c r="E23" s="298">
        <f>'[16]MAL3T-2013A.XLS'!$F$341</f>
        <v>0</v>
      </c>
      <c r="F23" s="298">
        <f>'[16]MAL3T-2013A.XLS'!$F$342</f>
        <v>1</v>
      </c>
      <c r="G23" s="298">
        <f>'[16]MAL3T-2013A.XLS'!$F$343</f>
        <v>0</v>
      </c>
      <c r="H23" s="299">
        <f>'[16]MAL3T-2013A.XLS'!$F$344</f>
        <v>2</v>
      </c>
      <c r="I23" s="299">
        <f>'[16]MAL3T-2013A.XLS'!$I$370</f>
        <v>1</v>
      </c>
      <c r="K23" s="257"/>
      <c r="L23" s="17"/>
    </row>
    <row r="24" spans="1:12" s="9" customFormat="1" ht="15" customHeight="1" x14ac:dyDescent="0.3">
      <c r="A24" s="260"/>
      <c r="B24" s="281" t="s">
        <v>239</v>
      </c>
      <c r="C24" s="288">
        <f t="shared" ref="C24:I24" si="0">SUM(C9:C23)</f>
        <v>271</v>
      </c>
      <c r="D24" s="289">
        <f t="shared" si="0"/>
        <v>50</v>
      </c>
      <c r="E24" s="289">
        <f t="shared" si="0"/>
        <v>45</v>
      </c>
      <c r="F24" s="289">
        <f t="shared" si="0"/>
        <v>9</v>
      </c>
      <c r="G24" s="289">
        <f t="shared" si="0"/>
        <v>79</v>
      </c>
      <c r="H24" s="290">
        <f t="shared" si="0"/>
        <v>60</v>
      </c>
      <c r="I24" s="291">
        <f t="shared" si="0"/>
        <v>17</v>
      </c>
      <c r="K24" s="282"/>
      <c r="L24" s="283"/>
    </row>
    <row r="25" spans="1:12" s="9" customFormat="1" ht="15" customHeight="1" x14ac:dyDescent="0.3">
      <c r="A25" s="261"/>
      <c r="B25" s="262" t="s">
        <v>236</v>
      </c>
      <c r="C25" s="263">
        <v>460</v>
      </c>
      <c r="D25" s="264">
        <v>1102</v>
      </c>
      <c r="E25" s="264">
        <v>826</v>
      </c>
      <c r="F25" s="264">
        <v>21</v>
      </c>
      <c r="G25" s="264">
        <v>366</v>
      </c>
      <c r="H25" s="265">
        <v>45</v>
      </c>
      <c r="I25" s="266">
        <v>15</v>
      </c>
      <c r="K25" s="257"/>
      <c r="L25" s="17"/>
    </row>
    <row r="26" spans="1:12" s="9" customFormat="1" ht="15" customHeight="1" x14ac:dyDescent="0.3">
      <c r="A26" s="261"/>
      <c r="B26" s="262" t="s">
        <v>237</v>
      </c>
      <c r="C26" s="263">
        <v>726</v>
      </c>
      <c r="D26" s="264">
        <v>1150</v>
      </c>
      <c r="E26" s="264">
        <v>896</v>
      </c>
      <c r="F26" s="264">
        <v>20</v>
      </c>
      <c r="G26" s="264">
        <v>418</v>
      </c>
      <c r="H26" s="265">
        <v>96</v>
      </c>
      <c r="I26" s="266">
        <v>12</v>
      </c>
      <c r="K26" s="257"/>
      <c r="L26" s="17"/>
    </row>
    <row r="27" spans="1:12" s="9" customFormat="1" ht="15" customHeight="1" x14ac:dyDescent="0.3">
      <c r="A27" s="261"/>
      <c r="B27" s="262" t="s">
        <v>238</v>
      </c>
      <c r="C27" s="263">
        <v>821</v>
      </c>
      <c r="D27" s="264">
        <v>684</v>
      </c>
      <c r="E27" s="264">
        <v>377</v>
      </c>
      <c r="F27" s="264">
        <v>31</v>
      </c>
      <c r="G27" s="264">
        <v>614</v>
      </c>
      <c r="H27" s="265">
        <v>38</v>
      </c>
      <c r="I27" s="266">
        <v>12</v>
      </c>
      <c r="K27" s="257"/>
      <c r="L27" s="17"/>
    </row>
    <row r="28" spans="1:12" s="9" customFormat="1" ht="15" customHeight="1" thickBot="1" x14ac:dyDescent="0.35">
      <c r="A28" s="267"/>
      <c r="B28" s="268" t="s">
        <v>21</v>
      </c>
      <c r="C28" s="269">
        <v>414</v>
      </c>
      <c r="D28" s="270">
        <v>697</v>
      </c>
      <c r="E28" s="270">
        <v>326</v>
      </c>
      <c r="F28" s="270">
        <v>18</v>
      </c>
      <c r="G28" s="270">
        <v>690</v>
      </c>
      <c r="H28" s="271">
        <v>44</v>
      </c>
      <c r="I28" s="272">
        <v>21</v>
      </c>
      <c r="K28" s="257"/>
      <c r="L28" s="17"/>
    </row>
    <row r="29" spans="1:12" x14ac:dyDescent="0.3">
      <c r="A29" s="273"/>
      <c r="B29" s="67"/>
      <c r="C29" s="67"/>
      <c r="D29" s="67"/>
      <c r="E29" s="67"/>
      <c r="F29" s="67"/>
      <c r="G29" s="67"/>
      <c r="H29" s="67"/>
      <c r="I29" s="67"/>
    </row>
    <row r="30" spans="1:12" x14ac:dyDescent="0.3">
      <c r="A30" s="107" t="s">
        <v>262</v>
      </c>
      <c r="B30" s="67"/>
      <c r="C30" s="67"/>
      <c r="D30" s="67"/>
      <c r="E30" s="67"/>
      <c r="F30" s="67"/>
      <c r="G30" s="67"/>
      <c r="H30" s="67"/>
      <c r="I30" s="67"/>
    </row>
    <row r="31" spans="1:12" x14ac:dyDescent="0.3">
      <c r="A31" s="107" t="s">
        <v>263</v>
      </c>
      <c r="B31" s="67"/>
      <c r="C31" s="67"/>
      <c r="D31" s="67"/>
      <c r="E31" s="67"/>
      <c r="F31" s="67"/>
      <c r="G31" s="67"/>
      <c r="H31" s="67"/>
      <c r="I31" s="67"/>
    </row>
    <row r="32" spans="1:12" x14ac:dyDescent="0.3">
      <c r="A32" s="273"/>
      <c r="B32" s="67"/>
      <c r="C32" s="67"/>
      <c r="D32" s="67"/>
      <c r="E32" s="67"/>
      <c r="F32" s="67"/>
      <c r="G32" s="67"/>
      <c r="H32" s="67"/>
      <c r="I32" s="67"/>
    </row>
    <row r="35" spans="1:12" s="9" customFormat="1" ht="15" customHeight="1" x14ac:dyDescent="0.3">
      <c r="A35" s="88"/>
      <c r="B35" s="70" t="s">
        <v>22</v>
      </c>
      <c r="C35" s="274">
        <v>763</v>
      </c>
      <c r="D35" s="274">
        <v>616</v>
      </c>
      <c r="E35" s="274">
        <v>389</v>
      </c>
      <c r="F35" s="274">
        <v>14</v>
      </c>
      <c r="G35" s="274">
        <v>639</v>
      </c>
      <c r="H35" s="275">
        <v>57</v>
      </c>
      <c r="I35" s="276">
        <v>65</v>
      </c>
      <c r="K35" s="257"/>
      <c r="L35" s="17"/>
    </row>
    <row r="36" spans="1:12" s="9" customFormat="1" ht="15" customHeight="1" x14ac:dyDescent="0.3">
      <c r="A36" s="88"/>
      <c r="B36" s="70" t="s">
        <v>23</v>
      </c>
      <c r="C36" s="274">
        <v>199</v>
      </c>
      <c r="D36" s="274">
        <v>335</v>
      </c>
      <c r="E36" s="274">
        <v>262</v>
      </c>
      <c r="F36" s="274">
        <v>14</v>
      </c>
      <c r="G36" s="274">
        <v>729</v>
      </c>
      <c r="H36" s="275">
        <v>49</v>
      </c>
      <c r="I36" s="276">
        <v>63</v>
      </c>
      <c r="K36" s="257"/>
      <c r="L36" s="17"/>
    </row>
    <row r="37" spans="1:12" s="9" customFormat="1" ht="15" customHeight="1" x14ac:dyDescent="0.3">
      <c r="A37" s="88"/>
      <c r="B37" s="70" t="s">
        <v>24</v>
      </c>
      <c r="C37" s="274">
        <v>402</v>
      </c>
      <c r="D37" s="274">
        <v>381</v>
      </c>
      <c r="E37" s="274">
        <v>119</v>
      </c>
      <c r="F37" s="274">
        <v>9</v>
      </c>
      <c r="G37" s="274">
        <v>370</v>
      </c>
      <c r="H37" s="275">
        <v>39</v>
      </c>
      <c r="I37" s="276">
        <v>76</v>
      </c>
      <c r="K37" s="257"/>
      <c r="L37" s="17"/>
    </row>
    <row r="38" spans="1:12" s="9" customFormat="1" ht="15" customHeight="1" x14ac:dyDescent="0.3">
      <c r="A38" s="88"/>
      <c r="B38" s="70" t="s">
        <v>25</v>
      </c>
      <c r="C38" s="274">
        <v>161</v>
      </c>
      <c r="D38" s="274">
        <v>82</v>
      </c>
      <c r="E38" s="274">
        <v>44</v>
      </c>
      <c r="F38" s="274">
        <v>7</v>
      </c>
      <c r="G38" s="274">
        <v>161</v>
      </c>
      <c r="H38" s="275">
        <v>46</v>
      </c>
      <c r="I38" s="276">
        <v>90</v>
      </c>
      <c r="K38" s="277"/>
    </row>
    <row r="39" spans="1:12" s="9" customFormat="1" ht="15" customHeight="1" thickBot="1" x14ac:dyDescent="0.35">
      <c r="A39" s="35"/>
      <c r="B39" s="54" t="s">
        <v>27</v>
      </c>
      <c r="C39" s="278">
        <v>235</v>
      </c>
      <c r="D39" s="278">
        <v>207</v>
      </c>
      <c r="E39" s="278">
        <v>94</v>
      </c>
      <c r="F39" s="278">
        <v>10</v>
      </c>
      <c r="G39" s="278">
        <v>206</v>
      </c>
      <c r="H39" s="279">
        <v>45</v>
      </c>
      <c r="I39" s="280" t="s">
        <v>46</v>
      </c>
      <c r="K39" s="277"/>
    </row>
  </sheetData>
  <mergeCells count="2">
    <mergeCell ref="C7:I7"/>
    <mergeCell ref="K7:L7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2">
    <tabColor rgb="FFFF0000"/>
  </sheetPr>
  <dimension ref="A1:S40"/>
  <sheetViews>
    <sheetView showGridLines="0" zoomScaleNormal="100" workbookViewId="0">
      <selection activeCell="B22" sqref="B22"/>
    </sheetView>
  </sheetViews>
  <sheetFormatPr baseColWidth="10" defaultColWidth="11.4609375" defaultRowHeight="12.45" outlineLevelRow="1" x14ac:dyDescent="0.3"/>
  <cols>
    <col min="1" max="1" width="5.69140625" style="387" customWidth="1"/>
    <col min="2" max="2" width="22.53515625" style="387" customWidth="1"/>
    <col min="3" max="16384" width="11.4609375" style="387"/>
  </cols>
  <sheetData>
    <row r="1" spans="1:19" x14ac:dyDescent="0.3">
      <c r="A1" s="659" t="s">
        <v>0</v>
      </c>
    </row>
    <row r="2" spans="1:19" s="388" customFormat="1" x14ac:dyDescent="0.3">
      <c r="A2" s="736" t="str">
        <f>A4</f>
        <v>Tabell 1 - 15 - Bruk av Individuell Plan (IP) pr. 31.12. - For klienter med behov for langvarige og koordinerte tjenester 1)</v>
      </c>
      <c r="B2" s="20"/>
      <c r="C2" s="20"/>
    </row>
    <row r="3" spans="1:19" s="388" customFormat="1" x14ac:dyDescent="0.3"/>
    <row r="4" spans="1:19" s="4" customFormat="1" ht="26.25" customHeight="1" thickBot="1" x14ac:dyDescent="0.35">
      <c r="A4" s="3" t="s">
        <v>393</v>
      </c>
    </row>
    <row r="5" spans="1:19" s="4" customFormat="1" ht="33.9" customHeight="1" x14ac:dyDescent="0.3">
      <c r="A5" s="404"/>
      <c r="B5" s="75"/>
      <c r="C5" s="2196" t="s">
        <v>207</v>
      </c>
      <c r="D5" s="2199"/>
      <c r="E5" s="2199"/>
      <c r="F5" s="2200"/>
      <c r="G5" s="2201" t="s">
        <v>208</v>
      </c>
      <c r="H5" s="2201"/>
      <c r="I5" s="2201"/>
      <c r="J5" s="2201"/>
      <c r="K5" s="2202"/>
      <c r="L5" s="2196" t="s">
        <v>206</v>
      </c>
      <c r="M5" s="2197"/>
      <c r="N5" s="2198"/>
    </row>
    <row r="6" spans="1:19" s="4" customFormat="1" ht="107.25" customHeight="1" thickBot="1" x14ac:dyDescent="0.4">
      <c r="A6" s="406" t="s">
        <v>38</v>
      </c>
      <c r="B6" s="10" t="s">
        <v>3</v>
      </c>
      <c r="C6" s="68" t="s">
        <v>130</v>
      </c>
      <c r="D6" s="69" t="s">
        <v>65</v>
      </c>
      <c r="E6" s="683" t="s">
        <v>66</v>
      </c>
      <c r="F6" s="684" t="s">
        <v>131</v>
      </c>
      <c r="G6" s="685" t="s">
        <v>67</v>
      </c>
      <c r="H6" s="686" t="s">
        <v>68</v>
      </c>
      <c r="I6" s="686" t="s">
        <v>69</v>
      </c>
      <c r="J6" s="69" t="s">
        <v>70</v>
      </c>
      <c r="K6" s="687" t="s">
        <v>71</v>
      </c>
      <c r="L6" s="688" t="s">
        <v>132</v>
      </c>
      <c r="M6" s="689" t="s">
        <v>133</v>
      </c>
      <c r="N6" s="690" t="s">
        <v>72</v>
      </c>
      <c r="S6" s="287"/>
    </row>
    <row r="7" spans="1:19" s="242" customFormat="1" ht="15" customHeight="1" x14ac:dyDescent="0.35">
      <c r="A7" s="231">
        <v>1</v>
      </c>
      <c r="B7" s="98" t="s">
        <v>5</v>
      </c>
      <c r="C7" s="2103">
        <v>241</v>
      </c>
      <c r="D7" s="2102">
        <v>72</v>
      </c>
      <c r="E7" s="2102">
        <v>169</v>
      </c>
      <c r="F7" s="2104">
        <v>11</v>
      </c>
      <c r="G7" s="691">
        <v>63</v>
      </c>
      <c r="H7" s="692">
        <v>21</v>
      </c>
      <c r="I7" s="692">
        <v>67</v>
      </c>
      <c r="J7" s="692">
        <v>10</v>
      </c>
      <c r="K7" s="693">
        <v>8</v>
      </c>
      <c r="L7" s="691">
        <v>9</v>
      </c>
      <c r="M7" s="692">
        <v>0</v>
      </c>
      <c r="N7" s="693">
        <v>6</v>
      </c>
      <c r="S7" s="287"/>
    </row>
    <row r="8" spans="1:19" s="242" customFormat="1" ht="15" customHeight="1" x14ac:dyDescent="0.35">
      <c r="A8" s="667">
        <v>2</v>
      </c>
      <c r="B8" s="70" t="s">
        <v>6</v>
      </c>
      <c r="C8" s="694">
        <v>8</v>
      </c>
      <c r="D8" s="695">
        <v>13</v>
      </c>
      <c r="E8" s="695">
        <v>8</v>
      </c>
      <c r="F8" s="696">
        <v>3</v>
      </c>
      <c r="G8" s="694">
        <v>4</v>
      </c>
      <c r="H8" s="695">
        <v>10</v>
      </c>
      <c r="I8" s="695">
        <v>92</v>
      </c>
      <c r="J8" s="695">
        <v>41</v>
      </c>
      <c r="K8" s="696">
        <v>0</v>
      </c>
      <c r="L8" s="694">
        <v>13</v>
      </c>
      <c r="M8" s="695">
        <v>0</v>
      </c>
      <c r="N8" s="696">
        <v>18</v>
      </c>
      <c r="S8" s="287"/>
    </row>
    <row r="9" spans="1:19" s="242" customFormat="1" ht="15" customHeight="1" x14ac:dyDescent="0.35">
      <c r="A9" s="667">
        <v>3</v>
      </c>
      <c r="B9" s="70" t="s">
        <v>7</v>
      </c>
      <c r="C9" s="694">
        <v>73</v>
      </c>
      <c r="D9" s="695">
        <v>6</v>
      </c>
      <c r="E9" s="695">
        <v>67</v>
      </c>
      <c r="F9" s="696">
        <v>2</v>
      </c>
      <c r="G9" s="694">
        <v>21</v>
      </c>
      <c r="H9" s="695">
        <v>13</v>
      </c>
      <c r="I9" s="695">
        <v>29</v>
      </c>
      <c r="J9" s="695">
        <v>1</v>
      </c>
      <c r="K9" s="696">
        <v>3</v>
      </c>
      <c r="L9" s="694">
        <v>25</v>
      </c>
      <c r="M9" s="695">
        <v>1</v>
      </c>
      <c r="N9" s="696">
        <v>37</v>
      </c>
      <c r="S9" s="287"/>
    </row>
    <row r="10" spans="1:19" s="242" customFormat="1" ht="15" customHeight="1" x14ac:dyDescent="0.35">
      <c r="A10" s="667">
        <v>4</v>
      </c>
      <c r="B10" s="70" t="s">
        <v>8</v>
      </c>
      <c r="C10" s="694">
        <v>8</v>
      </c>
      <c r="D10" s="695">
        <v>8</v>
      </c>
      <c r="E10" s="695">
        <v>0</v>
      </c>
      <c r="F10" s="696">
        <v>0</v>
      </c>
      <c r="G10" s="694">
        <v>0</v>
      </c>
      <c r="H10" s="695">
        <v>0</v>
      </c>
      <c r="I10" s="695">
        <v>0</v>
      </c>
      <c r="J10" s="695">
        <v>0</v>
      </c>
      <c r="K10" s="696">
        <v>0</v>
      </c>
      <c r="L10" s="694">
        <v>11</v>
      </c>
      <c r="M10" s="695">
        <v>0</v>
      </c>
      <c r="N10" s="696">
        <v>59</v>
      </c>
      <c r="S10" s="287"/>
    </row>
    <row r="11" spans="1:19" s="242" customFormat="1" ht="15" customHeight="1" x14ac:dyDescent="0.35">
      <c r="A11" s="667">
        <v>5</v>
      </c>
      <c r="B11" s="70" t="s">
        <v>9</v>
      </c>
      <c r="C11" s="694">
        <v>31</v>
      </c>
      <c r="D11" s="695">
        <v>4</v>
      </c>
      <c r="E11" s="695">
        <v>27</v>
      </c>
      <c r="F11" s="696">
        <v>1</v>
      </c>
      <c r="G11" s="694">
        <v>13</v>
      </c>
      <c r="H11" s="695">
        <v>6</v>
      </c>
      <c r="I11" s="695">
        <v>7</v>
      </c>
      <c r="J11" s="695">
        <v>0</v>
      </c>
      <c r="K11" s="696">
        <v>1</v>
      </c>
      <c r="L11" s="694">
        <v>6</v>
      </c>
      <c r="M11" s="695">
        <v>0</v>
      </c>
      <c r="N11" s="696">
        <v>56</v>
      </c>
      <c r="S11" s="287"/>
    </row>
    <row r="12" spans="1:19" s="242" customFormat="1" ht="15" customHeight="1" x14ac:dyDescent="0.35">
      <c r="A12" s="667">
        <v>6</v>
      </c>
      <c r="B12" s="70" t="s">
        <v>10</v>
      </c>
      <c r="C12" s="694">
        <v>120</v>
      </c>
      <c r="D12" s="695">
        <v>10</v>
      </c>
      <c r="E12" s="695">
        <v>110</v>
      </c>
      <c r="F12" s="696">
        <v>1</v>
      </c>
      <c r="G12" s="694">
        <v>9</v>
      </c>
      <c r="H12" s="695">
        <v>40</v>
      </c>
      <c r="I12" s="695">
        <v>17</v>
      </c>
      <c r="J12" s="695">
        <v>21</v>
      </c>
      <c r="K12" s="696">
        <v>23</v>
      </c>
      <c r="L12" s="694">
        <v>0</v>
      </c>
      <c r="M12" s="695">
        <v>0</v>
      </c>
      <c r="N12" s="696">
        <v>0</v>
      </c>
      <c r="S12" s="287"/>
    </row>
    <row r="13" spans="1:19" s="242" customFormat="1" ht="15" customHeight="1" x14ac:dyDescent="0.35">
      <c r="A13" s="667">
        <v>7</v>
      </c>
      <c r="B13" s="70" t="s">
        <v>11</v>
      </c>
      <c r="C13" s="694">
        <v>0</v>
      </c>
      <c r="D13" s="695">
        <v>0</v>
      </c>
      <c r="E13" s="695">
        <v>0</v>
      </c>
      <c r="F13" s="696">
        <v>0</v>
      </c>
      <c r="G13" s="694">
        <v>0</v>
      </c>
      <c r="H13" s="695">
        <v>0</v>
      </c>
      <c r="I13" s="695">
        <v>0</v>
      </c>
      <c r="J13" s="695">
        <v>0</v>
      </c>
      <c r="K13" s="696">
        <v>0</v>
      </c>
      <c r="L13" s="694">
        <v>14</v>
      </c>
      <c r="M13" s="695">
        <v>0</v>
      </c>
      <c r="N13" s="696">
        <v>7</v>
      </c>
      <c r="S13" s="287"/>
    </row>
    <row r="14" spans="1:19" s="242" customFormat="1" ht="15" customHeight="1" x14ac:dyDescent="0.35">
      <c r="A14" s="667">
        <v>8</v>
      </c>
      <c r="B14" s="70" t="s">
        <v>12</v>
      </c>
      <c r="C14" s="694">
        <v>20</v>
      </c>
      <c r="D14" s="695">
        <v>0</v>
      </c>
      <c r="E14" s="695">
        <v>20</v>
      </c>
      <c r="F14" s="696">
        <v>0</v>
      </c>
      <c r="G14" s="694">
        <v>7</v>
      </c>
      <c r="H14" s="695">
        <v>5</v>
      </c>
      <c r="I14" s="695">
        <v>8</v>
      </c>
      <c r="J14" s="695">
        <v>0</v>
      </c>
      <c r="K14" s="696">
        <v>0</v>
      </c>
      <c r="L14" s="694">
        <v>0</v>
      </c>
      <c r="M14" s="695">
        <v>1</v>
      </c>
      <c r="N14" s="696">
        <v>0</v>
      </c>
      <c r="S14" s="287"/>
    </row>
    <row r="15" spans="1:19" s="242" customFormat="1" ht="15" customHeight="1" x14ac:dyDescent="0.35">
      <c r="A15" s="667">
        <v>9</v>
      </c>
      <c r="B15" s="70" t="s">
        <v>13</v>
      </c>
      <c r="C15" s="694">
        <v>48</v>
      </c>
      <c r="D15" s="695">
        <v>23</v>
      </c>
      <c r="E15" s="695">
        <v>25</v>
      </c>
      <c r="F15" s="696">
        <v>2</v>
      </c>
      <c r="G15" s="694">
        <v>0</v>
      </c>
      <c r="H15" s="695">
        <v>0</v>
      </c>
      <c r="I15" s="695">
        <v>1</v>
      </c>
      <c r="J15" s="695">
        <v>24</v>
      </c>
      <c r="K15" s="696">
        <v>0</v>
      </c>
      <c r="L15" s="694">
        <v>14</v>
      </c>
      <c r="M15" s="695">
        <v>0</v>
      </c>
      <c r="N15" s="696">
        <v>19</v>
      </c>
      <c r="S15" s="287"/>
    </row>
    <row r="16" spans="1:19" s="242" customFormat="1" ht="15" customHeight="1" x14ac:dyDescent="0.35">
      <c r="A16" s="667">
        <v>10</v>
      </c>
      <c r="B16" s="70" t="s">
        <v>14</v>
      </c>
      <c r="C16" s="694">
        <v>76</v>
      </c>
      <c r="D16" s="695">
        <v>30</v>
      </c>
      <c r="E16" s="695">
        <v>46</v>
      </c>
      <c r="F16" s="696">
        <v>0</v>
      </c>
      <c r="G16" s="694">
        <v>1</v>
      </c>
      <c r="H16" s="695">
        <v>0</v>
      </c>
      <c r="I16" s="695">
        <v>12</v>
      </c>
      <c r="J16" s="695">
        <v>31</v>
      </c>
      <c r="K16" s="696">
        <v>2</v>
      </c>
      <c r="L16" s="694">
        <v>12</v>
      </c>
      <c r="M16" s="695">
        <v>0</v>
      </c>
      <c r="N16" s="696">
        <v>0</v>
      </c>
      <c r="S16" s="287"/>
    </row>
    <row r="17" spans="1:19" s="242" customFormat="1" ht="15" customHeight="1" x14ac:dyDescent="0.35">
      <c r="A17" s="667">
        <v>11</v>
      </c>
      <c r="B17" s="70" t="s">
        <v>15</v>
      </c>
      <c r="C17" s="694">
        <v>140</v>
      </c>
      <c r="D17" s="695">
        <v>27</v>
      </c>
      <c r="E17" s="695">
        <v>113</v>
      </c>
      <c r="F17" s="696">
        <v>0</v>
      </c>
      <c r="G17" s="694">
        <v>19</v>
      </c>
      <c r="H17" s="695">
        <v>12</v>
      </c>
      <c r="I17" s="695">
        <v>33</v>
      </c>
      <c r="J17" s="695">
        <v>27</v>
      </c>
      <c r="K17" s="696">
        <v>22</v>
      </c>
      <c r="L17" s="694">
        <v>37</v>
      </c>
      <c r="M17" s="695">
        <v>4</v>
      </c>
      <c r="N17" s="696">
        <v>12</v>
      </c>
      <c r="S17" s="287"/>
    </row>
    <row r="18" spans="1:19" s="242" customFormat="1" ht="15" customHeight="1" x14ac:dyDescent="0.35">
      <c r="A18" s="667">
        <v>12</v>
      </c>
      <c r="B18" s="70" t="s">
        <v>16</v>
      </c>
      <c r="C18" s="694">
        <v>297</v>
      </c>
      <c r="D18" s="695">
        <v>201</v>
      </c>
      <c r="E18" s="695">
        <v>96</v>
      </c>
      <c r="F18" s="696">
        <v>6</v>
      </c>
      <c r="G18" s="694">
        <v>0</v>
      </c>
      <c r="H18" s="695">
        <v>0</v>
      </c>
      <c r="I18" s="695">
        <v>19</v>
      </c>
      <c r="J18" s="695">
        <v>13</v>
      </c>
      <c r="K18" s="696">
        <v>64</v>
      </c>
      <c r="L18" s="694">
        <v>0</v>
      </c>
      <c r="M18" s="695">
        <v>1</v>
      </c>
      <c r="N18" s="696">
        <v>0</v>
      </c>
      <c r="S18" s="287"/>
    </row>
    <row r="19" spans="1:19" s="242" customFormat="1" ht="15" customHeight="1" x14ac:dyDescent="0.3">
      <c r="A19" s="667">
        <v>13</v>
      </c>
      <c r="B19" s="70" t="s">
        <v>17</v>
      </c>
      <c r="C19" s="694">
        <v>132</v>
      </c>
      <c r="D19" s="695">
        <v>29</v>
      </c>
      <c r="E19" s="695">
        <v>103</v>
      </c>
      <c r="F19" s="696">
        <v>1</v>
      </c>
      <c r="G19" s="694">
        <v>16</v>
      </c>
      <c r="H19" s="695">
        <v>1</v>
      </c>
      <c r="I19" s="695">
        <v>13</v>
      </c>
      <c r="J19" s="695">
        <v>12</v>
      </c>
      <c r="K19" s="696">
        <v>61</v>
      </c>
      <c r="L19" s="694">
        <v>54</v>
      </c>
      <c r="M19" s="695">
        <v>0</v>
      </c>
      <c r="N19" s="696">
        <v>51</v>
      </c>
    </row>
    <row r="20" spans="1:19" s="242" customFormat="1" ht="15" customHeight="1" x14ac:dyDescent="0.3">
      <c r="A20" s="667">
        <v>14</v>
      </c>
      <c r="B20" s="70" t="s">
        <v>18</v>
      </c>
      <c r="C20" s="694">
        <v>110</v>
      </c>
      <c r="D20" s="695">
        <v>42</v>
      </c>
      <c r="E20" s="695">
        <v>68</v>
      </c>
      <c r="F20" s="696">
        <v>0</v>
      </c>
      <c r="G20" s="694">
        <v>7</v>
      </c>
      <c r="H20" s="695">
        <v>0</v>
      </c>
      <c r="I20" s="695">
        <v>22</v>
      </c>
      <c r="J20" s="695">
        <v>31</v>
      </c>
      <c r="K20" s="696">
        <v>8</v>
      </c>
      <c r="L20" s="694">
        <v>4</v>
      </c>
      <c r="M20" s="695">
        <v>8</v>
      </c>
      <c r="N20" s="696">
        <v>4</v>
      </c>
      <c r="R20" s="242" t="s">
        <v>104</v>
      </c>
    </row>
    <row r="21" spans="1:19" s="242" customFormat="1" ht="15" customHeight="1" thickBot="1" x14ac:dyDescent="0.35">
      <c r="A21" s="673">
        <v>15</v>
      </c>
      <c r="B21" s="658" t="s">
        <v>19</v>
      </c>
      <c r="C21" s="697">
        <v>122</v>
      </c>
      <c r="D21" s="698">
        <v>52</v>
      </c>
      <c r="E21" s="698">
        <v>70</v>
      </c>
      <c r="F21" s="699">
        <v>2</v>
      </c>
      <c r="G21" s="697">
        <v>0</v>
      </c>
      <c r="H21" s="698">
        <v>0</v>
      </c>
      <c r="I21" s="698">
        <v>8</v>
      </c>
      <c r="J21" s="698">
        <v>44</v>
      </c>
      <c r="K21" s="699">
        <v>18</v>
      </c>
      <c r="L21" s="697">
        <v>20</v>
      </c>
      <c r="M21" s="698">
        <v>0</v>
      </c>
      <c r="N21" s="699">
        <v>0</v>
      </c>
    </row>
    <row r="22" spans="1:19" s="242" customFormat="1" ht="15" customHeight="1" x14ac:dyDescent="0.35">
      <c r="A22" s="716"/>
      <c r="B22" s="1675" t="s">
        <v>555</v>
      </c>
      <c r="C22" s="1805">
        <f>SUM(C7:C21)</f>
        <v>1426</v>
      </c>
      <c r="D22" s="1806">
        <f t="shared" ref="D22:N22" si="0">SUM(D7:D21)</f>
        <v>517</v>
      </c>
      <c r="E22" s="1806">
        <f t="shared" si="0"/>
        <v>922</v>
      </c>
      <c r="F22" s="1807">
        <f t="shared" si="0"/>
        <v>29</v>
      </c>
      <c r="G22" s="1805">
        <f t="shared" si="0"/>
        <v>160</v>
      </c>
      <c r="H22" s="1806">
        <f t="shared" si="0"/>
        <v>108</v>
      </c>
      <c r="I22" s="1806">
        <f t="shared" si="0"/>
        <v>328</v>
      </c>
      <c r="J22" s="1806">
        <f t="shared" si="0"/>
        <v>255</v>
      </c>
      <c r="K22" s="1807">
        <f t="shared" si="0"/>
        <v>210</v>
      </c>
      <c r="L22" s="1802">
        <f t="shared" si="0"/>
        <v>219</v>
      </c>
      <c r="M22" s="1803">
        <f t="shared" si="0"/>
        <v>15</v>
      </c>
      <c r="N22" s="1804">
        <f t="shared" si="0"/>
        <v>269</v>
      </c>
      <c r="Q22" s="242" t="s">
        <v>104</v>
      </c>
      <c r="S22" s="287"/>
    </row>
    <row r="23" spans="1:19" s="242" customFormat="1" ht="15" customHeight="1" x14ac:dyDescent="0.35">
      <c r="A23" s="231"/>
      <c r="B23" s="98" t="s">
        <v>498</v>
      </c>
      <c r="C23" s="703">
        <v>1795</v>
      </c>
      <c r="D23" s="1694">
        <v>548</v>
      </c>
      <c r="E23" s="1694">
        <v>1255</v>
      </c>
      <c r="F23" s="704">
        <v>41</v>
      </c>
      <c r="G23" s="703">
        <v>179</v>
      </c>
      <c r="H23" s="1694">
        <v>76</v>
      </c>
      <c r="I23" s="1694">
        <v>331</v>
      </c>
      <c r="J23" s="1694">
        <v>284</v>
      </c>
      <c r="K23" s="704">
        <v>274</v>
      </c>
      <c r="L23" s="703">
        <v>219</v>
      </c>
      <c r="M23" s="1694">
        <v>15</v>
      </c>
      <c r="N23" s="704">
        <v>269</v>
      </c>
      <c r="Q23" s="242" t="s">
        <v>104</v>
      </c>
      <c r="S23" s="287"/>
    </row>
    <row r="24" spans="1:19" s="242" customFormat="1" ht="15" customHeight="1" x14ac:dyDescent="0.35">
      <c r="A24" s="231"/>
      <c r="B24" s="98" t="s">
        <v>483</v>
      </c>
      <c r="C24" s="703">
        <v>2217</v>
      </c>
      <c r="D24" s="1694">
        <v>655</v>
      </c>
      <c r="E24" s="1694">
        <v>1562</v>
      </c>
      <c r="F24" s="704">
        <v>50</v>
      </c>
      <c r="G24" s="703">
        <v>261</v>
      </c>
      <c r="H24" s="1694">
        <v>190</v>
      </c>
      <c r="I24" s="1694">
        <v>439</v>
      </c>
      <c r="J24" s="1694">
        <v>431</v>
      </c>
      <c r="K24" s="704">
        <v>241</v>
      </c>
      <c r="L24" s="703">
        <v>217</v>
      </c>
      <c r="M24" s="1694">
        <v>18</v>
      </c>
      <c r="N24" s="704">
        <v>401</v>
      </c>
      <c r="Q24" s="242" t="s">
        <v>104</v>
      </c>
      <c r="S24" s="287"/>
    </row>
    <row r="25" spans="1:19" s="242" customFormat="1" ht="15" customHeight="1" x14ac:dyDescent="0.35">
      <c r="A25" s="667"/>
      <c r="B25" s="70" t="s">
        <v>378</v>
      </c>
      <c r="C25" s="694">
        <v>2476</v>
      </c>
      <c r="D25" s="695">
        <v>872</v>
      </c>
      <c r="E25" s="695">
        <v>1686</v>
      </c>
      <c r="F25" s="696">
        <v>40</v>
      </c>
      <c r="G25" s="694">
        <v>250</v>
      </c>
      <c r="H25" s="695">
        <v>181</v>
      </c>
      <c r="I25" s="695">
        <v>505</v>
      </c>
      <c r="J25" s="695">
        <v>501</v>
      </c>
      <c r="K25" s="696">
        <v>257</v>
      </c>
      <c r="L25" s="694">
        <v>268</v>
      </c>
      <c r="M25" s="695">
        <v>91</v>
      </c>
      <c r="N25" s="696">
        <v>319</v>
      </c>
      <c r="Q25" s="242" t="s">
        <v>104</v>
      </c>
      <c r="S25" s="287"/>
    </row>
    <row r="26" spans="1:19" s="242" customFormat="1" ht="15" customHeight="1" x14ac:dyDescent="0.35">
      <c r="A26" s="667"/>
      <c r="B26" s="70" t="s">
        <v>331</v>
      </c>
      <c r="C26" s="694">
        <v>2486</v>
      </c>
      <c r="D26" s="695">
        <v>794</v>
      </c>
      <c r="E26" s="695">
        <v>1692</v>
      </c>
      <c r="F26" s="696">
        <v>50</v>
      </c>
      <c r="G26" s="694">
        <v>235</v>
      </c>
      <c r="H26" s="695">
        <v>205</v>
      </c>
      <c r="I26" s="695">
        <v>498</v>
      </c>
      <c r="J26" s="695">
        <v>474</v>
      </c>
      <c r="K26" s="696">
        <v>326</v>
      </c>
      <c r="L26" s="694">
        <v>249</v>
      </c>
      <c r="M26" s="695">
        <v>39</v>
      </c>
      <c r="N26" s="696">
        <v>364</v>
      </c>
      <c r="Q26" s="242" t="s">
        <v>104</v>
      </c>
      <c r="S26" s="287"/>
    </row>
    <row r="27" spans="1:19" s="242" customFormat="1" ht="15" customHeight="1" thickBot="1" x14ac:dyDescent="0.4">
      <c r="A27" s="723"/>
      <c r="B27" s="162" t="s">
        <v>314</v>
      </c>
      <c r="C27" s="697">
        <v>2368</v>
      </c>
      <c r="D27" s="698">
        <v>630</v>
      </c>
      <c r="E27" s="698">
        <v>1763</v>
      </c>
      <c r="F27" s="699">
        <v>54</v>
      </c>
      <c r="G27" s="697">
        <v>252</v>
      </c>
      <c r="H27" s="698">
        <v>321</v>
      </c>
      <c r="I27" s="698">
        <v>532</v>
      </c>
      <c r="J27" s="698">
        <v>443</v>
      </c>
      <c r="K27" s="699">
        <v>215</v>
      </c>
      <c r="L27" s="697">
        <v>255</v>
      </c>
      <c r="M27" s="698">
        <v>12</v>
      </c>
      <c r="N27" s="699">
        <v>413</v>
      </c>
      <c r="Q27" s="242" t="s">
        <v>104</v>
      </c>
      <c r="S27" s="287"/>
    </row>
    <row r="28" spans="1:19" s="120" customFormat="1" ht="15" hidden="1" customHeight="1" outlineLevel="1" thickBot="1" x14ac:dyDescent="0.35">
      <c r="A28" s="394"/>
      <c r="B28" s="1654" t="s">
        <v>290</v>
      </c>
      <c r="C28" s="1686">
        <v>2572</v>
      </c>
      <c r="D28" s="1687">
        <v>801</v>
      </c>
      <c r="E28" s="1687">
        <v>1771</v>
      </c>
      <c r="F28" s="1688">
        <v>38</v>
      </c>
      <c r="G28" s="1689">
        <v>242</v>
      </c>
      <c r="H28" s="1687">
        <v>233</v>
      </c>
      <c r="I28" s="1687">
        <v>516</v>
      </c>
      <c r="J28" s="1687">
        <v>451</v>
      </c>
      <c r="K28" s="1690">
        <v>329</v>
      </c>
      <c r="L28" s="1691">
        <v>228</v>
      </c>
      <c r="M28" s="1692">
        <v>26</v>
      </c>
      <c r="N28" s="1693">
        <v>222</v>
      </c>
    </row>
    <row r="29" spans="1:19" s="9" customFormat="1" ht="15" customHeight="1" collapsed="1" x14ac:dyDescent="0.3">
      <c r="A29" s="420" t="s">
        <v>354</v>
      </c>
      <c r="B29" s="706"/>
      <c r="C29" s="706"/>
      <c r="D29" s="706"/>
      <c r="E29" s="706"/>
      <c r="F29" s="706"/>
      <c r="G29" s="706"/>
      <c r="H29" s="706"/>
      <c r="I29" s="706"/>
      <c r="J29" s="706"/>
      <c r="K29" s="706"/>
      <c r="L29" s="706"/>
      <c r="M29" s="706"/>
      <c r="N29" s="706"/>
      <c r="O29" s="706"/>
      <c r="Q29" s="9" t="s">
        <v>104</v>
      </c>
    </row>
    <row r="30" spans="1:19" s="9" customFormat="1" ht="15" customHeight="1" x14ac:dyDescent="0.3">
      <c r="A30" s="387" t="s">
        <v>205</v>
      </c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</row>
    <row r="31" spans="1:19" ht="15" customHeight="1" x14ac:dyDescent="0.3">
      <c r="A31" s="659" t="s">
        <v>355</v>
      </c>
    </row>
    <row r="32" spans="1:19" x14ac:dyDescent="0.3">
      <c r="A32" s="659" t="s">
        <v>356</v>
      </c>
    </row>
    <row r="40" spans="13:13" x14ac:dyDescent="0.3">
      <c r="M40" s="387" t="s">
        <v>104</v>
      </c>
    </row>
  </sheetData>
  <mergeCells count="3">
    <mergeCell ref="L5:N5"/>
    <mergeCell ref="C5:F5"/>
    <mergeCell ref="G5:K5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7"/>
  <sheetViews>
    <sheetView showGridLines="0" workbookViewId="0">
      <selection activeCell="N18" sqref="N18"/>
    </sheetView>
  </sheetViews>
  <sheetFormatPr baseColWidth="10" defaultColWidth="11.4609375" defaultRowHeight="12.45" outlineLevelRow="1" x14ac:dyDescent="0.3"/>
  <cols>
    <col min="1" max="1" width="8.07421875" style="1345" customWidth="1"/>
    <col min="2" max="2" width="22.84375" style="1305" customWidth="1"/>
    <col min="3" max="3" width="12.53515625" style="1305" customWidth="1"/>
    <col min="4" max="4" width="11" style="1305" customWidth="1"/>
    <col min="5" max="5" width="12.07421875" style="1305" customWidth="1"/>
    <col min="6" max="8" width="11" style="1305" customWidth="1"/>
    <col min="9" max="9" width="12.53515625" style="1305" customWidth="1"/>
    <col min="10" max="10" width="11" style="1305" customWidth="1"/>
    <col min="11" max="11" width="13.3046875" style="1305" customWidth="1"/>
    <col min="12" max="16384" width="11.4609375" style="1305"/>
  </cols>
  <sheetData>
    <row r="2" spans="1:15" x14ac:dyDescent="0.3">
      <c r="A2" s="1304" t="s">
        <v>0</v>
      </c>
    </row>
    <row r="3" spans="1:15" x14ac:dyDescent="0.3">
      <c r="A3" s="1304"/>
    </row>
    <row r="4" spans="1:15" x14ac:dyDescent="0.3">
      <c r="A4" s="1304" t="str">
        <f>A8</f>
        <v>Tabell 4-1-A   Økonomisk sosialhjelp - brutto og netto utgift - regnskapsført for perioden 01.01.-31.12.2019.  Hele byen.</v>
      </c>
    </row>
    <row r="5" spans="1:15" x14ac:dyDescent="0.3">
      <c r="A5" s="1304"/>
    </row>
    <row r="6" spans="1:15" x14ac:dyDescent="0.3">
      <c r="A6" s="1304"/>
    </row>
    <row r="7" spans="1:15" ht="24.75" customHeight="1" x14ac:dyDescent="0.3">
      <c r="A7" s="1304"/>
    </row>
    <row r="8" spans="1:15" ht="24" customHeight="1" thickBot="1" x14ac:dyDescent="0.35">
      <c r="A8" s="1306" t="s">
        <v>579</v>
      </c>
      <c r="B8" s="1307"/>
      <c r="C8" s="1307"/>
      <c r="D8" s="1307"/>
      <c r="E8" s="1307"/>
      <c r="F8" s="1307"/>
      <c r="I8" s="1308"/>
    </row>
    <row r="9" spans="1:15" s="1308" customFormat="1" ht="20.25" customHeight="1" x14ac:dyDescent="0.35">
      <c r="A9" s="1309"/>
      <c r="B9" s="1310"/>
      <c r="C9" s="2203" t="s">
        <v>402</v>
      </c>
      <c r="D9" s="2204"/>
      <c r="E9" s="2204"/>
      <c r="F9" s="2203" t="s">
        <v>403</v>
      </c>
      <c r="G9" s="2204"/>
      <c r="H9" s="2205"/>
      <c r="I9" s="2203" t="s">
        <v>404</v>
      </c>
      <c r="J9" s="2206"/>
      <c r="K9" s="2207"/>
      <c r="O9" s="1311"/>
    </row>
    <row r="10" spans="1:15" s="1308" customFormat="1" ht="38.25" customHeight="1" thickBot="1" x14ac:dyDescent="0.4">
      <c r="A10" s="1939"/>
      <c r="B10" s="1938"/>
      <c r="C10" s="1313" t="s">
        <v>405</v>
      </c>
      <c r="D10" s="1314" t="s">
        <v>406</v>
      </c>
      <c r="E10" s="1315" t="s">
        <v>407</v>
      </c>
      <c r="F10" s="1316" t="s">
        <v>408</v>
      </c>
      <c r="G10" s="1317" t="s">
        <v>409</v>
      </c>
      <c r="H10" s="1318" t="s">
        <v>407</v>
      </c>
      <c r="I10" s="1316" t="s">
        <v>410</v>
      </c>
      <c r="J10" s="1319" t="s">
        <v>411</v>
      </c>
      <c r="K10" s="1320" t="s">
        <v>407</v>
      </c>
    </row>
    <row r="11" spans="1:15" s="1308" customFormat="1" ht="15.65" customHeight="1" x14ac:dyDescent="0.35">
      <c r="A11" s="1941"/>
      <c r="B11" s="1942" t="s">
        <v>578</v>
      </c>
      <c r="C11" s="1943">
        <f>'4-1-B Hovedtall bydelene'!C41</f>
        <v>1344601307.7299998</v>
      </c>
      <c r="D11" s="2105">
        <f>'4-1-B Hovedtall bydelene'!D41</f>
        <v>83554713.86999999</v>
      </c>
      <c r="E11" s="1856">
        <f>'4-1-B Hovedtall bydelene'!E41</f>
        <v>1261046593.8599997</v>
      </c>
      <c r="F11" s="1854">
        <f>'4-1-B Hovedtall bydelene'!F41</f>
        <v>29005486.970000003</v>
      </c>
      <c r="G11" s="2105">
        <f>'4-1-B Hovedtall bydelene'!G41</f>
        <v>17107143.899999999</v>
      </c>
      <c r="H11" s="1856">
        <f>'4-1-B Hovedtall bydelene'!H41</f>
        <v>11898343.070000004</v>
      </c>
      <c r="I11" s="1854">
        <f>'4-1-B Hovedtall bydelene'!I41</f>
        <v>1400815645.9099998</v>
      </c>
      <c r="J11" s="2105">
        <f>'4-1-B Hovedtall bydelene'!J41</f>
        <v>100661857.77</v>
      </c>
      <c r="K11" s="1856">
        <f>'4-1-B Hovedtall bydelene'!K41</f>
        <v>1300153788.1399999</v>
      </c>
    </row>
    <row r="12" spans="1:15" s="1308" customFormat="1" ht="18.649999999999999" customHeight="1" thickBot="1" x14ac:dyDescent="0.4">
      <c r="A12" s="1343"/>
      <c r="B12" s="1328" t="s">
        <v>413</v>
      </c>
      <c r="C12" s="1329">
        <f>'4-1-B Hovedtall bydelene'!C42</f>
        <v>68637620.910000011</v>
      </c>
      <c r="D12" s="2106">
        <f>'4-1-B Hovedtall bydelene'!D42</f>
        <v>4161621.5400000005</v>
      </c>
      <c r="E12" s="1331">
        <f>'4-1-B Hovedtall bydelene'!E42</f>
        <v>64475999.370000005</v>
      </c>
      <c r="F12" s="1329">
        <f>'4-1-B Hovedtall bydelene'!F42</f>
        <v>1187920.77</v>
      </c>
      <c r="G12" s="2106">
        <f>'4-1-B Hovedtall bydelene'!G42</f>
        <v>768340.21000000008</v>
      </c>
      <c r="H12" s="1331">
        <f>'4-1-B Hovedtall bydelene'!H42</f>
        <v>419580.56000000006</v>
      </c>
      <c r="I12" s="1329">
        <f>'4-1-B Hovedtall bydelene'!I42</f>
        <v>69825541.680000007</v>
      </c>
      <c r="J12" s="2106">
        <f>'4-1-B Hovedtall bydelene'!J42</f>
        <v>4929961.75</v>
      </c>
      <c r="K12" s="1331">
        <f>'4-1-B Hovedtall bydelene'!K42</f>
        <v>64895579.93</v>
      </c>
      <c r="N12" s="1308" t="s">
        <v>104</v>
      </c>
    </row>
    <row r="13" spans="1:15" s="1308" customFormat="1" ht="37.950000000000003" hidden="1" customHeight="1" x14ac:dyDescent="0.35">
      <c r="A13" s="1321"/>
      <c r="B13" s="1322"/>
      <c r="C13" s="1323"/>
      <c r="D13" s="1324"/>
      <c r="E13" s="1325"/>
      <c r="F13" s="1326"/>
      <c r="G13" s="1324"/>
      <c r="H13" s="1325"/>
      <c r="I13" s="1326"/>
      <c r="J13" s="1324"/>
      <c r="K13" s="1325"/>
    </row>
    <row r="14" spans="1:15" s="1308" customFormat="1" ht="15.65" customHeight="1" x14ac:dyDescent="0.35">
      <c r="A14" s="1941"/>
      <c r="B14" s="1942" t="s">
        <v>531</v>
      </c>
      <c r="C14" s="1943">
        <v>844824311.57000005</v>
      </c>
      <c r="D14" s="1855">
        <v>-59143595.369999997</v>
      </c>
      <c r="E14" s="1856">
        <v>785680716.19999981</v>
      </c>
      <c r="F14" s="1854">
        <v>17884613.940000001</v>
      </c>
      <c r="G14" s="1855">
        <v>-10731316.470000001</v>
      </c>
      <c r="H14" s="1856">
        <v>7153297.4700000007</v>
      </c>
      <c r="I14" s="1854">
        <v>862708925.51000011</v>
      </c>
      <c r="J14" s="1855">
        <v>-69874911.840000004</v>
      </c>
      <c r="K14" s="1856">
        <v>792834013.66999984</v>
      </c>
    </row>
    <row r="15" spans="1:15" s="1308" customFormat="1" ht="18.649999999999999" customHeight="1" x14ac:dyDescent="0.35">
      <c r="A15" s="1343"/>
      <c r="B15" s="1328" t="s">
        <v>413</v>
      </c>
      <c r="C15" s="1329">
        <v>41820575.410000004</v>
      </c>
      <c r="D15" s="1330">
        <v>-2903727.9499999993</v>
      </c>
      <c r="E15" s="1331">
        <v>38916847.460000001</v>
      </c>
      <c r="F15" s="1329">
        <v>686581.26</v>
      </c>
      <c r="G15" s="1330">
        <v>-487331.90000000008</v>
      </c>
      <c r="H15" s="1331">
        <v>199249.36</v>
      </c>
      <c r="I15" s="1329">
        <v>42507156.670000002</v>
      </c>
      <c r="J15" s="1330">
        <v>-3391059.8499999996</v>
      </c>
      <c r="K15" s="1331">
        <v>39116096.82</v>
      </c>
    </row>
    <row r="16" spans="1:15" s="1308" customFormat="1" ht="15.9" customHeight="1" x14ac:dyDescent="0.35">
      <c r="A16" s="1321"/>
      <c r="B16" s="1322" t="s">
        <v>519</v>
      </c>
      <c r="C16" s="1323">
        <f>'[17]4-1-B Hovedtall bydelene'!C43</f>
        <v>354988744.07999998</v>
      </c>
      <c r="D16" s="1324">
        <f>'[17]4-1-B Hovedtall bydelene'!D43</f>
        <v>-21805306.829999998</v>
      </c>
      <c r="E16" s="1325">
        <f>'[17]4-1-B Hovedtall bydelene'!E43</f>
        <v>333183437.25</v>
      </c>
      <c r="F16" s="1326">
        <f>'[17]4-1-B Hovedtall bydelene'!F43</f>
        <v>7392970.04</v>
      </c>
      <c r="G16" s="1324">
        <f>'[17]4-1-B Hovedtall bydelene'!G43</f>
        <v>-4178923.4000000004</v>
      </c>
      <c r="H16" s="1325">
        <f>'[17]4-1-B Hovedtall bydelene'!H43</f>
        <v>3214046.6399999997</v>
      </c>
      <c r="I16" s="1326">
        <f>'[17]4-1-B Hovedtall bydelene'!I43</f>
        <v>362381714.12</v>
      </c>
      <c r="J16" s="1324">
        <f>'[17]4-1-B Hovedtall bydelene'!J43</f>
        <v>-25984230.229999997</v>
      </c>
      <c r="K16" s="1325">
        <f>'[17]4-1-B Hovedtall bydelene'!K43</f>
        <v>336397483.88999999</v>
      </c>
      <c r="O16" s="1308" t="s">
        <v>104</v>
      </c>
    </row>
    <row r="17" spans="1:11" s="1308" customFormat="1" ht="15.9" customHeight="1" thickBot="1" x14ac:dyDescent="0.4">
      <c r="A17" s="1332"/>
      <c r="B17" s="1333" t="s">
        <v>413</v>
      </c>
      <c r="C17" s="1334">
        <f>'[17]4-1-B Hovedtall bydelene'!C44</f>
        <v>17885502.84</v>
      </c>
      <c r="D17" s="1335">
        <f>'[17]4-1-B Hovedtall bydelene'!D44</f>
        <v>-953327.50000000012</v>
      </c>
      <c r="E17" s="1336">
        <f>'[17]4-1-B Hovedtall bydelene'!E44</f>
        <v>16932175.34</v>
      </c>
      <c r="F17" s="1334">
        <f>'[17]4-1-B Hovedtall bydelene'!F44</f>
        <v>286364.51</v>
      </c>
      <c r="G17" s="1335">
        <f>'[17]4-1-B Hovedtall bydelene'!G44</f>
        <v>-288121.16000000003</v>
      </c>
      <c r="H17" s="1336">
        <f>'[17]4-1-B Hovedtall bydelene'!H44</f>
        <v>-1756.6500000000233</v>
      </c>
      <c r="I17" s="1334">
        <f>'[17]4-1-B Hovedtall bydelene'!I44</f>
        <v>18171867.350000001</v>
      </c>
      <c r="J17" s="1335">
        <f>'[17]4-1-B Hovedtall bydelene'!J44</f>
        <v>-1241448.6600000001</v>
      </c>
      <c r="K17" s="1336">
        <f>'[17]4-1-B Hovedtall bydelene'!K44</f>
        <v>16930418.690000001</v>
      </c>
    </row>
    <row r="18" spans="1:11" s="1308" customFormat="1" ht="15.9" customHeight="1" x14ac:dyDescent="0.35">
      <c r="A18" s="1940"/>
      <c r="B18" s="1351" t="s">
        <v>510</v>
      </c>
      <c r="C18" s="1346">
        <v>1383765933.4299998</v>
      </c>
      <c r="D18" s="1347">
        <v>-100047920.42000002</v>
      </c>
      <c r="E18" s="1348">
        <v>1283718013.01</v>
      </c>
      <c r="F18" s="1349">
        <v>29470768.68</v>
      </c>
      <c r="G18" s="1347">
        <v>-17235339.039999999</v>
      </c>
      <c r="H18" s="1348">
        <v>12235429.639999999</v>
      </c>
      <c r="I18" s="1349">
        <v>1413236702.1100001</v>
      </c>
      <c r="J18" s="1347">
        <v>-117283259.45999999</v>
      </c>
      <c r="K18" s="1348">
        <v>1295953442.6500001</v>
      </c>
    </row>
    <row r="19" spans="1:11" s="1308" customFormat="1" ht="15.9" customHeight="1" x14ac:dyDescent="0.35">
      <c r="A19" s="1343"/>
      <c r="B19" s="1328" t="s">
        <v>413</v>
      </c>
      <c r="C19" s="1329">
        <v>76553972.950000003</v>
      </c>
      <c r="D19" s="1330">
        <v>-3858464.7000000007</v>
      </c>
      <c r="E19" s="1331">
        <v>72695508.25</v>
      </c>
      <c r="F19" s="1329">
        <v>1356177.98</v>
      </c>
      <c r="G19" s="1330">
        <v>-626212.14</v>
      </c>
      <c r="H19" s="1331">
        <v>729965.84</v>
      </c>
      <c r="I19" s="1329">
        <v>77910150.929999992</v>
      </c>
      <c r="J19" s="1330">
        <v>-4484676.8399999989</v>
      </c>
      <c r="K19" s="1331">
        <v>73425474.090000004</v>
      </c>
    </row>
    <row r="20" spans="1:11" s="1308" customFormat="1" ht="15.9" customHeight="1" x14ac:dyDescent="0.35">
      <c r="A20" s="1321"/>
      <c r="B20" s="1322" t="s">
        <v>508</v>
      </c>
      <c r="C20" s="1323">
        <v>920919513.10000002</v>
      </c>
      <c r="D20" s="1324">
        <v>-62350560.809999995</v>
      </c>
      <c r="E20" s="1325">
        <v>858568952.29000008</v>
      </c>
      <c r="F20" s="1326">
        <v>18454207.539999999</v>
      </c>
      <c r="G20" s="1324">
        <v>-11411945.330000002</v>
      </c>
      <c r="H20" s="1325">
        <v>7042262.209999999</v>
      </c>
      <c r="I20" s="1326">
        <v>939373720.6400001</v>
      </c>
      <c r="J20" s="1324">
        <v>-73762506.140000015</v>
      </c>
      <c r="K20" s="1325">
        <v>865611214.5</v>
      </c>
    </row>
    <row r="21" spans="1:11" s="1308" customFormat="1" ht="15.9" customHeight="1" x14ac:dyDescent="0.35">
      <c r="A21" s="1327"/>
      <c r="B21" s="1328" t="s">
        <v>413</v>
      </c>
      <c r="C21" s="1329">
        <v>52431350.610000007</v>
      </c>
      <c r="D21" s="1330">
        <v>-3793517.66</v>
      </c>
      <c r="E21" s="1331">
        <v>48637832.950000003</v>
      </c>
      <c r="F21" s="1329">
        <v>897431</v>
      </c>
      <c r="G21" s="1330">
        <v>-461975.54</v>
      </c>
      <c r="H21" s="1331">
        <v>435455.45999999996</v>
      </c>
      <c r="I21" s="1329">
        <v>53328781.610000007</v>
      </c>
      <c r="J21" s="1330">
        <v>-4255493.2</v>
      </c>
      <c r="K21" s="1331">
        <v>49073288.409999996</v>
      </c>
    </row>
    <row r="22" spans="1:11" s="1308" customFormat="1" ht="15.9" customHeight="1" x14ac:dyDescent="0.35">
      <c r="A22" s="1321"/>
      <c r="B22" s="1322" t="s">
        <v>509</v>
      </c>
      <c r="C22" s="1323">
        <v>349657758.35000002</v>
      </c>
      <c r="D22" s="1324">
        <v>-22315599.490000002</v>
      </c>
      <c r="E22" s="1325">
        <v>327342158.86000001</v>
      </c>
      <c r="F22" s="1326">
        <v>6853139.3999999994</v>
      </c>
      <c r="G22" s="1324">
        <v>-3239280.91</v>
      </c>
      <c r="H22" s="1325">
        <v>3613858.49</v>
      </c>
      <c r="I22" s="1326">
        <v>356510897.75</v>
      </c>
      <c r="J22" s="1324">
        <v>-25554880.400000002</v>
      </c>
      <c r="K22" s="1325">
        <v>330956017.35000002</v>
      </c>
    </row>
    <row r="23" spans="1:11" s="1308" customFormat="1" ht="15.9" customHeight="1" thickBot="1" x14ac:dyDescent="0.4">
      <c r="A23" s="1332"/>
      <c r="B23" s="1333" t="s">
        <v>413</v>
      </c>
      <c r="C23" s="1334">
        <v>20309497.019999996</v>
      </c>
      <c r="D23" s="1335">
        <v>-2097582.42</v>
      </c>
      <c r="E23" s="1336">
        <v>18211914.600000001</v>
      </c>
      <c r="F23" s="1334">
        <v>193738</v>
      </c>
      <c r="G23" s="1335">
        <v>-53274.94</v>
      </c>
      <c r="H23" s="1336">
        <v>140463.06</v>
      </c>
      <c r="I23" s="1334">
        <v>20503235.019999996</v>
      </c>
      <c r="J23" s="1335">
        <v>-2150857.36</v>
      </c>
      <c r="K23" s="1336">
        <v>18352377.659999996</v>
      </c>
    </row>
    <row r="24" spans="1:11" s="1345" customFormat="1" ht="15.9" customHeight="1" x14ac:dyDescent="0.35">
      <c r="A24" s="1337"/>
      <c r="B24" s="1338" t="s">
        <v>484</v>
      </c>
      <c r="C24" s="1339">
        <v>1371858734.47</v>
      </c>
      <c r="D24" s="1340">
        <v>-80266880.060000002</v>
      </c>
      <c r="E24" s="1341">
        <v>1291591854.4099998</v>
      </c>
      <c r="F24" s="1342">
        <v>29658417.140000004</v>
      </c>
      <c r="G24" s="1340">
        <v>-17895286.209999997</v>
      </c>
      <c r="H24" s="1341">
        <v>11763130.930000002</v>
      </c>
      <c r="I24" s="1342">
        <v>1401517151.6099999</v>
      </c>
      <c r="J24" s="1340">
        <v>-98162166.269999966</v>
      </c>
      <c r="K24" s="1341">
        <v>1303354985.3399999</v>
      </c>
    </row>
    <row r="25" spans="1:11" s="1345" customFormat="1" ht="15.9" customHeight="1" x14ac:dyDescent="0.35">
      <c r="A25" s="1343"/>
      <c r="B25" s="1328" t="s">
        <v>413</v>
      </c>
      <c r="C25" s="1344">
        <v>83368698.720000014</v>
      </c>
      <c r="D25" s="1330">
        <v>-5313132.9399999985</v>
      </c>
      <c r="E25" s="1331">
        <v>78055565.779999986</v>
      </c>
      <c r="F25" s="1329">
        <v>1540172.45</v>
      </c>
      <c r="G25" s="1330">
        <v>-563560.13</v>
      </c>
      <c r="H25" s="1331">
        <v>976612.32000000007</v>
      </c>
      <c r="I25" s="1329">
        <v>84908871.170000017</v>
      </c>
      <c r="J25" s="1330">
        <v>-5876693.0699999994</v>
      </c>
      <c r="K25" s="1331">
        <v>79032178.099999994</v>
      </c>
    </row>
    <row r="26" spans="1:11" s="1345" customFormat="1" ht="15.9" customHeight="1" x14ac:dyDescent="0.35">
      <c r="A26" s="1321"/>
      <c r="B26" s="1322" t="s">
        <v>426</v>
      </c>
      <c r="C26" s="1323">
        <v>904701187.92000008</v>
      </c>
      <c r="D26" s="1324">
        <v>-53498736.489999995</v>
      </c>
      <c r="E26" s="1325">
        <v>851202451.43000007</v>
      </c>
      <c r="F26" s="1326">
        <v>19308760.100000001</v>
      </c>
      <c r="G26" s="1324">
        <v>-11894307.229999999</v>
      </c>
      <c r="H26" s="1325">
        <v>7414452.870000001</v>
      </c>
      <c r="I26" s="1326">
        <v>924009948.0200001</v>
      </c>
      <c r="J26" s="1324">
        <v>-65393043.719999991</v>
      </c>
      <c r="K26" s="1325">
        <v>858616904.29999995</v>
      </c>
    </row>
    <row r="27" spans="1:11" s="1345" customFormat="1" ht="15.9" customHeight="1" x14ac:dyDescent="0.35">
      <c r="A27" s="1327"/>
      <c r="B27" s="1328" t="s">
        <v>413</v>
      </c>
      <c r="C27" s="1329">
        <v>51963088.460000001</v>
      </c>
      <c r="D27" s="1330">
        <v>-4664261.96</v>
      </c>
      <c r="E27" s="1331">
        <v>47298826.5</v>
      </c>
      <c r="F27" s="1329">
        <v>753064.7</v>
      </c>
      <c r="G27" s="1330">
        <v>-339372.81</v>
      </c>
      <c r="H27" s="1331">
        <v>413691.89</v>
      </c>
      <c r="I27" s="1329">
        <v>52716153.160000004</v>
      </c>
      <c r="J27" s="1330">
        <v>-5003634.7699999996</v>
      </c>
      <c r="K27" s="1331">
        <v>47712518.390000001</v>
      </c>
    </row>
    <row r="28" spans="1:11" s="1308" customFormat="1" ht="15.9" customHeight="1" x14ac:dyDescent="0.35">
      <c r="A28" s="1321"/>
      <c r="B28" s="1322" t="s">
        <v>469</v>
      </c>
      <c r="C28" s="1323">
        <v>329873046.57999998</v>
      </c>
      <c r="D28" s="1324">
        <v>-18187294.449999999</v>
      </c>
      <c r="E28" s="1325">
        <v>311685752.13</v>
      </c>
      <c r="F28" s="1326">
        <v>7199928.5199999996</v>
      </c>
      <c r="G28" s="1324">
        <v>-4305946.3499999996</v>
      </c>
      <c r="H28" s="1325">
        <v>2893982.1700000004</v>
      </c>
      <c r="I28" s="1326">
        <v>337072975.09999996</v>
      </c>
      <c r="J28" s="1324">
        <v>-22493240.800000001</v>
      </c>
      <c r="K28" s="1325">
        <v>314579734.29999995</v>
      </c>
    </row>
    <row r="29" spans="1:11" s="1308" customFormat="1" ht="15.9" customHeight="1" thickBot="1" x14ac:dyDescent="0.4">
      <c r="A29" s="1332"/>
      <c r="B29" s="1333" t="s">
        <v>413</v>
      </c>
      <c r="C29" s="1334">
        <v>16653064.060000001</v>
      </c>
      <c r="D29" s="1335">
        <v>-1027503.4</v>
      </c>
      <c r="E29" s="1336">
        <v>15625560.66</v>
      </c>
      <c r="F29" s="1334">
        <v>313993</v>
      </c>
      <c r="G29" s="1335">
        <v>-73500</v>
      </c>
      <c r="H29" s="1336">
        <v>240493</v>
      </c>
      <c r="I29" s="1334">
        <v>16967057.060000002</v>
      </c>
      <c r="J29" s="1335">
        <v>-1101003.3999999999</v>
      </c>
      <c r="K29" s="1336">
        <v>15866053.66</v>
      </c>
    </row>
    <row r="30" spans="1:11" s="1308" customFormat="1" ht="15.9" customHeight="1" x14ac:dyDescent="0.35">
      <c r="A30" s="1337"/>
      <c r="B30" s="1338" t="s">
        <v>412</v>
      </c>
      <c r="C30" s="1339">
        <v>1279248965</v>
      </c>
      <c r="D30" s="1340">
        <v>-71794015</v>
      </c>
      <c r="E30" s="1341">
        <f>SUM(C30:D30)</f>
        <v>1207454950</v>
      </c>
      <c r="F30" s="1342">
        <v>28774963</v>
      </c>
      <c r="G30" s="1340">
        <v>-16411449</v>
      </c>
      <c r="H30" s="1341">
        <f>SUM(F30:G30)</f>
        <v>12363514</v>
      </c>
      <c r="I30" s="1342">
        <f t="shared" ref="I30:J32" si="0">C30+F30</f>
        <v>1308023928</v>
      </c>
      <c r="J30" s="1340">
        <f t="shared" si="0"/>
        <v>-88205464</v>
      </c>
      <c r="K30" s="1341">
        <f>SUM(I30:J30)</f>
        <v>1219818464</v>
      </c>
    </row>
    <row r="31" spans="1:11" s="1308" customFormat="1" ht="15.9" customHeight="1" x14ac:dyDescent="0.35">
      <c r="A31" s="1343"/>
      <c r="B31" s="1328" t="s">
        <v>413</v>
      </c>
      <c r="C31" s="1344">
        <v>63688504</v>
      </c>
      <c r="D31" s="1330">
        <v>-3176122</v>
      </c>
      <c r="E31" s="1331">
        <f>C31+D31</f>
        <v>60512382</v>
      </c>
      <c r="F31" s="1329">
        <v>872407</v>
      </c>
      <c r="G31" s="1330">
        <v>0</v>
      </c>
      <c r="H31" s="1331">
        <f>F31+G31</f>
        <v>872407</v>
      </c>
      <c r="I31" s="1329">
        <f t="shared" si="0"/>
        <v>64560911</v>
      </c>
      <c r="J31" s="1330">
        <f t="shared" si="0"/>
        <v>-3176122</v>
      </c>
      <c r="K31" s="1331">
        <f>I31+J31</f>
        <v>61384789</v>
      </c>
    </row>
    <row r="32" spans="1:11" s="1308" customFormat="1" ht="15.9" customHeight="1" x14ac:dyDescent="0.35">
      <c r="A32" s="1321"/>
      <c r="B32" s="1322" t="s">
        <v>414</v>
      </c>
      <c r="C32" s="1323">
        <f>824131640.63+2886936+303843.55</f>
        <v>827322420.17999995</v>
      </c>
      <c r="D32" s="1324">
        <v>-44660243.939999998</v>
      </c>
      <c r="E32" s="1325">
        <f>779471396.69+2886936+303843.55</f>
        <v>782662176.24000001</v>
      </c>
      <c r="F32" s="1326">
        <v>18474958.98</v>
      </c>
      <c r="G32" s="1324">
        <v>-10819442.659999998</v>
      </c>
      <c r="H32" s="1325">
        <v>7655516.3200000012</v>
      </c>
      <c r="I32" s="1326">
        <f t="shared" si="0"/>
        <v>845797379.15999997</v>
      </c>
      <c r="J32" s="1324">
        <f t="shared" si="0"/>
        <v>-55479686.599999994</v>
      </c>
      <c r="K32" s="1325">
        <f>I32+J32</f>
        <v>790317692.55999994</v>
      </c>
    </row>
    <row r="33" spans="1:18" s="1308" customFormat="1" ht="15.9" customHeight="1" x14ac:dyDescent="0.35">
      <c r="A33" s="1327"/>
      <c r="B33" s="1328" t="s">
        <v>413</v>
      </c>
      <c r="C33" s="1329">
        <v>40047892.030000001</v>
      </c>
      <c r="D33" s="1330">
        <v>-1727394.4000000001</v>
      </c>
      <c r="E33" s="1331">
        <v>38320497.629999995</v>
      </c>
      <c r="F33" s="1329">
        <v>515592</v>
      </c>
      <c r="G33" s="1330">
        <v>0</v>
      </c>
      <c r="H33" s="1331">
        <v>515592</v>
      </c>
      <c r="I33" s="1329">
        <v>40563484.030000001</v>
      </c>
      <c r="J33" s="1330">
        <v>-1727394.4000000001</v>
      </c>
      <c r="K33" s="1331">
        <v>38836089.629999995</v>
      </c>
    </row>
    <row r="34" spans="1:18" s="1308" customFormat="1" ht="15.9" customHeight="1" x14ac:dyDescent="0.35">
      <c r="A34" s="1321"/>
      <c r="B34" s="1322" t="s">
        <v>415</v>
      </c>
      <c r="C34" s="1323">
        <v>309510648.06999999</v>
      </c>
      <c r="D34" s="1324">
        <v>-14385785.140000001</v>
      </c>
      <c r="E34" s="1325">
        <f>SUM(C34:D34)</f>
        <v>295124862.93000001</v>
      </c>
      <c r="F34" s="1326">
        <v>7422746</v>
      </c>
      <c r="G34" s="1324">
        <v>-3844179.73</v>
      </c>
      <c r="H34" s="1325">
        <f>SUM(F34:G34)</f>
        <v>3578566.27</v>
      </c>
      <c r="I34" s="1326">
        <f>C34+F34</f>
        <v>316933394.06999999</v>
      </c>
      <c r="J34" s="1324">
        <f>D34+G34</f>
        <v>-18229964.870000001</v>
      </c>
      <c r="K34" s="1325">
        <f>SUM(I34:J34)</f>
        <v>298703429.19999999</v>
      </c>
    </row>
    <row r="35" spans="1:18" s="1308" customFormat="1" ht="15.9" customHeight="1" thickBot="1" x14ac:dyDescent="0.4">
      <c r="A35" s="1332"/>
      <c r="B35" s="1333" t="s">
        <v>413</v>
      </c>
      <c r="C35" s="1334">
        <v>16343572.839999998</v>
      </c>
      <c r="D35" s="1335">
        <v>-454088.12</v>
      </c>
      <c r="E35" s="1336">
        <f>SUM(C35:D35)</f>
        <v>15889484.719999999</v>
      </c>
      <c r="F35" s="1334">
        <v>239392</v>
      </c>
      <c r="G35" s="1335">
        <v>0</v>
      </c>
      <c r="H35" s="1336">
        <f>SUM(F35:G35)</f>
        <v>239392</v>
      </c>
      <c r="I35" s="1334">
        <f>C35+F35</f>
        <v>16582964.839999998</v>
      </c>
      <c r="J35" s="1335">
        <f>D35+G35</f>
        <v>-454088.12</v>
      </c>
      <c r="K35" s="1336">
        <f>SUM(I35:J35)</f>
        <v>16128876.719999999</v>
      </c>
    </row>
    <row r="36" spans="1:18" s="1308" customFormat="1" ht="15.9" customHeight="1" x14ac:dyDescent="0.35">
      <c r="A36" s="1337"/>
      <c r="B36" s="1338" t="s">
        <v>416</v>
      </c>
      <c r="C36" s="1339">
        <v>1179160814.5500002</v>
      </c>
      <c r="D36" s="1340">
        <v>-72045851.839999989</v>
      </c>
      <c r="E36" s="1341">
        <v>1107114962.71</v>
      </c>
      <c r="F36" s="1342">
        <v>26792806.259999998</v>
      </c>
      <c r="G36" s="1340">
        <v>-15010771.799999999</v>
      </c>
      <c r="H36" s="1341">
        <v>11782034.460000001</v>
      </c>
      <c r="I36" s="1342">
        <v>1205953620.8099999</v>
      </c>
      <c r="J36" s="1340">
        <v>-87056623.640000001</v>
      </c>
      <c r="K36" s="1341">
        <v>1118896997.1699998</v>
      </c>
    </row>
    <row r="37" spans="1:18" s="1308" customFormat="1" ht="15.9" customHeight="1" x14ac:dyDescent="0.35">
      <c r="A37" s="1343"/>
      <c r="B37" s="1328" t="s">
        <v>413</v>
      </c>
      <c r="C37" s="1344">
        <v>49738767.509999998</v>
      </c>
      <c r="D37" s="1330">
        <v>-481161.4</v>
      </c>
      <c r="E37" s="1331">
        <v>49257606.109999999</v>
      </c>
      <c r="F37" s="1329">
        <v>455838.69</v>
      </c>
      <c r="G37" s="1330">
        <v>-1300</v>
      </c>
      <c r="H37" s="1331">
        <v>454538.69</v>
      </c>
      <c r="I37" s="1329">
        <v>50194606.199999996</v>
      </c>
      <c r="J37" s="1330">
        <v>-482461.4</v>
      </c>
      <c r="K37" s="1331">
        <v>49712144.799999997</v>
      </c>
    </row>
    <row r="38" spans="1:18" s="1308" customFormat="1" ht="15.9" customHeight="1" x14ac:dyDescent="0.35">
      <c r="A38" s="1321"/>
      <c r="B38" s="1322" t="s">
        <v>417</v>
      </c>
      <c r="C38" s="1323">
        <v>770578028.12999988</v>
      </c>
      <c r="D38" s="1324">
        <v>-46715540.519999996</v>
      </c>
      <c r="E38" s="1325">
        <v>723862487.61000001</v>
      </c>
      <c r="F38" s="1326">
        <v>18021219.559999999</v>
      </c>
      <c r="G38" s="1324">
        <v>-9542116.1900000013</v>
      </c>
      <c r="H38" s="1325">
        <v>8479103.3699999992</v>
      </c>
      <c r="I38" s="1326">
        <v>788599247.68999994</v>
      </c>
      <c r="J38" s="1324">
        <v>-56257656.710000008</v>
      </c>
      <c r="K38" s="1325">
        <v>732341590.98000002</v>
      </c>
    </row>
    <row r="39" spans="1:18" s="1308" customFormat="1" ht="15.9" customHeight="1" x14ac:dyDescent="0.35">
      <c r="A39" s="1327"/>
      <c r="B39" s="1328" t="s">
        <v>413</v>
      </c>
      <c r="C39" s="1329">
        <v>30072975.760000005</v>
      </c>
      <c r="D39" s="1330">
        <v>-106890.69</v>
      </c>
      <c r="E39" s="1331">
        <v>29966085.070000008</v>
      </c>
      <c r="F39" s="1329">
        <v>286800</v>
      </c>
      <c r="G39" s="1330">
        <v>0</v>
      </c>
      <c r="H39" s="1331">
        <v>286800</v>
      </c>
      <c r="I39" s="1329">
        <v>30359775.760000005</v>
      </c>
      <c r="J39" s="1330">
        <v>-106890.69</v>
      </c>
      <c r="K39" s="1331">
        <v>30252885.070000008</v>
      </c>
    </row>
    <row r="40" spans="1:18" s="1345" customFormat="1" ht="15.9" customHeight="1" x14ac:dyDescent="0.35">
      <c r="A40" s="1321"/>
      <c r="B40" s="1322" t="s">
        <v>418</v>
      </c>
      <c r="C40" s="1323">
        <v>297095419.63999999</v>
      </c>
      <c r="D40" s="1324">
        <v>-17451054.330000002</v>
      </c>
      <c r="E40" s="1325">
        <v>279644365.30999994</v>
      </c>
      <c r="F40" s="1326">
        <v>6932962.2700000005</v>
      </c>
      <c r="G40" s="1324">
        <v>-3884050.27</v>
      </c>
      <c r="H40" s="1325">
        <v>3048912.0000000005</v>
      </c>
      <c r="I40" s="1326">
        <v>304028381.90999997</v>
      </c>
      <c r="J40" s="1324">
        <v>-21335104.599999998</v>
      </c>
      <c r="K40" s="1325">
        <v>282693277.31</v>
      </c>
    </row>
    <row r="41" spans="1:18" s="1345" customFormat="1" ht="15.9" customHeight="1" thickBot="1" x14ac:dyDescent="0.4">
      <c r="A41" s="1332"/>
      <c r="B41" s="1333" t="s">
        <v>413</v>
      </c>
      <c r="C41" s="1334">
        <v>11404458.27</v>
      </c>
      <c r="D41" s="1335">
        <v>153396</v>
      </c>
      <c r="E41" s="1336">
        <v>11557854.27</v>
      </c>
      <c r="F41" s="1334">
        <v>207400</v>
      </c>
      <c r="G41" s="1335">
        <v>0</v>
      </c>
      <c r="H41" s="1336">
        <v>207400</v>
      </c>
      <c r="I41" s="1334">
        <v>11611858.27</v>
      </c>
      <c r="J41" s="1335">
        <v>153396</v>
      </c>
      <c r="K41" s="1336">
        <v>11765254.27</v>
      </c>
    </row>
    <row r="42" spans="1:18" s="1308" customFormat="1" ht="15.9" customHeight="1" x14ac:dyDescent="0.35">
      <c r="A42" s="1337"/>
      <c r="B42" s="1338" t="s">
        <v>419</v>
      </c>
      <c r="C42" s="1339">
        <v>1095289446.3800001</v>
      </c>
      <c r="D42" s="1340">
        <v>-58672443.590000004</v>
      </c>
      <c r="E42" s="1341">
        <v>1036617002.7899997</v>
      </c>
      <c r="F42" s="1342">
        <v>27420501.619999997</v>
      </c>
      <c r="G42" s="1340">
        <v>-13336256.560000001</v>
      </c>
      <c r="H42" s="1341">
        <v>14084245.059999999</v>
      </c>
      <c r="I42" s="1342">
        <v>1122709948</v>
      </c>
      <c r="J42" s="1340">
        <v>-72008700.149999991</v>
      </c>
      <c r="K42" s="1341">
        <v>1050701247.85</v>
      </c>
    </row>
    <row r="43" spans="1:18" s="1308" customFormat="1" ht="15.9" customHeight="1" x14ac:dyDescent="0.35">
      <c r="A43" s="1343"/>
      <c r="B43" s="1328" t="s">
        <v>413</v>
      </c>
      <c r="C43" s="1344">
        <v>43963986.800000004</v>
      </c>
      <c r="D43" s="1330">
        <v>-849766</v>
      </c>
      <c r="E43" s="1331">
        <v>43114220.800000004</v>
      </c>
      <c r="F43" s="1329">
        <v>997602</v>
      </c>
      <c r="G43" s="1330">
        <v>0</v>
      </c>
      <c r="H43" s="1331">
        <v>997602</v>
      </c>
      <c r="I43" s="1329">
        <v>44961588.800000004</v>
      </c>
      <c r="J43" s="1330">
        <v>-849766</v>
      </c>
      <c r="K43" s="1331">
        <v>44111822.800000004</v>
      </c>
      <c r="R43" s="1308" t="s">
        <v>326</v>
      </c>
    </row>
    <row r="44" spans="1:18" s="1308" customFormat="1" ht="15.9" customHeight="1" x14ac:dyDescent="0.35">
      <c r="A44" s="1321"/>
      <c r="B44" s="1322" t="s">
        <v>420</v>
      </c>
      <c r="C44" s="1323">
        <v>702724841.24000001</v>
      </c>
      <c r="D44" s="1324">
        <v>-39837093.560000002</v>
      </c>
      <c r="E44" s="1325">
        <v>662887747.67999995</v>
      </c>
      <c r="F44" s="1326">
        <v>17328216.960000001</v>
      </c>
      <c r="G44" s="1324">
        <v>-8196352.6699999999</v>
      </c>
      <c r="H44" s="1325">
        <v>9131864.2899999991</v>
      </c>
      <c r="I44" s="1326">
        <v>720053058.19999993</v>
      </c>
      <c r="J44" s="1324">
        <v>-48033446.230000004</v>
      </c>
      <c r="K44" s="1325">
        <v>672019611.97000003</v>
      </c>
    </row>
    <row r="45" spans="1:18" s="1308" customFormat="1" ht="15.9" customHeight="1" x14ac:dyDescent="0.35">
      <c r="A45" s="1327"/>
      <c r="B45" s="1328" t="s">
        <v>413</v>
      </c>
      <c r="C45" s="1329">
        <v>28327625.759999998</v>
      </c>
      <c r="D45" s="1330">
        <v>-602770</v>
      </c>
      <c r="E45" s="1331">
        <v>27724855.759999998</v>
      </c>
      <c r="F45" s="1329">
        <v>629568</v>
      </c>
      <c r="G45" s="1330">
        <v>0</v>
      </c>
      <c r="H45" s="1331">
        <v>629568</v>
      </c>
      <c r="I45" s="1329">
        <v>28957193.759999998</v>
      </c>
      <c r="J45" s="1330">
        <v>-602770</v>
      </c>
      <c r="K45" s="1331">
        <v>28354423.759999998</v>
      </c>
    </row>
    <row r="46" spans="1:18" s="1345" customFormat="1" ht="15.9" customHeight="1" x14ac:dyDescent="0.35">
      <c r="A46" s="1321"/>
      <c r="B46" s="1322" t="s">
        <v>421</v>
      </c>
      <c r="C46" s="1323">
        <v>262787355.45999998</v>
      </c>
      <c r="D46" s="1324">
        <v>-14006179.91</v>
      </c>
      <c r="E46" s="1325">
        <v>248781175.54999995</v>
      </c>
      <c r="F46" s="1326">
        <v>6738490.7999999998</v>
      </c>
      <c r="G46" s="1324">
        <v>-3297166.93</v>
      </c>
      <c r="H46" s="1325">
        <v>3441323.8699999996</v>
      </c>
      <c r="I46" s="1326">
        <v>269525846.25999999</v>
      </c>
      <c r="J46" s="1324">
        <v>-17303346.84</v>
      </c>
      <c r="K46" s="1325">
        <v>252222499.42000002</v>
      </c>
    </row>
    <row r="47" spans="1:18" s="1345" customFormat="1" ht="15.9" customHeight="1" thickBot="1" x14ac:dyDescent="0.4">
      <c r="A47" s="1332"/>
      <c r="B47" s="1333" t="s">
        <v>413</v>
      </c>
      <c r="C47" s="1334">
        <v>9623716.7799999993</v>
      </c>
      <c r="D47" s="1335">
        <v>-138820</v>
      </c>
      <c r="E47" s="1336">
        <v>9484896.7799999993</v>
      </c>
      <c r="F47" s="1334">
        <v>287264</v>
      </c>
      <c r="G47" s="1335">
        <v>0</v>
      </c>
      <c r="H47" s="1336">
        <v>287264</v>
      </c>
      <c r="I47" s="1334">
        <v>9910980.7799999993</v>
      </c>
      <c r="J47" s="1335">
        <v>-138820</v>
      </c>
      <c r="K47" s="1336">
        <v>9772160.7799999993</v>
      </c>
    </row>
    <row r="48" spans="1:18" ht="15.9" hidden="1" customHeight="1" outlineLevel="1" x14ac:dyDescent="0.35">
      <c r="A48" s="1350"/>
      <c r="B48" s="1351" t="s">
        <v>111</v>
      </c>
      <c r="C48" s="1346">
        <v>899688636.12999988</v>
      </c>
      <c r="D48" s="1347">
        <v>-64860174.870000005</v>
      </c>
      <c r="E48" s="1348">
        <v>834828461.25999999</v>
      </c>
      <c r="F48" s="1349">
        <v>23126625.999999996</v>
      </c>
      <c r="G48" s="1347">
        <v>-10491802.27</v>
      </c>
      <c r="H48" s="1348">
        <v>12634823.73</v>
      </c>
      <c r="I48" s="1349">
        <v>922815262.13</v>
      </c>
      <c r="J48" s="1347">
        <v>-75351977.140000001</v>
      </c>
      <c r="K48" s="1348">
        <v>847463284.99000013</v>
      </c>
      <c r="M48" s="1352"/>
    </row>
    <row r="49" spans="1:13" ht="15.9" hidden="1" customHeight="1" outlineLevel="1" x14ac:dyDescent="0.35">
      <c r="A49" s="1353"/>
      <c r="B49" s="1328" t="s">
        <v>413</v>
      </c>
      <c r="C49" s="1329">
        <v>29211368.620000001</v>
      </c>
      <c r="D49" s="1330">
        <v>-277460</v>
      </c>
      <c r="E49" s="1331">
        <v>28933908.620000001</v>
      </c>
      <c r="F49" s="1329">
        <v>507000</v>
      </c>
      <c r="G49" s="1330">
        <v>0</v>
      </c>
      <c r="H49" s="1331">
        <v>507000</v>
      </c>
      <c r="I49" s="1329">
        <v>29718368.620000001</v>
      </c>
      <c r="J49" s="1330">
        <v>-277460</v>
      </c>
      <c r="K49" s="1331">
        <v>29440908.620000001</v>
      </c>
      <c r="M49" s="1352"/>
    </row>
    <row r="50" spans="1:13" s="1354" customFormat="1" ht="15.9" hidden="1" customHeight="1" outlineLevel="1" x14ac:dyDescent="0.35">
      <c r="A50" s="1350"/>
      <c r="B50" s="1351" t="s">
        <v>105</v>
      </c>
      <c r="C50" s="1346">
        <v>579647397.22000003</v>
      </c>
      <c r="D50" s="1347">
        <v>-44666978</v>
      </c>
      <c r="E50" s="1348">
        <v>534980419.22000003</v>
      </c>
      <c r="F50" s="1349">
        <v>14198248.6</v>
      </c>
      <c r="G50" s="1347">
        <v>-6697535.0999999996</v>
      </c>
      <c r="H50" s="1348">
        <v>7500713.5</v>
      </c>
      <c r="I50" s="1349">
        <v>593845645.82000005</v>
      </c>
      <c r="J50" s="1347">
        <v>-51364513.099999994</v>
      </c>
      <c r="K50" s="1348">
        <v>542481132.71999991</v>
      </c>
      <c r="M50" s="1355"/>
    </row>
    <row r="51" spans="1:13" s="1357" customFormat="1" ht="15.9" hidden="1" customHeight="1" outlineLevel="1" x14ac:dyDescent="0.35">
      <c r="A51" s="1353"/>
      <c r="B51" s="1328" t="s">
        <v>413</v>
      </c>
      <c r="C51" s="1356">
        <v>17717798.439999998</v>
      </c>
      <c r="D51" s="1330">
        <v>-21800</v>
      </c>
      <c r="E51" s="1331">
        <v>17695998.439999998</v>
      </c>
      <c r="F51" s="1329">
        <v>214300</v>
      </c>
      <c r="G51" s="1330">
        <v>0</v>
      </c>
      <c r="H51" s="1331">
        <v>214300</v>
      </c>
      <c r="I51" s="1329">
        <v>17932098.439999998</v>
      </c>
      <c r="J51" s="1330">
        <v>-21800</v>
      </c>
      <c r="K51" s="1331">
        <v>17910298.439999998</v>
      </c>
      <c r="M51" s="1358"/>
    </row>
    <row r="52" spans="1:13" s="1354" customFormat="1" ht="15.9" hidden="1" customHeight="1" outlineLevel="1" x14ac:dyDescent="0.35">
      <c r="A52" s="1359"/>
      <c r="B52" s="1360" t="s">
        <v>106</v>
      </c>
      <c r="C52" s="1349">
        <v>293509185.00999999</v>
      </c>
      <c r="D52" s="1361">
        <v>-26843240.939999998</v>
      </c>
      <c r="E52" s="1348">
        <v>266665944.06999999</v>
      </c>
      <c r="F52" s="1349">
        <v>6942684.4799999995</v>
      </c>
      <c r="G52" s="1361">
        <v>-3059970.1500000004</v>
      </c>
      <c r="H52" s="1348">
        <v>3882714.3299999991</v>
      </c>
      <c r="I52" s="1349">
        <v>300451869.49000001</v>
      </c>
      <c r="J52" s="1361">
        <v>-29903211.089999996</v>
      </c>
      <c r="K52" s="1348">
        <v>270548658.39999998</v>
      </c>
    </row>
    <row r="53" spans="1:13" s="1357" customFormat="1" ht="15.9" hidden="1" customHeight="1" outlineLevel="1" x14ac:dyDescent="0.35">
      <c r="A53" s="1362"/>
      <c r="B53" s="1363" t="s">
        <v>413</v>
      </c>
      <c r="C53" s="1334">
        <v>8404312.3499999996</v>
      </c>
      <c r="D53" s="1364">
        <v>0</v>
      </c>
      <c r="E53" s="1336">
        <v>8404312.3499999996</v>
      </c>
      <c r="F53" s="1334">
        <v>89400</v>
      </c>
      <c r="G53" s="1364">
        <v>0</v>
      </c>
      <c r="H53" s="1336">
        <v>89400</v>
      </c>
      <c r="I53" s="1334">
        <v>8493712.3499999996</v>
      </c>
      <c r="J53" s="1364">
        <v>0</v>
      </c>
      <c r="K53" s="1336">
        <v>8493712.3499999996</v>
      </c>
    </row>
    <row r="54" spans="1:13" s="1354" customFormat="1" ht="15.9" hidden="1" customHeight="1" outlineLevel="1" x14ac:dyDescent="0.35">
      <c r="A54" s="1365"/>
      <c r="B54" s="1366" t="s">
        <v>107</v>
      </c>
      <c r="C54" s="1367">
        <v>922759704.21000016</v>
      </c>
      <c r="D54" s="1368">
        <v>-68982941.88000001</v>
      </c>
      <c r="E54" s="1369">
        <v>853776762.32999992</v>
      </c>
      <c r="F54" s="1370">
        <v>20106746.969999999</v>
      </c>
      <c r="G54" s="1368">
        <v>-9753401.839999998</v>
      </c>
      <c r="H54" s="1370">
        <v>10353345.130000001</v>
      </c>
      <c r="I54" s="1367">
        <v>942866451.17999995</v>
      </c>
      <c r="J54" s="1368">
        <v>-78736343.720000014</v>
      </c>
      <c r="K54" s="1369">
        <v>864130107.46000016</v>
      </c>
    </row>
    <row r="55" spans="1:13" s="1357" customFormat="1" ht="15.9" hidden="1" customHeight="1" outlineLevel="1" x14ac:dyDescent="0.35">
      <c r="A55" s="1371"/>
      <c r="B55" s="1372" t="s">
        <v>413</v>
      </c>
      <c r="C55" s="1373">
        <v>24455065.099999998</v>
      </c>
      <c r="D55" s="1374">
        <v>-374183.83</v>
      </c>
      <c r="E55" s="1375">
        <v>24080881.269999996</v>
      </c>
      <c r="F55" s="1376">
        <v>698884</v>
      </c>
      <c r="G55" s="1374">
        <v>0</v>
      </c>
      <c r="H55" s="1376">
        <v>698884</v>
      </c>
      <c r="I55" s="1373">
        <v>25153949.099999998</v>
      </c>
      <c r="J55" s="1374">
        <v>-374183.83</v>
      </c>
      <c r="K55" s="1375">
        <v>24779765.27</v>
      </c>
    </row>
    <row r="56" spans="1:13" s="1354" customFormat="1" ht="15.9" hidden="1" customHeight="1" outlineLevel="1" x14ac:dyDescent="0.35">
      <c r="A56" s="1377"/>
      <c r="B56" s="1378" t="s">
        <v>108</v>
      </c>
      <c r="C56" s="1379">
        <v>608526059.7700001</v>
      </c>
      <c r="D56" s="1380">
        <v>-43506324.960000008</v>
      </c>
      <c r="E56" s="1381">
        <v>565019734.80999994</v>
      </c>
      <c r="F56" s="1382">
        <v>12725836.790000001</v>
      </c>
      <c r="G56" s="1380">
        <v>-5936947.6200000001</v>
      </c>
      <c r="H56" s="1382">
        <v>6788889.1699999999</v>
      </c>
      <c r="I56" s="1379">
        <v>621251896.56000006</v>
      </c>
      <c r="J56" s="1380">
        <v>-49443272.579999998</v>
      </c>
      <c r="K56" s="1381">
        <v>571808623.9799999</v>
      </c>
    </row>
    <row r="57" spans="1:13" s="1357" customFormat="1" ht="15.9" hidden="1" customHeight="1" outlineLevel="1" x14ac:dyDescent="0.35">
      <c r="A57" s="1383"/>
      <c r="B57" s="1384" t="s">
        <v>413</v>
      </c>
      <c r="C57" s="1385">
        <v>15586910.020000001</v>
      </c>
      <c r="D57" s="1386">
        <v>-126291.83</v>
      </c>
      <c r="E57" s="1387">
        <v>15460618.189999999</v>
      </c>
      <c r="F57" s="1388">
        <v>372809</v>
      </c>
      <c r="G57" s="1386">
        <v>0</v>
      </c>
      <c r="H57" s="1388">
        <v>372809</v>
      </c>
      <c r="I57" s="1385">
        <v>15959719.020000001</v>
      </c>
      <c r="J57" s="1386">
        <v>-126291.83</v>
      </c>
      <c r="K57" s="1387">
        <v>15833427.189999999</v>
      </c>
    </row>
    <row r="58" spans="1:13" ht="12.9" hidden="1" outlineLevel="1" x14ac:dyDescent="0.35">
      <c r="A58" s="1377"/>
      <c r="B58" s="1378" t="s">
        <v>20</v>
      </c>
      <c r="C58" s="1367">
        <v>311709534.56999999</v>
      </c>
      <c r="D58" s="1368">
        <v>-24004844.169999998</v>
      </c>
      <c r="E58" s="1369">
        <v>287704690.40000004</v>
      </c>
      <c r="F58" s="1370">
        <v>6404791.7199999997</v>
      </c>
      <c r="G58" s="1368">
        <v>-3001972.8099999996</v>
      </c>
      <c r="H58" s="1370">
        <v>3402818.9100000006</v>
      </c>
      <c r="I58" s="1367">
        <v>318114326.28999996</v>
      </c>
      <c r="J58" s="1368">
        <v>-27006816.98</v>
      </c>
      <c r="K58" s="1369">
        <v>291107509.31</v>
      </c>
      <c r="M58" s="1305" t="s">
        <v>104</v>
      </c>
    </row>
    <row r="59" spans="1:13" ht="13.3" hidden="1" outlineLevel="1" thickBot="1" x14ac:dyDescent="0.4">
      <c r="A59" s="1389"/>
      <c r="B59" s="1390" t="s">
        <v>413</v>
      </c>
      <c r="C59" s="1373">
        <v>8078257.7999999998</v>
      </c>
      <c r="D59" s="1374">
        <v>-13191.83</v>
      </c>
      <c r="E59" s="1375">
        <v>8065065.9699999997</v>
      </c>
      <c r="F59" s="1376">
        <v>201290</v>
      </c>
      <c r="G59" s="1374">
        <v>0</v>
      </c>
      <c r="H59" s="1376">
        <v>201290</v>
      </c>
      <c r="I59" s="1373">
        <v>8279547.7999999998</v>
      </c>
      <c r="J59" s="1374">
        <v>-13191.83</v>
      </c>
      <c r="K59" s="1375">
        <v>8266355.9699999997</v>
      </c>
    </row>
    <row r="60" spans="1:13" ht="12.9" hidden="1" outlineLevel="1" x14ac:dyDescent="0.35">
      <c r="A60" s="1365"/>
      <c r="B60" s="1391" t="s">
        <v>109</v>
      </c>
      <c r="C60" s="1392">
        <v>980654654.04000008</v>
      </c>
      <c r="D60" s="1393">
        <v>-109714120.08000001</v>
      </c>
      <c r="E60" s="1394">
        <v>870940533.95999992</v>
      </c>
      <c r="F60" s="1395">
        <v>16612964.789999999</v>
      </c>
      <c r="G60" s="1393">
        <v>-8599530.3200000003</v>
      </c>
      <c r="H60" s="1395">
        <v>8013434.4700000016</v>
      </c>
      <c r="I60" s="1392">
        <v>997267618.82999992</v>
      </c>
      <c r="J60" s="1393">
        <v>-118313650.39999998</v>
      </c>
      <c r="K60" s="1394">
        <v>878953968.42999995</v>
      </c>
    </row>
    <row r="61" spans="1:13" ht="13.3" hidden="1" outlineLevel="1" thickBot="1" x14ac:dyDescent="0.4">
      <c r="A61" s="1389"/>
      <c r="B61" s="1396" t="s">
        <v>413</v>
      </c>
      <c r="C61" s="1397">
        <v>21882596.939999998</v>
      </c>
      <c r="D61" s="1398">
        <v>-1849265</v>
      </c>
      <c r="E61" s="1399">
        <v>20033331.939999998</v>
      </c>
      <c r="F61" s="1400">
        <v>373900</v>
      </c>
      <c r="G61" s="1398">
        <v>0</v>
      </c>
      <c r="H61" s="1400">
        <v>373900</v>
      </c>
      <c r="I61" s="1397">
        <v>22256496.939999998</v>
      </c>
      <c r="J61" s="1398">
        <v>-1849265</v>
      </c>
      <c r="K61" s="1399">
        <v>20407231.939999998</v>
      </c>
    </row>
    <row r="62" spans="1:13" ht="12.9" collapsed="1" x14ac:dyDescent="0.35">
      <c r="A62" s="1401" t="s">
        <v>422</v>
      </c>
      <c r="B62" s="1402"/>
      <c r="C62" s="1403"/>
      <c r="D62" s="1403"/>
      <c r="E62" s="1403"/>
      <c r="F62" s="1403"/>
      <c r="G62" s="1403"/>
      <c r="H62" s="1403"/>
      <c r="I62" s="1403"/>
      <c r="J62" s="1403"/>
      <c r="K62" s="1403"/>
    </row>
    <row r="63" spans="1:13" ht="12.9" x14ac:dyDescent="0.35">
      <c r="A63" s="1404" t="s">
        <v>423</v>
      </c>
    </row>
    <row r="64" spans="1:13" ht="12.9" x14ac:dyDescent="0.35">
      <c r="A64" s="1645" t="s">
        <v>470</v>
      </c>
      <c r="B64" s="1646"/>
      <c r="C64" s="1647"/>
      <c r="D64" s="1405"/>
      <c r="E64" s="1405"/>
    </row>
    <row r="65" spans="1:5" ht="12.9" x14ac:dyDescent="0.35">
      <c r="A65" s="1645" t="s">
        <v>471</v>
      </c>
      <c r="B65" s="1406"/>
      <c r="C65" s="1407"/>
      <c r="D65" s="1407"/>
      <c r="E65" s="1405"/>
    </row>
    <row r="66" spans="1:5" ht="12.9" x14ac:dyDescent="0.35">
      <c r="A66" s="1408" t="s">
        <v>424</v>
      </c>
    </row>
    <row r="67" spans="1:5" ht="12.9" x14ac:dyDescent="0.35">
      <c r="A67" s="1408" t="s">
        <v>425</v>
      </c>
    </row>
  </sheetData>
  <mergeCells count="3">
    <mergeCell ref="C9:E9"/>
    <mergeCell ref="F9:H9"/>
    <mergeCell ref="I9:K9"/>
  </mergeCells>
  <pageMargins left="0.39370078740157483" right="0.39370078740157483" top="0.78740157480314965" bottom="0.79" header="0.51181102362204722" footer="0.51181102362204722"/>
  <pageSetup paperSize="9" orientation="portrait" r:id="rId1"/>
  <headerFooter alignWithMargins="0">
    <oddFooter>&amp;L&amp;F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6"/>
  <sheetViews>
    <sheetView showGridLines="0" topLeftCell="A7" workbookViewId="0">
      <selection activeCell="P21" sqref="P21"/>
    </sheetView>
  </sheetViews>
  <sheetFormatPr baseColWidth="10" defaultColWidth="11.4609375" defaultRowHeight="12.45" x14ac:dyDescent="0.3"/>
  <cols>
    <col min="1" max="1" width="8.07421875" style="1345" customWidth="1"/>
    <col min="2" max="2" width="22.84375" style="1305" customWidth="1"/>
    <col min="3" max="3" width="13.3046875" style="1305" customWidth="1"/>
    <col min="4" max="4" width="11" style="1305" customWidth="1"/>
    <col min="5" max="5" width="15.07421875" style="1305" customWidth="1"/>
    <col min="6" max="8" width="11" style="1305" customWidth="1"/>
    <col min="9" max="9" width="12.07421875" style="1305" customWidth="1"/>
    <col min="10" max="10" width="11" style="1305" customWidth="1"/>
    <col min="11" max="11" width="13.84375" style="1305" customWidth="1"/>
    <col min="12" max="12" width="4" style="1305" customWidth="1"/>
    <col min="13" max="13" width="11.4609375" style="1305"/>
    <col min="14" max="14" width="6.53515625" style="1305" customWidth="1"/>
    <col min="15" max="15" width="17.07421875" style="1305" bestFit="1" customWidth="1"/>
    <col min="16" max="16" width="15.4609375" style="1305" bestFit="1" customWidth="1"/>
    <col min="17" max="17" width="13.4609375" style="1305" bestFit="1" customWidth="1"/>
    <col min="18" max="18" width="14" style="1305" bestFit="1" customWidth="1"/>
    <col min="19" max="19" width="13.4609375" style="1305" bestFit="1" customWidth="1"/>
    <col min="20" max="20" width="15.4609375" style="1305" bestFit="1" customWidth="1"/>
    <col min="21" max="16384" width="11.4609375" style="1305"/>
  </cols>
  <sheetData>
    <row r="2" spans="1:16" x14ac:dyDescent="0.3">
      <c r="A2" s="1304" t="s">
        <v>0</v>
      </c>
    </row>
    <row r="3" spans="1:16" x14ac:dyDescent="0.3">
      <c r="A3" s="1304"/>
    </row>
    <row r="4" spans="1:16" x14ac:dyDescent="0.3">
      <c r="A4" s="1304" t="str">
        <f>A8</f>
        <v>Tabell 4-1-B  Økonomisk sosialhjelp - brutto og netto utgift - regnskapsført for perioden 01.01.-31.12.2019.  Bydelene.</v>
      </c>
    </row>
    <row r="5" spans="1:16" x14ac:dyDescent="0.3">
      <c r="A5" s="1304"/>
    </row>
    <row r="6" spans="1:16" x14ac:dyDescent="0.3">
      <c r="A6" s="1304"/>
    </row>
    <row r="7" spans="1:16" x14ac:dyDescent="0.3">
      <c r="A7" s="1304"/>
    </row>
    <row r="8" spans="1:16" ht="12.9" thickBot="1" x14ac:dyDescent="0.35">
      <c r="A8" s="1306" t="s">
        <v>580</v>
      </c>
      <c r="B8" s="1307"/>
      <c r="C8" s="1307"/>
      <c r="D8" s="1307"/>
      <c r="E8" s="1307"/>
      <c r="F8" s="1307"/>
      <c r="I8" s="1308"/>
    </row>
    <row r="9" spans="1:16" s="1308" customFormat="1" ht="12.9" x14ac:dyDescent="0.35">
      <c r="A9" s="1409"/>
      <c r="B9" s="1410"/>
      <c r="C9" s="2208" t="s">
        <v>402</v>
      </c>
      <c r="D9" s="2209"/>
      <c r="E9" s="2209"/>
      <c r="F9" s="2208" t="s">
        <v>403</v>
      </c>
      <c r="G9" s="2209"/>
      <c r="H9" s="2210"/>
      <c r="I9" s="2208" t="s">
        <v>404</v>
      </c>
      <c r="J9" s="2211"/>
      <c r="K9" s="2212"/>
      <c r="M9" s="1401" t="s">
        <v>422</v>
      </c>
    </row>
    <row r="10" spans="1:16" s="1308" customFormat="1" ht="26.15" thickBot="1" x14ac:dyDescent="0.4">
      <c r="A10" s="1411" t="s">
        <v>38</v>
      </c>
      <c r="B10" s="1312" t="s">
        <v>3</v>
      </c>
      <c r="C10" s="1313" t="s">
        <v>405</v>
      </c>
      <c r="D10" s="1851" t="s">
        <v>406</v>
      </c>
      <c r="E10" s="1318" t="s">
        <v>407</v>
      </c>
      <c r="F10" s="1413" t="s">
        <v>408</v>
      </c>
      <c r="G10" s="1414" t="s">
        <v>409</v>
      </c>
      <c r="H10" s="1412" t="s">
        <v>407</v>
      </c>
      <c r="I10" s="1316" t="s">
        <v>410</v>
      </c>
      <c r="J10" s="1319" t="s">
        <v>411</v>
      </c>
      <c r="K10" s="1320" t="s">
        <v>407</v>
      </c>
      <c r="M10" s="1404" t="s">
        <v>423</v>
      </c>
    </row>
    <row r="11" spans="1:16" s="1354" customFormat="1" ht="12.9" x14ac:dyDescent="0.35">
      <c r="A11" s="1415">
        <v>1</v>
      </c>
      <c r="B11" s="1416" t="s">
        <v>5</v>
      </c>
      <c r="C11" s="1854">
        <v>193761329.70000002</v>
      </c>
      <c r="D11" s="2105">
        <v>14653117.890000001</v>
      </c>
      <c r="E11" s="1856">
        <v>179108211.81</v>
      </c>
      <c r="F11" s="1854">
        <v>3666689.17</v>
      </c>
      <c r="G11" s="2105">
        <v>2309614.5499999998</v>
      </c>
      <c r="H11" s="1856">
        <v>1357074.62</v>
      </c>
      <c r="I11" s="1854">
        <v>197428018.87</v>
      </c>
      <c r="J11" s="2105">
        <v>16962732.440000001</v>
      </c>
      <c r="K11" s="1856">
        <v>180465286.43000001</v>
      </c>
      <c r="M11" s="1645" t="s">
        <v>470</v>
      </c>
      <c r="N11" s="1647"/>
      <c r="O11" s="1650"/>
      <c r="P11" s="1847"/>
    </row>
    <row r="12" spans="1:16" s="1357" customFormat="1" ht="12.9" x14ac:dyDescent="0.35">
      <c r="A12" s="1420"/>
      <c r="B12" s="1421" t="s">
        <v>413</v>
      </c>
      <c r="C12" s="1648">
        <v>3237882.5200000005</v>
      </c>
      <c r="D12" s="2107">
        <v>256795.72</v>
      </c>
      <c r="E12" s="1649">
        <v>2981086.8000000003</v>
      </c>
      <c r="F12" s="1648">
        <v>57898</v>
      </c>
      <c r="G12" s="2107">
        <v>67765</v>
      </c>
      <c r="H12" s="1649">
        <v>-9867</v>
      </c>
      <c r="I12" s="1648">
        <v>3295780.5200000005</v>
      </c>
      <c r="J12" s="2107">
        <v>324560.71999999997</v>
      </c>
      <c r="K12" s="1649">
        <v>2971219.8000000007</v>
      </c>
      <c r="M12" s="1645" t="s">
        <v>471</v>
      </c>
      <c r="N12" s="1647"/>
      <c r="O12" s="1651"/>
      <c r="P12" s="1848"/>
    </row>
    <row r="13" spans="1:16" s="1357" customFormat="1" ht="12.9" x14ac:dyDescent="0.35">
      <c r="A13" s="1415">
        <v>2</v>
      </c>
      <c r="B13" s="1423" t="s">
        <v>6</v>
      </c>
      <c r="C13" s="1417">
        <v>174599519.9199999</v>
      </c>
      <c r="D13" s="2108">
        <v>9434657.2899999991</v>
      </c>
      <c r="E13" s="1419">
        <v>165164862.62999991</v>
      </c>
      <c r="F13" s="1418">
        <v>5836036.1299999999</v>
      </c>
      <c r="G13" s="2108">
        <v>2648088.1</v>
      </c>
      <c r="H13" s="1418">
        <v>3187948.03</v>
      </c>
      <c r="I13" s="1417">
        <v>180435556.04999989</v>
      </c>
      <c r="J13" s="2108">
        <v>12082745.389999999</v>
      </c>
      <c r="K13" s="1419">
        <v>168352810.65999991</v>
      </c>
      <c r="M13" s="1408" t="s">
        <v>424</v>
      </c>
      <c r="N13" s="1405"/>
      <c r="O13" s="1422"/>
      <c r="P13" s="1848"/>
    </row>
    <row r="14" spans="1:16" s="1357" customFormat="1" ht="12.9" x14ac:dyDescent="0.35">
      <c r="A14" s="1420"/>
      <c r="B14" s="1421" t="s">
        <v>413</v>
      </c>
      <c r="C14" s="1648">
        <v>6085650.6100000003</v>
      </c>
      <c r="D14" s="2107">
        <v>247284.96</v>
      </c>
      <c r="E14" s="1649">
        <v>5838365.6500000004</v>
      </c>
      <c r="F14" s="1428">
        <v>225000</v>
      </c>
      <c r="G14" s="2107">
        <v>195756.53</v>
      </c>
      <c r="H14" s="1428">
        <v>29243.47</v>
      </c>
      <c r="I14" s="1648">
        <v>6310650.6100000003</v>
      </c>
      <c r="J14" s="2107">
        <v>443041.49</v>
      </c>
      <c r="K14" s="1649">
        <v>5867609.1200000001</v>
      </c>
      <c r="M14" s="1408" t="s">
        <v>425</v>
      </c>
      <c r="N14" s="1405"/>
      <c r="O14" s="1422"/>
      <c r="P14" s="1848"/>
    </row>
    <row r="15" spans="1:16" s="1357" customFormat="1" ht="12.9" x14ac:dyDescent="0.35">
      <c r="A15" s="1415">
        <v>3</v>
      </c>
      <c r="B15" s="1423" t="s">
        <v>7</v>
      </c>
      <c r="C15" s="1417">
        <v>125930760.33999999</v>
      </c>
      <c r="D15" s="2108">
        <v>9392638.4000000004</v>
      </c>
      <c r="E15" s="1419">
        <v>116538121.93999998</v>
      </c>
      <c r="F15" s="1418">
        <v>1760854</v>
      </c>
      <c r="G15" s="2108">
        <v>1108548.6399999999</v>
      </c>
      <c r="H15" s="1418">
        <v>652305.3600000001</v>
      </c>
      <c r="I15" s="1417">
        <v>127691614.33999999</v>
      </c>
      <c r="J15" s="2108">
        <v>10501187.040000001</v>
      </c>
      <c r="K15" s="1419">
        <v>117190427.29999998</v>
      </c>
      <c r="P15" s="1848"/>
    </row>
    <row r="16" spans="1:16" s="1357" customFormat="1" ht="12.9" x14ac:dyDescent="0.35">
      <c r="A16" s="1420"/>
      <c r="B16" s="1421" t="s">
        <v>413</v>
      </c>
      <c r="C16" s="1648">
        <v>3741342.8899999997</v>
      </c>
      <c r="D16" s="2107">
        <v>378768.05</v>
      </c>
      <c r="E16" s="1649">
        <v>3362574.84</v>
      </c>
      <c r="F16" s="1428">
        <v>0</v>
      </c>
      <c r="G16" s="2107">
        <v>0</v>
      </c>
      <c r="H16" s="1428">
        <v>0</v>
      </c>
      <c r="I16" s="1648">
        <v>3741342.8899999997</v>
      </c>
      <c r="J16" s="2107">
        <v>378768.05</v>
      </c>
      <c r="K16" s="1649">
        <v>3362574.84</v>
      </c>
      <c r="P16" s="1848"/>
    </row>
    <row r="17" spans="1:20" s="1357" customFormat="1" ht="12.9" x14ac:dyDescent="0.35">
      <c r="A17" s="1415">
        <v>4</v>
      </c>
      <c r="B17" s="1423" t="s">
        <v>8</v>
      </c>
      <c r="C17" s="1417">
        <v>79700624.000000015</v>
      </c>
      <c r="D17" s="2108">
        <v>3689908.76</v>
      </c>
      <c r="E17" s="1419">
        <v>76010715.24000001</v>
      </c>
      <c r="F17" s="1418">
        <v>3029727</v>
      </c>
      <c r="G17" s="2108">
        <v>1471402.18</v>
      </c>
      <c r="H17" s="1418">
        <v>1558324.82</v>
      </c>
      <c r="I17" s="1417">
        <v>82730351.000000015</v>
      </c>
      <c r="J17" s="2108">
        <v>5161310.9399999995</v>
      </c>
      <c r="K17" s="1419">
        <v>77569040.060000017</v>
      </c>
      <c r="O17" s="2011"/>
      <c r="P17" s="1848"/>
    </row>
    <row r="18" spans="1:20" s="1357" customFormat="1" ht="12.9" x14ac:dyDescent="0.35">
      <c r="A18" s="1420"/>
      <c r="B18" s="1421" t="s">
        <v>413</v>
      </c>
      <c r="C18" s="1648">
        <v>4107062.1899999995</v>
      </c>
      <c r="D18" s="2107">
        <v>245440.39</v>
      </c>
      <c r="E18" s="1649">
        <v>3861621.7999999993</v>
      </c>
      <c r="F18" s="1428">
        <v>56000</v>
      </c>
      <c r="G18" s="2107">
        <v>106067.88</v>
      </c>
      <c r="H18" s="1428">
        <v>-50067.880000000005</v>
      </c>
      <c r="I18" s="1648">
        <v>4163062.1899999995</v>
      </c>
      <c r="J18" s="2107">
        <v>351508.27</v>
      </c>
      <c r="K18" s="1649">
        <v>3811553.9199999995</v>
      </c>
      <c r="O18" s="2011"/>
      <c r="P18" s="1848"/>
    </row>
    <row r="19" spans="1:20" s="1357" customFormat="1" ht="12.9" x14ac:dyDescent="0.35">
      <c r="A19" s="1415">
        <v>5</v>
      </c>
      <c r="B19" s="1423" t="s">
        <v>9</v>
      </c>
      <c r="C19" s="1417">
        <v>77020561.319999978</v>
      </c>
      <c r="D19" s="2108">
        <v>5938805.9900000002</v>
      </c>
      <c r="E19" s="1419">
        <v>71081755.329999983</v>
      </c>
      <c r="F19" s="1418">
        <v>3669490.93</v>
      </c>
      <c r="G19" s="2108">
        <v>1826637.08</v>
      </c>
      <c r="H19" s="1418">
        <v>1842853.85</v>
      </c>
      <c r="I19" s="1417">
        <v>80690052.249999985</v>
      </c>
      <c r="J19" s="2108">
        <v>7765443.0700000003</v>
      </c>
      <c r="K19" s="1419">
        <v>72924609.179999977</v>
      </c>
      <c r="O19" s="2011"/>
      <c r="P19" s="1848"/>
    </row>
    <row r="20" spans="1:20" s="1357" customFormat="1" ht="12.9" x14ac:dyDescent="0.35">
      <c r="A20" s="1420"/>
      <c r="B20" s="1421" t="s">
        <v>413</v>
      </c>
      <c r="C20" s="1648">
        <v>6154279.2099999981</v>
      </c>
      <c r="D20" s="2107">
        <v>303498.78999999998</v>
      </c>
      <c r="E20" s="1649">
        <v>5850780.4199999981</v>
      </c>
      <c r="F20" s="1428">
        <v>58445.020000000004</v>
      </c>
      <c r="G20" s="2107">
        <v>94100</v>
      </c>
      <c r="H20" s="1428">
        <v>-35654.979999999996</v>
      </c>
      <c r="I20" s="1648">
        <v>6212724.2299999977</v>
      </c>
      <c r="J20" s="2107">
        <v>397598.79</v>
      </c>
      <c r="K20" s="1649">
        <v>5815125.4399999976</v>
      </c>
      <c r="O20" s="2011"/>
      <c r="P20" s="1848"/>
    </row>
    <row r="21" spans="1:20" s="1357" customFormat="1" ht="12.9" x14ac:dyDescent="0.35">
      <c r="A21" s="1415">
        <v>6</v>
      </c>
      <c r="B21" s="1423" t="s">
        <v>10</v>
      </c>
      <c r="C21" s="1417">
        <v>33477459.510000002</v>
      </c>
      <c r="D21" s="2108">
        <v>1037799.87</v>
      </c>
      <c r="E21" s="1419">
        <v>32439659.640000001</v>
      </c>
      <c r="F21" s="1418">
        <v>741053.5</v>
      </c>
      <c r="G21" s="2108">
        <v>950079.53</v>
      </c>
      <c r="H21" s="1418">
        <v>-209026.03000000003</v>
      </c>
      <c r="I21" s="1417">
        <v>34218513.010000005</v>
      </c>
      <c r="J21" s="2108">
        <v>1987879.4</v>
      </c>
      <c r="K21" s="1419">
        <v>32230633.610000007</v>
      </c>
      <c r="M21" s="1357" t="s">
        <v>104</v>
      </c>
      <c r="O21" s="2011"/>
      <c r="P21" s="1848"/>
    </row>
    <row r="22" spans="1:20" s="1357" customFormat="1" ht="12.9" x14ac:dyDescent="0.35">
      <c r="A22" s="1420"/>
      <c r="B22" s="1421" t="s">
        <v>413</v>
      </c>
      <c r="C22" s="1648">
        <v>3588665.1500000008</v>
      </c>
      <c r="D22" s="2107">
        <v>193438.37</v>
      </c>
      <c r="E22" s="1649">
        <v>3395226.7800000007</v>
      </c>
      <c r="F22" s="1428">
        <v>131477.75</v>
      </c>
      <c r="G22" s="2107">
        <v>44541.52</v>
      </c>
      <c r="H22" s="1428">
        <v>86936.23000000001</v>
      </c>
      <c r="I22" s="1648">
        <v>3720142.9000000008</v>
      </c>
      <c r="J22" s="2107">
        <v>237979.88999999998</v>
      </c>
      <c r="K22" s="1649">
        <v>3482163.0100000007</v>
      </c>
      <c r="O22" s="2011"/>
      <c r="P22" s="1848"/>
    </row>
    <row r="23" spans="1:20" s="1357" customFormat="1" ht="12.9" x14ac:dyDescent="0.35">
      <c r="A23" s="1415">
        <v>7</v>
      </c>
      <c r="B23" s="1423" t="s">
        <v>11</v>
      </c>
      <c r="C23" s="1417">
        <v>36962790.659999996</v>
      </c>
      <c r="D23" s="2108">
        <v>1581032.91</v>
      </c>
      <c r="E23" s="1419">
        <v>35381757.75</v>
      </c>
      <c r="F23" s="1418">
        <v>740945.54</v>
      </c>
      <c r="G23" s="2108">
        <v>562800.87</v>
      </c>
      <c r="H23" s="1418">
        <v>178144.67000000004</v>
      </c>
      <c r="I23" s="1417">
        <v>37703736.199999996</v>
      </c>
      <c r="J23" s="2108">
        <v>2143833.7799999998</v>
      </c>
      <c r="K23" s="1419">
        <v>35559902.419999994</v>
      </c>
      <c r="M23" s="1358"/>
      <c r="N23" s="1358"/>
      <c r="O23" s="2011"/>
      <c r="P23" s="1848"/>
      <c r="Q23" s="1358"/>
      <c r="R23" s="1358"/>
      <c r="S23" s="1358"/>
      <c r="T23" s="1358"/>
    </row>
    <row r="24" spans="1:20" s="1357" customFormat="1" ht="12.9" x14ac:dyDescent="0.35">
      <c r="A24" s="1420"/>
      <c r="B24" s="1421" t="s">
        <v>413</v>
      </c>
      <c r="C24" s="1648">
        <v>5621128.7499999991</v>
      </c>
      <c r="D24" s="2107">
        <v>556463.91</v>
      </c>
      <c r="E24" s="1649">
        <v>5064664.8399999989</v>
      </c>
      <c r="F24" s="1428">
        <v>146500</v>
      </c>
      <c r="G24" s="2107">
        <v>28490.95</v>
      </c>
      <c r="H24" s="1428">
        <v>118009.05</v>
      </c>
      <c r="I24" s="1648">
        <v>5767628.7499999991</v>
      </c>
      <c r="J24" s="2107">
        <v>584954.86</v>
      </c>
      <c r="K24" s="1649">
        <v>5182673.8899999987</v>
      </c>
      <c r="M24" s="1404"/>
      <c r="N24" s="1404"/>
      <c r="O24" s="2011"/>
      <c r="P24" s="1849"/>
      <c r="Q24" s="1404"/>
      <c r="R24" s="1404"/>
      <c r="S24" s="1404"/>
      <c r="T24" s="1404"/>
    </row>
    <row r="25" spans="1:20" s="1357" customFormat="1" ht="12.9" x14ac:dyDescent="0.35">
      <c r="A25" s="1415">
        <v>8</v>
      </c>
      <c r="B25" s="1423" t="s">
        <v>12</v>
      </c>
      <c r="C25" s="1417">
        <v>46797223.309999995</v>
      </c>
      <c r="D25" s="2108">
        <v>2510998.54</v>
      </c>
      <c r="E25" s="1419">
        <v>44286224.769999996</v>
      </c>
      <c r="F25" s="1418">
        <v>1626130</v>
      </c>
      <c r="G25" s="2108">
        <v>696599.03</v>
      </c>
      <c r="H25" s="1418">
        <v>929530.97</v>
      </c>
      <c r="I25" s="1417">
        <v>48423353.309999995</v>
      </c>
      <c r="J25" s="2108">
        <v>3207597.5700000003</v>
      </c>
      <c r="K25" s="1419">
        <v>45215755.739999995</v>
      </c>
      <c r="M25" s="1408"/>
      <c r="N25" s="1408"/>
      <c r="O25" s="2011"/>
      <c r="P25" s="1850"/>
      <c r="Q25" s="1408"/>
      <c r="R25" s="1408"/>
      <c r="S25" s="1408"/>
      <c r="T25" s="1408"/>
    </row>
    <row r="26" spans="1:20" s="1357" customFormat="1" ht="12.9" x14ac:dyDescent="0.35">
      <c r="A26" s="1420"/>
      <c r="B26" s="1421" t="s">
        <v>413</v>
      </c>
      <c r="C26" s="1648">
        <v>4746287.3199999984</v>
      </c>
      <c r="D26" s="2107">
        <v>313554.06</v>
      </c>
      <c r="E26" s="1649">
        <v>4432733.2599999988</v>
      </c>
      <c r="F26" s="1428">
        <v>78000</v>
      </c>
      <c r="G26" s="2107">
        <v>33725.919999999998</v>
      </c>
      <c r="H26" s="1428">
        <v>44274.080000000002</v>
      </c>
      <c r="I26" s="1648">
        <v>4824287.3199999984</v>
      </c>
      <c r="J26" s="2107">
        <v>347279.98</v>
      </c>
      <c r="K26" s="1649">
        <v>4477007.339999998</v>
      </c>
      <c r="M26" s="1408"/>
      <c r="N26" s="1408"/>
      <c r="O26" s="2011"/>
      <c r="P26" s="1850"/>
      <c r="Q26" s="1408"/>
      <c r="R26" s="1408"/>
      <c r="S26" s="1408"/>
      <c r="T26" s="1408"/>
    </row>
    <row r="27" spans="1:20" s="1357" customFormat="1" ht="12.9" x14ac:dyDescent="0.35">
      <c r="A27" s="1415">
        <v>9</v>
      </c>
      <c r="B27" s="1423" t="s">
        <v>13</v>
      </c>
      <c r="C27" s="1417">
        <v>83727512.190000013</v>
      </c>
      <c r="D27" s="2108">
        <v>4482559.55</v>
      </c>
      <c r="E27" s="1419">
        <v>79244952.640000015</v>
      </c>
      <c r="F27" s="1418">
        <v>1187100</v>
      </c>
      <c r="G27" s="2108">
        <v>520407.18</v>
      </c>
      <c r="H27" s="1418">
        <v>666692.82000000007</v>
      </c>
      <c r="I27" s="1417">
        <v>84914612.190000013</v>
      </c>
      <c r="J27" s="2108">
        <v>5002966.7299999995</v>
      </c>
      <c r="K27" s="1419">
        <v>79911645.460000008</v>
      </c>
      <c r="M27" s="1408"/>
      <c r="N27" s="1408"/>
      <c r="O27" s="2011"/>
      <c r="P27" s="1850"/>
      <c r="Q27" s="1408"/>
      <c r="R27" s="1408"/>
      <c r="S27" s="1408"/>
      <c r="T27" s="1408"/>
    </row>
    <row r="28" spans="1:20" s="1357" customFormat="1" ht="12.9" x14ac:dyDescent="0.35">
      <c r="A28" s="1420"/>
      <c r="B28" s="1421" t="s">
        <v>413</v>
      </c>
      <c r="C28" s="1648">
        <v>4301332.9099999992</v>
      </c>
      <c r="D28" s="2107">
        <v>104247.7</v>
      </c>
      <c r="E28" s="1649">
        <v>4197085.209999999</v>
      </c>
      <c r="F28" s="1428">
        <v>36000</v>
      </c>
      <c r="G28" s="2107">
        <v>0</v>
      </c>
      <c r="H28" s="1428">
        <v>36000</v>
      </c>
      <c r="I28" s="1648">
        <v>4337332.9099999992</v>
      </c>
      <c r="J28" s="2107">
        <v>104247.7</v>
      </c>
      <c r="K28" s="1649">
        <v>4233085.209999999</v>
      </c>
      <c r="M28" s="1408"/>
      <c r="N28" s="1408"/>
      <c r="O28" s="2011"/>
      <c r="P28" s="1850"/>
      <c r="Q28" s="1408"/>
      <c r="R28" s="1408"/>
      <c r="S28" s="1408"/>
      <c r="T28" s="1408"/>
    </row>
    <row r="29" spans="1:20" s="1357" customFormat="1" ht="12.9" x14ac:dyDescent="0.35">
      <c r="A29" s="1415">
        <v>10</v>
      </c>
      <c r="B29" s="1423" t="s">
        <v>14</v>
      </c>
      <c r="C29" s="1417">
        <v>80900777.639999941</v>
      </c>
      <c r="D29" s="2108">
        <v>4485443.43</v>
      </c>
      <c r="E29" s="1419">
        <v>76415334.209999949</v>
      </c>
      <c r="F29" s="1418">
        <v>712635.98</v>
      </c>
      <c r="G29" s="2108">
        <v>850121.57</v>
      </c>
      <c r="H29" s="1418">
        <v>-137485.58999999997</v>
      </c>
      <c r="I29" s="1417">
        <v>81613413.619999945</v>
      </c>
      <c r="J29" s="2108">
        <v>5335565</v>
      </c>
      <c r="K29" s="1419">
        <v>76277848.619999945</v>
      </c>
      <c r="M29" s="1358"/>
      <c r="N29" s="1358"/>
      <c r="O29" s="2011"/>
      <c r="P29" s="1848"/>
      <c r="Q29" s="1358"/>
      <c r="R29" s="1358"/>
      <c r="S29" s="1358"/>
      <c r="T29" s="1358"/>
    </row>
    <row r="30" spans="1:20" s="1357" customFormat="1" ht="12.9" x14ac:dyDescent="0.35">
      <c r="A30" s="1420"/>
      <c r="B30" s="1421" t="s">
        <v>413</v>
      </c>
      <c r="C30" s="1648">
        <v>2509417.4500000002</v>
      </c>
      <c r="D30" s="2107">
        <v>131095.96</v>
      </c>
      <c r="E30" s="1649">
        <v>2378321.4900000002</v>
      </c>
      <c r="F30" s="1428">
        <v>20400</v>
      </c>
      <c r="G30" s="2107">
        <v>0</v>
      </c>
      <c r="H30" s="1428">
        <v>20400</v>
      </c>
      <c r="I30" s="1648">
        <v>2529817.4500000002</v>
      </c>
      <c r="J30" s="2107">
        <v>131095.96</v>
      </c>
      <c r="K30" s="1649">
        <v>2398721.4900000002</v>
      </c>
      <c r="M30" s="1358"/>
      <c r="N30" s="1358"/>
      <c r="O30" s="2011"/>
      <c r="P30" s="1848"/>
      <c r="Q30" s="1358"/>
      <c r="R30" s="1358"/>
      <c r="S30" s="1358"/>
      <c r="T30" s="1358"/>
    </row>
    <row r="31" spans="1:20" s="1357" customFormat="1" ht="12.9" x14ac:dyDescent="0.35">
      <c r="A31" s="1415">
        <v>11</v>
      </c>
      <c r="B31" s="1423" t="s">
        <v>15</v>
      </c>
      <c r="C31" s="1417">
        <v>80826106.290000036</v>
      </c>
      <c r="D31" s="2108">
        <v>6791940.5899999999</v>
      </c>
      <c r="E31" s="1419">
        <v>74034165.700000033</v>
      </c>
      <c r="F31" s="1418">
        <v>115452.95999999999</v>
      </c>
      <c r="G31" s="2108">
        <v>603736.69999999995</v>
      </c>
      <c r="H31" s="1418">
        <v>-488283.74</v>
      </c>
      <c r="I31" s="1417">
        <v>80941559.25000003</v>
      </c>
      <c r="J31" s="2108">
        <v>7395677.29</v>
      </c>
      <c r="K31" s="1419">
        <v>73545881.960000023</v>
      </c>
      <c r="M31" s="1358"/>
      <c r="N31" s="1358" t="s">
        <v>104</v>
      </c>
      <c r="O31" s="2011"/>
      <c r="P31" s="1848"/>
      <c r="Q31" s="1358"/>
      <c r="R31" s="1358"/>
      <c r="S31" s="1358"/>
      <c r="T31" s="1358"/>
    </row>
    <row r="32" spans="1:20" s="1357" customFormat="1" ht="12.9" x14ac:dyDescent="0.35">
      <c r="A32" s="1420"/>
      <c r="B32" s="1421" t="s">
        <v>413</v>
      </c>
      <c r="C32" s="1648">
        <v>2702849.68</v>
      </c>
      <c r="D32" s="2107">
        <v>253560.02</v>
      </c>
      <c r="E32" s="1649">
        <v>2449289.66</v>
      </c>
      <c r="F32" s="1428">
        <v>12400</v>
      </c>
      <c r="G32" s="2107">
        <v>15591.27</v>
      </c>
      <c r="H32" s="1428">
        <v>-3191.2700000000004</v>
      </c>
      <c r="I32" s="1648">
        <v>2715249.68</v>
      </c>
      <c r="J32" s="2107">
        <v>269151.28999999998</v>
      </c>
      <c r="K32" s="1649">
        <v>2446098.39</v>
      </c>
      <c r="M32" s="1358"/>
      <c r="N32" s="1358"/>
      <c r="O32" s="1848"/>
      <c r="P32" s="1848"/>
      <c r="Q32" s="1358"/>
      <c r="R32" s="1358"/>
      <c r="S32" s="1358"/>
      <c r="T32" s="1358"/>
    </row>
    <row r="33" spans="1:20" s="1357" customFormat="1" ht="12.9" x14ac:dyDescent="0.35">
      <c r="A33" s="1415">
        <v>12</v>
      </c>
      <c r="B33" s="1423" t="s">
        <v>16</v>
      </c>
      <c r="C33" s="1417">
        <v>94624993.719999969</v>
      </c>
      <c r="D33" s="2108">
        <v>3230312.12</v>
      </c>
      <c r="E33" s="1419">
        <v>91394681.599999964</v>
      </c>
      <c r="F33" s="1418">
        <v>1101250</v>
      </c>
      <c r="G33" s="2108">
        <v>657009.77</v>
      </c>
      <c r="H33" s="1418">
        <v>444240.23</v>
      </c>
      <c r="I33" s="1417">
        <v>95726243.719999969</v>
      </c>
      <c r="J33" s="2108">
        <v>3887321.89</v>
      </c>
      <c r="K33" s="1419">
        <v>91838921.829999968</v>
      </c>
      <c r="M33" s="1358"/>
      <c r="N33" s="1358"/>
      <c r="O33" s="1358"/>
      <c r="P33" s="1848"/>
      <c r="Q33" s="1358"/>
      <c r="R33" s="1358"/>
      <c r="S33" s="1358"/>
      <c r="T33" s="1358"/>
    </row>
    <row r="34" spans="1:20" s="1357" customFormat="1" ht="12.9" x14ac:dyDescent="0.35">
      <c r="A34" s="1420"/>
      <c r="B34" s="1421" t="s">
        <v>413</v>
      </c>
      <c r="C34" s="1648">
        <v>7348117.5999999987</v>
      </c>
      <c r="D34" s="2107">
        <v>96606.24</v>
      </c>
      <c r="E34" s="1649">
        <v>7251511.3599999985</v>
      </c>
      <c r="F34" s="1428">
        <v>76200</v>
      </c>
      <c r="G34" s="2107">
        <v>78171.509999999995</v>
      </c>
      <c r="H34" s="1428">
        <v>-1971.5099999999948</v>
      </c>
      <c r="I34" s="1648">
        <v>7424317.5999999987</v>
      </c>
      <c r="J34" s="2107">
        <v>174777.75</v>
      </c>
      <c r="K34" s="1649">
        <v>7249539.8499999987</v>
      </c>
      <c r="M34" s="1358"/>
      <c r="N34" s="1358"/>
      <c r="O34" s="1358"/>
      <c r="P34" s="1848"/>
      <c r="Q34" s="1358"/>
      <c r="R34" s="1358"/>
      <c r="S34" s="1358"/>
      <c r="T34" s="1358"/>
    </row>
    <row r="35" spans="1:20" s="1357" customFormat="1" ht="12.9" x14ac:dyDescent="0.35">
      <c r="A35" s="1415">
        <v>13</v>
      </c>
      <c r="B35" s="1423" t="s">
        <v>17</v>
      </c>
      <c r="C35" s="1417">
        <v>78641467.489999995</v>
      </c>
      <c r="D35" s="2108">
        <v>4722745.55</v>
      </c>
      <c r="E35" s="1419">
        <v>73918721.939999998</v>
      </c>
      <c r="F35" s="1418">
        <v>1879836</v>
      </c>
      <c r="G35" s="2108">
        <v>989790.01</v>
      </c>
      <c r="H35" s="1418">
        <v>890045.99</v>
      </c>
      <c r="I35" s="1417">
        <v>80521303.489999995</v>
      </c>
      <c r="J35" s="2108">
        <v>5712535.5599999996</v>
      </c>
      <c r="K35" s="1419">
        <v>74808767.929999992</v>
      </c>
      <c r="M35" s="1358"/>
      <c r="N35" s="1357" t="s">
        <v>104</v>
      </c>
      <c r="P35" s="1848"/>
    </row>
    <row r="36" spans="1:20" s="1357" customFormat="1" ht="12.9" x14ac:dyDescent="0.35">
      <c r="A36" s="1420"/>
      <c r="B36" s="1421" t="s">
        <v>413</v>
      </c>
      <c r="C36" s="1648">
        <v>3989813.3799999994</v>
      </c>
      <c r="D36" s="2107">
        <v>239444.63</v>
      </c>
      <c r="E36" s="1649">
        <v>3750368.7499999995</v>
      </c>
      <c r="F36" s="1428">
        <v>162400</v>
      </c>
      <c r="G36" s="2107">
        <v>82032.63</v>
      </c>
      <c r="H36" s="1428">
        <v>80367.37</v>
      </c>
      <c r="I36" s="1648">
        <v>4152213.3799999994</v>
      </c>
      <c r="J36" s="2107">
        <v>321477.26</v>
      </c>
      <c r="K36" s="1649">
        <v>3830736.1199999992</v>
      </c>
      <c r="M36" s="1358"/>
      <c r="P36" s="1848"/>
    </row>
    <row r="37" spans="1:20" s="1357" customFormat="1" ht="12.9" x14ac:dyDescent="0.35">
      <c r="A37" s="1415">
        <v>14</v>
      </c>
      <c r="B37" s="1423" t="s">
        <v>18</v>
      </c>
      <c r="C37" s="1417">
        <v>40753954.020000018</v>
      </c>
      <c r="D37" s="2108">
        <v>4799056.22</v>
      </c>
      <c r="E37" s="1419">
        <v>35954897.800000019</v>
      </c>
      <c r="F37" s="1418">
        <v>1141650</v>
      </c>
      <c r="G37" s="2108">
        <v>772972.69</v>
      </c>
      <c r="H37" s="1418">
        <v>368677.31000000006</v>
      </c>
      <c r="I37" s="1417">
        <v>41895604.020000018</v>
      </c>
      <c r="J37" s="2108">
        <v>5572028.9100000001</v>
      </c>
      <c r="K37" s="1419">
        <v>36323575.110000014</v>
      </c>
      <c r="M37" s="1358"/>
      <c r="O37" s="1424"/>
    </row>
    <row r="38" spans="1:20" s="1357" customFormat="1" ht="12.9" x14ac:dyDescent="0.35">
      <c r="A38" s="1420"/>
      <c r="B38" s="1421" t="s">
        <v>413</v>
      </c>
      <c r="C38" s="1648">
        <v>4092146.13</v>
      </c>
      <c r="D38" s="2107">
        <v>579774.86</v>
      </c>
      <c r="E38" s="1649">
        <v>3512371.27</v>
      </c>
      <c r="F38" s="1428">
        <v>26700</v>
      </c>
      <c r="G38" s="2107">
        <v>0</v>
      </c>
      <c r="H38" s="1428">
        <v>26700</v>
      </c>
      <c r="I38" s="1648">
        <v>4118846.13</v>
      </c>
      <c r="J38" s="2107">
        <v>579774.86</v>
      </c>
      <c r="K38" s="1649">
        <v>3539071.27</v>
      </c>
      <c r="M38" s="1358"/>
      <c r="O38" s="1425"/>
    </row>
    <row r="39" spans="1:20" s="1357" customFormat="1" ht="12.9" x14ac:dyDescent="0.35">
      <c r="A39" s="1415">
        <v>15</v>
      </c>
      <c r="B39" s="1423" t="s">
        <v>19</v>
      </c>
      <c r="C39" s="1417">
        <v>116876227.61999997</v>
      </c>
      <c r="D39" s="2108">
        <v>6803696.7599999998</v>
      </c>
      <c r="E39" s="1419">
        <v>110072530.85999997</v>
      </c>
      <c r="F39" s="1418">
        <v>1796635.76</v>
      </c>
      <c r="G39" s="2108">
        <v>1139336</v>
      </c>
      <c r="H39" s="1418">
        <v>657299.76</v>
      </c>
      <c r="I39" s="1417">
        <v>145881714.58999997</v>
      </c>
      <c r="J39" s="2108">
        <v>7943032.7599999998</v>
      </c>
      <c r="K39" s="1419">
        <v>137938681.82999998</v>
      </c>
      <c r="M39" s="1358"/>
      <c r="O39" s="1426"/>
    </row>
    <row r="40" spans="1:20" s="1357" customFormat="1" ht="13.3" thickBot="1" x14ac:dyDescent="0.4">
      <c r="A40" s="1415"/>
      <c r="B40" s="1427" t="s">
        <v>413</v>
      </c>
      <c r="C40" s="1857">
        <v>6411645.120000001</v>
      </c>
      <c r="D40" s="2109">
        <v>261647.88</v>
      </c>
      <c r="E40" s="1859">
        <v>6149997.2400000012</v>
      </c>
      <c r="F40" s="1857">
        <v>100500</v>
      </c>
      <c r="G40" s="2109">
        <v>22097</v>
      </c>
      <c r="H40" s="1860">
        <v>78403</v>
      </c>
      <c r="I40" s="1857">
        <v>6512145.120000001</v>
      </c>
      <c r="J40" s="2109">
        <v>283744.88</v>
      </c>
      <c r="K40" s="1859">
        <v>6228400.2400000012</v>
      </c>
      <c r="M40" s="1358"/>
      <c r="N40" s="1357" t="s">
        <v>104</v>
      </c>
      <c r="O40" s="1429"/>
    </row>
    <row r="41" spans="1:20" ht="13.3" thickTop="1" x14ac:dyDescent="0.35">
      <c r="A41" s="1430"/>
      <c r="B41" s="1431" t="s">
        <v>577</v>
      </c>
      <c r="C41" s="1852">
        <v>1344601307.7299998</v>
      </c>
      <c r="D41" s="2110">
        <v>83554713.86999999</v>
      </c>
      <c r="E41" s="1853">
        <v>1261046593.8599997</v>
      </c>
      <c r="F41" s="1432">
        <v>29005486.970000003</v>
      </c>
      <c r="G41" s="2112">
        <v>17107143.899999999</v>
      </c>
      <c r="H41" s="1433">
        <v>11898343.070000004</v>
      </c>
      <c r="I41" s="1852">
        <v>1400815645.9099998</v>
      </c>
      <c r="J41" s="2110">
        <v>100661857.77</v>
      </c>
      <c r="K41" s="1853">
        <v>1300153788.1399999</v>
      </c>
      <c r="M41" s="1352"/>
    </row>
    <row r="42" spans="1:20" ht="13.3" thickBot="1" x14ac:dyDescent="0.4">
      <c r="A42" s="1434"/>
      <c r="B42" s="1434" t="s">
        <v>413</v>
      </c>
      <c r="C42" s="1435">
        <v>68637620.910000011</v>
      </c>
      <c r="D42" s="2111">
        <v>4161621.5400000005</v>
      </c>
      <c r="E42" s="1436">
        <v>64475999.370000005</v>
      </c>
      <c r="F42" s="1435">
        <v>1187920.77</v>
      </c>
      <c r="G42" s="2111">
        <v>768340.21000000008</v>
      </c>
      <c r="H42" s="1436">
        <v>419580.56000000006</v>
      </c>
      <c r="I42" s="1435">
        <v>69825541.680000007</v>
      </c>
      <c r="J42" s="2111">
        <v>4929961.75</v>
      </c>
      <c r="K42" s="1436">
        <v>64895579.93</v>
      </c>
      <c r="M42" s="1352"/>
      <c r="P42" s="1835" t="s">
        <v>104</v>
      </c>
    </row>
    <row r="43" spans="1:20" ht="13.3" thickTop="1" x14ac:dyDescent="0.35">
      <c r="A43" s="1949"/>
      <c r="B43" s="1947" t="s">
        <v>536</v>
      </c>
      <c r="C43" s="1349">
        <v>844824311.57000005</v>
      </c>
      <c r="D43" s="1347">
        <v>-59143595.369999997</v>
      </c>
      <c r="E43" s="1347">
        <v>785680716.19999981</v>
      </c>
      <c r="F43" s="1957">
        <v>17884613.940000001</v>
      </c>
      <c r="G43" s="1958">
        <v>-10731316.470000001</v>
      </c>
      <c r="H43" s="1958">
        <v>7153297.4700000007</v>
      </c>
      <c r="I43" s="1349">
        <v>862708925.51000011</v>
      </c>
      <c r="J43" s="1347">
        <v>-69874911.840000004</v>
      </c>
      <c r="K43" s="1347">
        <v>792834013.66999984</v>
      </c>
    </row>
    <row r="44" spans="1:20" ht="13.3" thickBot="1" x14ac:dyDescent="0.4">
      <c r="A44" s="1950"/>
      <c r="B44" s="1948" t="s">
        <v>413</v>
      </c>
      <c r="C44" s="1857">
        <v>41820575.410000004</v>
      </c>
      <c r="D44" s="1858">
        <v>-2903727.9499999993</v>
      </c>
      <c r="E44" s="1858">
        <v>38916847.460000001</v>
      </c>
      <c r="F44" s="1857">
        <v>686581.26</v>
      </c>
      <c r="G44" s="1858">
        <v>-487331.90000000008</v>
      </c>
      <c r="H44" s="1858">
        <v>199249.36</v>
      </c>
      <c r="I44" s="1857">
        <v>42507156.670000002</v>
      </c>
      <c r="J44" s="1858">
        <v>-3391059.8499999996</v>
      </c>
      <c r="K44" s="1858">
        <v>39116096.82</v>
      </c>
    </row>
    <row r="45" spans="1:20" ht="13.3" thickTop="1" x14ac:dyDescent="0.35">
      <c r="A45" s="1949"/>
      <c r="B45" s="1947" t="s">
        <v>519</v>
      </c>
      <c r="C45" s="1349">
        <v>354988744.07999998</v>
      </c>
      <c r="D45" s="1347">
        <v>-21805306.829999998</v>
      </c>
      <c r="E45" s="1347">
        <v>333183437.25</v>
      </c>
      <c r="F45" s="1957">
        <v>7392970.04</v>
      </c>
      <c r="G45" s="1958">
        <v>-4178923.4000000004</v>
      </c>
      <c r="H45" s="1958">
        <v>3214046.6399999997</v>
      </c>
      <c r="I45" s="1349">
        <v>362381714.12</v>
      </c>
      <c r="J45" s="1347">
        <v>-25984230.229999997</v>
      </c>
      <c r="K45" s="1347">
        <v>336397483.88999999</v>
      </c>
    </row>
    <row r="46" spans="1:20" ht="13.3" thickBot="1" x14ac:dyDescent="0.4">
      <c r="A46" s="1950"/>
      <c r="B46" s="1948" t="s">
        <v>413</v>
      </c>
      <c r="C46" s="1857">
        <v>17885502.84</v>
      </c>
      <c r="D46" s="1858">
        <v>-953327.50000000012</v>
      </c>
      <c r="E46" s="1858">
        <v>16932175.34</v>
      </c>
      <c r="F46" s="1857">
        <v>286364.51</v>
      </c>
      <c r="G46" s="1858">
        <v>-288121.16000000003</v>
      </c>
      <c r="H46" s="1858">
        <v>-1756.6500000000233</v>
      </c>
      <c r="I46" s="1857">
        <v>18171867.350000001</v>
      </c>
      <c r="J46" s="1858">
        <v>-1241448.6600000001</v>
      </c>
      <c r="K46" s="1858">
        <v>16930418.690000001</v>
      </c>
    </row>
  </sheetData>
  <mergeCells count="3">
    <mergeCell ref="C9:E9"/>
    <mergeCell ref="F9:H9"/>
    <mergeCell ref="I9:K9"/>
  </mergeCells>
  <pageMargins left="0.39370078740157483" right="0.39370078740157483" top="0.78740157480314965" bottom="0.79" header="0.51181102362204722" footer="0.51181102362204722"/>
  <pageSetup paperSize="9" orientation="portrait" verticalDpi="0" r:id="rId1"/>
  <headerFooter alignWithMargins="0">
    <oddFooter>&amp;L&amp;F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6"/>
  <sheetViews>
    <sheetView showGridLines="0" topLeftCell="A3" workbookViewId="0">
      <selection activeCell="O24" sqref="O24"/>
    </sheetView>
  </sheetViews>
  <sheetFormatPr baseColWidth="10" defaultColWidth="11.4609375" defaultRowHeight="12.45" outlineLevelRow="1" x14ac:dyDescent="0.3"/>
  <cols>
    <col min="1" max="1" width="4.3046875" style="1305" customWidth="1"/>
    <col min="2" max="2" width="21.07421875" style="1305" customWidth="1"/>
    <col min="3" max="10" width="11" style="1305" customWidth="1"/>
    <col min="11" max="11" width="12" style="1305" customWidth="1"/>
    <col min="12" max="12" width="11" style="1305" customWidth="1"/>
    <col min="13" max="13" width="12" style="1305" customWidth="1"/>
    <col min="14" max="14" width="11.4609375" style="1305"/>
    <col min="15" max="15" width="15.3046875" style="1305" bestFit="1" customWidth="1"/>
    <col min="16" max="19" width="11.4609375" style="1305"/>
    <col min="20" max="20" width="12.69140625" style="1305" bestFit="1" customWidth="1"/>
    <col min="21" max="16384" width="11.4609375" style="1305"/>
  </cols>
  <sheetData>
    <row r="2" spans="1:23" x14ac:dyDescent="0.3">
      <c r="A2" s="1438" t="s">
        <v>0</v>
      </c>
    </row>
    <row r="3" spans="1:23" x14ac:dyDescent="0.3">
      <c r="A3" s="1438"/>
    </row>
    <row r="4" spans="1:23" x14ac:dyDescent="0.3">
      <c r="A4" s="1438" t="str">
        <f>A8</f>
        <v>Tabell 4-1-C  Økonomisk sosialhjelp - brutto stønad (bidrag og lån) til klienter - regnskapsført for perioden 01.01.-31.12.2019</v>
      </c>
    </row>
    <row r="5" spans="1:23" x14ac:dyDescent="0.3">
      <c r="A5" s="1438"/>
    </row>
    <row r="6" spans="1:23" x14ac:dyDescent="0.3">
      <c r="A6" s="1438"/>
      <c r="P6" s="1835"/>
    </row>
    <row r="7" spans="1:23" x14ac:dyDescent="0.3">
      <c r="A7" s="1438"/>
    </row>
    <row r="8" spans="1:23" ht="34.5" customHeight="1" thickBot="1" x14ac:dyDescent="0.35">
      <c r="A8" s="1306" t="s">
        <v>583</v>
      </c>
      <c r="B8" s="1307"/>
      <c r="C8" s="1307"/>
      <c r="D8" s="1307"/>
      <c r="E8" s="1307"/>
      <c r="F8" s="1307"/>
      <c r="I8" s="1308"/>
    </row>
    <row r="9" spans="1:23" s="1308" customFormat="1" ht="18" customHeight="1" x14ac:dyDescent="0.4">
      <c r="A9" s="1409"/>
      <c r="B9" s="1410"/>
      <c r="C9" s="2213" t="s">
        <v>427</v>
      </c>
      <c r="D9" s="2214"/>
      <c r="E9" s="2214"/>
      <c r="F9" s="2214"/>
      <c r="G9" s="2214"/>
      <c r="H9" s="2214"/>
      <c r="I9" s="2214"/>
      <c r="J9" s="2214"/>
      <c r="K9" s="2215" t="s">
        <v>428</v>
      </c>
      <c r="L9" s="2217" t="s">
        <v>429</v>
      </c>
      <c r="M9" s="2217" t="s">
        <v>430</v>
      </c>
    </row>
    <row r="10" spans="1:23" s="1308" customFormat="1" ht="48" customHeight="1" thickBot="1" x14ac:dyDescent="0.4">
      <c r="A10" s="1411" t="s">
        <v>38</v>
      </c>
      <c r="B10" s="1312" t="s">
        <v>3</v>
      </c>
      <c r="C10" s="1838" t="s">
        <v>431</v>
      </c>
      <c r="D10" s="1839" t="s">
        <v>432</v>
      </c>
      <c r="E10" s="1839" t="s">
        <v>433</v>
      </c>
      <c r="F10" s="1839" t="s">
        <v>434</v>
      </c>
      <c r="G10" s="1839" t="s">
        <v>435</v>
      </c>
      <c r="H10" s="1839" t="s">
        <v>436</v>
      </c>
      <c r="I10" s="1839" t="s">
        <v>437</v>
      </c>
      <c r="J10" s="1840" t="s">
        <v>438</v>
      </c>
      <c r="K10" s="2216"/>
      <c r="L10" s="2218"/>
      <c r="M10" s="2219"/>
    </row>
    <row r="11" spans="1:23" ht="15.9" customHeight="1" x14ac:dyDescent="0.35">
      <c r="A11" s="1420">
        <v>1</v>
      </c>
      <c r="B11" s="1439" t="s">
        <v>5</v>
      </c>
      <c r="C11" s="1842">
        <v>63832835.45000001</v>
      </c>
      <c r="D11" s="1843">
        <v>110534936.09</v>
      </c>
      <c r="E11" s="1843">
        <v>5446575.3999999994</v>
      </c>
      <c r="F11" s="1843">
        <v>3222685.25</v>
      </c>
      <c r="G11" s="1843">
        <v>150171.26</v>
      </c>
      <c r="H11" s="1843">
        <v>5532347.9000000013</v>
      </c>
      <c r="I11" s="1843">
        <v>4992803.540000001</v>
      </c>
      <c r="J11" s="1844">
        <v>48974.81</v>
      </c>
      <c r="K11" s="1836">
        <f>SUM(C11:J11)</f>
        <v>193761329.70000002</v>
      </c>
      <c r="L11" s="1440">
        <v>3666689.17</v>
      </c>
      <c r="M11" s="1441">
        <f>SUM(K11:L11)</f>
        <v>197428018.87</v>
      </c>
      <c r="O11" s="1832"/>
      <c r="P11" s="1832"/>
      <c r="Q11" s="1832"/>
      <c r="R11" s="1832"/>
      <c r="S11" s="1832"/>
      <c r="T11" s="1832"/>
      <c r="U11" s="1832"/>
    </row>
    <row r="12" spans="1:23" ht="15.9" customHeight="1" x14ac:dyDescent="0.35">
      <c r="A12" s="1442">
        <v>2</v>
      </c>
      <c r="B12" s="1443" t="s">
        <v>6</v>
      </c>
      <c r="C12" s="1845">
        <v>52432776.970000006</v>
      </c>
      <c r="D12" s="1841">
        <v>97389567.349999994</v>
      </c>
      <c r="E12" s="1841">
        <v>7070411.209999999</v>
      </c>
      <c r="F12" s="1841">
        <v>4153304.5400000005</v>
      </c>
      <c r="G12" s="1841">
        <v>378309.51</v>
      </c>
      <c r="H12" s="1841">
        <v>6409624.9999999991</v>
      </c>
      <c r="I12" s="1841">
        <v>6682638.0200000005</v>
      </c>
      <c r="J12" s="1846">
        <v>82887.320000000007</v>
      </c>
      <c r="K12" s="1837">
        <f>SUM(C12:J12)</f>
        <v>174599519.91999999</v>
      </c>
      <c r="L12" s="1441">
        <v>5836036.1299999999</v>
      </c>
      <c r="M12" s="1441">
        <f t="shared" ref="M12:M25" si="0">SUM(K12:L12)</f>
        <v>180435556.04999998</v>
      </c>
      <c r="O12" s="1832"/>
      <c r="P12" s="1832"/>
      <c r="Q12" s="1832"/>
      <c r="R12" s="1832"/>
      <c r="S12" s="1832"/>
      <c r="T12" s="1832"/>
      <c r="U12" s="1832"/>
    </row>
    <row r="13" spans="1:23" ht="15.9" customHeight="1" x14ac:dyDescent="0.35">
      <c r="A13" s="1442">
        <v>3</v>
      </c>
      <c r="B13" s="1443" t="s">
        <v>7</v>
      </c>
      <c r="C13" s="1845">
        <v>45477796.169999987</v>
      </c>
      <c r="D13" s="1841">
        <v>68297760.689999998</v>
      </c>
      <c r="E13" s="1841">
        <v>3759091.65</v>
      </c>
      <c r="F13" s="1841">
        <v>2330342.2999999998</v>
      </c>
      <c r="G13" s="1841">
        <v>132217.93</v>
      </c>
      <c r="H13" s="1841">
        <v>2985370.7</v>
      </c>
      <c r="I13" s="1841">
        <v>2948124.6</v>
      </c>
      <c r="J13" s="1846">
        <v>56.300000000000004</v>
      </c>
      <c r="K13" s="1837">
        <f t="shared" ref="K13:K25" si="1">SUM(C13:J13)</f>
        <v>125930760.33999999</v>
      </c>
      <c r="L13" s="1441">
        <v>1760854</v>
      </c>
      <c r="M13" s="1441">
        <f t="shared" si="0"/>
        <v>127691614.33999999</v>
      </c>
      <c r="O13" s="1832"/>
      <c r="P13" s="1832"/>
      <c r="Q13" s="1832"/>
      <c r="R13" s="1832"/>
      <c r="S13" s="1832"/>
      <c r="T13" s="1832"/>
      <c r="U13" s="1832"/>
    </row>
    <row r="14" spans="1:23" ht="15.9" customHeight="1" x14ac:dyDescent="0.35">
      <c r="A14" s="1442">
        <v>4</v>
      </c>
      <c r="B14" s="1443" t="s">
        <v>8</v>
      </c>
      <c r="C14" s="1845">
        <v>23961747.82</v>
      </c>
      <c r="D14" s="1841">
        <v>48576954.06000001</v>
      </c>
      <c r="E14" s="1841">
        <v>903978.48</v>
      </c>
      <c r="F14" s="1841">
        <v>1606770.4900000002</v>
      </c>
      <c r="G14" s="1841">
        <v>68555.27</v>
      </c>
      <c r="H14" s="1841">
        <v>2191432.65</v>
      </c>
      <c r="I14" s="1841">
        <v>2328792.73</v>
      </c>
      <c r="J14" s="1846">
        <v>62392.5</v>
      </c>
      <c r="K14" s="1837">
        <f t="shared" si="1"/>
        <v>79700624.000000015</v>
      </c>
      <c r="L14" s="1441">
        <v>3029727</v>
      </c>
      <c r="M14" s="1441">
        <f t="shared" si="0"/>
        <v>82730351.000000015</v>
      </c>
      <c r="O14" s="1832"/>
      <c r="P14" s="1832"/>
      <c r="Q14" s="1832"/>
      <c r="R14" s="1832"/>
      <c r="S14" s="1832"/>
      <c r="T14" s="1832"/>
      <c r="U14" s="1832"/>
    </row>
    <row r="15" spans="1:23" ht="15.9" customHeight="1" x14ac:dyDescent="0.35">
      <c r="A15" s="1442">
        <v>5</v>
      </c>
      <c r="B15" s="1443" t="s">
        <v>9</v>
      </c>
      <c r="C15" s="1845">
        <v>25636483.969999999</v>
      </c>
      <c r="D15" s="1841">
        <v>42171925.390000001</v>
      </c>
      <c r="E15" s="1841">
        <v>2600145.5499999998</v>
      </c>
      <c r="F15" s="1841">
        <v>1614538.08</v>
      </c>
      <c r="G15" s="1841">
        <v>94140.5</v>
      </c>
      <c r="H15" s="1841">
        <v>2253460.9</v>
      </c>
      <c r="I15" s="1841">
        <v>2535438.6900000004</v>
      </c>
      <c r="J15" s="1846">
        <v>114428.24</v>
      </c>
      <c r="K15" s="1837">
        <f t="shared" si="1"/>
        <v>77020561.319999993</v>
      </c>
      <c r="L15" s="1441">
        <v>3669490.93</v>
      </c>
      <c r="M15" s="1441">
        <f t="shared" si="0"/>
        <v>80690052.25</v>
      </c>
      <c r="O15" s="1832"/>
      <c r="P15" s="1832"/>
      <c r="Q15" s="1832"/>
      <c r="R15" s="1832"/>
      <c r="S15" s="1832"/>
      <c r="T15" s="1832"/>
      <c r="U15" s="1832"/>
    </row>
    <row r="16" spans="1:23" ht="15.9" customHeight="1" x14ac:dyDescent="0.35">
      <c r="A16" s="1442">
        <v>6</v>
      </c>
      <c r="B16" s="1443" t="s">
        <v>10</v>
      </c>
      <c r="C16" s="1845">
        <v>9121218.1900000013</v>
      </c>
      <c r="D16" s="1841">
        <v>20060001.209999997</v>
      </c>
      <c r="E16" s="1841">
        <v>2085592.5</v>
      </c>
      <c r="F16" s="1841">
        <v>447881</v>
      </c>
      <c r="G16" s="1841">
        <v>2941</v>
      </c>
      <c r="H16" s="1841">
        <v>818079.57000000007</v>
      </c>
      <c r="I16" s="1841">
        <v>920746.04</v>
      </c>
      <c r="J16" s="1846">
        <v>21000</v>
      </c>
      <c r="K16" s="1837">
        <f t="shared" si="1"/>
        <v>33477459.509999998</v>
      </c>
      <c r="L16" s="1441">
        <v>741053.5</v>
      </c>
      <c r="M16" s="1441">
        <f t="shared" si="0"/>
        <v>34218513.009999998</v>
      </c>
      <c r="O16" s="1832"/>
      <c r="P16" s="1832"/>
      <c r="Q16" s="1832"/>
      <c r="R16" s="1832"/>
      <c r="S16" s="1832"/>
      <c r="T16" s="1832"/>
      <c r="U16" s="1832"/>
      <c r="W16" s="1835" t="s">
        <v>104</v>
      </c>
    </row>
    <row r="17" spans="1:21" ht="15.9" customHeight="1" x14ac:dyDescent="0.35">
      <c r="A17" s="1442">
        <v>7</v>
      </c>
      <c r="B17" s="1443" t="s">
        <v>11</v>
      </c>
      <c r="C17" s="1845">
        <v>11896432.330000004</v>
      </c>
      <c r="D17" s="1841">
        <v>21330854.77</v>
      </c>
      <c r="E17" s="1841">
        <v>947017.04</v>
      </c>
      <c r="F17" s="1841">
        <v>613695.42999999993</v>
      </c>
      <c r="G17" s="1841">
        <v>48586</v>
      </c>
      <c r="H17" s="1841">
        <v>1179528.1000000001</v>
      </c>
      <c r="I17" s="1841">
        <v>905685.83000000007</v>
      </c>
      <c r="J17" s="1846">
        <v>40991.160000000003</v>
      </c>
      <c r="K17" s="1837">
        <f t="shared" si="1"/>
        <v>36962790.659999996</v>
      </c>
      <c r="L17" s="1441">
        <v>740945.54</v>
      </c>
      <c r="M17" s="1441">
        <f t="shared" si="0"/>
        <v>37703736.199999996</v>
      </c>
      <c r="O17" s="1832"/>
      <c r="P17" s="1832"/>
      <c r="Q17" s="1832"/>
      <c r="R17" s="1832"/>
      <c r="S17" s="1832"/>
      <c r="T17" s="1832"/>
      <c r="U17" s="1832"/>
    </row>
    <row r="18" spans="1:21" ht="15.9" customHeight="1" x14ac:dyDescent="0.35">
      <c r="A18" s="1442">
        <v>8</v>
      </c>
      <c r="B18" s="1443" t="s">
        <v>12</v>
      </c>
      <c r="C18" s="1845">
        <v>15406471.949999999</v>
      </c>
      <c r="D18" s="1841">
        <v>25809211.359999996</v>
      </c>
      <c r="E18" s="1841">
        <v>747653</v>
      </c>
      <c r="F18" s="1841">
        <v>1177406.45</v>
      </c>
      <c r="G18" s="1841">
        <v>161754.6</v>
      </c>
      <c r="H18" s="1841">
        <v>1949017.6500000004</v>
      </c>
      <c r="I18" s="1841">
        <v>1505172.7799999998</v>
      </c>
      <c r="J18" s="1846">
        <v>40535.520000000004</v>
      </c>
      <c r="K18" s="1837">
        <f t="shared" si="1"/>
        <v>46797223.310000002</v>
      </c>
      <c r="L18" s="1441">
        <v>1626130</v>
      </c>
      <c r="M18" s="1441">
        <f t="shared" si="0"/>
        <v>48423353.310000002</v>
      </c>
      <c r="O18" s="1832"/>
      <c r="P18" s="1832"/>
      <c r="Q18" s="1832"/>
      <c r="R18" s="1832"/>
      <c r="S18" s="1832"/>
      <c r="T18" s="1832"/>
      <c r="U18" s="1832"/>
    </row>
    <row r="19" spans="1:21" ht="15.9" customHeight="1" x14ac:dyDescent="0.35">
      <c r="A19" s="1442">
        <v>9</v>
      </c>
      <c r="B19" s="1443" t="s">
        <v>13</v>
      </c>
      <c r="C19" s="1845">
        <v>25123485.780000005</v>
      </c>
      <c r="D19" s="1841">
        <v>51411785.519999996</v>
      </c>
      <c r="E19" s="1841">
        <v>1003879</v>
      </c>
      <c r="F19" s="1841">
        <v>1011227.73</v>
      </c>
      <c r="G19" s="1841">
        <v>178941.49000000002</v>
      </c>
      <c r="H19" s="1841">
        <v>1944163.4300000002</v>
      </c>
      <c r="I19" s="1841">
        <v>3019140.8600000003</v>
      </c>
      <c r="J19" s="1846">
        <v>34888.379999999997</v>
      </c>
      <c r="K19" s="1837">
        <f t="shared" si="1"/>
        <v>83727512.189999998</v>
      </c>
      <c r="L19" s="1441">
        <v>1187100</v>
      </c>
      <c r="M19" s="1441">
        <f t="shared" si="0"/>
        <v>84914612.189999998</v>
      </c>
      <c r="O19" s="1832"/>
      <c r="P19" s="1832"/>
      <c r="Q19" s="1832"/>
      <c r="R19" s="1832"/>
      <c r="S19" s="1832"/>
      <c r="T19" s="1832"/>
      <c r="U19" s="1832"/>
    </row>
    <row r="20" spans="1:21" ht="15.9" customHeight="1" x14ac:dyDescent="0.35">
      <c r="A20" s="1442">
        <v>10</v>
      </c>
      <c r="B20" s="1443" t="s">
        <v>14</v>
      </c>
      <c r="C20" s="1845">
        <v>28611038.330000006</v>
      </c>
      <c r="D20" s="1841">
        <v>44608430.99000001</v>
      </c>
      <c r="E20" s="1841">
        <v>1397816.3199999998</v>
      </c>
      <c r="F20" s="1841">
        <v>1097329</v>
      </c>
      <c r="G20" s="1841">
        <v>405779.59</v>
      </c>
      <c r="H20" s="1841">
        <v>2027309.2300000002</v>
      </c>
      <c r="I20" s="1841">
        <v>2732674.18</v>
      </c>
      <c r="J20" s="1846">
        <v>20400</v>
      </c>
      <c r="K20" s="1837">
        <f t="shared" si="1"/>
        <v>80900777.64000003</v>
      </c>
      <c r="L20" s="1441">
        <v>712635.98</v>
      </c>
      <c r="M20" s="1441">
        <f t="shared" si="0"/>
        <v>81613413.620000035</v>
      </c>
      <c r="O20" s="1832"/>
      <c r="P20" s="1832"/>
      <c r="Q20" s="1832"/>
      <c r="R20" s="1832"/>
      <c r="S20" s="1832"/>
      <c r="T20" s="1832"/>
      <c r="U20" s="1832"/>
    </row>
    <row r="21" spans="1:21" ht="15.9" customHeight="1" x14ac:dyDescent="0.35">
      <c r="A21" s="1442">
        <v>11</v>
      </c>
      <c r="B21" s="1443" t="s">
        <v>15</v>
      </c>
      <c r="C21" s="1845">
        <v>23086474.239999998</v>
      </c>
      <c r="D21" s="1841">
        <v>52080638.359999999</v>
      </c>
      <c r="E21" s="1841">
        <v>813151</v>
      </c>
      <c r="F21" s="1841">
        <v>1210465.96</v>
      </c>
      <c r="G21" s="1841">
        <v>404904.52</v>
      </c>
      <c r="H21" s="1841">
        <v>1613101.28</v>
      </c>
      <c r="I21" s="1841">
        <v>1617370.93</v>
      </c>
      <c r="J21" s="1846">
        <v>0</v>
      </c>
      <c r="K21" s="1837">
        <f t="shared" si="1"/>
        <v>80826106.289999992</v>
      </c>
      <c r="L21" s="1441">
        <v>115452.95999999999</v>
      </c>
      <c r="M21" s="1441">
        <f t="shared" si="0"/>
        <v>80941559.249999985</v>
      </c>
      <c r="O21" s="1832"/>
      <c r="P21" s="1832"/>
      <c r="Q21" s="1832"/>
      <c r="R21" s="1832"/>
      <c r="S21" s="1832"/>
      <c r="T21" s="1832"/>
      <c r="U21" s="1832"/>
    </row>
    <row r="22" spans="1:21" ht="15.9" customHeight="1" x14ac:dyDescent="0.35">
      <c r="A22" s="1442">
        <v>12</v>
      </c>
      <c r="B22" s="1443" t="s">
        <v>16</v>
      </c>
      <c r="C22" s="1845">
        <v>31157202.939999994</v>
      </c>
      <c r="D22" s="1841">
        <v>55021314.239999987</v>
      </c>
      <c r="E22" s="1841">
        <v>1031788.23</v>
      </c>
      <c r="F22" s="1841">
        <v>1750635</v>
      </c>
      <c r="G22" s="1841">
        <v>529444.25</v>
      </c>
      <c r="H22" s="1841">
        <v>2134802.86</v>
      </c>
      <c r="I22" s="1841">
        <v>2999806.2</v>
      </c>
      <c r="J22" s="1846">
        <v>0</v>
      </c>
      <c r="K22" s="1837">
        <f t="shared" si="1"/>
        <v>94624993.719999984</v>
      </c>
      <c r="L22" s="1441">
        <v>1101250</v>
      </c>
      <c r="M22" s="1441">
        <f t="shared" si="0"/>
        <v>95726243.719999984</v>
      </c>
      <c r="O22" s="1832"/>
      <c r="P22" s="1832"/>
      <c r="Q22" s="1832"/>
      <c r="R22" s="1832"/>
      <c r="S22" s="1832"/>
      <c r="T22" s="1832"/>
      <c r="U22" s="1832"/>
    </row>
    <row r="23" spans="1:21" ht="15.9" customHeight="1" x14ac:dyDescent="0.35">
      <c r="A23" s="1442">
        <v>13</v>
      </c>
      <c r="B23" s="1443" t="s">
        <v>17</v>
      </c>
      <c r="C23" s="1845">
        <v>27528568.530000001</v>
      </c>
      <c r="D23" s="1841">
        <v>42382868.660000004</v>
      </c>
      <c r="E23" s="1841">
        <v>2514882.5299999998</v>
      </c>
      <c r="F23" s="1841">
        <v>981952.86</v>
      </c>
      <c r="G23" s="1841">
        <v>305896.32999999996</v>
      </c>
      <c r="H23" s="1841">
        <v>2612271.17</v>
      </c>
      <c r="I23" s="1841">
        <v>2286403.9900000002</v>
      </c>
      <c r="J23" s="1846">
        <v>28623.420000000002</v>
      </c>
      <c r="K23" s="1837">
        <f t="shared" si="1"/>
        <v>78641467.489999995</v>
      </c>
      <c r="L23" s="1441">
        <v>1879836</v>
      </c>
      <c r="M23" s="1441">
        <f t="shared" si="0"/>
        <v>80521303.489999995</v>
      </c>
      <c r="O23" s="1832"/>
      <c r="P23" s="1832"/>
      <c r="Q23" s="1832"/>
      <c r="R23" s="1832"/>
      <c r="S23" s="1832"/>
      <c r="T23" s="1832"/>
      <c r="U23" s="1832"/>
    </row>
    <row r="24" spans="1:21" ht="15.9" customHeight="1" x14ac:dyDescent="0.35">
      <c r="A24" s="1442">
        <v>14</v>
      </c>
      <c r="B24" s="1443" t="s">
        <v>18</v>
      </c>
      <c r="C24" s="1845">
        <v>15330886.499999996</v>
      </c>
      <c r="D24" s="1841">
        <v>20227662.220000003</v>
      </c>
      <c r="E24" s="1841">
        <v>1066727.74</v>
      </c>
      <c r="F24" s="1841">
        <v>1057605.6400000001</v>
      </c>
      <c r="G24" s="1841">
        <v>101865.20999999999</v>
      </c>
      <c r="H24" s="1841">
        <v>1345961.06</v>
      </c>
      <c r="I24" s="1841">
        <v>1607286.2399999998</v>
      </c>
      <c r="J24" s="1846">
        <v>15959.41</v>
      </c>
      <c r="K24" s="1837">
        <f t="shared" si="1"/>
        <v>40753954.020000003</v>
      </c>
      <c r="L24" s="1441">
        <v>1141650</v>
      </c>
      <c r="M24" s="1441">
        <f t="shared" si="0"/>
        <v>41895604.020000003</v>
      </c>
      <c r="O24" s="1832" t="s">
        <v>104</v>
      </c>
      <c r="P24" s="1832"/>
      <c r="Q24" s="1832"/>
      <c r="R24" s="1832"/>
      <c r="S24" s="1832"/>
      <c r="T24" s="1832"/>
      <c r="U24" s="1832"/>
    </row>
    <row r="25" spans="1:21" ht="15.9" customHeight="1" thickBot="1" x14ac:dyDescent="0.4">
      <c r="A25" s="1444">
        <v>15</v>
      </c>
      <c r="B25" s="1423" t="s">
        <v>19</v>
      </c>
      <c r="C25" s="1933">
        <v>34513544.120000005</v>
      </c>
      <c r="D25" s="1934">
        <v>69578458.819999993</v>
      </c>
      <c r="E25" s="1934">
        <v>4517638.28</v>
      </c>
      <c r="F25" s="1934">
        <v>2180382.6</v>
      </c>
      <c r="G25" s="1934">
        <v>434277.53</v>
      </c>
      <c r="H25" s="1934">
        <v>2829790.7299999995</v>
      </c>
      <c r="I25" s="1934">
        <v>2822135.54</v>
      </c>
      <c r="J25" s="1935">
        <v>0</v>
      </c>
      <c r="K25" s="1936">
        <f t="shared" si="1"/>
        <v>116876227.62</v>
      </c>
      <c r="L25" s="1937">
        <v>1796635.76</v>
      </c>
      <c r="M25" s="1937">
        <f t="shared" si="0"/>
        <v>118672863.38000001</v>
      </c>
      <c r="O25" s="1832"/>
      <c r="P25" s="1832"/>
      <c r="Q25" s="1832"/>
      <c r="R25" s="1832"/>
      <c r="S25" s="1832"/>
      <c r="T25" s="1832"/>
      <c r="U25" s="1832"/>
    </row>
    <row r="26" spans="1:21" s="1345" customFormat="1" ht="15.9" customHeight="1" x14ac:dyDescent="0.3">
      <c r="A26" s="2058"/>
      <c r="B26" s="2059" t="s">
        <v>581</v>
      </c>
      <c r="C26" s="2060">
        <f>SUM(C11:C25)</f>
        <v>433116963.28999996</v>
      </c>
      <c r="D26" s="2061">
        <f t="shared" ref="D26:H26" si="2">SUM(D11:D25)</f>
        <v>769482369.73000002</v>
      </c>
      <c r="E26" s="2062">
        <f t="shared" si="2"/>
        <v>35906347.93</v>
      </c>
      <c r="F26" s="2062">
        <f t="shared" si="2"/>
        <v>24456222.330000002</v>
      </c>
      <c r="G26" s="2062">
        <f>SUM(G11:G25)</f>
        <v>3397784.99</v>
      </c>
      <c r="H26" s="2062">
        <f t="shared" si="2"/>
        <v>37826262.229999997</v>
      </c>
      <c r="I26" s="2062">
        <f>SUM(I11:I25)</f>
        <v>39904220.170000002</v>
      </c>
      <c r="J26" s="2062">
        <f>SUM(J11:J25)</f>
        <v>511137.05999999994</v>
      </c>
      <c r="K26" s="2063">
        <f>SUM(K11:K25)</f>
        <v>1344601307.73</v>
      </c>
      <c r="L26" s="2064">
        <f>SUM(L11:L25)</f>
        <v>29005486.970000003</v>
      </c>
      <c r="M26" s="2064">
        <f>SUM(M11:M25)</f>
        <v>1373606794.7</v>
      </c>
      <c r="O26" s="2007"/>
      <c r="P26" s="2007"/>
      <c r="Q26" s="2007"/>
      <c r="R26" s="2007"/>
      <c r="S26" s="2007"/>
      <c r="T26" s="2007"/>
      <c r="U26" s="2007"/>
    </row>
    <row r="27" spans="1:21" s="1345" customFormat="1" ht="15.9" customHeight="1" x14ac:dyDescent="0.3">
      <c r="A27" s="2051"/>
      <c r="B27" s="2052" t="s">
        <v>582</v>
      </c>
      <c r="C27" s="2053">
        <v>269956800.47999996</v>
      </c>
      <c r="D27" s="2054">
        <v>489448996.57999992</v>
      </c>
      <c r="E27" s="2055">
        <v>21416245.189999998</v>
      </c>
      <c r="F27" s="2055">
        <v>14861302.939999998</v>
      </c>
      <c r="G27" s="2055">
        <v>1919811.7999999998</v>
      </c>
      <c r="H27" s="2055">
        <v>21452590.030000001</v>
      </c>
      <c r="I27" s="2055">
        <v>25655579.82</v>
      </c>
      <c r="J27" s="2055">
        <v>112984.73</v>
      </c>
      <c r="K27" s="2056">
        <v>844824311.57000005</v>
      </c>
      <c r="L27" s="2057">
        <v>17884613.940000001</v>
      </c>
      <c r="M27" s="2057">
        <v>862708925.51000011</v>
      </c>
      <c r="O27" s="2007"/>
      <c r="P27" s="2007"/>
      <c r="Q27" s="2007"/>
      <c r="R27" s="2007"/>
      <c r="S27" s="2007"/>
      <c r="T27" s="2007"/>
      <c r="U27" s="2007"/>
    </row>
    <row r="28" spans="1:21" s="1345" customFormat="1" ht="15.9" customHeight="1" thickBot="1" x14ac:dyDescent="0.35">
      <c r="A28" s="1453"/>
      <c r="B28" s="1454" t="s">
        <v>519</v>
      </c>
      <c r="C28" s="1455">
        <v>112731082.34999998</v>
      </c>
      <c r="D28" s="1456">
        <v>207555446.51000002</v>
      </c>
      <c r="E28" s="1457">
        <v>8064243.2100000009</v>
      </c>
      <c r="F28" s="1457">
        <v>6001964.9299999988</v>
      </c>
      <c r="G28" s="1457">
        <v>798979.91</v>
      </c>
      <c r="H28" s="1457">
        <v>7889180.8999999994</v>
      </c>
      <c r="I28" s="1457">
        <v>11947789.970000001</v>
      </c>
      <c r="J28" s="1457">
        <v>56.3</v>
      </c>
      <c r="K28" s="1458">
        <v>354988744.08000004</v>
      </c>
      <c r="L28" s="1459">
        <v>6695854.2999999998</v>
      </c>
      <c r="M28" s="1459">
        <v>361684598.38000005</v>
      </c>
      <c r="O28" s="1872"/>
      <c r="P28" s="1872"/>
      <c r="Q28" s="1872"/>
      <c r="R28" s="1872"/>
      <c r="S28" s="1872"/>
      <c r="T28" s="1872"/>
      <c r="U28" s="1872"/>
    </row>
    <row r="29" spans="1:21" s="1345" customFormat="1" ht="15.9" customHeight="1" x14ac:dyDescent="0.3">
      <c r="A29" s="1460"/>
      <c r="B29" s="1461" t="s">
        <v>510</v>
      </c>
      <c r="C29" s="1462">
        <v>438923259.24999994</v>
      </c>
      <c r="D29" s="1463">
        <v>798787318.34000003</v>
      </c>
      <c r="E29" s="1464">
        <v>31236957.759999998</v>
      </c>
      <c r="F29" s="1464">
        <v>24063725.41</v>
      </c>
      <c r="G29" s="1464">
        <v>3219531.8600000003</v>
      </c>
      <c r="H29" s="1464">
        <v>37574434.009999998</v>
      </c>
      <c r="I29" s="1464">
        <v>49406936.659999996</v>
      </c>
      <c r="J29" s="1464">
        <v>553770.14</v>
      </c>
      <c r="K29" s="1465">
        <v>1383765933.4299998</v>
      </c>
      <c r="L29" s="1466">
        <v>29470768.68</v>
      </c>
      <c r="M29" s="1466">
        <v>1413236702.1100001</v>
      </c>
      <c r="O29" s="1833"/>
      <c r="P29" s="1833"/>
      <c r="Q29" s="1833"/>
      <c r="R29" s="1833"/>
      <c r="S29" s="1833"/>
      <c r="T29" s="1833"/>
      <c r="U29" s="1833"/>
    </row>
    <row r="30" spans="1:21" s="1345" customFormat="1" ht="15.9" customHeight="1" x14ac:dyDescent="0.3">
      <c r="A30" s="1445"/>
      <c r="B30" s="1446" t="s">
        <v>511</v>
      </c>
      <c r="C30" s="1447">
        <v>288627124.42999995</v>
      </c>
      <c r="D30" s="1448">
        <v>531358521.41000015</v>
      </c>
      <c r="E30" s="1449">
        <v>19200257.120000001</v>
      </c>
      <c r="F30" s="1449">
        <v>15877989.73</v>
      </c>
      <c r="G30" s="1449">
        <v>2089778.08</v>
      </c>
      <c r="H30" s="1449">
        <v>23441270.990000006</v>
      </c>
      <c r="I30" s="1449">
        <v>30892201.59</v>
      </c>
      <c r="J30" s="1449">
        <v>318003.44999999995</v>
      </c>
      <c r="K30" s="1450">
        <v>911805146.80000007</v>
      </c>
      <c r="L30" s="1451">
        <v>18454207.539999999</v>
      </c>
      <c r="M30" s="1451">
        <v>930259354.34000003</v>
      </c>
      <c r="O30" s="1833"/>
      <c r="P30" s="1833"/>
      <c r="Q30" s="1833"/>
      <c r="R30" s="1833"/>
      <c r="S30" s="1833"/>
      <c r="T30" s="1833"/>
      <c r="U30" s="1833"/>
    </row>
    <row r="31" spans="1:21" ht="15.9" customHeight="1" thickBot="1" x14ac:dyDescent="0.35">
      <c r="A31" s="1453"/>
      <c r="B31" s="1454" t="s">
        <v>509</v>
      </c>
      <c r="C31" s="1455">
        <v>109365360.21999997</v>
      </c>
      <c r="D31" s="1456">
        <v>203712794.69000003</v>
      </c>
      <c r="E31" s="1457">
        <v>7191604.3000000007</v>
      </c>
      <c r="F31" s="1457">
        <v>6006560.2600000007</v>
      </c>
      <c r="G31" s="1457">
        <v>740673.67999999993</v>
      </c>
      <c r="H31" s="1457">
        <v>8031455.450000002</v>
      </c>
      <c r="I31" s="1457">
        <v>10926329.9</v>
      </c>
      <c r="J31" s="1457">
        <v>32573.58</v>
      </c>
      <c r="K31" s="1458">
        <v>346007352.08000004</v>
      </c>
      <c r="L31" s="1459">
        <v>6853139.3999999994</v>
      </c>
      <c r="M31" s="1459">
        <v>352860491.48000002</v>
      </c>
      <c r="O31" s="1352"/>
      <c r="P31" s="1944"/>
      <c r="Q31" s="1835"/>
      <c r="R31" s="1835"/>
      <c r="S31" s="1835"/>
      <c r="T31" s="1834"/>
    </row>
    <row r="32" spans="1:21" s="1345" customFormat="1" ht="15.9" customHeight="1" x14ac:dyDescent="0.3">
      <c r="A32" s="1460"/>
      <c r="B32" s="1461" t="s">
        <v>484</v>
      </c>
      <c r="C32" s="1462">
        <v>432562787.17999995</v>
      </c>
      <c r="D32" s="1463">
        <v>776822040.51999998</v>
      </c>
      <c r="E32" s="1464">
        <v>31028082.059999999</v>
      </c>
      <c r="F32" s="1464">
        <v>24592980.080000002</v>
      </c>
      <c r="G32" s="1464">
        <v>3249866.8299999996</v>
      </c>
      <c r="H32" s="1464">
        <v>38248630.5</v>
      </c>
      <c r="I32" s="1464">
        <v>51426453.600000001</v>
      </c>
      <c r="J32" s="1464">
        <v>585497.55000000005</v>
      </c>
      <c r="K32" s="1465">
        <v>1358516338.3199997</v>
      </c>
      <c r="L32" s="1466">
        <v>29658417.140000004</v>
      </c>
      <c r="M32" s="1466">
        <v>1388174755.46</v>
      </c>
      <c r="O32" s="1832"/>
      <c r="P32" s="1945"/>
      <c r="Q32" s="1945"/>
      <c r="R32" s="1945"/>
      <c r="S32" s="1946"/>
      <c r="T32" s="1832"/>
      <c r="U32" s="1832"/>
    </row>
    <row r="33" spans="1:21" s="1345" customFormat="1" ht="15.9" customHeight="1" x14ac:dyDescent="0.3">
      <c r="A33" s="1445"/>
      <c r="B33" s="1446" t="s">
        <v>426</v>
      </c>
      <c r="C33" s="1447">
        <v>287069151.44999999</v>
      </c>
      <c r="D33" s="1448">
        <v>513227272.04000002</v>
      </c>
      <c r="E33" s="1449">
        <v>18035805.220000003</v>
      </c>
      <c r="F33" s="1449">
        <v>16508667.09</v>
      </c>
      <c r="G33" s="1449">
        <v>2024527.42</v>
      </c>
      <c r="H33" s="1449">
        <v>23525669.719999999</v>
      </c>
      <c r="I33" s="1449">
        <v>35381344.150000006</v>
      </c>
      <c r="J33" s="1449">
        <v>116898.92</v>
      </c>
      <c r="K33" s="1450">
        <v>895889336.00999999</v>
      </c>
      <c r="L33" s="1451">
        <v>19308760.100000001</v>
      </c>
      <c r="M33" s="1451">
        <v>915198096.11000025</v>
      </c>
      <c r="O33" s="1832"/>
      <c r="P33" s="1832"/>
      <c r="Q33" s="1832"/>
      <c r="R33" s="1832"/>
      <c r="S33" s="1946"/>
      <c r="T33" s="1832"/>
      <c r="U33" s="1832"/>
    </row>
    <row r="34" spans="1:21" ht="15.9" customHeight="1" thickBot="1" x14ac:dyDescent="0.35">
      <c r="A34" s="1453"/>
      <c r="B34" s="1454" t="s">
        <v>472</v>
      </c>
      <c r="C34" s="1455">
        <v>105030567.91999999</v>
      </c>
      <c r="D34" s="1456">
        <v>186522196.40000001</v>
      </c>
      <c r="E34" s="1457">
        <v>6787233.0899999999</v>
      </c>
      <c r="F34" s="1457">
        <v>6718141.5000000009</v>
      </c>
      <c r="G34" s="1457">
        <v>813055.24</v>
      </c>
      <c r="H34" s="1457">
        <v>8418268.879999999</v>
      </c>
      <c r="I34" s="1457">
        <v>12483672.950000001</v>
      </c>
      <c r="J34" s="1457">
        <v>15041.31</v>
      </c>
      <c r="K34" s="1458">
        <v>326788177.28999996</v>
      </c>
      <c r="L34" s="1459">
        <v>7199928.5199999996</v>
      </c>
      <c r="M34" s="1459">
        <v>333988105.81</v>
      </c>
      <c r="O34" s="1944"/>
      <c r="P34" s="1834"/>
      <c r="S34" s="1946"/>
      <c r="T34" s="1834"/>
    </row>
    <row r="35" spans="1:21" s="1345" customFormat="1" ht="15.9" customHeight="1" x14ac:dyDescent="0.3">
      <c r="A35" s="1460"/>
      <c r="B35" s="1461" t="s">
        <v>412</v>
      </c>
      <c r="C35" s="1462">
        <v>409928758.11000001</v>
      </c>
      <c r="D35" s="1463">
        <v>708335034.91000009</v>
      </c>
      <c r="E35" s="1464">
        <v>29911083.929999996</v>
      </c>
      <c r="F35" s="1464">
        <v>26022164.680000003</v>
      </c>
      <c r="G35" s="1464">
        <v>2959971.58</v>
      </c>
      <c r="H35" s="1464">
        <v>38254671.249999993</v>
      </c>
      <c r="I35" s="1464">
        <v>44819356.600000009</v>
      </c>
      <c r="J35" s="1464">
        <v>1751727.5499999998</v>
      </c>
      <c r="K35" s="1465">
        <v>1261982768.6099999</v>
      </c>
      <c r="L35" s="1466">
        <v>28774962.73</v>
      </c>
      <c r="M35" s="1466">
        <v>1290757731.3399999</v>
      </c>
      <c r="O35" s="1452"/>
      <c r="P35" s="1452"/>
      <c r="S35" s="1946"/>
    </row>
    <row r="36" spans="1:21" s="1345" customFormat="1" ht="15.9" customHeight="1" x14ac:dyDescent="0.3">
      <c r="A36" s="1445"/>
      <c r="B36" s="1446" t="s">
        <v>414</v>
      </c>
      <c r="C36" s="1447">
        <v>267627261.56999996</v>
      </c>
      <c r="D36" s="1448">
        <v>459266910.13</v>
      </c>
      <c r="E36" s="1449">
        <v>19435843.59</v>
      </c>
      <c r="F36" s="1449">
        <v>16356460.029999999</v>
      </c>
      <c r="G36" s="1449">
        <v>1987722.6999999997</v>
      </c>
      <c r="H36" s="1449">
        <v>22899639.380000003</v>
      </c>
      <c r="I36" s="1449">
        <v>26951453.910000004</v>
      </c>
      <c r="J36" s="1449">
        <v>470486.29</v>
      </c>
      <c r="K36" s="1450">
        <v>814995777.60000014</v>
      </c>
      <c r="L36" s="1451">
        <v>18474958.98</v>
      </c>
      <c r="M36" s="1451">
        <v>833470736.58000004</v>
      </c>
      <c r="O36" s="1452"/>
      <c r="P36" s="1452"/>
    </row>
    <row r="37" spans="1:21" ht="15.9" customHeight="1" thickBot="1" x14ac:dyDescent="0.35">
      <c r="A37" s="1453"/>
      <c r="B37" s="1454" t="s">
        <v>439</v>
      </c>
      <c r="C37" s="1455">
        <v>99750559.439999998</v>
      </c>
      <c r="D37" s="1456">
        <v>173257133.38999999</v>
      </c>
      <c r="E37" s="1457">
        <v>7646867</v>
      </c>
      <c r="F37" s="1457">
        <v>6632036.3700000001</v>
      </c>
      <c r="G37" s="1457">
        <v>831079.24</v>
      </c>
      <c r="H37" s="1457">
        <v>8448210.3000000007</v>
      </c>
      <c r="I37" s="1457">
        <v>8980204.3200000003</v>
      </c>
      <c r="J37" s="1457">
        <v>27531</v>
      </c>
      <c r="K37" s="1458">
        <f>SUM(C37:J37)</f>
        <v>305573621.06</v>
      </c>
      <c r="L37" s="1459">
        <v>7422746</v>
      </c>
      <c r="M37" s="1459">
        <f>SUM(K37:L37)</f>
        <v>312996367.06</v>
      </c>
      <c r="O37" s="1352"/>
      <c r="P37" s="1352"/>
    </row>
    <row r="38" spans="1:21" s="1345" customFormat="1" ht="15.9" customHeight="1" x14ac:dyDescent="0.3">
      <c r="A38" s="1460"/>
      <c r="B38" s="1461" t="s">
        <v>416</v>
      </c>
      <c r="C38" s="1462">
        <v>374026254.18999994</v>
      </c>
      <c r="D38" s="1463">
        <v>649658906.53999996</v>
      </c>
      <c r="E38" s="1464">
        <v>28398668.170000002</v>
      </c>
      <c r="F38" s="1464">
        <v>24484453.109999999</v>
      </c>
      <c r="G38" s="1464">
        <v>3959984.78</v>
      </c>
      <c r="H38" s="1464">
        <v>34155006.409999996</v>
      </c>
      <c r="I38" s="1464">
        <v>49640325.159999989</v>
      </c>
      <c r="J38" s="1464">
        <v>494912.61</v>
      </c>
      <c r="K38" s="1465">
        <v>1164818510.9700003</v>
      </c>
      <c r="L38" s="1466">
        <v>26792806.259999998</v>
      </c>
      <c r="M38" s="1466">
        <v>1191611317.23</v>
      </c>
      <c r="O38" s="1452"/>
      <c r="P38" s="1452"/>
    </row>
    <row r="39" spans="1:21" ht="15.9" customHeight="1" x14ac:dyDescent="0.3">
      <c r="A39" s="1445"/>
      <c r="B39" s="1446" t="s">
        <v>417</v>
      </c>
      <c r="C39" s="1447">
        <v>244440872.37</v>
      </c>
      <c r="D39" s="1448">
        <v>429109256.4199999</v>
      </c>
      <c r="E39" s="1449">
        <v>18496065.920000002</v>
      </c>
      <c r="F39" s="1449">
        <v>14483576.319999998</v>
      </c>
      <c r="G39" s="1449">
        <v>2641585.2800000003</v>
      </c>
      <c r="H39" s="1449">
        <v>20205354.890000001</v>
      </c>
      <c r="I39" s="1449">
        <v>33096098.280000001</v>
      </c>
      <c r="J39" s="1449">
        <v>67512.7</v>
      </c>
      <c r="K39" s="1450">
        <v>762540322.18000007</v>
      </c>
      <c r="L39" s="1451">
        <v>18021219.559999999</v>
      </c>
      <c r="M39" s="1451">
        <v>780561541.74000001</v>
      </c>
      <c r="O39" s="1352"/>
      <c r="P39" s="1352"/>
    </row>
    <row r="40" spans="1:21" ht="15.9" customHeight="1" thickBot="1" x14ac:dyDescent="0.35">
      <c r="A40" s="1453"/>
      <c r="B40" s="1454" t="s">
        <v>440</v>
      </c>
      <c r="C40" s="1455">
        <v>93198884.189999998</v>
      </c>
      <c r="D40" s="1456">
        <v>167195853.77000001</v>
      </c>
      <c r="E40" s="1457">
        <v>7953141.8800000008</v>
      </c>
      <c r="F40" s="1457">
        <v>5481672.5700000003</v>
      </c>
      <c r="G40" s="1457">
        <v>1110044.75</v>
      </c>
      <c r="H40" s="1457">
        <v>7533666.9199999999</v>
      </c>
      <c r="I40" s="1457">
        <v>11822979.83</v>
      </c>
      <c r="J40" s="1457">
        <v>0</v>
      </c>
      <c r="K40" s="1458">
        <v>294296243.91000003</v>
      </c>
      <c r="L40" s="1459">
        <v>6932962.2700000005</v>
      </c>
      <c r="M40" s="1459">
        <v>301229206.18000001</v>
      </c>
      <c r="O40" s="1352"/>
      <c r="P40" s="1352"/>
    </row>
    <row r="41" spans="1:21" ht="15.9" customHeight="1" x14ac:dyDescent="0.3">
      <c r="A41" s="1467"/>
      <c r="B41" s="1468" t="s">
        <v>294</v>
      </c>
      <c r="C41" s="1469">
        <v>338859418.66999996</v>
      </c>
      <c r="D41" s="1470">
        <v>599802946.53999996</v>
      </c>
      <c r="E41" s="1471">
        <v>30492288.82</v>
      </c>
      <c r="F41" s="1471">
        <v>23014458.489999998</v>
      </c>
      <c r="G41" s="1471">
        <v>3828841.2699999996</v>
      </c>
      <c r="H41" s="1471">
        <v>31076124.179999996</v>
      </c>
      <c r="I41" s="1471">
        <v>58499462.18</v>
      </c>
      <c r="J41" s="1471">
        <v>532992.87</v>
      </c>
      <c r="K41" s="1472">
        <v>1086106533.02</v>
      </c>
      <c r="L41" s="1473">
        <v>27420501.619999997</v>
      </c>
      <c r="M41" s="1473">
        <v>1113527034.6399999</v>
      </c>
      <c r="O41" s="1352"/>
      <c r="P41" s="1352"/>
    </row>
    <row r="42" spans="1:21" ht="15.9" customHeight="1" x14ac:dyDescent="0.3">
      <c r="A42" s="1474"/>
      <c r="B42" s="1446" t="s">
        <v>298</v>
      </c>
      <c r="C42" s="1447">
        <v>217777641.42000005</v>
      </c>
      <c r="D42" s="1448">
        <v>388812004.37</v>
      </c>
      <c r="E42" s="1449">
        <v>18701015.469999999</v>
      </c>
      <c r="F42" s="1449">
        <v>14807936.240000002</v>
      </c>
      <c r="G42" s="1449">
        <v>2342395.2999999998</v>
      </c>
      <c r="H42" s="1449">
        <v>18306329.669999994</v>
      </c>
      <c r="I42" s="1449">
        <v>36907401.279999994</v>
      </c>
      <c r="J42" s="1449">
        <v>22988.73</v>
      </c>
      <c r="K42" s="1450">
        <v>697677712.48000002</v>
      </c>
      <c r="L42" s="1451">
        <v>17328216.960000001</v>
      </c>
      <c r="M42" s="1451">
        <v>715005929.44000006</v>
      </c>
      <c r="N42" s="1345"/>
      <c r="O42" s="1352"/>
      <c r="P42" s="1352"/>
    </row>
    <row r="43" spans="1:21" ht="13.3" thickBot="1" x14ac:dyDescent="0.35">
      <c r="A43" s="1475"/>
      <c r="B43" s="1476" t="s">
        <v>421</v>
      </c>
      <c r="C43" s="1477">
        <v>80659334.349999994</v>
      </c>
      <c r="D43" s="1478">
        <v>146869925.71999997</v>
      </c>
      <c r="E43" s="1479">
        <v>7653940.959999999</v>
      </c>
      <c r="F43" s="1479">
        <v>5482735.0800000001</v>
      </c>
      <c r="G43" s="1479">
        <v>767200.52999999991</v>
      </c>
      <c r="H43" s="1479">
        <v>7464634.209999999</v>
      </c>
      <c r="I43" s="1479">
        <v>12084267.709999999</v>
      </c>
      <c r="J43" s="1479">
        <v>2000</v>
      </c>
      <c r="K43" s="1480">
        <v>260984038.55999997</v>
      </c>
      <c r="L43" s="1481">
        <v>6738490.7999999998</v>
      </c>
      <c r="M43" s="1481">
        <v>267722529.35999998</v>
      </c>
    </row>
    <row r="44" spans="1:21" ht="12.9" hidden="1" outlineLevel="1" x14ac:dyDescent="0.3">
      <c r="A44" s="1482"/>
      <c r="B44" s="1483" t="s">
        <v>111</v>
      </c>
      <c r="C44" s="1484">
        <v>270991845.04000002</v>
      </c>
      <c r="D44" s="1485">
        <v>490034009.44000006</v>
      </c>
      <c r="E44" s="1486">
        <v>30260277.260000002</v>
      </c>
      <c r="F44" s="1486">
        <v>18934626.719999999</v>
      </c>
      <c r="G44" s="1486">
        <v>2680584.9000000004</v>
      </c>
      <c r="H44" s="1486">
        <v>29833399.189999998</v>
      </c>
      <c r="I44" s="1486">
        <v>46847040.090000004</v>
      </c>
      <c r="J44" s="1486">
        <v>788270.29</v>
      </c>
      <c r="K44" s="1487">
        <v>890370052.93000019</v>
      </c>
      <c r="L44" s="1488">
        <v>23126625.999999996</v>
      </c>
      <c r="M44" s="1488">
        <v>913496678.93000007</v>
      </c>
    </row>
    <row r="45" spans="1:21" ht="12.9" hidden="1" outlineLevel="1" x14ac:dyDescent="0.3">
      <c r="A45" s="1474"/>
      <c r="B45" s="1446" t="s">
        <v>105</v>
      </c>
      <c r="C45" s="1447">
        <v>175965135.13999999</v>
      </c>
      <c r="D45" s="1448">
        <v>321684970.95999998</v>
      </c>
      <c r="E45" s="1449">
        <v>19670601.960000001</v>
      </c>
      <c r="F45" s="1449">
        <v>12261628.939999999</v>
      </c>
      <c r="G45" s="1449">
        <v>1799985.24</v>
      </c>
      <c r="H45" s="1449">
        <v>17871938.949999999</v>
      </c>
      <c r="I45" s="1449">
        <v>24102330.559999999</v>
      </c>
      <c r="J45" s="1449">
        <v>336373.15</v>
      </c>
      <c r="K45" s="1450">
        <v>573692964.89999998</v>
      </c>
      <c r="L45" s="1451">
        <v>14198248.6</v>
      </c>
      <c r="M45" s="1451">
        <v>587891213.49999988</v>
      </c>
    </row>
    <row r="46" spans="1:21" ht="13.3" hidden="1" outlineLevel="1" thickBot="1" x14ac:dyDescent="0.35">
      <c r="A46" s="1475"/>
      <c r="B46" s="1476" t="s">
        <v>106</v>
      </c>
      <c r="C46" s="1477">
        <v>89429106.24000001</v>
      </c>
      <c r="D46" s="1478">
        <v>165286207.59</v>
      </c>
      <c r="E46" s="1479">
        <v>8752703.9600000009</v>
      </c>
      <c r="F46" s="1479">
        <v>5849251.2800000003</v>
      </c>
      <c r="G46" s="1479">
        <v>934451.85000000009</v>
      </c>
      <c r="H46" s="1479">
        <v>9194940.6999999993</v>
      </c>
      <c r="I46" s="1479">
        <v>10388927.990000002</v>
      </c>
      <c r="J46" s="1479">
        <v>176961.24</v>
      </c>
      <c r="K46" s="1480">
        <v>290012550.85000002</v>
      </c>
      <c r="L46" s="1481">
        <v>6942684.4799999995</v>
      </c>
      <c r="M46" s="1481">
        <v>296955235.32999998</v>
      </c>
    </row>
    <row r="47" spans="1:21" ht="12.9" hidden="1" outlineLevel="1" x14ac:dyDescent="0.3">
      <c r="A47" s="1489"/>
      <c r="B47" s="1490" t="s">
        <v>107</v>
      </c>
      <c r="C47" s="1491">
        <v>274941898.50999999</v>
      </c>
      <c r="D47" s="1492">
        <v>524249690.35000008</v>
      </c>
      <c r="E47" s="1493">
        <v>23385576.75</v>
      </c>
      <c r="F47" s="1493">
        <v>17194384.540000003</v>
      </c>
      <c r="G47" s="1493">
        <v>3191004.3999999994</v>
      </c>
      <c r="H47" s="1493">
        <v>29227572.589999996</v>
      </c>
      <c r="I47" s="1493">
        <v>38537578.130000003</v>
      </c>
      <c r="J47" s="1493">
        <v>578725.48</v>
      </c>
      <c r="K47" s="1494">
        <v>911306430.75000012</v>
      </c>
      <c r="L47" s="1495">
        <v>20106746.969999999</v>
      </c>
      <c r="M47" s="1495">
        <v>931413177.71999991</v>
      </c>
    </row>
    <row r="48" spans="1:21" ht="12.9" hidden="1" outlineLevel="1" x14ac:dyDescent="0.3">
      <c r="A48" s="1496"/>
      <c r="B48" s="1497" t="s">
        <v>108</v>
      </c>
      <c r="C48" s="1498">
        <v>181308385.22</v>
      </c>
      <c r="D48" s="1499">
        <v>350892629.74000001</v>
      </c>
      <c r="E48" s="1500">
        <v>14956745.99</v>
      </c>
      <c r="F48" s="1500">
        <v>10741549.83</v>
      </c>
      <c r="G48" s="1500">
        <v>2161436.31</v>
      </c>
      <c r="H48" s="1500">
        <v>16169724.390000001</v>
      </c>
      <c r="I48" s="1500">
        <v>25126574.949999999</v>
      </c>
      <c r="J48" s="1500">
        <v>201368</v>
      </c>
      <c r="K48" s="1501">
        <v>601558414.43000007</v>
      </c>
      <c r="L48" s="1502">
        <v>12725836.790000001</v>
      </c>
      <c r="M48" s="1502">
        <v>614284251.22000003</v>
      </c>
    </row>
    <row r="49" spans="1:13" ht="13.3" hidden="1" outlineLevel="1" thickBot="1" x14ac:dyDescent="0.35">
      <c r="A49" s="1503"/>
      <c r="B49" s="1504" t="s">
        <v>20</v>
      </c>
      <c r="C49" s="1505">
        <v>92528039.49000001</v>
      </c>
      <c r="D49" s="1506">
        <v>181250811.53</v>
      </c>
      <c r="E49" s="1507">
        <v>7306903.25</v>
      </c>
      <c r="F49" s="1507">
        <v>5433983.5699999994</v>
      </c>
      <c r="G49" s="1507">
        <v>1081797.6399999999</v>
      </c>
      <c r="H49" s="1507">
        <v>8099266.7800000012</v>
      </c>
      <c r="I49" s="1507">
        <v>12473754.899999999</v>
      </c>
      <c r="J49" s="1507">
        <v>123708</v>
      </c>
      <c r="K49" s="1508">
        <v>308298265.16000009</v>
      </c>
      <c r="L49" s="1509">
        <v>6404791.7199999997</v>
      </c>
      <c r="M49" s="1509">
        <v>314703056.88000005</v>
      </c>
    </row>
    <row r="50" spans="1:13" ht="13.3" hidden="1" outlineLevel="1" thickBot="1" x14ac:dyDescent="0.35">
      <c r="A50" s="1510"/>
      <c r="B50" s="1511" t="s">
        <v>109</v>
      </c>
      <c r="C50" s="1512">
        <v>307404535.76999998</v>
      </c>
      <c r="D50" s="1513">
        <v>544832822.11000001</v>
      </c>
      <c r="E50" s="1514">
        <v>19585308.940000001</v>
      </c>
      <c r="F50" s="1514">
        <v>16792457.450000003</v>
      </c>
      <c r="G50" s="1514">
        <v>3406328.1800000006</v>
      </c>
      <c r="H50" s="1514">
        <v>27597340.600000001</v>
      </c>
      <c r="I50" s="1514">
        <v>42057119.849999994</v>
      </c>
      <c r="J50" s="1514">
        <v>755957.46</v>
      </c>
      <c r="K50" s="1515">
        <v>962431870.36000025</v>
      </c>
      <c r="L50" s="1516">
        <v>16612964.789999999</v>
      </c>
      <c r="M50" s="1516">
        <v>979044835.14999986</v>
      </c>
    </row>
    <row r="51" spans="1:13" ht="12.9" collapsed="1" x14ac:dyDescent="0.35">
      <c r="A51" s="1517" t="s">
        <v>534</v>
      </c>
    </row>
    <row r="52" spans="1:13" ht="12.9" x14ac:dyDescent="0.35">
      <c r="A52" s="1404" t="s">
        <v>423</v>
      </c>
      <c r="B52" s="1408"/>
      <c r="C52" s="1408"/>
    </row>
    <row r="53" spans="1:13" ht="12.9" x14ac:dyDescent="0.35">
      <c r="A53" s="1408" t="s">
        <v>441</v>
      </c>
      <c r="B53" s="1518"/>
      <c r="C53" s="1519"/>
      <c r="D53" s="1519"/>
    </row>
    <row r="54" spans="1:13" ht="12.9" x14ac:dyDescent="0.35">
      <c r="A54" s="1408" t="s">
        <v>442</v>
      </c>
      <c r="B54" s="1518"/>
      <c r="C54" s="1518"/>
      <c r="D54" s="1518"/>
    </row>
    <row r="56" spans="1:13" x14ac:dyDescent="0.3">
      <c r="K56" s="1437"/>
    </row>
  </sheetData>
  <mergeCells count="4">
    <mergeCell ref="C9:J9"/>
    <mergeCell ref="K9:K10"/>
    <mergeCell ref="L9:L10"/>
    <mergeCell ref="M9:M10"/>
  </mergeCells>
  <pageMargins left="0.39370078740157483" right="0.39370078740157483" top="0.78740157480314965" bottom="0.79" header="0.51181102362204722" footer="0.51181102362204722"/>
  <pageSetup paperSize="9" orientation="portrait" verticalDpi="0" r:id="rId1"/>
  <headerFooter alignWithMargins="0">
    <oddFooter>&amp;L&amp;F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showGridLines="0" workbookViewId="0">
      <selection activeCell="J3" sqref="J3"/>
    </sheetView>
  </sheetViews>
  <sheetFormatPr baseColWidth="10" defaultColWidth="11.4609375" defaultRowHeight="11.6" outlineLevelRow="1" x14ac:dyDescent="0.3"/>
  <cols>
    <col min="1" max="1" width="4.84375" style="1602" customWidth="1"/>
    <col min="2" max="2" width="23.84375" style="1521" customWidth="1"/>
    <col min="3" max="3" width="14.84375" style="1521" customWidth="1"/>
    <col min="4" max="7" width="10.69140625" style="1521" customWidth="1"/>
    <col min="8" max="8" width="11.69140625" style="1521" customWidth="1"/>
    <col min="9" max="9" width="16.4609375" style="1521" customWidth="1"/>
    <col min="10" max="10" width="18.3046875" style="1522" customWidth="1"/>
    <col min="11" max="11" width="5" style="1521" customWidth="1"/>
    <col min="12" max="16384" width="11.4609375" style="1521"/>
  </cols>
  <sheetData>
    <row r="1" spans="1:17" x14ac:dyDescent="0.3">
      <c r="A1" s="1520" t="s">
        <v>0</v>
      </c>
    </row>
    <row r="2" spans="1:17" x14ac:dyDescent="0.3">
      <c r="A2" s="1523"/>
    </row>
    <row r="3" spans="1:17" x14ac:dyDescent="0.3">
      <c r="A3" s="1520" t="str">
        <f>A6</f>
        <v>Tabell 4-2 - A - Gjennomsnittlig antall aktive tjenestemottagere og brutto tilkjent stønad pr. mottager pr. mnd. i perioden  31.08.-31.12.</v>
      </c>
    </row>
    <row r="4" spans="1:17" x14ac:dyDescent="0.3">
      <c r="A4" s="1524"/>
    </row>
    <row r="5" spans="1:17" s="1526" customFormat="1" x14ac:dyDescent="0.3">
      <c r="A5" s="1525"/>
      <c r="J5" s="1527"/>
    </row>
    <row r="6" spans="1:17" s="1526" customFormat="1" ht="14.6" thickBot="1" x14ac:dyDescent="0.35">
      <c r="A6" s="1528" t="s">
        <v>537</v>
      </c>
      <c r="B6" s="1529"/>
      <c r="C6" s="1529"/>
      <c r="D6" s="1529"/>
      <c r="E6" s="1529"/>
      <c r="F6" s="1529"/>
      <c r="G6" s="1529"/>
      <c r="H6" s="1529"/>
      <c r="I6" s="1529"/>
      <c r="J6" s="1530"/>
      <c r="K6" s="1529"/>
      <c r="L6" s="1529"/>
      <c r="M6" s="1529"/>
    </row>
    <row r="7" spans="1:17" s="1526" customFormat="1" ht="12.45" x14ac:dyDescent="0.3">
      <c r="A7" s="1531"/>
      <c r="B7" s="1532"/>
      <c r="C7" s="1533"/>
      <c r="D7" s="2220" t="s">
        <v>443</v>
      </c>
      <c r="E7" s="2221"/>
      <c r="F7" s="2221"/>
      <c r="G7" s="2222"/>
      <c r="H7" s="1534"/>
      <c r="I7" s="1535" t="s">
        <v>444</v>
      </c>
      <c r="J7" s="1536"/>
      <c r="K7" s="1529"/>
      <c r="L7" s="1529"/>
      <c r="M7" s="1529"/>
    </row>
    <row r="8" spans="1:17" s="1526" customFormat="1" ht="72" customHeight="1" thickBot="1" x14ac:dyDescent="0.35">
      <c r="A8" s="1537" t="s">
        <v>38</v>
      </c>
      <c r="B8" s="1538" t="s">
        <v>3</v>
      </c>
      <c r="C8" s="1821" t="s">
        <v>550</v>
      </c>
      <c r="D8" s="1822" t="s">
        <v>445</v>
      </c>
      <c r="E8" s="1823" t="s">
        <v>446</v>
      </c>
      <c r="F8" s="1824" t="s">
        <v>447</v>
      </c>
      <c r="G8" s="1824" t="s">
        <v>448</v>
      </c>
      <c r="H8" s="1539" t="s">
        <v>549</v>
      </c>
      <c r="I8" s="1540" t="s">
        <v>539</v>
      </c>
      <c r="J8" s="1541" t="s">
        <v>540</v>
      </c>
      <c r="K8" s="1529"/>
      <c r="L8" s="1529"/>
      <c r="M8" s="1529"/>
    </row>
    <row r="9" spans="1:17" ht="14.15" x14ac:dyDescent="0.3">
      <c r="A9" s="1542">
        <v>1</v>
      </c>
      <c r="B9" s="1543" t="s">
        <v>5</v>
      </c>
      <c r="C9" s="1954">
        <v>1198</v>
      </c>
      <c r="D9" s="1951">
        <v>5</v>
      </c>
      <c r="E9" s="1826">
        <v>105</v>
      </c>
      <c r="F9" s="1826">
        <v>16</v>
      </c>
      <c r="G9" s="1827">
        <v>1072</v>
      </c>
      <c r="H9" s="1818">
        <f>SUM(D9:G9)</f>
        <v>1198</v>
      </c>
      <c r="I9" s="1954">
        <v>13477</v>
      </c>
      <c r="J9" s="1546">
        <f>I9*100/$I$24</f>
        <v>101.29716154903224</v>
      </c>
      <c r="K9" s="1547"/>
      <c r="L9" s="1547"/>
      <c r="M9" s="1547"/>
    </row>
    <row r="10" spans="1:17" ht="14.6" x14ac:dyDescent="0.4">
      <c r="A10" s="1548">
        <v>2</v>
      </c>
      <c r="B10" s="1549" t="s">
        <v>6</v>
      </c>
      <c r="C10" s="1955">
        <v>1073</v>
      </c>
      <c r="D10" s="1952">
        <v>9</v>
      </c>
      <c r="E10" s="1825">
        <v>135</v>
      </c>
      <c r="F10" s="1825">
        <v>28</v>
      </c>
      <c r="G10" s="1828">
        <v>901</v>
      </c>
      <c r="H10" s="1819">
        <f>SUM(D10:G10)</f>
        <v>1073</v>
      </c>
      <c r="I10" s="1955">
        <v>14677</v>
      </c>
      <c r="J10" s="1552">
        <f>I10*100/$I$24</f>
        <v>110.3167203424461</v>
      </c>
      <c r="K10" s="1547"/>
      <c r="L10" s="1553"/>
      <c r="M10" s="1554"/>
      <c r="N10" s="1554"/>
      <c r="O10" s="1554"/>
    </row>
    <row r="11" spans="1:17" ht="14.15" x14ac:dyDescent="0.3">
      <c r="A11" s="1548">
        <v>3</v>
      </c>
      <c r="B11" s="1549" t="s">
        <v>7</v>
      </c>
      <c r="C11" s="1955">
        <v>901</v>
      </c>
      <c r="D11" s="1952">
        <v>8</v>
      </c>
      <c r="E11" s="1825">
        <v>79</v>
      </c>
      <c r="F11" s="1825">
        <v>22</v>
      </c>
      <c r="G11" s="1828">
        <v>792</v>
      </c>
      <c r="H11" s="1819">
        <f t="shared" ref="H11:H22" si="0">SUM(D11:G11)</f>
        <v>901</v>
      </c>
      <c r="I11" s="1955">
        <v>12697</v>
      </c>
      <c r="J11" s="1552">
        <f>I11*100/$I$24</f>
        <v>95.434448333313227</v>
      </c>
      <c r="K11" s="1547"/>
      <c r="L11" s="1555"/>
      <c r="M11" s="1547"/>
    </row>
    <row r="12" spans="1:17" ht="14.15" x14ac:dyDescent="0.35">
      <c r="A12" s="1548">
        <v>4</v>
      </c>
      <c r="B12" s="1549" t="s">
        <v>8</v>
      </c>
      <c r="C12" s="1955">
        <v>565</v>
      </c>
      <c r="D12" s="1952">
        <v>4</v>
      </c>
      <c r="E12" s="1825">
        <v>50</v>
      </c>
      <c r="F12" s="1825">
        <v>26</v>
      </c>
      <c r="G12" s="1828">
        <v>485</v>
      </c>
      <c r="H12" s="1819">
        <f t="shared" si="0"/>
        <v>565</v>
      </c>
      <c r="I12" s="1955">
        <v>11918</v>
      </c>
      <c r="J12" s="1552">
        <f t="shared" ref="J12:J23" si="1">I12*100/$I$24</f>
        <v>89.579251416588718</v>
      </c>
      <c r="K12" s="1547"/>
      <c r="L12" s="1556"/>
      <c r="M12" s="1547"/>
    </row>
    <row r="13" spans="1:17" ht="14.6" x14ac:dyDescent="0.4">
      <c r="A13" s="1548">
        <v>5</v>
      </c>
      <c r="B13" s="1549" t="s">
        <v>9</v>
      </c>
      <c r="C13" s="1955">
        <v>555</v>
      </c>
      <c r="D13" s="1952">
        <v>5</v>
      </c>
      <c r="E13" s="1825">
        <v>25</v>
      </c>
      <c r="F13" s="1825">
        <v>37</v>
      </c>
      <c r="G13" s="1828">
        <v>488</v>
      </c>
      <c r="H13" s="1819">
        <f t="shared" si="0"/>
        <v>555</v>
      </c>
      <c r="I13" s="1955">
        <v>12400</v>
      </c>
      <c r="J13" s="1552">
        <f t="shared" si="1"/>
        <v>93.202107531943284</v>
      </c>
      <c r="K13" s="1547"/>
      <c r="L13" s="1553"/>
      <c r="M13" s="1547"/>
      <c r="N13" s="1547"/>
      <c r="O13" s="1547"/>
      <c r="P13" s="1547"/>
      <c r="Q13" s="1547"/>
    </row>
    <row r="14" spans="1:17" ht="14.15" x14ac:dyDescent="0.35">
      <c r="A14" s="1548">
        <v>6</v>
      </c>
      <c r="B14" s="1549" t="s">
        <v>10</v>
      </c>
      <c r="C14" s="1955">
        <v>225</v>
      </c>
      <c r="D14" s="1952">
        <v>6</v>
      </c>
      <c r="E14" s="1825">
        <v>17</v>
      </c>
      <c r="F14" s="1825">
        <v>17</v>
      </c>
      <c r="G14" s="1828">
        <v>185</v>
      </c>
      <c r="H14" s="1819">
        <f t="shared" si="0"/>
        <v>225</v>
      </c>
      <c r="I14" s="1955">
        <v>13832</v>
      </c>
      <c r="J14" s="1552">
        <f t="shared" si="1"/>
        <v>103.96544769208384</v>
      </c>
      <c r="K14" s="1547"/>
      <c r="L14" s="1556"/>
      <c r="M14" s="1547"/>
      <c r="N14" s="1547"/>
      <c r="O14" s="1547"/>
      <c r="P14" s="1547"/>
      <c r="Q14" s="1547"/>
    </row>
    <row r="15" spans="1:17" ht="14.6" x14ac:dyDescent="0.4">
      <c r="A15" s="1548">
        <v>7</v>
      </c>
      <c r="B15" s="1549" t="s">
        <v>11</v>
      </c>
      <c r="C15" s="1955">
        <v>272</v>
      </c>
      <c r="D15" s="1952">
        <v>5</v>
      </c>
      <c r="E15" s="1825">
        <v>16</v>
      </c>
      <c r="F15" s="1825">
        <v>40</v>
      </c>
      <c r="G15" s="1828">
        <v>211</v>
      </c>
      <c r="H15" s="1819">
        <f t="shared" si="0"/>
        <v>272</v>
      </c>
      <c r="I15" s="1955">
        <v>11858.45</v>
      </c>
      <c r="J15" s="1552">
        <f t="shared" si="1"/>
        <v>89.131655811465563</v>
      </c>
      <c r="K15" s="1547"/>
      <c r="L15" s="1557"/>
      <c r="M15" s="1547"/>
      <c r="N15" s="1547"/>
      <c r="O15" s="1547" t="s">
        <v>104</v>
      </c>
      <c r="P15" s="1547"/>
      <c r="Q15" s="1547"/>
    </row>
    <row r="16" spans="1:17" ht="14.15" x14ac:dyDescent="0.3">
      <c r="A16" s="1548">
        <v>8</v>
      </c>
      <c r="B16" s="1549" t="s">
        <v>12</v>
      </c>
      <c r="C16" s="1955">
        <v>333</v>
      </c>
      <c r="D16" s="1952">
        <v>6</v>
      </c>
      <c r="E16" s="1825">
        <v>40</v>
      </c>
      <c r="F16" s="1825">
        <v>33</v>
      </c>
      <c r="G16" s="1828">
        <v>254</v>
      </c>
      <c r="H16" s="1819">
        <f t="shared" si="0"/>
        <v>333</v>
      </c>
      <c r="I16" s="1955">
        <v>11774</v>
      </c>
      <c r="J16" s="1552">
        <f t="shared" si="1"/>
        <v>88.496904361379052</v>
      </c>
      <c r="K16" s="1547"/>
      <c r="L16" s="1547"/>
      <c r="M16" s="1547"/>
      <c r="N16" s="1547"/>
      <c r="O16" s="1547"/>
      <c r="P16" s="1547"/>
      <c r="Q16" s="1547"/>
    </row>
    <row r="17" spans="1:17" ht="14.15" x14ac:dyDescent="0.3">
      <c r="A17" s="1548">
        <v>9</v>
      </c>
      <c r="B17" s="1549" t="s">
        <v>13</v>
      </c>
      <c r="C17" s="1955">
        <v>528</v>
      </c>
      <c r="D17" s="1952">
        <v>3</v>
      </c>
      <c r="E17" s="1825">
        <v>35</v>
      </c>
      <c r="F17" s="1825">
        <v>27</v>
      </c>
      <c r="G17" s="1828">
        <v>463</v>
      </c>
      <c r="H17" s="1819">
        <f t="shared" si="0"/>
        <v>528</v>
      </c>
      <c r="I17" s="1955">
        <v>13863</v>
      </c>
      <c r="J17" s="1552">
        <f t="shared" si="1"/>
        <v>104.1984529609137</v>
      </c>
      <c r="K17" s="1547"/>
      <c r="L17" s="1558"/>
      <c r="M17" s="1547"/>
      <c r="N17" s="1547"/>
      <c r="O17" s="1547"/>
      <c r="P17" s="1547"/>
      <c r="Q17" s="1547"/>
    </row>
    <row r="18" spans="1:17" ht="14.15" x14ac:dyDescent="0.3">
      <c r="A18" s="1548">
        <v>10</v>
      </c>
      <c r="B18" s="1549" t="s">
        <v>14</v>
      </c>
      <c r="C18" s="1955">
        <v>541</v>
      </c>
      <c r="D18" s="1952">
        <v>2</v>
      </c>
      <c r="E18" s="1825">
        <v>36</v>
      </c>
      <c r="F18" s="1825">
        <v>16</v>
      </c>
      <c r="G18" s="1828">
        <v>487</v>
      </c>
      <c r="H18" s="1819">
        <f t="shared" si="0"/>
        <v>541</v>
      </c>
      <c r="I18" s="1955">
        <v>12709</v>
      </c>
      <c r="J18" s="1552">
        <f t="shared" si="1"/>
        <v>95.52464392124736</v>
      </c>
      <c r="K18" s="1547"/>
      <c r="L18" s="1547"/>
      <c r="M18" s="1547"/>
      <c r="N18" s="1547"/>
      <c r="O18" s="1547"/>
      <c r="P18" s="1547"/>
      <c r="Q18" s="1547"/>
    </row>
    <row r="19" spans="1:17" ht="14.15" x14ac:dyDescent="0.3">
      <c r="A19" s="1548">
        <v>11</v>
      </c>
      <c r="B19" s="1549" t="s">
        <v>15</v>
      </c>
      <c r="C19" s="1955">
        <v>510</v>
      </c>
      <c r="D19" s="1952">
        <v>2</v>
      </c>
      <c r="E19" s="1825">
        <v>29</v>
      </c>
      <c r="F19" s="1825">
        <v>14</v>
      </c>
      <c r="G19" s="1828">
        <v>465</v>
      </c>
      <c r="H19" s="1819">
        <f t="shared" si="0"/>
        <v>510</v>
      </c>
      <c r="I19" s="1955">
        <v>13631</v>
      </c>
      <c r="J19" s="1559">
        <f t="shared" si="1"/>
        <v>102.45467159418702</v>
      </c>
      <c r="K19" s="1547"/>
      <c r="L19" s="1547"/>
      <c r="M19" s="1547"/>
      <c r="N19" s="1547"/>
      <c r="O19" s="1547"/>
      <c r="P19" s="1547"/>
      <c r="Q19" s="1547"/>
    </row>
    <row r="20" spans="1:17" ht="14.15" x14ac:dyDescent="0.3">
      <c r="A20" s="1548">
        <v>12</v>
      </c>
      <c r="B20" s="1549" t="s">
        <v>16</v>
      </c>
      <c r="C20" s="1955">
        <v>624</v>
      </c>
      <c r="D20" s="1952">
        <v>5</v>
      </c>
      <c r="E20" s="1825">
        <v>55</v>
      </c>
      <c r="F20" s="1825">
        <v>40</v>
      </c>
      <c r="G20" s="1828">
        <v>524</v>
      </c>
      <c r="H20" s="1819">
        <f t="shared" si="0"/>
        <v>624</v>
      </c>
      <c r="I20" s="1955">
        <v>13966</v>
      </c>
      <c r="J20" s="1552">
        <f t="shared" si="1"/>
        <v>104.97263175734838</v>
      </c>
      <c r="K20" s="1547"/>
      <c r="L20" s="1547"/>
      <c r="M20" s="1547"/>
      <c r="N20" s="1547"/>
      <c r="O20" s="1547"/>
      <c r="P20" s="1560"/>
      <c r="Q20" s="1547"/>
    </row>
    <row r="21" spans="1:17" ht="14.15" x14ac:dyDescent="0.3">
      <c r="A21" s="1548">
        <v>13</v>
      </c>
      <c r="B21" s="1549" t="s">
        <v>17</v>
      </c>
      <c r="C21" s="1955">
        <v>516</v>
      </c>
      <c r="D21" s="1952">
        <v>5</v>
      </c>
      <c r="E21" s="1825">
        <v>30</v>
      </c>
      <c r="F21" s="1825">
        <v>15</v>
      </c>
      <c r="G21" s="1828">
        <v>466</v>
      </c>
      <c r="H21" s="1819">
        <f>SUM(D21:G21)</f>
        <v>516</v>
      </c>
      <c r="I21" s="1955">
        <v>13458</v>
      </c>
      <c r="J21" s="1552">
        <f t="shared" si="1"/>
        <v>101.15435186813652</v>
      </c>
      <c r="K21" s="1547"/>
      <c r="L21" s="1547"/>
      <c r="M21" s="1547"/>
      <c r="N21" s="1547"/>
      <c r="O21" s="1547"/>
      <c r="P21" s="1547"/>
      <c r="Q21" s="1547"/>
    </row>
    <row r="22" spans="1:17" ht="14.15" x14ac:dyDescent="0.3">
      <c r="A22" s="1548">
        <v>14</v>
      </c>
      <c r="B22" s="1549" t="s">
        <v>449</v>
      </c>
      <c r="C22" s="1955">
        <v>322.25</v>
      </c>
      <c r="D22" s="1952">
        <v>2.5</v>
      </c>
      <c r="E22" s="1825">
        <v>28.25</v>
      </c>
      <c r="F22" s="1825">
        <v>26</v>
      </c>
      <c r="G22" s="1828">
        <v>265.5</v>
      </c>
      <c r="H22" s="1819">
        <f t="shared" si="0"/>
        <v>322.25</v>
      </c>
      <c r="I22" s="1955">
        <v>11426</v>
      </c>
      <c r="J22" s="1552">
        <f>I22*100/$I$24</f>
        <v>85.88123231128904</v>
      </c>
      <c r="K22" s="1547"/>
      <c r="L22" s="1554"/>
      <c r="M22" s="1547"/>
      <c r="N22" s="1547"/>
      <c r="O22" s="1547"/>
      <c r="P22" s="1547"/>
      <c r="Q22" s="1547"/>
    </row>
    <row r="23" spans="1:17" ht="14.6" thickBot="1" x14ac:dyDescent="0.35">
      <c r="A23" s="1561">
        <v>15</v>
      </c>
      <c r="B23" s="1562" t="s">
        <v>19</v>
      </c>
      <c r="C23" s="1956">
        <v>728</v>
      </c>
      <c r="D23" s="1953">
        <v>5</v>
      </c>
      <c r="E23" s="1829">
        <v>45</v>
      </c>
      <c r="F23" s="1829">
        <v>33</v>
      </c>
      <c r="G23" s="1830">
        <v>645</v>
      </c>
      <c r="H23" s="1820">
        <f>SUM(D23:G23)</f>
        <v>728</v>
      </c>
      <c r="I23" s="1956">
        <v>14556</v>
      </c>
      <c r="J23" s="1695">
        <f t="shared" si="1"/>
        <v>109.4072481641102</v>
      </c>
      <c r="K23" s="1547"/>
      <c r="L23" s="1547"/>
      <c r="M23" s="1547"/>
      <c r="N23" s="1547" t="s">
        <v>104</v>
      </c>
      <c r="O23" s="1547"/>
      <c r="P23" s="1547"/>
      <c r="Q23" s="1547"/>
    </row>
    <row r="24" spans="1:17" ht="14.15" x14ac:dyDescent="0.35">
      <c r="A24" s="2008"/>
      <c r="B24" s="1809" t="s">
        <v>551</v>
      </c>
      <c r="C24" s="2009">
        <f t="shared" ref="C24:G24" si="2">SUM(C9:C23)</f>
        <v>8891.25</v>
      </c>
      <c r="D24" s="1810">
        <f t="shared" si="2"/>
        <v>72.5</v>
      </c>
      <c r="E24" s="1810">
        <f t="shared" si="2"/>
        <v>725.25</v>
      </c>
      <c r="F24" s="1810">
        <f t="shared" si="2"/>
        <v>390</v>
      </c>
      <c r="G24" s="2010">
        <f t="shared" si="2"/>
        <v>7703.5</v>
      </c>
      <c r="H24" s="1811">
        <f>SUM(H9:H23)</f>
        <v>8891.25</v>
      </c>
      <c r="I24" s="1810">
        <v>13304.420177140448</v>
      </c>
      <c r="J24" s="1812">
        <f>I24*100/$I$24</f>
        <v>100</v>
      </c>
      <c r="K24" s="1547"/>
      <c r="L24" s="1547"/>
      <c r="M24" s="1547"/>
      <c r="N24" s="1547"/>
      <c r="O24" s="1547"/>
      <c r="P24" s="1547"/>
      <c r="Q24" s="1547"/>
    </row>
    <row r="25" spans="1:17" ht="14.6" thickBot="1" x14ac:dyDescent="0.4">
      <c r="A25" s="1696"/>
      <c r="B25" s="1697" t="s">
        <v>533</v>
      </c>
      <c r="C25" s="1563">
        <v>8518.7000000000007</v>
      </c>
      <c r="D25" s="1566">
        <v>92.4</v>
      </c>
      <c r="E25" s="1566">
        <v>707.1</v>
      </c>
      <c r="F25" s="1566">
        <v>374.8</v>
      </c>
      <c r="G25" s="1603">
        <v>7344.4</v>
      </c>
      <c r="H25" s="1565">
        <v>8518.7000000000007</v>
      </c>
      <c r="I25" s="1566">
        <v>12812.677896862197</v>
      </c>
      <c r="J25" s="1567">
        <v>100.00000000000001</v>
      </c>
      <c r="K25" s="1547"/>
      <c r="L25" s="1547"/>
      <c r="M25" s="1547"/>
      <c r="N25" s="1547"/>
      <c r="O25" s="1547"/>
      <c r="P25" s="1547"/>
      <c r="Q25" s="1547"/>
    </row>
    <row r="26" spans="1:17" ht="14.15" x14ac:dyDescent="0.35">
      <c r="A26" s="1808"/>
      <c r="B26" s="1813" t="s">
        <v>512</v>
      </c>
      <c r="C26" s="1814">
        <v>9269</v>
      </c>
      <c r="D26" s="1583">
        <v>129.5</v>
      </c>
      <c r="E26" s="1583">
        <v>755.75</v>
      </c>
      <c r="F26" s="1583">
        <v>407.25</v>
      </c>
      <c r="G26" s="1815">
        <v>7976.5</v>
      </c>
      <c r="H26" s="1816">
        <v>9269</v>
      </c>
      <c r="I26" s="1583">
        <v>13046.436616679253</v>
      </c>
      <c r="J26" s="1817">
        <v>100</v>
      </c>
      <c r="K26" s="1547"/>
      <c r="L26" s="1574"/>
      <c r="M26" s="1574"/>
      <c r="N26" s="1574"/>
      <c r="O26" s="1547"/>
      <c r="P26" s="1547"/>
      <c r="Q26" s="1547"/>
    </row>
    <row r="27" spans="1:17" ht="14.6" thickBot="1" x14ac:dyDescent="0.4">
      <c r="A27" s="1696"/>
      <c r="B27" s="1697" t="s">
        <v>532</v>
      </c>
      <c r="C27" s="1563">
        <v>9156</v>
      </c>
      <c r="D27" s="1566">
        <v>141.25</v>
      </c>
      <c r="E27" s="1566">
        <v>771.5</v>
      </c>
      <c r="F27" s="1566">
        <v>429</v>
      </c>
      <c r="G27" s="1603">
        <v>7814.25</v>
      </c>
      <c r="H27" s="1565">
        <f>SUM(D27:G27)</f>
        <v>9156</v>
      </c>
      <c r="I27" s="1566">
        <v>12410.160589502499</v>
      </c>
      <c r="J27" s="1567">
        <v>100</v>
      </c>
      <c r="K27" s="1547"/>
      <c r="L27" s="1574"/>
      <c r="M27" s="1547"/>
      <c r="N27" s="1547"/>
      <c r="O27" s="1547"/>
      <c r="P27" s="1547"/>
      <c r="Q27" s="1547"/>
    </row>
    <row r="28" spans="1:17" ht="14.15" x14ac:dyDescent="0.35">
      <c r="A28" s="1808"/>
      <c r="B28" s="1813" t="s">
        <v>485</v>
      </c>
      <c r="C28" s="1814">
        <v>9296</v>
      </c>
      <c r="D28" s="1583">
        <v>172</v>
      </c>
      <c r="E28" s="1583">
        <v>770</v>
      </c>
      <c r="F28" s="1583">
        <v>490</v>
      </c>
      <c r="G28" s="1815">
        <v>7864</v>
      </c>
      <c r="H28" s="1816">
        <v>9296</v>
      </c>
      <c r="I28" s="1583">
        <v>12953</v>
      </c>
      <c r="J28" s="1817">
        <v>100</v>
      </c>
      <c r="K28" s="1547"/>
      <c r="L28" s="1547"/>
      <c r="M28" s="1547"/>
      <c r="N28" s="1547"/>
      <c r="O28" s="1547"/>
      <c r="P28" s="1547"/>
      <c r="Q28" s="1547"/>
    </row>
    <row r="29" spans="1:17" ht="14.6" thickBot="1" x14ac:dyDescent="0.4">
      <c r="A29" s="1696"/>
      <c r="B29" s="1697" t="s">
        <v>459</v>
      </c>
      <c r="C29" s="1563">
        <v>8972.73</v>
      </c>
      <c r="D29" s="1566">
        <v>133.75</v>
      </c>
      <c r="E29" s="1566">
        <v>761.65000000000009</v>
      </c>
      <c r="F29" s="1566">
        <v>424.25</v>
      </c>
      <c r="G29" s="1603">
        <v>7653.08</v>
      </c>
      <c r="H29" s="1565">
        <v>8972.73</v>
      </c>
      <c r="I29" s="1566">
        <v>12569.534535197203</v>
      </c>
      <c r="J29" s="1567">
        <v>100</v>
      </c>
      <c r="K29" s="1547"/>
      <c r="L29" s="1547" t="s">
        <v>104</v>
      </c>
      <c r="M29" s="1547"/>
      <c r="N29" s="1547"/>
      <c r="O29" s="1547"/>
      <c r="P29" s="1547"/>
      <c r="Q29" s="1547"/>
    </row>
    <row r="30" spans="1:17" ht="14.15" x14ac:dyDescent="0.35">
      <c r="A30" s="1580"/>
      <c r="B30" s="1813" t="s">
        <v>450</v>
      </c>
      <c r="C30" s="1581">
        <v>8727.75</v>
      </c>
      <c r="D30" s="1582">
        <v>164.75</v>
      </c>
      <c r="E30" s="1583">
        <v>799.5</v>
      </c>
      <c r="F30" s="1583">
        <v>383.75</v>
      </c>
      <c r="G30" s="1584">
        <v>7537.75</v>
      </c>
      <c r="H30" s="1585">
        <v>8885.75</v>
      </c>
      <c r="I30" s="1586">
        <v>13057</v>
      </c>
      <c r="J30" s="1587">
        <v>100</v>
      </c>
      <c r="K30" s="1547"/>
      <c r="L30" s="1574"/>
      <c r="M30" s="1547"/>
      <c r="N30" s="1547"/>
      <c r="O30" s="1547"/>
      <c r="P30" s="1547"/>
      <c r="Q30" s="1547"/>
    </row>
    <row r="31" spans="1:17" ht="14.6" thickBot="1" x14ac:dyDescent="0.4">
      <c r="A31" s="1569"/>
      <c r="B31" s="1697" t="s">
        <v>451</v>
      </c>
      <c r="C31" s="1570">
        <v>8478</v>
      </c>
      <c r="D31" s="1550">
        <v>100.75</v>
      </c>
      <c r="E31" s="1551">
        <v>767.5</v>
      </c>
      <c r="F31" s="1551">
        <v>302.25</v>
      </c>
      <c r="G31" s="1571">
        <v>7307.5</v>
      </c>
      <c r="H31" s="1572">
        <v>8478</v>
      </c>
      <c r="I31" s="1551">
        <v>12356</v>
      </c>
      <c r="J31" s="1573">
        <v>100</v>
      </c>
      <c r="K31" s="1547"/>
      <c r="L31" s="1574"/>
      <c r="M31" s="1547"/>
      <c r="N31" s="1547"/>
      <c r="O31" s="1547"/>
      <c r="P31" s="1547"/>
      <c r="Q31" s="1547"/>
    </row>
    <row r="32" spans="1:17" ht="14.15" x14ac:dyDescent="0.35">
      <c r="A32" s="1580"/>
      <c r="B32" s="1813" t="s">
        <v>452</v>
      </c>
      <c r="C32" s="1581">
        <v>8352.25</v>
      </c>
      <c r="D32" s="1582">
        <v>68.5</v>
      </c>
      <c r="E32" s="1583">
        <v>843.5</v>
      </c>
      <c r="F32" s="1583">
        <v>349</v>
      </c>
      <c r="G32" s="1584">
        <v>7091.25</v>
      </c>
      <c r="H32" s="1585">
        <v>8352.25</v>
      </c>
      <c r="I32" s="1586">
        <v>12312</v>
      </c>
      <c r="J32" s="1587">
        <v>100</v>
      </c>
      <c r="K32" s="1547"/>
      <c r="L32" s="1568"/>
      <c r="M32" s="1547"/>
      <c r="N32" s="1547"/>
      <c r="O32" s="1547"/>
      <c r="P32" s="1547"/>
      <c r="Q32" s="1547"/>
    </row>
    <row r="33" spans="1:18" ht="14.6" thickBot="1" x14ac:dyDescent="0.4">
      <c r="A33" s="1569"/>
      <c r="B33" s="1697" t="s">
        <v>453</v>
      </c>
      <c r="C33" s="1570">
        <v>8085.95</v>
      </c>
      <c r="D33" s="1550">
        <v>49</v>
      </c>
      <c r="E33" s="1551">
        <v>786.4</v>
      </c>
      <c r="F33" s="1551">
        <v>278.39999999999998</v>
      </c>
      <c r="G33" s="1571">
        <v>6932.4</v>
      </c>
      <c r="H33" s="1572">
        <v>8046.2</v>
      </c>
      <c r="I33" s="1551">
        <v>11652</v>
      </c>
      <c r="J33" s="1573">
        <v>100</v>
      </c>
      <c r="K33" s="1547"/>
      <c r="L33" s="1547"/>
      <c r="M33" s="1547"/>
      <c r="R33" s="1521" t="s">
        <v>104</v>
      </c>
    </row>
    <row r="34" spans="1:18" ht="14.15" x14ac:dyDescent="0.35">
      <c r="A34" s="1588"/>
      <c r="B34" s="1813" t="s">
        <v>454</v>
      </c>
      <c r="C34" s="1589">
        <v>8281.75</v>
      </c>
      <c r="D34" s="1544">
        <v>64</v>
      </c>
      <c r="E34" s="1545">
        <v>861</v>
      </c>
      <c r="F34" s="1545">
        <v>303</v>
      </c>
      <c r="G34" s="1590">
        <v>7053.75</v>
      </c>
      <c r="H34" s="1591">
        <v>8281.75</v>
      </c>
      <c r="I34" s="1586">
        <v>12251</v>
      </c>
      <c r="J34" s="1592">
        <v>100</v>
      </c>
      <c r="K34" s="1547"/>
      <c r="L34" s="1554"/>
      <c r="M34" s="1554"/>
      <c r="N34" s="1554"/>
      <c r="O34" s="1547"/>
      <c r="P34" s="1547"/>
      <c r="Q34" s="1547"/>
    </row>
    <row r="35" spans="1:18" ht="14.6" thickBot="1" x14ac:dyDescent="0.4">
      <c r="A35" s="1575"/>
      <c r="B35" s="1697" t="s">
        <v>455</v>
      </c>
      <c r="C35" s="1576">
        <v>7713.05</v>
      </c>
      <c r="D35" s="1564">
        <v>48.55</v>
      </c>
      <c r="E35" s="1566">
        <v>777.4</v>
      </c>
      <c r="F35" s="1566">
        <v>244.45</v>
      </c>
      <c r="G35" s="1577">
        <v>6642.65</v>
      </c>
      <c r="H35" s="1578">
        <v>7713.05</v>
      </c>
      <c r="I35" s="1566">
        <v>11423</v>
      </c>
      <c r="J35" s="1579">
        <v>100</v>
      </c>
      <c r="K35" s="1547"/>
      <c r="L35" s="1547"/>
      <c r="M35" s="1547"/>
    </row>
    <row r="36" spans="1:18" s="1594" customFormat="1" ht="14.15" hidden="1" outlineLevel="1" x14ac:dyDescent="0.3">
      <c r="A36" s="2223" t="s">
        <v>456</v>
      </c>
      <c r="B36" s="2223"/>
      <c r="C36" s="2223"/>
      <c r="D36" s="2223"/>
      <c r="E36" s="2223"/>
      <c r="F36" s="2223"/>
      <c r="G36" s="2223"/>
      <c r="H36" s="2223"/>
      <c r="I36" s="2223"/>
      <c r="J36" s="2223"/>
      <c r="K36" s="1593"/>
      <c r="L36" s="1593"/>
      <c r="M36" s="1593"/>
    </row>
    <row r="37" spans="1:18" s="1594" customFormat="1" ht="12.45" hidden="1" outlineLevel="1" x14ac:dyDescent="0.3">
      <c r="A37" s="2224" t="s">
        <v>457</v>
      </c>
      <c r="B37" s="2224"/>
      <c r="C37" s="2224"/>
      <c r="D37" s="2224"/>
      <c r="E37" s="2224"/>
      <c r="F37" s="2224"/>
      <c r="G37" s="2224"/>
      <c r="H37" s="2224"/>
      <c r="I37" s="2224"/>
      <c r="J37" s="2224"/>
      <c r="K37" s="1595"/>
      <c r="L37" s="1593"/>
      <c r="M37" s="1593"/>
    </row>
    <row r="38" spans="1:18" s="1594" customFormat="1" ht="14.15" hidden="1" outlineLevel="1" x14ac:dyDescent="0.35">
      <c r="A38" s="1593" t="s">
        <v>458</v>
      </c>
      <c r="B38" s="1593"/>
      <c r="C38" s="1593"/>
      <c r="D38" s="1593"/>
      <c r="E38" s="1593"/>
      <c r="F38" s="1593"/>
      <c r="G38" s="1593"/>
      <c r="H38" s="1593"/>
      <c r="I38" s="1596"/>
      <c r="J38" s="1597"/>
      <c r="K38" s="1593"/>
      <c r="L38" s="1593"/>
      <c r="M38" s="1593"/>
    </row>
    <row r="39" spans="1:18" ht="12.45" collapsed="1" x14ac:dyDescent="0.3">
      <c r="A39" s="1598" t="s">
        <v>538</v>
      </c>
      <c r="B39" s="1547"/>
      <c r="C39" s="1599"/>
      <c r="D39" s="1599"/>
      <c r="E39" s="1599"/>
      <c r="F39" s="1599"/>
      <c r="G39" s="1599"/>
      <c r="H39" s="1599"/>
      <c r="I39" s="1547"/>
      <c r="J39" s="1600"/>
      <c r="K39" s="1547"/>
      <c r="L39" s="1547"/>
      <c r="M39" s="1547"/>
    </row>
    <row r="40" spans="1:18" x14ac:dyDescent="0.3">
      <c r="A40" s="1601"/>
      <c r="B40" s="1547"/>
      <c r="C40" s="1547"/>
      <c r="D40" s="1547"/>
      <c r="E40" s="1547"/>
      <c r="F40" s="1547"/>
      <c r="G40" s="1547"/>
      <c r="H40" s="1547"/>
      <c r="I40" s="1574"/>
      <c r="J40" s="1600"/>
      <c r="K40" s="1547"/>
      <c r="L40" s="1547"/>
      <c r="M40" s="1547"/>
    </row>
    <row r="41" spans="1:18" x14ac:dyDescent="0.3">
      <c r="A41" s="1601"/>
      <c r="B41" s="1547"/>
      <c r="C41" s="1547"/>
      <c r="D41" s="1547"/>
      <c r="E41" s="1547"/>
      <c r="F41" s="1547"/>
      <c r="G41" s="1547"/>
      <c r="H41" s="1547"/>
      <c r="I41" s="1547"/>
      <c r="J41" s="1600"/>
      <c r="K41" s="1547"/>
      <c r="L41" s="1547"/>
      <c r="M41" s="1547"/>
    </row>
    <row r="49" spans="9:9" x14ac:dyDescent="0.3">
      <c r="I49" s="1521" t="s">
        <v>104</v>
      </c>
    </row>
  </sheetData>
  <mergeCells count="3">
    <mergeCell ref="D7:G7"/>
    <mergeCell ref="A36:J36"/>
    <mergeCell ref="A37:J37"/>
  </mergeCells>
  <pageMargins left="0.39370078740157483" right="0.39370078740157483" top="0.78740157480314965" bottom="0.79" header="0.51181102362204722" footer="0.51181102362204722"/>
  <pageSetup paperSize="9" orientation="portrait" r:id="rId1"/>
  <headerFooter alignWithMargins="0">
    <oddFooter>&amp;L&amp;F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M41"/>
  <sheetViews>
    <sheetView showGridLines="0" topLeftCell="A15" workbookViewId="0">
      <selection activeCell="I18" sqref="I18"/>
    </sheetView>
  </sheetViews>
  <sheetFormatPr baseColWidth="10" defaultColWidth="11.4609375" defaultRowHeight="12.45" x14ac:dyDescent="0.3"/>
  <cols>
    <col min="1" max="1" width="4.84375" style="2" customWidth="1"/>
    <col min="2" max="2" width="29.69140625" style="1699" customWidth="1"/>
    <col min="3" max="3" width="15.3046875" style="1699" customWidth="1"/>
    <col min="4" max="4" width="16" style="1699" customWidth="1"/>
    <col min="5" max="6" width="15.07421875" style="1699" customWidth="1"/>
    <col min="7" max="7" width="16.69140625" style="1699" customWidth="1"/>
    <col min="8" max="8" width="15.4609375" style="1699" customWidth="1"/>
    <col min="9" max="16384" width="11.4609375" style="1699"/>
  </cols>
  <sheetData>
    <row r="1" spans="1:9" x14ac:dyDescent="0.3">
      <c r="A1" s="1604" t="s">
        <v>26</v>
      </c>
      <c r="B1" s="244"/>
    </row>
    <row r="2" spans="1:9" x14ac:dyDescent="0.3">
      <c r="A2" s="1605" t="s">
        <v>0</v>
      </c>
    </row>
    <row r="3" spans="1:9" x14ac:dyDescent="0.3">
      <c r="A3" s="1606"/>
    </row>
    <row r="4" spans="1:9" x14ac:dyDescent="0.3">
      <c r="A4" s="1605" t="str">
        <f>A6</f>
        <v>Tabell 4 - 4 - Antall tjenestemottagere - med øk. sosialhjelp - med vedtak men uten øk. sosialhjelp - mottatt råd og veiledning - akkumulert pr. 31.12.</v>
      </c>
    </row>
    <row r="5" spans="1:9" s="4" customFormat="1" x14ac:dyDescent="0.3">
      <c r="A5" s="3"/>
    </row>
    <row r="6" spans="1:9" s="4" customFormat="1" ht="12.9" thickBot="1" x14ac:dyDescent="0.35">
      <c r="A6" s="3" t="s">
        <v>548</v>
      </c>
    </row>
    <row r="7" spans="1:9" s="4" customFormat="1" ht="99.9" thickBot="1" x14ac:dyDescent="0.35">
      <c r="A7" s="1607" t="s">
        <v>38</v>
      </c>
      <c r="B7" s="1608" t="s">
        <v>3</v>
      </c>
      <c r="C7" s="170" t="s">
        <v>542</v>
      </c>
      <c r="D7" s="2115" t="s">
        <v>543</v>
      </c>
      <c r="E7" s="2116" t="s">
        <v>544</v>
      </c>
      <c r="F7" s="1610" t="s">
        <v>545</v>
      </c>
      <c r="G7" s="1611" t="s">
        <v>546</v>
      </c>
      <c r="H7" s="1609" t="s">
        <v>547</v>
      </c>
    </row>
    <row r="8" spans="1:9" ht="14.6" x14ac:dyDescent="0.4">
      <c r="A8" s="1612">
        <v>1</v>
      </c>
      <c r="B8" s="1613" t="s">
        <v>5</v>
      </c>
      <c r="C8" s="2124">
        <v>2759</v>
      </c>
      <c r="D8" s="2121">
        <v>119</v>
      </c>
      <c r="E8" s="2118">
        <v>343</v>
      </c>
      <c r="F8" s="1704">
        <f>SUM(C8:E8)</f>
        <v>3221</v>
      </c>
      <c r="G8" s="1705">
        <f>D8/F8</f>
        <v>3.6945048121701338E-2</v>
      </c>
      <c r="H8" s="1706">
        <f t="shared" ref="H8:H22" si="0">E8/F8</f>
        <v>0.10648866811549208</v>
      </c>
    </row>
    <row r="9" spans="1:9" ht="14.6" x14ac:dyDescent="0.4">
      <c r="A9" s="1614">
        <v>2</v>
      </c>
      <c r="B9" s="1615" t="s">
        <v>6</v>
      </c>
      <c r="C9" s="2125">
        <v>2686</v>
      </c>
      <c r="D9" s="2122">
        <v>1893</v>
      </c>
      <c r="E9" s="2119">
        <v>1301</v>
      </c>
      <c r="F9" s="1707">
        <f>SUM(C9:E9)</f>
        <v>5880</v>
      </c>
      <c r="G9" s="1708">
        <f t="shared" ref="G9:G22" si="1">D9/F9</f>
        <v>0.32193877551020406</v>
      </c>
      <c r="H9" s="1709">
        <f t="shared" si="0"/>
        <v>0.22125850340136055</v>
      </c>
    </row>
    <row r="10" spans="1:9" ht="14.6" x14ac:dyDescent="0.4">
      <c r="A10" s="1614">
        <v>3</v>
      </c>
      <c r="B10" s="1615" t="s">
        <v>514</v>
      </c>
      <c r="C10" s="2125">
        <v>1958</v>
      </c>
      <c r="D10" s="2122">
        <v>600</v>
      </c>
      <c r="E10" s="2127">
        <v>0</v>
      </c>
      <c r="F10" s="1707">
        <f t="shared" ref="F10:F21" si="2">SUM(C10:E10)</f>
        <v>2558</v>
      </c>
      <c r="G10" s="1708">
        <f t="shared" si="1"/>
        <v>0.23455824863174354</v>
      </c>
      <c r="H10" s="1831">
        <f t="shared" si="0"/>
        <v>0</v>
      </c>
      <c r="I10" s="9"/>
    </row>
    <row r="11" spans="1:9" ht="14.6" x14ac:dyDescent="0.4">
      <c r="A11" s="1614">
        <v>4</v>
      </c>
      <c r="B11" s="1615" t="s">
        <v>8</v>
      </c>
      <c r="C11" s="2125">
        <v>1436</v>
      </c>
      <c r="D11" s="2122">
        <v>1788</v>
      </c>
      <c r="E11" s="2119">
        <v>424</v>
      </c>
      <c r="F11" s="1707">
        <f t="shared" si="2"/>
        <v>3648</v>
      </c>
      <c r="G11" s="1708">
        <f t="shared" si="1"/>
        <v>0.49013157894736842</v>
      </c>
      <c r="H11" s="1709">
        <f t="shared" si="0"/>
        <v>0.1162280701754386</v>
      </c>
    </row>
    <row r="12" spans="1:9" ht="14.6" x14ac:dyDescent="0.4">
      <c r="A12" s="1614">
        <v>5</v>
      </c>
      <c r="B12" s="1615" t="s">
        <v>9</v>
      </c>
      <c r="C12" s="2125">
        <v>1462</v>
      </c>
      <c r="D12" s="2122">
        <v>789</v>
      </c>
      <c r="E12" s="2119">
        <v>1804</v>
      </c>
      <c r="F12" s="1707">
        <f t="shared" si="2"/>
        <v>4055</v>
      </c>
      <c r="G12" s="1708">
        <f t="shared" si="1"/>
        <v>0.19457459926017262</v>
      </c>
      <c r="H12" s="1709">
        <f t="shared" si="0"/>
        <v>0.44488286066584465</v>
      </c>
    </row>
    <row r="13" spans="1:9" ht="15" customHeight="1" x14ac:dyDescent="0.4">
      <c r="A13" s="1614">
        <v>6</v>
      </c>
      <c r="B13" s="1615" t="s">
        <v>589</v>
      </c>
      <c r="C13" s="2125">
        <v>491</v>
      </c>
      <c r="D13" s="2128">
        <v>0</v>
      </c>
      <c r="E13" s="2127">
        <v>0</v>
      </c>
      <c r="F13" s="1707">
        <f t="shared" si="2"/>
        <v>491</v>
      </c>
      <c r="G13" s="1708">
        <f t="shared" si="1"/>
        <v>0</v>
      </c>
      <c r="H13" s="1709">
        <f t="shared" si="0"/>
        <v>0</v>
      </c>
    </row>
    <row r="14" spans="1:9" ht="14.6" x14ac:dyDescent="0.4">
      <c r="A14" s="1614">
        <v>7</v>
      </c>
      <c r="B14" s="1615" t="s">
        <v>11</v>
      </c>
      <c r="C14" s="2125">
        <v>614</v>
      </c>
      <c r="D14" s="2122">
        <v>459</v>
      </c>
      <c r="E14" s="2119">
        <v>104</v>
      </c>
      <c r="F14" s="1707">
        <f t="shared" si="2"/>
        <v>1177</v>
      </c>
      <c r="G14" s="1708">
        <f t="shared" si="1"/>
        <v>0.38997451146983858</v>
      </c>
      <c r="H14" s="1709">
        <f t="shared" si="0"/>
        <v>8.8360237892948168E-2</v>
      </c>
    </row>
    <row r="15" spans="1:9" ht="14.6" x14ac:dyDescent="0.4">
      <c r="A15" s="1614">
        <v>8</v>
      </c>
      <c r="B15" s="1615" t="s">
        <v>12</v>
      </c>
      <c r="C15" s="2125">
        <v>963</v>
      </c>
      <c r="D15" s="2122">
        <v>2721</v>
      </c>
      <c r="E15" s="2119">
        <v>1048</v>
      </c>
      <c r="F15" s="1707">
        <f t="shared" si="2"/>
        <v>4732</v>
      </c>
      <c r="G15" s="1708">
        <f t="shared" si="1"/>
        <v>0.57502113271344035</v>
      </c>
      <c r="H15" s="1709">
        <f t="shared" si="0"/>
        <v>0.22147083685545224</v>
      </c>
    </row>
    <row r="16" spans="1:9" ht="14.6" x14ac:dyDescent="0.4">
      <c r="A16" s="1614">
        <v>9</v>
      </c>
      <c r="B16" s="1615" t="s">
        <v>13</v>
      </c>
      <c r="C16" s="2125">
        <v>2111</v>
      </c>
      <c r="D16" s="2122">
        <v>1120</v>
      </c>
      <c r="E16" s="2119">
        <v>527</v>
      </c>
      <c r="F16" s="1707">
        <f t="shared" si="2"/>
        <v>3758</v>
      </c>
      <c r="G16" s="1708">
        <f t="shared" si="1"/>
        <v>0.29803086748270358</v>
      </c>
      <c r="H16" s="1709">
        <f t="shared" si="0"/>
        <v>0.14023416711016498</v>
      </c>
    </row>
    <row r="17" spans="1:13" ht="14.6" x14ac:dyDescent="0.4">
      <c r="A17" s="1614">
        <v>10</v>
      </c>
      <c r="B17" s="1615" t="s">
        <v>14</v>
      </c>
      <c r="C17" s="2125">
        <v>1210</v>
      </c>
      <c r="D17" s="2122">
        <v>661</v>
      </c>
      <c r="E17" s="2119">
        <v>1333</v>
      </c>
      <c r="F17" s="1707">
        <f t="shared" si="2"/>
        <v>3204</v>
      </c>
      <c r="G17" s="1708">
        <f t="shared" si="1"/>
        <v>0.20630461922596754</v>
      </c>
      <c r="H17" s="1709">
        <f t="shared" si="0"/>
        <v>0.41604244694132336</v>
      </c>
    </row>
    <row r="18" spans="1:13" ht="14.6" x14ac:dyDescent="0.4">
      <c r="A18" s="1614">
        <v>11</v>
      </c>
      <c r="B18" s="1615" t="s">
        <v>15</v>
      </c>
      <c r="C18" s="2125">
        <v>1173</v>
      </c>
      <c r="D18" s="2122">
        <v>610</v>
      </c>
      <c r="E18" s="2119">
        <v>1509</v>
      </c>
      <c r="F18" s="1707">
        <f t="shared" si="2"/>
        <v>3292</v>
      </c>
      <c r="G18" s="1708">
        <f t="shared" si="1"/>
        <v>0.18529769137302551</v>
      </c>
      <c r="H18" s="1709">
        <f t="shared" si="0"/>
        <v>0.4583839611178615</v>
      </c>
    </row>
    <row r="19" spans="1:13" ht="14.6" x14ac:dyDescent="0.4">
      <c r="A19" s="1614">
        <v>12</v>
      </c>
      <c r="B19" s="1615" t="s">
        <v>16</v>
      </c>
      <c r="C19" s="2125">
        <v>1461</v>
      </c>
      <c r="D19" s="2122">
        <v>1102</v>
      </c>
      <c r="E19" s="2119">
        <v>2306</v>
      </c>
      <c r="F19" s="1707">
        <f t="shared" si="2"/>
        <v>4869</v>
      </c>
      <c r="G19" s="1708">
        <f t="shared" si="1"/>
        <v>0.22632984185664407</v>
      </c>
      <c r="H19" s="1709">
        <f t="shared" si="0"/>
        <v>0.4736085438488396</v>
      </c>
    </row>
    <row r="20" spans="1:13" ht="14.6" x14ac:dyDescent="0.4">
      <c r="A20" s="1614">
        <v>13</v>
      </c>
      <c r="B20" s="1615" t="s">
        <v>17</v>
      </c>
      <c r="C20" s="2125">
        <v>1116</v>
      </c>
      <c r="D20" s="2122">
        <v>258</v>
      </c>
      <c r="E20" s="2119">
        <v>795</v>
      </c>
      <c r="F20" s="1707">
        <f t="shared" si="2"/>
        <v>2169</v>
      </c>
      <c r="G20" s="1708">
        <f t="shared" si="1"/>
        <v>0.11894882434301521</v>
      </c>
      <c r="H20" s="1709">
        <f t="shared" si="0"/>
        <v>0.36652835408022127</v>
      </c>
    </row>
    <row r="21" spans="1:13" ht="14.6" x14ac:dyDescent="0.4">
      <c r="A21" s="1614">
        <v>14</v>
      </c>
      <c r="B21" s="1615" t="s">
        <v>18</v>
      </c>
      <c r="C21" s="2125">
        <v>828</v>
      </c>
      <c r="D21" s="2122">
        <v>807</v>
      </c>
      <c r="E21" s="2119">
        <v>926</v>
      </c>
      <c r="F21" s="1707">
        <f t="shared" si="2"/>
        <v>2561</v>
      </c>
      <c r="G21" s="1708">
        <f t="shared" si="1"/>
        <v>0.31511128465443189</v>
      </c>
      <c r="H21" s="1709">
        <f t="shared" si="0"/>
        <v>0.36157750878563061</v>
      </c>
    </row>
    <row r="22" spans="1:13" ht="15" thickBot="1" x14ac:dyDescent="0.45">
      <c r="A22" s="1614">
        <v>15</v>
      </c>
      <c r="B22" s="1615" t="s">
        <v>19</v>
      </c>
      <c r="C22" s="2126">
        <v>1517</v>
      </c>
      <c r="D22" s="2123">
        <v>522</v>
      </c>
      <c r="E22" s="2120">
        <v>2111</v>
      </c>
      <c r="F22" s="1707">
        <f>SUM(C22:E22)</f>
        <v>4150</v>
      </c>
      <c r="G22" s="1708">
        <f t="shared" si="1"/>
        <v>0.12578313253012049</v>
      </c>
      <c r="H22" s="1709">
        <f t="shared" si="0"/>
        <v>0.50867469879518068</v>
      </c>
    </row>
    <row r="23" spans="1:13" s="9" customFormat="1" ht="15" thickBot="1" x14ac:dyDescent="0.45">
      <c r="A23" s="424"/>
      <c r="B23" s="1618" t="s">
        <v>588</v>
      </c>
      <c r="C23" s="2117">
        <f>SUM(C8:C22)</f>
        <v>21785</v>
      </c>
      <c r="D23" s="2117">
        <f t="shared" ref="D23:E23" si="3">SUM(D8:D22)</f>
        <v>13449</v>
      </c>
      <c r="E23" s="2117">
        <f t="shared" si="3"/>
        <v>14531</v>
      </c>
      <c r="F23" s="1710">
        <f>SUM(F8:F22)</f>
        <v>49765</v>
      </c>
      <c r="G23" s="1711">
        <f>D23/F23</f>
        <v>0.270250175826384</v>
      </c>
      <c r="H23" s="1712">
        <f>E23/F23</f>
        <v>0.29199236411132323</v>
      </c>
      <c r="J23" s="374"/>
      <c r="K23" s="1713"/>
      <c r="M23" s="1714"/>
    </row>
    <row r="24" spans="1:13" s="2113" customFormat="1" ht="14.6" x14ac:dyDescent="0.4">
      <c r="A24" s="1698"/>
      <c r="B24" s="419" t="s">
        <v>586</v>
      </c>
      <c r="C24" s="1715">
        <v>21731</v>
      </c>
      <c r="D24" s="1716">
        <v>16438</v>
      </c>
      <c r="E24" s="1717">
        <v>14136</v>
      </c>
      <c r="F24" s="1718">
        <v>52305</v>
      </c>
      <c r="G24" s="1719">
        <v>0.31427205812063858</v>
      </c>
      <c r="H24" s="1720">
        <v>0.27026096931459709</v>
      </c>
      <c r="I24" s="1595"/>
      <c r="J24" s="1595"/>
    </row>
    <row r="25" spans="1:13" s="2113" customFormat="1" ht="15" thickBot="1" x14ac:dyDescent="0.45">
      <c r="A25" s="1698"/>
      <c r="B25" s="419" t="s">
        <v>513</v>
      </c>
      <c r="C25" s="1721">
        <v>21848</v>
      </c>
      <c r="D25" s="1722">
        <v>14887</v>
      </c>
      <c r="E25" s="1723">
        <v>14352</v>
      </c>
      <c r="F25" s="1724">
        <v>51087</v>
      </c>
      <c r="G25" s="1725">
        <v>0.29140485837884395</v>
      </c>
      <c r="H25" s="1726">
        <v>0.28093252686593456</v>
      </c>
    </row>
    <row r="26" spans="1:13" ht="15" x14ac:dyDescent="0.4">
      <c r="A26" s="1698"/>
      <c r="B26" s="419" t="s">
        <v>486</v>
      </c>
      <c r="C26" s="1715" t="s">
        <v>487</v>
      </c>
      <c r="D26" s="1716" t="s">
        <v>487</v>
      </c>
      <c r="E26" s="1717" t="s">
        <v>487</v>
      </c>
      <c r="F26" s="1718" t="s">
        <v>487</v>
      </c>
      <c r="G26" s="1719" t="s">
        <v>487</v>
      </c>
      <c r="H26" s="1720" t="s">
        <v>487</v>
      </c>
      <c r="I26" s="1595"/>
      <c r="J26" s="1595"/>
    </row>
    <row r="27" spans="1:13" ht="15" x14ac:dyDescent="0.4">
      <c r="A27" s="1698"/>
      <c r="B27" s="419" t="s">
        <v>488</v>
      </c>
      <c r="C27" s="1721" t="s">
        <v>487</v>
      </c>
      <c r="D27" s="1722" t="s">
        <v>487</v>
      </c>
      <c r="E27" s="1723" t="s">
        <v>487</v>
      </c>
      <c r="F27" s="1724" t="s">
        <v>487</v>
      </c>
      <c r="G27" s="1725" t="s">
        <v>487</v>
      </c>
      <c r="H27" s="1726" t="s">
        <v>487</v>
      </c>
    </row>
    <row r="28" spans="1:13" ht="15" x14ac:dyDescent="0.4">
      <c r="A28" s="1614"/>
      <c r="B28" s="1615" t="s">
        <v>489</v>
      </c>
      <c r="C28" s="1616">
        <v>19998</v>
      </c>
      <c r="D28" s="1617">
        <v>4843</v>
      </c>
      <c r="E28" s="1727">
        <v>12452</v>
      </c>
      <c r="F28" s="1728">
        <v>37293</v>
      </c>
      <c r="G28" s="1729">
        <v>0.12986351325986109</v>
      </c>
      <c r="H28" s="1709">
        <v>0.33389644169147026</v>
      </c>
    </row>
    <row r="29" spans="1:13" ht="15" x14ac:dyDescent="0.4">
      <c r="A29" s="1614"/>
      <c r="B29" s="1615" t="s">
        <v>490</v>
      </c>
      <c r="C29" s="1616">
        <v>18955</v>
      </c>
      <c r="D29" s="1617">
        <v>4655</v>
      </c>
      <c r="E29" s="1727">
        <v>13898</v>
      </c>
      <c r="F29" s="1728">
        <v>37508</v>
      </c>
      <c r="G29" s="1729">
        <v>0.12410685720379652</v>
      </c>
      <c r="H29" s="1709">
        <v>0.37053428601898264</v>
      </c>
    </row>
    <row r="30" spans="1:13" ht="15.9" x14ac:dyDescent="0.35">
      <c r="A30" s="1" t="s">
        <v>491</v>
      </c>
      <c r="C30" s="1595"/>
      <c r="D30" s="1595"/>
      <c r="E30" s="1595"/>
      <c r="F30" s="1595"/>
      <c r="G30" s="1595"/>
      <c r="H30" s="1595"/>
    </row>
    <row r="31" spans="1:13" ht="13.75" x14ac:dyDescent="0.3">
      <c r="A31" s="1" t="s">
        <v>492</v>
      </c>
      <c r="D31" s="1595"/>
      <c r="E31" s="1595"/>
      <c r="F31" s="1595"/>
      <c r="G31" s="1595"/>
    </row>
    <row r="32" spans="1:13" x14ac:dyDescent="0.3">
      <c r="A32" s="1619" t="s">
        <v>541</v>
      </c>
      <c r="D32" s="20"/>
      <c r="E32" s="20"/>
      <c r="F32" s="20"/>
      <c r="G32" s="1595"/>
      <c r="K32" s="1699" t="s">
        <v>104</v>
      </c>
    </row>
    <row r="33" spans="1:7" x14ac:dyDescent="0.3">
      <c r="A33" s="1" t="s">
        <v>493</v>
      </c>
      <c r="D33" s="1595"/>
      <c r="E33" s="1595"/>
      <c r="F33" s="1595"/>
      <c r="G33" s="1595"/>
    </row>
    <row r="34" spans="1:7" ht="15.9" x14ac:dyDescent="0.35">
      <c r="A34" s="1730" t="s">
        <v>494</v>
      </c>
      <c r="D34" s="1595"/>
      <c r="E34" s="1595"/>
      <c r="F34" s="1595"/>
      <c r="G34" s="1595"/>
    </row>
    <row r="35" spans="1:7" ht="14.15" x14ac:dyDescent="0.3">
      <c r="A35" s="659" t="s">
        <v>587</v>
      </c>
      <c r="D35" s="1595"/>
      <c r="E35" s="1595"/>
      <c r="F35" s="1595"/>
      <c r="G35" s="1595"/>
    </row>
    <row r="36" spans="1:7" x14ac:dyDescent="0.3">
      <c r="A36" s="1699"/>
      <c r="D36" s="1595"/>
      <c r="E36" s="1595"/>
      <c r="F36" s="1595"/>
      <c r="G36" s="1595"/>
    </row>
    <row r="37" spans="1:7" x14ac:dyDescent="0.3">
      <c r="A37" s="1699"/>
      <c r="D37" s="1595"/>
      <c r="E37" s="1595"/>
      <c r="F37" s="1595"/>
      <c r="G37" s="1595"/>
    </row>
    <row r="38" spans="1:7" x14ac:dyDescent="0.3">
      <c r="A38" s="1699"/>
      <c r="D38" s="1595"/>
      <c r="E38" s="1595"/>
      <c r="F38" s="1595"/>
      <c r="G38" s="1595"/>
    </row>
    <row r="39" spans="1:7" x14ac:dyDescent="0.3">
      <c r="A39" s="1699"/>
      <c r="D39" s="1595"/>
      <c r="E39" s="1595"/>
      <c r="F39" s="1595"/>
      <c r="G39" s="1595"/>
    </row>
    <row r="40" spans="1:7" x14ac:dyDescent="0.3">
      <c r="A40" s="1699"/>
      <c r="D40" s="1595"/>
      <c r="E40" s="1595"/>
      <c r="F40" s="1595"/>
      <c r="G40" s="1595"/>
    </row>
    <row r="41" spans="1:7" x14ac:dyDescent="0.3">
      <c r="A41" s="1699"/>
      <c r="D41" s="1595"/>
      <c r="E41" s="1595"/>
      <c r="F41" s="1595"/>
      <c r="G41" s="1595"/>
    </row>
  </sheetData>
  <pageMargins left="0.39370078740157483" right="0.39370078740157483" top="0.78740157480314965" bottom="0.79" header="0.51181102362204722" footer="0.51181102362204722"/>
  <pageSetup paperSize="9" orientation="portrait" verticalDpi="0" r:id="rId1"/>
  <headerFooter alignWithMargins="0">
    <oddFooter>&amp;L&amp;F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3"/>
  <dimension ref="A1:AH35"/>
  <sheetViews>
    <sheetView zoomScaleNormal="100" workbookViewId="0">
      <selection activeCell="A15" sqref="A15"/>
    </sheetView>
  </sheetViews>
  <sheetFormatPr baseColWidth="10" defaultColWidth="11.3828125" defaultRowHeight="12.45" x14ac:dyDescent="0.3"/>
  <cols>
    <col min="1" max="1" width="25.3828125" style="71" customWidth="1"/>
    <col min="2" max="2" width="10.69140625" style="448" customWidth="1"/>
    <col min="3" max="19" width="8.69140625" style="449" customWidth="1"/>
    <col min="20" max="20" width="5.53515625" style="71" customWidth="1"/>
    <col min="21" max="27" width="8.3046875" style="71" customWidth="1"/>
    <col min="28" max="28" width="4.69140625" style="71" customWidth="1"/>
    <col min="29" max="34" width="7.69140625" style="71" customWidth="1"/>
    <col min="35" max="16384" width="11.3828125" style="71"/>
  </cols>
  <sheetData>
    <row r="1" spans="1:27" x14ac:dyDescent="0.3">
      <c r="A1" s="438" t="s">
        <v>590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561"/>
      <c r="O1" s="561"/>
      <c r="P1" s="562" t="s">
        <v>591</v>
      </c>
      <c r="Q1" s="561"/>
      <c r="R1" s="561"/>
      <c r="S1" s="561"/>
    </row>
    <row r="2" spans="1:27" x14ac:dyDescent="0.3">
      <c r="A2" s="563"/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4"/>
      <c r="Q2" s="564"/>
      <c r="R2" s="564"/>
      <c r="S2" s="564"/>
      <c r="U2" s="565" t="s">
        <v>344</v>
      </c>
    </row>
    <row r="3" spans="1:27" s="567" customFormat="1" ht="18" customHeight="1" x14ac:dyDescent="0.3">
      <c r="A3" s="566"/>
      <c r="B3" s="439" t="s">
        <v>73</v>
      </c>
      <c r="C3" s="440" t="s">
        <v>74</v>
      </c>
      <c r="D3" s="440" t="s">
        <v>75</v>
      </c>
      <c r="E3" s="440" t="s">
        <v>76</v>
      </c>
      <c r="F3" s="440" t="s">
        <v>77</v>
      </c>
      <c r="G3" s="440" t="s">
        <v>78</v>
      </c>
      <c r="H3" s="440" t="s">
        <v>79</v>
      </c>
      <c r="I3" s="440" t="s">
        <v>80</v>
      </c>
      <c r="J3" s="440" t="s">
        <v>81</v>
      </c>
      <c r="K3" s="440" t="s">
        <v>82</v>
      </c>
      <c r="L3" s="440" t="s">
        <v>83</v>
      </c>
      <c r="M3" s="440" t="s">
        <v>84</v>
      </c>
      <c r="N3" s="440" t="s">
        <v>135</v>
      </c>
      <c r="O3" s="440" t="s">
        <v>136</v>
      </c>
      <c r="P3" s="440" t="s">
        <v>137</v>
      </c>
      <c r="Q3" s="440" t="s">
        <v>138</v>
      </c>
      <c r="R3" s="440" t="s">
        <v>394</v>
      </c>
      <c r="S3" s="440" t="s">
        <v>395</v>
      </c>
      <c r="U3" s="440" t="s">
        <v>135</v>
      </c>
      <c r="V3" s="440" t="s">
        <v>136</v>
      </c>
      <c r="W3" s="440" t="s">
        <v>137</v>
      </c>
      <c r="X3" s="440" t="s">
        <v>138</v>
      </c>
      <c r="Y3" s="440" t="s">
        <v>394</v>
      </c>
      <c r="Z3" s="440" t="s">
        <v>395</v>
      </c>
      <c r="AA3" s="440" t="s">
        <v>28</v>
      </c>
    </row>
    <row r="4" spans="1:27" ht="18" customHeight="1" x14ac:dyDescent="0.3">
      <c r="A4" s="568" t="s">
        <v>85</v>
      </c>
      <c r="B4" s="441">
        <f>SUM(B5:B20)</f>
        <v>693542</v>
      </c>
      <c r="C4" s="442">
        <f>SUM(C5:C20)</f>
        <v>9101</v>
      </c>
      <c r="D4" s="442">
        <f>SUM(D5:D20)</f>
        <v>40533</v>
      </c>
      <c r="E4" s="442">
        <f t="shared" ref="E4:S4" si="0">SUM(E5:E20)</f>
        <v>51241</v>
      </c>
      <c r="F4" s="442">
        <f t="shared" si="0"/>
        <v>19755</v>
      </c>
      <c r="G4" s="442">
        <f t="shared" si="0"/>
        <v>12498</v>
      </c>
      <c r="H4" s="442">
        <f t="shared" si="0"/>
        <v>12793</v>
      </c>
      <c r="I4" s="442">
        <f t="shared" si="0"/>
        <v>46799</v>
      </c>
      <c r="J4" s="442">
        <f t="shared" si="0"/>
        <v>74716</v>
      </c>
      <c r="K4" s="442">
        <f t="shared" si="0"/>
        <v>133176</v>
      </c>
      <c r="L4" s="442">
        <f t="shared" si="0"/>
        <v>96476</v>
      </c>
      <c r="M4" s="442">
        <f t="shared" si="0"/>
        <v>119992</v>
      </c>
      <c r="N4" s="442">
        <f t="shared" si="0"/>
        <v>39164</v>
      </c>
      <c r="O4" s="442">
        <f t="shared" si="0"/>
        <v>15947</v>
      </c>
      <c r="P4" s="442">
        <f t="shared" si="0"/>
        <v>9920</v>
      </c>
      <c r="Q4" s="442">
        <f t="shared" si="0"/>
        <v>6566</v>
      </c>
      <c r="R4" s="442">
        <f t="shared" si="0"/>
        <v>3486</v>
      </c>
      <c r="S4" s="442">
        <f t="shared" si="0"/>
        <v>1379</v>
      </c>
      <c r="U4" s="442">
        <f>SUM(U5:U19)</f>
        <v>28</v>
      </c>
      <c r="V4" s="442">
        <f t="shared" ref="V4:Z4" si="1">SUM(V5:V19)</f>
        <v>16</v>
      </c>
      <c r="W4" s="442">
        <f t="shared" si="1"/>
        <v>10</v>
      </c>
      <c r="X4" s="442">
        <f t="shared" si="1"/>
        <v>5</v>
      </c>
      <c r="Y4" s="442">
        <f t="shared" si="1"/>
        <v>1</v>
      </c>
      <c r="Z4" s="442">
        <f t="shared" si="1"/>
        <v>4</v>
      </c>
      <c r="AA4" s="442">
        <f>SUM(U4:Z4)</f>
        <v>64</v>
      </c>
    </row>
    <row r="5" spans="1:27" s="571" customFormat="1" ht="18" customHeight="1" x14ac:dyDescent="0.3">
      <c r="A5" s="569" t="s">
        <v>86</v>
      </c>
      <c r="B5" s="443">
        <f>SUM(C5:S5)</f>
        <v>58713</v>
      </c>
      <c r="C5" s="444">
        <f>'[18]FØR korreksjon befolkning 67+'!C5</f>
        <v>962</v>
      </c>
      <c r="D5" s="444">
        <f>'[18]FØR korreksjon befolkning 67+'!D5</f>
        <v>3618</v>
      </c>
      <c r="E5" s="444">
        <f>'[18]FØR korreksjon befolkning 67+'!E5</f>
        <v>3365</v>
      </c>
      <c r="F5" s="444">
        <f>'[18]FØR korreksjon befolkning 67+'!F5</f>
        <v>1056</v>
      </c>
      <c r="G5" s="444">
        <f>'[18]FØR korreksjon befolkning 67+'!G5</f>
        <v>639</v>
      </c>
      <c r="H5" s="444">
        <f>'[18]FØR korreksjon befolkning 67+'!H5</f>
        <v>717</v>
      </c>
      <c r="I5" s="444">
        <f>'[18]FØR korreksjon befolkning 67+'!I5</f>
        <v>3705</v>
      </c>
      <c r="J5" s="444">
        <f>'[18]FØR korreksjon befolkning 67+'!J5</f>
        <v>8350</v>
      </c>
      <c r="K5" s="444">
        <f>'[18]FØR korreksjon befolkning 67+'!K5</f>
        <v>15878</v>
      </c>
      <c r="L5" s="444">
        <f>'[18]FØR korreksjon befolkning 67+'!L5</f>
        <v>8580</v>
      </c>
      <c r="M5" s="444">
        <f>'[18]FØR korreksjon befolkning 67+'!M5</f>
        <v>8299</v>
      </c>
      <c r="N5" s="570">
        <f>'[18]FØR korreksjon befolkning 67+'!N5+'[18] ETTER korreksjon befolkn 67+'!U5</f>
        <v>2157</v>
      </c>
      <c r="O5" s="570">
        <f>'[18]FØR korreksjon befolkning 67+'!O5+'[18] ETTER korreksjon befolkn 67+'!V5</f>
        <v>664</v>
      </c>
      <c r="P5" s="570">
        <f>'[18]FØR korreksjon befolkning 67+'!P5+'[18] ETTER korreksjon befolkn 67+'!W5</f>
        <v>338</v>
      </c>
      <c r="Q5" s="570">
        <f>'[18]FØR korreksjon befolkning 67+'!Q5+'[18] ETTER korreksjon befolkn 67+'!X5</f>
        <v>207</v>
      </c>
      <c r="R5" s="570">
        <f>'[18]FØR korreksjon befolkning 67+'!R5+'[18] ETTER korreksjon befolkn 67+'!Y5</f>
        <v>122</v>
      </c>
      <c r="S5" s="570">
        <f>'[18]FØR korreksjon befolkning 67+'!S5+'[18] ETTER korreksjon befolkn 67+'!Z5</f>
        <v>56</v>
      </c>
      <c r="U5" s="71">
        <v>7</v>
      </c>
      <c r="V5" s="71">
        <v>-1</v>
      </c>
      <c r="W5" s="71">
        <v>13</v>
      </c>
      <c r="X5" s="71">
        <v>7</v>
      </c>
      <c r="Y5" s="71">
        <v>11</v>
      </c>
      <c r="Z5" s="71">
        <v>5</v>
      </c>
      <c r="AA5" s="572">
        <f>SUM(U5:Z5)</f>
        <v>42</v>
      </c>
    </row>
    <row r="6" spans="1:27" s="571" customFormat="1" x14ac:dyDescent="0.3">
      <c r="A6" s="569" t="s">
        <v>87</v>
      </c>
      <c r="B6" s="443">
        <f t="shared" ref="B6:B20" si="2">SUM(C6:S6)</f>
        <v>62409</v>
      </c>
      <c r="C6" s="444">
        <f>'[18]FØR korreksjon befolkning 67+'!C6</f>
        <v>1034</v>
      </c>
      <c r="D6" s="444">
        <f>'[18]FØR korreksjon befolkning 67+'!D6</f>
        <v>3319</v>
      </c>
      <c r="E6" s="444">
        <f>'[18]FØR korreksjon befolkning 67+'!E6</f>
        <v>2864</v>
      </c>
      <c r="F6" s="444">
        <f>'[18]FØR korreksjon befolkning 67+'!F6</f>
        <v>932</v>
      </c>
      <c r="G6" s="444">
        <f>'[18]FØR korreksjon befolkning 67+'!G6</f>
        <v>573</v>
      </c>
      <c r="H6" s="444">
        <f>'[18]FØR korreksjon befolkning 67+'!H6</f>
        <v>691</v>
      </c>
      <c r="I6" s="444">
        <f>'[18]FØR korreksjon befolkning 67+'!I6</f>
        <v>5351</v>
      </c>
      <c r="J6" s="444">
        <f>'[18]FØR korreksjon befolkning 67+'!J6</f>
        <v>11669</v>
      </c>
      <c r="K6" s="444">
        <f>'[18]FØR korreksjon befolkning 67+'!K6</f>
        <v>17430</v>
      </c>
      <c r="L6" s="444">
        <f>'[18]FØR korreksjon befolkning 67+'!L6</f>
        <v>8042</v>
      </c>
      <c r="M6" s="444">
        <f>'[18]FØR korreksjon befolkning 67+'!M6</f>
        <v>7315</v>
      </c>
      <c r="N6" s="570">
        <f>'[18]FØR korreksjon befolkning 67+'!N6+'[18] ETTER korreksjon befolkn 67+'!U6</f>
        <v>1867</v>
      </c>
      <c r="O6" s="570">
        <f>'[18]FØR korreksjon befolkning 67+'!O6+'[18] ETTER korreksjon befolkn 67+'!V6</f>
        <v>668</v>
      </c>
      <c r="P6" s="570">
        <f>'[18]FØR korreksjon befolkning 67+'!P6+'[18] ETTER korreksjon befolkn 67+'!W6</f>
        <v>303</v>
      </c>
      <c r="Q6" s="570">
        <f>'[18]FØR korreksjon befolkning 67+'!Q6+'[18] ETTER korreksjon befolkn 67+'!X6</f>
        <v>179</v>
      </c>
      <c r="R6" s="570">
        <f>'[18]FØR korreksjon befolkning 67+'!R6+'[18] ETTER korreksjon befolkn 67+'!Y6</f>
        <v>112</v>
      </c>
      <c r="S6" s="570">
        <f>'[18]FØR korreksjon befolkning 67+'!S6+'[18] ETTER korreksjon befolkn 67+'!Z6</f>
        <v>60</v>
      </c>
      <c r="U6" s="71">
        <v>3</v>
      </c>
      <c r="V6" s="71">
        <v>2</v>
      </c>
      <c r="W6" s="71">
        <v>4</v>
      </c>
      <c r="X6" s="71">
        <v>-6</v>
      </c>
      <c r="Y6" s="71">
        <v>-11</v>
      </c>
      <c r="Z6" s="71">
        <v>-6</v>
      </c>
      <c r="AA6" s="572">
        <f t="shared" ref="AA6:AA19" si="3">SUM(U6:Z6)</f>
        <v>-14</v>
      </c>
    </row>
    <row r="7" spans="1:27" s="571" customFormat="1" x14ac:dyDescent="0.3">
      <c r="A7" s="569" t="s">
        <v>88</v>
      </c>
      <c r="B7" s="443">
        <f t="shared" si="2"/>
        <v>45053</v>
      </c>
      <c r="C7" s="444">
        <f>'[18]FØR korreksjon befolkning 67+'!C7</f>
        <v>798</v>
      </c>
      <c r="D7" s="444">
        <f>'[18]FØR korreksjon befolkning 67+'!D7</f>
        <v>2554</v>
      </c>
      <c r="E7" s="444">
        <f>'[18]FØR korreksjon befolkning 67+'!E7</f>
        <v>1921</v>
      </c>
      <c r="F7" s="444">
        <f>'[18]FØR korreksjon befolkning 67+'!F7</f>
        <v>570</v>
      </c>
      <c r="G7" s="444">
        <f>'[18]FØR korreksjon befolkning 67+'!G7</f>
        <v>379</v>
      </c>
      <c r="H7" s="444">
        <f>'[18]FØR korreksjon befolkning 67+'!H7</f>
        <v>420</v>
      </c>
      <c r="I7" s="444">
        <f>'[18]FØR korreksjon befolkning 67+'!I7</f>
        <v>3634</v>
      </c>
      <c r="J7" s="444">
        <f>'[18]FØR korreksjon befolkning 67+'!J7</f>
        <v>8176</v>
      </c>
      <c r="K7" s="444">
        <f>'[18]FØR korreksjon befolkning 67+'!K7</f>
        <v>12551</v>
      </c>
      <c r="L7" s="444">
        <f>'[18]FØR korreksjon befolkning 67+'!L7</f>
        <v>5470</v>
      </c>
      <c r="M7" s="444">
        <f>'[18]FØR korreksjon befolkning 67+'!M7</f>
        <v>5577</v>
      </c>
      <c r="N7" s="570">
        <f>'[18]FØR korreksjon befolkning 67+'!N7+'[18] ETTER korreksjon befolkn 67+'!U7</f>
        <v>1710</v>
      </c>
      <c r="O7" s="570">
        <f>'[18]FØR korreksjon befolkning 67+'!O7+'[18] ETTER korreksjon befolkn 67+'!V7</f>
        <v>634</v>
      </c>
      <c r="P7" s="570">
        <f>'[18]FØR korreksjon befolkning 67+'!P7+'[18] ETTER korreksjon befolkn 67+'!W7</f>
        <v>317</v>
      </c>
      <c r="Q7" s="570">
        <f>'[18]FØR korreksjon befolkning 67+'!Q7+'[18] ETTER korreksjon befolkn 67+'!X7</f>
        <v>181</v>
      </c>
      <c r="R7" s="570">
        <f>'[18]FØR korreksjon befolkning 67+'!R7+'[18] ETTER korreksjon befolkn 67+'!Y7</f>
        <v>95</v>
      </c>
      <c r="S7" s="570">
        <f>'[18]FØR korreksjon befolkning 67+'!S7+'[18] ETTER korreksjon befolkn 67+'!Z7</f>
        <v>66</v>
      </c>
      <c r="U7" s="71">
        <v>-12</v>
      </c>
      <c r="V7" s="71">
        <v>-6</v>
      </c>
      <c r="W7" s="71">
        <v>-2</v>
      </c>
      <c r="X7" s="71">
        <v>-5</v>
      </c>
      <c r="Y7" s="71">
        <v>-10</v>
      </c>
      <c r="Z7" s="71">
        <v>-1</v>
      </c>
      <c r="AA7" s="572">
        <f t="shared" si="3"/>
        <v>-36</v>
      </c>
    </row>
    <row r="8" spans="1:27" s="571" customFormat="1" x14ac:dyDescent="0.3">
      <c r="A8" s="569" t="s">
        <v>89</v>
      </c>
      <c r="B8" s="443">
        <f t="shared" si="2"/>
        <v>40321</v>
      </c>
      <c r="C8" s="444">
        <f>'[18]FØR korreksjon befolkning 67+'!C8</f>
        <v>542</v>
      </c>
      <c r="D8" s="444">
        <f>'[18]FØR korreksjon befolkning 67+'!D8</f>
        <v>1634</v>
      </c>
      <c r="E8" s="444">
        <f>'[18]FØR korreksjon befolkning 67+'!E8</f>
        <v>1641</v>
      </c>
      <c r="F8" s="444">
        <f>'[18]FØR korreksjon befolkning 67+'!F8</f>
        <v>517</v>
      </c>
      <c r="G8" s="444">
        <f>'[18]FØR korreksjon befolkning 67+'!G8</f>
        <v>378</v>
      </c>
      <c r="H8" s="444">
        <f>'[18]FØR korreksjon befolkning 67+'!H8</f>
        <v>455</v>
      </c>
      <c r="I8" s="444">
        <f>'[18]FØR korreksjon befolkning 67+'!I8</f>
        <v>4291</v>
      </c>
      <c r="J8" s="444">
        <f>'[18]FØR korreksjon befolkning 67+'!J8</f>
        <v>7891</v>
      </c>
      <c r="K8" s="444">
        <f>'[18]FØR korreksjon befolkning 67+'!K8</f>
        <v>10040</v>
      </c>
      <c r="L8" s="444">
        <f>'[18]FØR korreksjon befolkning 67+'!L8</f>
        <v>4863</v>
      </c>
      <c r="M8" s="444">
        <f>'[18]FØR korreksjon befolkning 67+'!M8</f>
        <v>5193</v>
      </c>
      <c r="N8" s="570">
        <f>'[18]FØR korreksjon befolkning 67+'!N8+'[18] ETTER korreksjon befolkn 67+'!U8</f>
        <v>1572</v>
      </c>
      <c r="O8" s="570">
        <f>'[18]FØR korreksjon befolkning 67+'!O8+'[18] ETTER korreksjon befolkn 67+'!V8</f>
        <v>583</v>
      </c>
      <c r="P8" s="570">
        <f>'[18]FØR korreksjon befolkning 67+'!P8+'[18] ETTER korreksjon befolkn 67+'!W8</f>
        <v>354</v>
      </c>
      <c r="Q8" s="570">
        <f>'[18]FØR korreksjon befolkning 67+'!Q8+'[18] ETTER korreksjon befolkn 67+'!X8</f>
        <v>194</v>
      </c>
      <c r="R8" s="570">
        <f>'[18]FØR korreksjon befolkning 67+'!R8+'[18] ETTER korreksjon befolkn 67+'!Y8</f>
        <v>99</v>
      </c>
      <c r="S8" s="570">
        <f>'[18]FØR korreksjon befolkning 67+'!S8+'[18] ETTER korreksjon befolkn 67+'!Z8</f>
        <v>74</v>
      </c>
      <c r="U8" s="71">
        <v>-7</v>
      </c>
      <c r="V8" s="71">
        <v>-8</v>
      </c>
      <c r="W8" s="71">
        <v>-15</v>
      </c>
      <c r="X8" s="71">
        <v>-25</v>
      </c>
      <c r="Y8" s="71">
        <v>-20</v>
      </c>
      <c r="Z8" s="71">
        <v>-20</v>
      </c>
      <c r="AA8" s="572">
        <f t="shared" si="3"/>
        <v>-95</v>
      </c>
    </row>
    <row r="9" spans="1:27" s="571" customFormat="1" x14ac:dyDescent="0.3">
      <c r="A9" s="569" t="s">
        <v>90</v>
      </c>
      <c r="B9" s="443">
        <f t="shared" si="2"/>
        <v>59292</v>
      </c>
      <c r="C9" s="444">
        <f>'[18]FØR korreksjon befolkning 67+'!C9</f>
        <v>615</v>
      </c>
      <c r="D9" s="444">
        <f>'[18]FØR korreksjon befolkning 67+'!D9</f>
        <v>2233</v>
      </c>
      <c r="E9" s="444">
        <f>'[18]FØR korreksjon befolkning 67+'!E9</f>
        <v>2345</v>
      </c>
      <c r="F9" s="444">
        <f>'[18]FØR korreksjon befolkning 67+'!F9</f>
        <v>933</v>
      </c>
      <c r="G9" s="444">
        <f>'[18]FØR korreksjon befolkning 67+'!G9</f>
        <v>617</v>
      </c>
      <c r="H9" s="444">
        <f>'[18]FØR korreksjon befolkning 67+'!H9</f>
        <v>767</v>
      </c>
      <c r="I9" s="444">
        <f>'[18]FØR korreksjon befolkning 67+'!I9</f>
        <v>5197</v>
      </c>
      <c r="J9" s="444">
        <f>'[18]FØR korreksjon befolkning 67+'!J9</f>
        <v>9427</v>
      </c>
      <c r="K9" s="444">
        <f>'[18]FØR korreksjon befolkning 67+'!K9</f>
        <v>12034</v>
      </c>
      <c r="L9" s="444">
        <f>'[18]FØR korreksjon befolkning 67+'!L9</f>
        <v>6905</v>
      </c>
      <c r="M9" s="444">
        <f>'[18]FØR korreksjon befolkning 67+'!M9</f>
        <v>10493</v>
      </c>
      <c r="N9" s="570">
        <f>'[18]FØR korreksjon befolkning 67+'!N9+'[18] ETTER korreksjon befolkn 67+'!U9</f>
        <v>3917</v>
      </c>
      <c r="O9" s="570">
        <f>'[18]FØR korreksjon befolkning 67+'!O9+'[18] ETTER korreksjon befolkn 67+'!V9</f>
        <v>1729</v>
      </c>
      <c r="P9" s="570">
        <f>'[18]FØR korreksjon befolkning 67+'!P9+'[18] ETTER korreksjon befolkn 67+'!W9</f>
        <v>1053</v>
      </c>
      <c r="Q9" s="570">
        <f>'[18]FØR korreksjon befolkning 67+'!Q9+'[18] ETTER korreksjon befolkn 67+'!X9</f>
        <v>583</v>
      </c>
      <c r="R9" s="570">
        <f>'[18]FØR korreksjon befolkning 67+'!R9+'[18] ETTER korreksjon befolkn 67+'!Y9</f>
        <v>302</v>
      </c>
      <c r="S9" s="570">
        <f>'[18]FØR korreksjon befolkning 67+'!S9+'[18] ETTER korreksjon befolkn 67+'!Z9</f>
        <v>142</v>
      </c>
      <c r="U9" s="71">
        <v>6</v>
      </c>
      <c r="V9" s="71">
        <v>6</v>
      </c>
      <c r="W9" s="71">
        <v>3</v>
      </c>
      <c r="X9" s="71">
        <v>5</v>
      </c>
      <c r="Y9" s="71">
        <v>-7</v>
      </c>
      <c r="Z9" s="71">
        <v>10</v>
      </c>
      <c r="AA9" s="572">
        <f t="shared" si="3"/>
        <v>23</v>
      </c>
    </row>
    <row r="10" spans="1:27" s="571" customFormat="1" ht="18" customHeight="1" x14ac:dyDescent="0.3">
      <c r="A10" s="569" t="s">
        <v>91</v>
      </c>
      <c r="B10" s="443">
        <f t="shared" si="2"/>
        <v>34500</v>
      </c>
      <c r="C10" s="444">
        <f>'[18]FØR korreksjon befolkning 67+'!C10</f>
        <v>404</v>
      </c>
      <c r="D10" s="444">
        <f>'[18]FØR korreksjon befolkning 67+'!D10</f>
        <v>2084</v>
      </c>
      <c r="E10" s="444">
        <f>'[18]FØR korreksjon befolkning 67+'!E10</f>
        <v>2880</v>
      </c>
      <c r="F10" s="444">
        <f>'[18]FØR korreksjon befolkning 67+'!F10</f>
        <v>1170</v>
      </c>
      <c r="G10" s="444">
        <f>'[18]FØR korreksjon befolkning 67+'!G10</f>
        <v>721</v>
      </c>
      <c r="H10" s="444">
        <f>'[18]FØR korreksjon befolkning 67+'!H10</f>
        <v>681</v>
      </c>
      <c r="I10" s="444">
        <f>'[18]FØR korreksjon befolkning 67+'!I10</f>
        <v>1573</v>
      </c>
      <c r="J10" s="444">
        <f>'[18]FØR korreksjon befolkning 67+'!J10</f>
        <v>2097</v>
      </c>
      <c r="K10" s="444">
        <f>'[18]FØR korreksjon befolkning 67+'!K10</f>
        <v>5093</v>
      </c>
      <c r="L10" s="444">
        <f>'[18]FØR korreksjon befolkning 67+'!L10</f>
        <v>4777</v>
      </c>
      <c r="M10" s="444">
        <f>'[18]FØR korreksjon befolkning 67+'!M10</f>
        <v>6933</v>
      </c>
      <c r="N10" s="570">
        <f>'[18]FØR korreksjon befolkning 67+'!N10+'[18] ETTER korreksjon befolkn 67+'!U10</f>
        <v>3041</v>
      </c>
      <c r="O10" s="570">
        <f>'[18]FØR korreksjon befolkning 67+'!O10+'[18] ETTER korreksjon befolkn 67+'!V10</f>
        <v>1357</v>
      </c>
      <c r="P10" s="570">
        <f>'[18]FØR korreksjon befolkning 67+'!P10+'[18] ETTER korreksjon befolkn 67+'!W10</f>
        <v>803</v>
      </c>
      <c r="Q10" s="570">
        <f>'[18]FØR korreksjon befolkning 67+'!Q10+'[18] ETTER korreksjon befolkn 67+'!X10</f>
        <v>491</v>
      </c>
      <c r="R10" s="570">
        <f>'[18]FØR korreksjon befolkning 67+'!R10+'[18] ETTER korreksjon befolkn 67+'!Y10</f>
        <v>298</v>
      </c>
      <c r="S10" s="570">
        <f>'[18]FØR korreksjon befolkning 67+'!S10+'[18] ETTER korreksjon befolkn 67+'!Z10</f>
        <v>97</v>
      </c>
      <c r="U10" s="71">
        <v>-7</v>
      </c>
      <c r="V10" s="71">
        <v>-3</v>
      </c>
      <c r="W10" s="71">
        <v>-7</v>
      </c>
      <c r="X10" s="71">
        <v>-18</v>
      </c>
      <c r="Y10" s="71">
        <v>-14</v>
      </c>
      <c r="Z10" s="71">
        <v>-20</v>
      </c>
      <c r="AA10" s="572">
        <f t="shared" si="3"/>
        <v>-69</v>
      </c>
    </row>
    <row r="11" spans="1:27" s="571" customFormat="1" x14ac:dyDescent="0.3">
      <c r="A11" s="569" t="s">
        <v>92</v>
      </c>
      <c r="B11" s="443">
        <f t="shared" si="2"/>
        <v>50876</v>
      </c>
      <c r="C11" s="444">
        <f>'[18]FØR korreksjon befolkning 67+'!C11</f>
        <v>669</v>
      </c>
      <c r="D11" s="444">
        <f>'[18]FØR korreksjon befolkning 67+'!D11</f>
        <v>3481</v>
      </c>
      <c r="E11" s="444">
        <f>'[18]FØR korreksjon befolkning 67+'!E11</f>
        <v>4913</v>
      </c>
      <c r="F11" s="444">
        <f>'[18]FØR korreksjon befolkning 67+'!F11</f>
        <v>1929</v>
      </c>
      <c r="G11" s="444">
        <f>'[18]FØR korreksjon befolkning 67+'!G11</f>
        <v>1123</v>
      </c>
      <c r="H11" s="444">
        <f>'[18]FØR korreksjon befolkning 67+'!H11</f>
        <v>1157</v>
      </c>
      <c r="I11" s="444">
        <f>'[18]FØR korreksjon befolkning 67+'!I11</f>
        <v>2588</v>
      </c>
      <c r="J11" s="444">
        <f>'[18]FØR korreksjon befolkning 67+'!J11</f>
        <v>2902</v>
      </c>
      <c r="K11" s="444">
        <f>'[18]FØR korreksjon befolkning 67+'!K11</f>
        <v>7147</v>
      </c>
      <c r="L11" s="444">
        <f>'[18]FØR korreksjon befolkning 67+'!L11</f>
        <v>7380</v>
      </c>
      <c r="M11" s="444">
        <f>'[18]FØR korreksjon befolkning 67+'!M11</f>
        <v>9779</v>
      </c>
      <c r="N11" s="570">
        <f>'[18]FØR korreksjon befolkning 67+'!N11+'[18] ETTER korreksjon befolkn 67+'!U11</f>
        <v>4009</v>
      </c>
      <c r="O11" s="570">
        <f>'[18]FØR korreksjon befolkning 67+'!O11+'[18] ETTER korreksjon befolkn 67+'!V11</f>
        <v>1637</v>
      </c>
      <c r="P11" s="570">
        <f>'[18]FØR korreksjon befolkning 67+'!P11+'[18] ETTER korreksjon befolkn 67+'!W11</f>
        <v>1023</v>
      </c>
      <c r="Q11" s="570">
        <f>'[18]FØR korreksjon befolkning 67+'!Q11+'[18] ETTER korreksjon befolkn 67+'!X11</f>
        <v>643</v>
      </c>
      <c r="R11" s="570">
        <f>'[18]FØR korreksjon befolkning 67+'!R11+'[18] ETTER korreksjon befolkn 67+'!Y11</f>
        <v>354</v>
      </c>
      <c r="S11" s="570">
        <f>'[18]FØR korreksjon befolkning 67+'!S11+'[18] ETTER korreksjon befolkn 67+'!Z11</f>
        <v>142</v>
      </c>
      <c r="U11" s="71">
        <v>-3</v>
      </c>
      <c r="V11" s="71">
        <v>7</v>
      </c>
      <c r="W11" s="71">
        <v>0</v>
      </c>
      <c r="X11" s="71">
        <v>9</v>
      </c>
      <c r="Y11" s="71">
        <v>-11</v>
      </c>
      <c r="Z11" s="71">
        <v>16</v>
      </c>
      <c r="AA11" s="572">
        <f t="shared" si="3"/>
        <v>18</v>
      </c>
    </row>
    <row r="12" spans="1:27" s="571" customFormat="1" x14ac:dyDescent="0.3">
      <c r="A12" s="569" t="s">
        <v>93</v>
      </c>
      <c r="B12" s="443">
        <f t="shared" si="2"/>
        <v>53206</v>
      </c>
      <c r="C12" s="444">
        <f>'[18]FØR korreksjon befolkning 67+'!C12</f>
        <v>563</v>
      </c>
      <c r="D12" s="444">
        <f>'[18]FØR korreksjon befolkning 67+'!D12</f>
        <v>3153</v>
      </c>
      <c r="E12" s="444">
        <f>'[18]FØR korreksjon befolkning 67+'!E12</f>
        <v>4874</v>
      </c>
      <c r="F12" s="444">
        <f>'[18]FØR korreksjon befolkning 67+'!F12</f>
        <v>1946</v>
      </c>
      <c r="G12" s="444">
        <f>'[18]FØR korreksjon befolkning 67+'!G12</f>
        <v>1177</v>
      </c>
      <c r="H12" s="444">
        <f>'[18]FØR korreksjon befolkning 67+'!H12</f>
        <v>1214</v>
      </c>
      <c r="I12" s="444">
        <f>'[18]FØR korreksjon befolkning 67+'!I12</f>
        <v>4419</v>
      </c>
      <c r="J12" s="444">
        <f>'[18]FØR korreksjon befolkning 67+'!J12</f>
        <v>4307</v>
      </c>
      <c r="K12" s="444">
        <f>'[18]FØR korreksjon befolkning 67+'!K12</f>
        <v>7553</v>
      </c>
      <c r="L12" s="444">
        <f>'[18]FØR korreksjon befolkning 67+'!L12</f>
        <v>7679</v>
      </c>
      <c r="M12" s="444">
        <f>'[18]FØR korreksjon befolkning 67+'!M12</f>
        <v>9821</v>
      </c>
      <c r="N12" s="570">
        <f>'[18]FØR korreksjon befolkning 67+'!N12+'[18] ETTER korreksjon befolkn 67+'!U12</f>
        <v>3211</v>
      </c>
      <c r="O12" s="570">
        <f>'[18]FØR korreksjon befolkning 67+'!O12+'[18] ETTER korreksjon befolkn 67+'!V12</f>
        <v>1304</v>
      </c>
      <c r="P12" s="570">
        <f>'[18]FØR korreksjon befolkning 67+'!P12+'[18] ETTER korreksjon befolkn 67+'!W12</f>
        <v>878</v>
      </c>
      <c r="Q12" s="570">
        <f>'[18]FØR korreksjon befolkning 67+'!Q12+'[18] ETTER korreksjon befolkn 67+'!X12</f>
        <v>645</v>
      </c>
      <c r="R12" s="570">
        <f>'[18]FØR korreksjon befolkning 67+'!R12+'[18] ETTER korreksjon befolkn 67+'!Y12</f>
        <v>345</v>
      </c>
      <c r="S12" s="570">
        <f>'[18]FØR korreksjon befolkning 67+'!S12+'[18] ETTER korreksjon befolkn 67+'!Z12</f>
        <v>117</v>
      </c>
      <c r="U12" s="71">
        <v>8</v>
      </c>
      <c r="V12" s="71">
        <v>11</v>
      </c>
      <c r="W12" s="71">
        <v>12</v>
      </c>
      <c r="X12" s="71">
        <v>5</v>
      </c>
      <c r="Y12" s="71">
        <v>11</v>
      </c>
      <c r="Z12" s="71">
        <v>6</v>
      </c>
      <c r="AA12" s="572">
        <f t="shared" si="3"/>
        <v>53</v>
      </c>
    </row>
    <row r="13" spans="1:27" s="571" customFormat="1" x14ac:dyDescent="0.3">
      <c r="A13" s="569" t="s">
        <v>94</v>
      </c>
      <c r="B13" s="443">
        <f t="shared" si="2"/>
        <v>33491</v>
      </c>
      <c r="C13" s="444">
        <f>'[18]FØR korreksjon befolkning 67+'!C13</f>
        <v>481</v>
      </c>
      <c r="D13" s="444">
        <f>'[18]FØR korreksjon befolkning 67+'!D13</f>
        <v>2400</v>
      </c>
      <c r="E13" s="444">
        <f>'[18]FØR korreksjon befolkning 67+'!E13</f>
        <v>3109</v>
      </c>
      <c r="F13" s="444">
        <f>'[18]FØR korreksjon befolkning 67+'!F13</f>
        <v>1170</v>
      </c>
      <c r="G13" s="444">
        <f>'[18]FØR korreksjon befolkning 67+'!G13</f>
        <v>731</v>
      </c>
      <c r="H13" s="444">
        <f>'[18]FØR korreksjon befolkning 67+'!H13</f>
        <v>662</v>
      </c>
      <c r="I13" s="444">
        <f>'[18]FØR korreksjon befolkning 67+'!I13</f>
        <v>1756</v>
      </c>
      <c r="J13" s="444">
        <f>'[18]FØR korreksjon befolkning 67+'!J13</f>
        <v>2801</v>
      </c>
      <c r="K13" s="444">
        <f>'[18]FØR korreksjon befolkning 67+'!K13</f>
        <v>6395</v>
      </c>
      <c r="L13" s="444">
        <f>'[18]FØR korreksjon befolkning 67+'!L13</f>
        <v>5177</v>
      </c>
      <c r="M13" s="444">
        <f>'[18]FØR korreksjon befolkning 67+'!M13</f>
        <v>5498</v>
      </c>
      <c r="N13" s="570">
        <f>'[18]FØR korreksjon befolkning 67+'!N13+'[18] ETTER korreksjon befolkn 67+'!U13</f>
        <v>1612</v>
      </c>
      <c r="O13" s="570">
        <f>'[18]FØR korreksjon befolkning 67+'!O13+'[18] ETTER korreksjon befolkn 67+'!V13</f>
        <v>646</v>
      </c>
      <c r="P13" s="570">
        <f>'[18]FØR korreksjon befolkning 67+'!P13+'[18] ETTER korreksjon befolkn 67+'!W13</f>
        <v>441</v>
      </c>
      <c r="Q13" s="570">
        <f>'[18]FØR korreksjon befolkning 67+'!Q13+'[18] ETTER korreksjon befolkn 67+'!X13</f>
        <v>332</v>
      </c>
      <c r="R13" s="570">
        <f>'[18]FØR korreksjon befolkning 67+'!R13+'[18] ETTER korreksjon befolkn 67+'!Y13</f>
        <v>205</v>
      </c>
      <c r="S13" s="570">
        <f>'[18]FØR korreksjon befolkning 67+'!S13+'[18] ETTER korreksjon befolkn 67+'!Z13</f>
        <v>75</v>
      </c>
      <c r="U13" s="71">
        <v>4</v>
      </c>
      <c r="V13" s="71">
        <v>1</v>
      </c>
      <c r="W13" s="71">
        <v>5</v>
      </c>
      <c r="X13" s="71">
        <v>25</v>
      </c>
      <c r="Y13" s="71">
        <v>21</v>
      </c>
      <c r="Z13" s="71">
        <v>13</v>
      </c>
      <c r="AA13" s="572">
        <f t="shared" si="3"/>
        <v>69</v>
      </c>
    </row>
    <row r="14" spans="1:27" s="571" customFormat="1" x14ac:dyDescent="0.3">
      <c r="A14" s="569" t="s">
        <v>95</v>
      </c>
      <c r="B14" s="443">
        <f t="shared" si="2"/>
        <v>27630</v>
      </c>
      <c r="C14" s="444">
        <f>'[18]FØR korreksjon befolkning 67+'!C14</f>
        <v>295</v>
      </c>
      <c r="D14" s="444">
        <f>'[18]FØR korreksjon befolkning 67+'!D14</f>
        <v>1675</v>
      </c>
      <c r="E14" s="444">
        <f>'[18]FØR korreksjon befolkning 67+'!E14</f>
        <v>2231</v>
      </c>
      <c r="F14" s="444">
        <f>'[18]FØR korreksjon befolkning 67+'!F14</f>
        <v>959</v>
      </c>
      <c r="G14" s="444">
        <f>'[18]FØR korreksjon befolkning 67+'!G14</f>
        <v>639</v>
      </c>
      <c r="H14" s="444">
        <f>'[18]FØR korreksjon befolkning 67+'!H14</f>
        <v>616</v>
      </c>
      <c r="I14" s="444">
        <f>'[18]FØR korreksjon befolkning 67+'!I14</f>
        <v>1669</v>
      </c>
      <c r="J14" s="444">
        <f>'[18]FØR korreksjon befolkning 67+'!J14</f>
        <v>2088</v>
      </c>
      <c r="K14" s="444">
        <f>'[18]FØR korreksjon befolkning 67+'!K14</f>
        <v>4380</v>
      </c>
      <c r="L14" s="444">
        <f>'[18]FØR korreksjon befolkning 67+'!L14</f>
        <v>4002</v>
      </c>
      <c r="M14" s="444">
        <f>'[18]FØR korreksjon befolkning 67+'!M14</f>
        <v>5771</v>
      </c>
      <c r="N14" s="570">
        <f>'[18]FØR korreksjon befolkning 67+'!N14+'[18] ETTER korreksjon befolkn 67+'!U14</f>
        <v>1607</v>
      </c>
      <c r="O14" s="570">
        <f>'[18]FØR korreksjon befolkning 67+'!O14+'[18] ETTER korreksjon befolkn 67+'!V14</f>
        <v>710</v>
      </c>
      <c r="P14" s="570">
        <f>'[18]FØR korreksjon befolkning 67+'!P14+'[18] ETTER korreksjon befolkn 67+'!W14</f>
        <v>459</v>
      </c>
      <c r="Q14" s="570">
        <f>'[18]FØR korreksjon befolkning 67+'!Q14+'[18] ETTER korreksjon befolkn 67+'!X14</f>
        <v>323</v>
      </c>
      <c r="R14" s="570">
        <f>'[18]FØR korreksjon befolkning 67+'!R14+'[18] ETTER korreksjon befolkn 67+'!Y14</f>
        <v>155</v>
      </c>
      <c r="S14" s="570">
        <f>'[18]FØR korreksjon befolkning 67+'!S14+'[18] ETTER korreksjon befolkn 67+'!Z14</f>
        <v>51</v>
      </c>
      <c r="U14" s="71">
        <v>-6</v>
      </c>
      <c r="V14" s="71">
        <v>-4</v>
      </c>
      <c r="W14" s="71">
        <v>-22</v>
      </c>
      <c r="X14" s="71">
        <v>-18</v>
      </c>
      <c r="Y14" s="71">
        <v>-18</v>
      </c>
      <c r="Z14" s="71">
        <v>-14</v>
      </c>
      <c r="AA14" s="572">
        <f t="shared" si="3"/>
        <v>-82</v>
      </c>
    </row>
    <row r="15" spans="1:27" s="571" customFormat="1" ht="18" customHeight="1" x14ac:dyDescent="0.3">
      <c r="A15" s="569" t="s">
        <v>96</v>
      </c>
      <c r="B15" s="443">
        <f t="shared" si="2"/>
        <v>33259</v>
      </c>
      <c r="C15" s="444">
        <f>'[18]FØR korreksjon befolkning 67+'!C15</f>
        <v>411</v>
      </c>
      <c r="D15" s="444">
        <f>'[18]FØR korreksjon befolkning 67+'!D15</f>
        <v>1997</v>
      </c>
      <c r="E15" s="444">
        <f>'[18]FØR korreksjon befolkning 67+'!E15</f>
        <v>2988</v>
      </c>
      <c r="F15" s="444">
        <f>'[18]FØR korreksjon befolkning 67+'!F15</f>
        <v>1391</v>
      </c>
      <c r="G15" s="444">
        <f>'[18]FØR korreksjon befolkning 67+'!G15</f>
        <v>958</v>
      </c>
      <c r="H15" s="444">
        <f>'[18]FØR korreksjon befolkning 67+'!H15</f>
        <v>977</v>
      </c>
      <c r="I15" s="444">
        <f>'[18]FØR korreksjon befolkning 67+'!I15</f>
        <v>2208</v>
      </c>
      <c r="J15" s="444">
        <f>'[18]FØR korreksjon befolkning 67+'!J15</f>
        <v>2119</v>
      </c>
      <c r="K15" s="444">
        <f>'[18]FØR korreksjon befolkning 67+'!K15</f>
        <v>4581</v>
      </c>
      <c r="L15" s="444">
        <f>'[18]FØR korreksjon befolkning 67+'!L15</f>
        <v>4627</v>
      </c>
      <c r="M15" s="444">
        <f>'[18]FØR korreksjon befolkning 67+'!M15</f>
        <v>6533</v>
      </c>
      <c r="N15" s="570">
        <f>'[18]FØR korreksjon befolkning 67+'!N15+'[18] ETTER korreksjon befolkn 67+'!U15</f>
        <v>2231</v>
      </c>
      <c r="O15" s="570">
        <f>'[18]FØR korreksjon befolkning 67+'!O15+'[18] ETTER korreksjon befolkn 67+'!V15</f>
        <v>1081</v>
      </c>
      <c r="P15" s="570">
        <f>'[18]FØR korreksjon befolkning 67+'!P15+'[18] ETTER korreksjon befolkn 67+'!W15</f>
        <v>636</v>
      </c>
      <c r="Q15" s="570">
        <f>'[18]FØR korreksjon befolkning 67+'!Q15+'[18] ETTER korreksjon befolkn 67+'!X15</f>
        <v>337</v>
      </c>
      <c r="R15" s="570">
        <f>'[18]FØR korreksjon befolkning 67+'!R15+'[18] ETTER korreksjon befolkn 67+'!Y15</f>
        <v>144</v>
      </c>
      <c r="S15" s="570">
        <f>'[18]FØR korreksjon befolkning 67+'!S15+'[18] ETTER korreksjon befolkn 67+'!Z15</f>
        <v>40</v>
      </c>
      <c r="U15" s="71">
        <v>-2</v>
      </c>
      <c r="V15" s="71">
        <v>-9</v>
      </c>
      <c r="W15" s="71">
        <v>7</v>
      </c>
      <c r="X15" s="71">
        <v>-17</v>
      </c>
      <c r="Y15" s="71">
        <v>-21</v>
      </c>
      <c r="Z15" s="71">
        <v>-15</v>
      </c>
      <c r="AA15" s="572">
        <f t="shared" si="3"/>
        <v>-57</v>
      </c>
    </row>
    <row r="16" spans="1:27" s="571" customFormat="1" x14ac:dyDescent="0.3">
      <c r="A16" s="569" t="s">
        <v>97</v>
      </c>
      <c r="B16" s="443">
        <f t="shared" si="2"/>
        <v>49834</v>
      </c>
      <c r="C16" s="444">
        <f>'[18]FØR korreksjon befolkning 67+'!C16</f>
        <v>627</v>
      </c>
      <c r="D16" s="444">
        <f>'[18]FØR korreksjon befolkning 67+'!D16</f>
        <v>3246</v>
      </c>
      <c r="E16" s="444">
        <f>'[18]FØR korreksjon befolkning 67+'!E16</f>
        <v>4292</v>
      </c>
      <c r="F16" s="444">
        <f>'[18]FØR korreksjon befolkning 67+'!F16</f>
        <v>1659</v>
      </c>
      <c r="G16" s="444">
        <f>'[18]FØR korreksjon befolkning 67+'!G16</f>
        <v>1125</v>
      </c>
      <c r="H16" s="444">
        <f>'[18]FØR korreksjon befolkning 67+'!H16</f>
        <v>1095</v>
      </c>
      <c r="I16" s="444">
        <f>'[18]FØR korreksjon befolkning 67+'!I16</f>
        <v>2797</v>
      </c>
      <c r="J16" s="444">
        <f>'[18]FØR korreksjon befolkning 67+'!J16</f>
        <v>3886</v>
      </c>
      <c r="K16" s="444">
        <f>'[18]FØR korreksjon befolkning 67+'!K16</f>
        <v>8451</v>
      </c>
      <c r="L16" s="444">
        <f>'[18]FØR korreksjon befolkning 67+'!L16</f>
        <v>6981</v>
      </c>
      <c r="M16" s="444">
        <f>'[18]FØR korreksjon befolkning 67+'!M16</f>
        <v>9381</v>
      </c>
      <c r="N16" s="570">
        <f>'[18]FØR korreksjon befolkning 67+'!N16+'[18] ETTER korreksjon befolkn 67+'!U16</f>
        <v>3365</v>
      </c>
      <c r="O16" s="570">
        <f>'[18]FØR korreksjon befolkning 67+'!O16+'[18] ETTER korreksjon befolkn 67+'!V16</f>
        <v>1317</v>
      </c>
      <c r="P16" s="570">
        <f>'[18]FØR korreksjon befolkning 67+'!P16+'[18] ETTER korreksjon befolkn 67+'!W16</f>
        <v>759</v>
      </c>
      <c r="Q16" s="570">
        <f>'[18]FØR korreksjon befolkning 67+'!Q16+'[18] ETTER korreksjon befolkn 67+'!X16</f>
        <v>526</v>
      </c>
      <c r="R16" s="570">
        <f>'[18]FØR korreksjon befolkning 67+'!R16+'[18] ETTER korreksjon befolkn 67+'!Y16</f>
        <v>239</v>
      </c>
      <c r="S16" s="570">
        <f>'[18]FØR korreksjon befolkning 67+'!S16+'[18] ETTER korreksjon befolkn 67+'!Z16</f>
        <v>88</v>
      </c>
      <c r="U16" s="71">
        <v>15</v>
      </c>
      <c r="V16" s="71">
        <v>8</v>
      </c>
      <c r="W16" s="71">
        <v>-1</v>
      </c>
      <c r="X16" s="71">
        <v>-1</v>
      </c>
      <c r="Y16" s="71">
        <v>3</v>
      </c>
      <c r="Z16" s="71">
        <v>4</v>
      </c>
      <c r="AA16" s="572">
        <f t="shared" si="3"/>
        <v>28</v>
      </c>
    </row>
    <row r="17" spans="1:34" s="571" customFormat="1" x14ac:dyDescent="0.3">
      <c r="A17" s="569" t="s">
        <v>98</v>
      </c>
      <c r="B17" s="443">
        <f t="shared" si="2"/>
        <v>50905</v>
      </c>
      <c r="C17" s="444">
        <f>'[18]FØR korreksjon befolkning 67+'!C17</f>
        <v>596</v>
      </c>
      <c r="D17" s="444">
        <f>'[18]FØR korreksjon befolkning 67+'!D17</f>
        <v>3275</v>
      </c>
      <c r="E17" s="444">
        <f>'[18]FØR korreksjon befolkning 67+'!E17</f>
        <v>4701</v>
      </c>
      <c r="F17" s="444">
        <f>'[18]FØR korreksjon befolkning 67+'!F17</f>
        <v>1817</v>
      </c>
      <c r="G17" s="444">
        <f>'[18]FØR korreksjon befolkning 67+'!G17</f>
        <v>1063</v>
      </c>
      <c r="H17" s="444">
        <f>'[18]FØR korreksjon befolkning 67+'!H17</f>
        <v>1039</v>
      </c>
      <c r="I17" s="444">
        <f>'[18]FØR korreksjon befolkning 67+'!I17</f>
        <v>2350</v>
      </c>
      <c r="J17" s="444">
        <f>'[18]FØR korreksjon befolkning 67+'!J17</f>
        <v>3287</v>
      </c>
      <c r="K17" s="444">
        <f>'[18]FØR korreksjon befolkning 67+'!K17</f>
        <v>7942</v>
      </c>
      <c r="L17" s="444">
        <f>'[18]FØR korreksjon befolkning 67+'!L17</f>
        <v>7851</v>
      </c>
      <c r="M17" s="444">
        <f>'[18]FØR korreksjon befolkning 67+'!M17</f>
        <v>10169</v>
      </c>
      <c r="N17" s="570">
        <f>'[18]FØR korreksjon befolkning 67+'!N17+'[18] ETTER korreksjon befolkn 67+'!U17</f>
        <v>2875</v>
      </c>
      <c r="O17" s="570">
        <f>'[18]FØR korreksjon befolkning 67+'!O17+'[18] ETTER korreksjon befolkn 67+'!V17</f>
        <v>1255</v>
      </c>
      <c r="P17" s="570">
        <f>'[18]FØR korreksjon befolkning 67+'!P17+'[18] ETTER korreksjon befolkn 67+'!W17</f>
        <v>1129</v>
      </c>
      <c r="Q17" s="570">
        <f>'[18]FØR korreksjon befolkning 67+'!Q17+'[18] ETTER korreksjon befolkn 67+'!X17</f>
        <v>942</v>
      </c>
      <c r="R17" s="570">
        <f>'[18]FØR korreksjon befolkning 67+'!R17+'[18] ETTER korreksjon befolkn 67+'!Y17</f>
        <v>470</v>
      </c>
      <c r="S17" s="570">
        <f>'[18]FØR korreksjon befolkning 67+'!S17+'[18] ETTER korreksjon befolkn 67+'!Z17</f>
        <v>144</v>
      </c>
      <c r="U17" s="71">
        <v>3</v>
      </c>
      <c r="V17" s="71">
        <v>-4</v>
      </c>
      <c r="W17" s="71">
        <v>4</v>
      </c>
      <c r="X17" s="71">
        <v>16</v>
      </c>
      <c r="Y17" s="71">
        <v>37</v>
      </c>
      <c r="Z17" s="71">
        <v>15</v>
      </c>
      <c r="AA17" s="572">
        <f t="shared" si="3"/>
        <v>71</v>
      </c>
    </row>
    <row r="18" spans="1:34" s="571" customFormat="1" x14ac:dyDescent="0.3">
      <c r="A18" s="569" t="s">
        <v>99</v>
      </c>
      <c r="B18" s="443">
        <f t="shared" si="2"/>
        <v>52574</v>
      </c>
      <c r="C18" s="444">
        <f>'[18]FØR korreksjon befolkning 67+'!C18</f>
        <v>592</v>
      </c>
      <c r="D18" s="444">
        <f>'[18]FØR korreksjon befolkning 67+'!D18</f>
        <v>3222</v>
      </c>
      <c r="E18" s="444">
        <f>'[18]FØR korreksjon befolkning 67+'!E18</f>
        <v>4899</v>
      </c>
      <c r="F18" s="444">
        <f>'[18]FØR korreksjon befolkning 67+'!F18</f>
        <v>1938</v>
      </c>
      <c r="G18" s="444">
        <f>'[18]FØR korreksjon befolkning 67+'!G18</f>
        <v>1204</v>
      </c>
      <c r="H18" s="444">
        <f>'[18]FØR korreksjon befolkning 67+'!H18</f>
        <v>1195</v>
      </c>
      <c r="I18" s="444">
        <f>'[18]FØR korreksjon befolkning 67+'!I18</f>
        <v>2663</v>
      </c>
      <c r="J18" s="444">
        <f>'[18]FØR korreksjon befolkning 67+'!J18</f>
        <v>3084</v>
      </c>
      <c r="K18" s="444">
        <f>'[18]FØR korreksjon befolkning 67+'!K18</f>
        <v>7292</v>
      </c>
      <c r="L18" s="444">
        <f>'[18]FØR korreksjon befolkning 67+'!L18</f>
        <v>8056</v>
      </c>
      <c r="M18" s="444">
        <f>'[18]FØR korreksjon befolkning 67+'!M18</f>
        <v>10671</v>
      </c>
      <c r="N18" s="570">
        <f>'[18]FØR korreksjon befolkning 67+'!N18+'[18] ETTER korreksjon befolkn 67+'!U18</f>
        <v>3724</v>
      </c>
      <c r="O18" s="570">
        <f>'[18]FØR korreksjon befolkning 67+'!O18+'[18] ETTER korreksjon befolkn 67+'!V18</f>
        <v>1573</v>
      </c>
      <c r="P18" s="570">
        <f>'[18]FØR korreksjon befolkning 67+'!P18+'[18] ETTER korreksjon befolkn 67+'!W18</f>
        <v>1058</v>
      </c>
      <c r="Q18" s="570">
        <f>'[18]FØR korreksjon befolkning 67+'!Q18+'[18] ETTER korreksjon befolkn 67+'!X18</f>
        <v>762</v>
      </c>
      <c r="R18" s="570">
        <f>'[18]FØR korreksjon befolkning 67+'!R18+'[18] ETTER korreksjon befolkn 67+'!Y18</f>
        <v>455</v>
      </c>
      <c r="S18" s="570">
        <f>'[18]FØR korreksjon befolkning 67+'!S18+'[18] ETTER korreksjon befolkn 67+'!Z18</f>
        <v>186</v>
      </c>
      <c r="U18" s="71">
        <v>17</v>
      </c>
      <c r="V18" s="71">
        <v>16</v>
      </c>
      <c r="W18" s="71">
        <v>6</v>
      </c>
      <c r="X18" s="71">
        <v>28</v>
      </c>
      <c r="Y18" s="71">
        <v>34</v>
      </c>
      <c r="Z18" s="71">
        <v>14</v>
      </c>
      <c r="AA18" s="572">
        <f t="shared" si="3"/>
        <v>115</v>
      </c>
    </row>
    <row r="19" spans="1:34" s="571" customFormat="1" x14ac:dyDescent="0.3">
      <c r="A19" s="569" t="s">
        <v>100</v>
      </c>
      <c r="B19" s="443">
        <f t="shared" si="2"/>
        <v>39109</v>
      </c>
      <c r="C19" s="444">
        <f>'[18]FØR korreksjon befolkning 67+'!C19</f>
        <v>506</v>
      </c>
      <c r="D19" s="444">
        <f>'[18]FØR korreksjon befolkning 67+'!D19</f>
        <v>2556</v>
      </c>
      <c r="E19" s="444">
        <f>'[18]FØR korreksjon befolkning 67+'!E19</f>
        <v>4025</v>
      </c>
      <c r="F19" s="444">
        <f>'[18]FØR korreksjon befolkning 67+'!F19</f>
        <v>1713</v>
      </c>
      <c r="G19" s="444">
        <f>'[18]FØR korreksjon befolkning 67+'!G19</f>
        <v>1146</v>
      </c>
      <c r="H19" s="444">
        <f>'[18]FØR korreksjon befolkning 67+'!H19</f>
        <v>1085</v>
      </c>
      <c r="I19" s="444">
        <f>'[18]FØR korreksjon befolkning 67+'!I19</f>
        <v>2494</v>
      </c>
      <c r="J19" s="444">
        <f>'[18]FØR korreksjon befolkning 67+'!J19</f>
        <v>2437</v>
      </c>
      <c r="K19" s="444">
        <f>'[18]FØR korreksjon befolkning 67+'!K19</f>
        <v>5815</v>
      </c>
      <c r="L19" s="444">
        <f>'[18]FØR korreksjon befolkning 67+'!L19</f>
        <v>5568</v>
      </c>
      <c r="M19" s="444">
        <f>'[18]FØR korreksjon befolkning 67+'!M19</f>
        <v>8100</v>
      </c>
      <c r="N19" s="570">
        <f>'[18]FØR korreksjon befolkning 67+'!N19+'[18] ETTER korreksjon befolkn 67+'!U19</f>
        <v>2213</v>
      </c>
      <c r="O19" s="570">
        <f>'[18]FØR korreksjon befolkning 67+'!O19+'[18] ETTER korreksjon befolkn 67+'!V19</f>
        <v>765</v>
      </c>
      <c r="P19" s="570">
        <f>'[18]FØR korreksjon befolkning 67+'!P19+'[18] ETTER korreksjon befolkn 67+'!W19</f>
        <v>355</v>
      </c>
      <c r="Q19" s="570">
        <f>'[18]FØR korreksjon befolkning 67+'!Q19+'[18] ETTER korreksjon befolkn 67+'!X19</f>
        <v>208</v>
      </c>
      <c r="R19" s="570">
        <f>'[18]FØR korreksjon befolkning 67+'!R19+'[18] ETTER korreksjon befolkn 67+'!Y19</f>
        <v>84</v>
      </c>
      <c r="S19" s="570">
        <f>'[18]FØR korreksjon befolkning 67+'!S19+'[18] ETTER korreksjon befolkn 67+'!Z19</f>
        <v>39</v>
      </c>
      <c r="U19" s="1296">
        <v>2</v>
      </c>
      <c r="V19" s="1296">
        <v>0</v>
      </c>
      <c r="W19" s="1296">
        <v>3</v>
      </c>
      <c r="X19" s="1296">
        <v>0</v>
      </c>
      <c r="Y19" s="1296">
        <v>-4</v>
      </c>
      <c r="Z19" s="1296">
        <v>-3</v>
      </c>
      <c r="AA19" s="573">
        <f t="shared" si="3"/>
        <v>-2</v>
      </c>
      <c r="AC19" s="574"/>
      <c r="AD19" s="574"/>
      <c r="AE19" s="574"/>
      <c r="AF19" s="574"/>
      <c r="AG19" s="574"/>
      <c r="AH19" s="574"/>
    </row>
    <row r="20" spans="1:34" s="571" customFormat="1" ht="18" customHeight="1" x14ac:dyDescent="0.3">
      <c r="A20" s="575" t="s">
        <v>101</v>
      </c>
      <c r="B20" s="445">
        <f t="shared" si="2"/>
        <v>2370</v>
      </c>
      <c r="C20" s="446">
        <f>'[18]FØR korreksjon befolkning 67+'!C20</f>
        <v>6</v>
      </c>
      <c r="D20" s="446">
        <f>'[18]FØR korreksjon befolkning 67+'!D20</f>
        <v>86</v>
      </c>
      <c r="E20" s="446">
        <f>'[18]FØR korreksjon befolkning 67+'!E20</f>
        <v>193</v>
      </c>
      <c r="F20" s="446">
        <f>'[18]FØR korreksjon befolkning 67+'!F20</f>
        <v>55</v>
      </c>
      <c r="G20" s="446">
        <f>'[18]FØR korreksjon befolkning 67+'!G20</f>
        <v>25</v>
      </c>
      <c r="H20" s="446">
        <f>'[18]FØR korreksjon befolkning 67+'!H20</f>
        <v>22</v>
      </c>
      <c r="I20" s="446">
        <f>'[18]FØR korreksjon befolkning 67+'!I20</f>
        <v>104</v>
      </c>
      <c r="J20" s="446">
        <f>'[18]FØR korreksjon befolkning 67+'!J20</f>
        <v>195</v>
      </c>
      <c r="K20" s="446">
        <f>'[18]FØR korreksjon befolkning 67+'!K20</f>
        <v>594</v>
      </c>
      <c r="L20" s="446">
        <f>'[18]FØR korreksjon befolkning 67+'!L20</f>
        <v>518</v>
      </c>
      <c r="M20" s="446">
        <f>'[18]FØR korreksjon befolkning 67+'!M20</f>
        <v>459</v>
      </c>
      <c r="N20" s="576">
        <f>'[18]FØR korreksjon befolkning 67+'!N20-'[18] ETTER korreksjon befolkn 67+'!N23</f>
        <v>53</v>
      </c>
      <c r="O20" s="576">
        <f>'[18]FØR korreksjon befolkning 67+'!O20-'[18] ETTER korreksjon befolkn 67+'!O23</f>
        <v>24</v>
      </c>
      <c r="P20" s="576">
        <f>'[18]FØR korreksjon befolkning 67+'!P20-'[18] ETTER korreksjon befolkn 67+'!P23</f>
        <v>14</v>
      </c>
      <c r="Q20" s="576">
        <f>'[18]FØR korreksjon befolkning 67+'!Q20-'[18] ETTER korreksjon befolkn 67+'!Q23</f>
        <v>13</v>
      </c>
      <c r="R20" s="576">
        <f>'[18]FØR korreksjon befolkning 67+'!R20-'[18] ETTER korreksjon befolkn 67+'!R23</f>
        <v>7</v>
      </c>
      <c r="S20" s="576">
        <f>'[18]FØR korreksjon befolkning 67+'!S20-'[18] ETTER korreksjon befolkn 67+'!S23</f>
        <v>2</v>
      </c>
    </row>
    <row r="21" spans="1:34" s="571" customFormat="1" x14ac:dyDescent="0.3">
      <c r="A21" s="447" t="s">
        <v>592</v>
      </c>
      <c r="B21" s="448"/>
      <c r="C21" s="449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49"/>
      <c r="O21" s="449"/>
      <c r="P21" s="449"/>
      <c r="Q21" s="449"/>
      <c r="R21" s="449"/>
      <c r="S21" s="449"/>
    </row>
    <row r="22" spans="1:34" s="571" customFormat="1" x14ac:dyDescent="0.3">
      <c r="A22" s="577" t="s">
        <v>593</v>
      </c>
      <c r="B22" s="2113"/>
      <c r="C22" s="2113"/>
      <c r="D22" s="2113"/>
      <c r="E22" s="2113"/>
      <c r="F22" s="2113"/>
      <c r="G22" s="2113"/>
      <c r="H22" s="2113"/>
      <c r="I22" s="2113"/>
      <c r="J22" s="2113"/>
      <c r="K22" s="2113"/>
      <c r="L22" s="2113"/>
      <c r="M22" s="2113"/>
      <c r="N22" s="578"/>
      <c r="O22" s="578"/>
      <c r="P22" s="578"/>
      <c r="Q22" s="578"/>
      <c r="R22" s="578"/>
      <c r="S22" s="578"/>
    </row>
    <row r="23" spans="1:34" ht="24.9" x14ac:dyDescent="0.3">
      <c r="A23" s="1734" t="s">
        <v>345</v>
      </c>
      <c r="B23" s="579">
        <f>SUM(N23:S23)</f>
        <v>16</v>
      </c>
      <c r="C23" s="580"/>
      <c r="D23" s="580"/>
      <c r="E23" s="580"/>
      <c r="F23" s="580"/>
      <c r="G23" s="580"/>
      <c r="H23" s="580"/>
      <c r="I23" s="580"/>
      <c r="J23" s="580"/>
      <c r="K23" s="580"/>
      <c r="L23" s="580"/>
      <c r="M23" s="580"/>
      <c r="N23" s="581">
        <v>6</v>
      </c>
      <c r="O23" s="581">
        <v>4</v>
      </c>
      <c r="P23" s="581">
        <v>4</v>
      </c>
      <c r="Q23" s="581">
        <v>0</v>
      </c>
      <c r="R23" s="581">
        <v>0</v>
      </c>
      <c r="S23" s="581">
        <v>2</v>
      </c>
      <c r="U23" s="571"/>
      <c r="V23" s="571"/>
      <c r="W23" s="571"/>
      <c r="X23" s="571"/>
      <c r="Y23" s="571"/>
      <c r="Z23" s="571"/>
    </row>
    <row r="25" spans="1:34" x14ac:dyDescent="0.3">
      <c r="A25" s="565" t="s">
        <v>594</v>
      </c>
      <c r="B25" s="2129" t="s">
        <v>73</v>
      </c>
      <c r="C25" s="2130" t="s">
        <v>74</v>
      </c>
      <c r="D25" s="2130" t="s">
        <v>75</v>
      </c>
      <c r="E25" s="2130" t="s">
        <v>76</v>
      </c>
      <c r="F25" s="2130" t="s">
        <v>77</v>
      </c>
      <c r="G25" s="2130" t="s">
        <v>78</v>
      </c>
      <c r="H25" s="2130" t="s">
        <v>79</v>
      </c>
      <c r="I25" s="2130" t="s">
        <v>80</v>
      </c>
      <c r="J25" s="2130" t="s">
        <v>81</v>
      </c>
      <c r="K25" s="2130" t="s">
        <v>82</v>
      </c>
      <c r="L25" s="2130" t="s">
        <v>83</v>
      </c>
      <c r="M25" s="2130" t="s">
        <v>84</v>
      </c>
      <c r="N25" s="2130" t="s">
        <v>135</v>
      </c>
      <c r="O25" s="2130" t="s">
        <v>136</v>
      </c>
      <c r="P25" s="2130" t="s">
        <v>137</v>
      </c>
      <c r="Q25" s="2130" t="s">
        <v>138</v>
      </c>
      <c r="R25" s="440" t="s">
        <v>394</v>
      </c>
      <c r="S25" s="2130" t="s">
        <v>395</v>
      </c>
    </row>
    <row r="26" spans="1:34" x14ac:dyDescent="0.3">
      <c r="A26" s="569" t="s">
        <v>595</v>
      </c>
      <c r="B26" s="2131">
        <f>SUM(C26:S26)</f>
        <v>1471</v>
      </c>
      <c r="C26" s="2132">
        <f>'[18]FØR korreksjon befolkning 67+'!C26</f>
        <v>4</v>
      </c>
      <c r="D26" s="2132">
        <f>'[18]FØR korreksjon befolkning 67+'!D26</f>
        <v>13</v>
      </c>
      <c r="E26" s="2132">
        <f>'[18]FØR korreksjon befolkning 67+'!E26</f>
        <v>16</v>
      </c>
      <c r="F26" s="2132">
        <f>'[18]FØR korreksjon befolkning 67+'!F26</f>
        <v>6</v>
      </c>
      <c r="G26" s="2132">
        <f>'[18]FØR korreksjon befolkning 67+'!G26</f>
        <v>4</v>
      </c>
      <c r="H26" s="2132">
        <f>'[18]FØR korreksjon befolkning 67+'!H26</f>
        <v>16</v>
      </c>
      <c r="I26" s="2132">
        <f>'[18]FØR korreksjon befolkning 67+'!I26</f>
        <v>316</v>
      </c>
      <c r="J26" s="2132">
        <f>'[18]FØR korreksjon befolkning 67+'!J26</f>
        <v>381</v>
      </c>
      <c r="K26" s="2132">
        <f>'[18]FØR korreksjon befolkning 67+'!K26</f>
        <v>392</v>
      </c>
      <c r="L26" s="2132">
        <f>'[18]FØR korreksjon befolkning 67+'!L26</f>
        <v>139</v>
      </c>
      <c r="M26" s="2132">
        <f>'[18]FØR korreksjon befolkning 67+'!M26</f>
        <v>143</v>
      </c>
      <c r="N26" s="2132">
        <f>'[18]FØR korreksjon befolkning 67+'!N26</f>
        <v>26</v>
      </c>
      <c r="O26" s="2132">
        <f>'[18]FØR korreksjon befolkning 67+'!O26</f>
        <v>6</v>
      </c>
      <c r="P26" s="2132">
        <f>'[18]FØR korreksjon befolkning 67+'!P26</f>
        <v>3</v>
      </c>
      <c r="Q26" s="2132">
        <f>'[18]FØR korreksjon befolkning 67+'!Q26</f>
        <v>2</v>
      </c>
      <c r="R26" s="2132">
        <f>'[18]FØR korreksjon befolkning 67+'!R26</f>
        <v>4</v>
      </c>
      <c r="S26" s="2132">
        <f>'[18]FØR korreksjon befolkning 67+'!S26</f>
        <v>0</v>
      </c>
    </row>
    <row r="28" spans="1:34" x14ac:dyDescent="0.3">
      <c r="A28" s="565" t="s">
        <v>596</v>
      </c>
      <c r="B28" s="2129" t="s">
        <v>73</v>
      </c>
      <c r="C28" s="2130" t="s">
        <v>74</v>
      </c>
      <c r="D28" s="2130" t="s">
        <v>75</v>
      </c>
      <c r="E28" s="2130" t="s">
        <v>76</v>
      </c>
      <c r="F28" s="2130" t="s">
        <v>77</v>
      </c>
      <c r="G28" s="2130" t="s">
        <v>78</v>
      </c>
      <c r="H28" s="2130" t="s">
        <v>79</v>
      </c>
      <c r="I28" s="2130" t="s">
        <v>80</v>
      </c>
      <c r="J28" s="2130" t="s">
        <v>81</v>
      </c>
      <c r="K28" s="2130" t="s">
        <v>82</v>
      </c>
      <c r="L28" s="2130" t="s">
        <v>83</v>
      </c>
      <c r="M28" s="2130" t="s">
        <v>84</v>
      </c>
      <c r="N28" s="2130" t="s">
        <v>135</v>
      </c>
      <c r="O28" s="2130" t="s">
        <v>136</v>
      </c>
      <c r="P28" s="2130" t="s">
        <v>137</v>
      </c>
      <c r="Q28" s="2130" t="s">
        <v>138</v>
      </c>
      <c r="R28" s="440" t="s">
        <v>394</v>
      </c>
      <c r="S28" s="2130" t="s">
        <v>395</v>
      </c>
    </row>
    <row r="29" spans="1:34" x14ac:dyDescent="0.3">
      <c r="A29" s="569" t="s">
        <v>597</v>
      </c>
      <c r="B29" s="2131">
        <f>SUM(C29:S29)</f>
        <v>701</v>
      </c>
      <c r="C29" s="2132">
        <f>'[18]FØR korreksjon befolkning 67+'!C29</f>
        <v>5</v>
      </c>
      <c r="D29" s="2132">
        <f>'[18]FØR korreksjon befolkning 67+'!D29</f>
        <v>23</v>
      </c>
      <c r="E29" s="2132">
        <f>'[18]FØR korreksjon befolkning 67+'!E29</f>
        <v>61</v>
      </c>
      <c r="F29" s="2132">
        <f>'[18]FØR korreksjon befolkning 67+'!F29</f>
        <v>21</v>
      </c>
      <c r="G29" s="2132">
        <f>'[18]FØR korreksjon befolkning 67+'!G29</f>
        <v>27</v>
      </c>
      <c r="H29" s="2132">
        <f>'[18]FØR korreksjon befolkning 67+'!H29</f>
        <v>15</v>
      </c>
      <c r="I29" s="2132">
        <f>'[18]FØR korreksjon befolkning 67+'!I29</f>
        <v>25</v>
      </c>
      <c r="J29" s="2132">
        <f>'[18]FØR korreksjon befolkning 67+'!J29</f>
        <v>32</v>
      </c>
      <c r="K29" s="2132">
        <f>'[18]FØR korreksjon befolkning 67+'!K29</f>
        <v>77</v>
      </c>
      <c r="L29" s="2132">
        <f>'[18]FØR korreksjon befolkning 67+'!L29</f>
        <v>116</v>
      </c>
      <c r="M29" s="2132">
        <f>'[18]FØR korreksjon befolkning 67+'!M29</f>
        <v>195</v>
      </c>
      <c r="N29" s="2132">
        <f>'[18]FØR korreksjon befolkning 67+'!N29</f>
        <v>55</v>
      </c>
      <c r="O29" s="2132">
        <f>'[18]FØR korreksjon befolkning 67+'!O29</f>
        <v>24</v>
      </c>
      <c r="P29" s="2132">
        <f>'[18]FØR korreksjon befolkning 67+'!P29</f>
        <v>14</v>
      </c>
      <c r="Q29" s="2132">
        <f>'[18]FØR korreksjon befolkning 67+'!Q29</f>
        <v>9</v>
      </c>
      <c r="R29" s="2132">
        <f>'[18]FØR korreksjon befolkning 67+'!R29</f>
        <v>2</v>
      </c>
      <c r="S29" s="2132">
        <f>'[18]FØR korreksjon befolkning 67+'!S29</f>
        <v>0</v>
      </c>
    </row>
    <row r="30" spans="1:34" x14ac:dyDescent="0.3">
      <c r="A30" s="569" t="s">
        <v>598</v>
      </c>
      <c r="B30" s="2131">
        <f t="shared" ref="B30:B35" si="4">SUM(C30:S30)</f>
        <v>826</v>
      </c>
      <c r="C30" s="2132">
        <f>'[18]FØR korreksjon befolkning 67+'!C30</f>
        <v>6</v>
      </c>
      <c r="D30" s="2132">
        <f>'[18]FØR korreksjon befolkning 67+'!D30</f>
        <v>49</v>
      </c>
      <c r="E30" s="2132">
        <f>'[18]FØR korreksjon befolkning 67+'!E30</f>
        <v>70</v>
      </c>
      <c r="F30" s="2132">
        <f>'[18]FØR korreksjon befolkning 67+'!F30</f>
        <v>26</v>
      </c>
      <c r="G30" s="2132">
        <f>'[18]FØR korreksjon befolkning 67+'!G30</f>
        <v>15</v>
      </c>
      <c r="H30" s="2132">
        <f>'[18]FØR korreksjon befolkning 67+'!H30</f>
        <v>19</v>
      </c>
      <c r="I30" s="2132">
        <f>'[18]FØR korreksjon befolkning 67+'!I30</f>
        <v>49</v>
      </c>
      <c r="J30" s="2132">
        <f>'[18]FØR korreksjon befolkning 67+'!J30</f>
        <v>39</v>
      </c>
      <c r="K30" s="2132">
        <f>'[18]FØR korreksjon befolkning 67+'!K30</f>
        <v>103</v>
      </c>
      <c r="L30" s="2132">
        <f>'[18]FØR korreksjon befolkning 67+'!L30</f>
        <v>122</v>
      </c>
      <c r="M30" s="2132">
        <f>'[18]FØR korreksjon befolkning 67+'!M30</f>
        <v>240</v>
      </c>
      <c r="N30" s="2132">
        <f>'[18]FØR korreksjon befolkning 67+'!N30</f>
        <v>55</v>
      </c>
      <c r="O30" s="2132">
        <f>'[18]FØR korreksjon befolkning 67+'!O30</f>
        <v>12</v>
      </c>
      <c r="P30" s="2132">
        <f>'[18]FØR korreksjon befolkning 67+'!P30</f>
        <v>12</v>
      </c>
      <c r="Q30" s="2132">
        <f>'[18]FØR korreksjon befolkning 67+'!Q30</f>
        <v>4</v>
      </c>
      <c r="R30" s="2132">
        <f>'[18]FØR korreksjon befolkning 67+'!R30</f>
        <v>5</v>
      </c>
      <c r="S30" s="2132">
        <f>'[18]FØR korreksjon befolkning 67+'!S30</f>
        <v>0</v>
      </c>
    </row>
    <row r="31" spans="1:34" x14ac:dyDescent="0.3">
      <c r="A31" s="569" t="s">
        <v>599</v>
      </c>
      <c r="B31" s="2131">
        <f t="shared" si="4"/>
        <v>5</v>
      </c>
      <c r="C31" s="2132">
        <f>'[18]FØR korreksjon befolkning 67+'!C31</f>
        <v>0</v>
      </c>
      <c r="D31" s="2132">
        <f>'[18]FØR korreksjon befolkning 67+'!D31</f>
        <v>0</v>
      </c>
      <c r="E31" s="2132">
        <f>'[18]FØR korreksjon befolkning 67+'!E31</f>
        <v>0</v>
      </c>
      <c r="F31" s="2132">
        <f>'[18]FØR korreksjon befolkning 67+'!F31</f>
        <v>0</v>
      </c>
      <c r="G31" s="2132">
        <f>'[18]FØR korreksjon befolkning 67+'!G31</f>
        <v>0</v>
      </c>
      <c r="H31" s="2132">
        <f>'[18]FØR korreksjon befolkning 67+'!H31</f>
        <v>0</v>
      </c>
      <c r="I31" s="2132">
        <f>'[18]FØR korreksjon befolkning 67+'!I31</f>
        <v>0</v>
      </c>
      <c r="J31" s="2132">
        <f>'[18]FØR korreksjon befolkning 67+'!J31</f>
        <v>1</v>
      </c>
      <c r="K31" s="2132">
        <f>'[18]FØR korreksjon befolkning 67+'!K31</f>
        <v>1</v>
      </c>
      <c r="L31" s="2132">
        <f>'[18]FØR korreksjon befolkning 67+'!L31</f>
        <v>0</v>
      </c>
      <c r="M31" s="2132">
        <f>'[18]FØR korreksjon befolkning 67+'!M31</f>
        <v>3</v>
      </c>
      <c r="N31" s="2132">
        <f>'[18]FØR korreksjon befolkning 67+'!N31</f>
        <v>0</v>
      </c>
      <c r="O31" s="2132">
        <f>'[18]FØR korreksjon befolkning 67+'!O31</f>
        <v>0</v>
      </c>
      <c r="P31" s="2132">
        <f>'[18]FØR korreksjon befolkning 67+'!P31</f>
        <v>0</v>
      </c>
      <c r="Q31" s="2132">
        <f>'[18]FØR korreksjon befolkning 67+'!Q31</f>
        <v>0</v>
      </c>
      <c r="R31" s="2132">
        <f>'[18]FØR korreksjon befolkning 67+'!R31</f>
        <v>0</v>
      </c>
      <c r="S31" s="2132">
        <f>'[18]FØR korreksjon befolkning 67+'!S31</f>
        <v>0</v>
      </c>
    </row>
    <row r="32" spans="1:34" x14ac:dyDescent="0.3">
      <c r="A32" s="569" t="s">
        <v>600</v>
      </c>
      <c r="B32" s="2131">
        <f t="shared" si="4"/>
        <v>5</v>
      </c>
      <c r="C32" s="2132">
        <f>'[18]FØR korreksjon befolkning 67+'!C32</f>
        <v>0</v>
      </c>
      <c r="D32" s="2132">
        <f>'[18]FØR korreksjon befolkning 67+'!D32</f>
        <v>0</v>
      </c>
      <c r="E32" s="2132">
        <f>'[18]FØR korreksjon befolkning 67+'!E32</f>
        <v>0</v>
      </c>
      <c r="F32" s="2132">
        <f>'[18]FØR korreksjon befolkning 67+'!F32</f>
        <v>0</v>
      </c>
      <c r="G32" s="2132">
        <f>'[18]FØR korreksjon befolkning 67+'!G32</f>
        <v>0</v>
      </c>
      <c r="H32" s="2132">
        <f>'[18]FØR korreksjon befolkning 67+'!H32</f>
        <v>0</v>
      </c>
      <c r="I32" s="2132">
        <f>'[18]FØR korreksjon befolkning 67+'!I32</f>
        <v>0</v>
      </c>
      <c r="J32" s="2132">
        <f>'[18]FØR korreksjon befolkning 67+'!J32</f>
        <v>0</v>
      </c>
      <c r="K32" s="2132">
        <f>'[18]FØR korreksjon befolkning 67+'!K32</f>
        <v>0</v>
      </c>
      <c r="L32" s="2132">
        <f>'[18]FØR korreksjon befolkning 67+'!L32</f>
        <v>0</v>
      </c>
      <c r="M32" s="2132">
        <f>'[18]FØR korreksjon befolkning 67+'!M32</f>
        <v>5</v>
      </c>
      <c r="N32" s="2132">
        <f>'[18]FØR korreksjon befolkning 67+'!N32</f>
        <v>0</v>
      </c>
      <c r="O32" s="2132">
        <f>'[18]FØR korreksjon befolkning 67+'!O32</f>
        <v>0</v>
      </c>
      <c r="P32" s="2132">
        <f>'[18]FØR korreksjon befolkning 67+'!P32</f>
        <v>0</v>
      </c>
      <c r="Q32" s="2132">
        <f>'[18]FØR korreksjon befolkning 67+'!Q32</f>
        <v>0</v>
      </c>
      <c r="R32" s="2132">
        <f>'[18]FØR korreksjon befolkning 67+'!R32</f>
        <v>0</v>
      </c>
      <c r="S32" s="2132">
        <f>'[18]FØR korreksjon befolkning 67+'!S32</f>
        <v>0</v>
      </c>
    </row>
    <row r="33" spans="1:19" x14ac:dyDescent="0.3">
      <c r="A33" s="569" t="s">
        <v>601</v>
      </c>
      <c r="B33" s="2131">
        <f t="shared" si="4"/>
        <v>28</v>
      </c>
      <c r="C33" s="2132">
        <f>'[18]FØR korreksjon befolkning 67+'!C33</f>
        <v>0</v>
      </c>
      <c r="D33" s="2132">
        <f>'[18]FØR korreksjon befolkning 67+'!D33</f>
        <v>0</v>
      </c>
      <c r="E33" s="2132">
        <f>'[18]FØR korreksjon befolkning 67+'!E33</f>
        <v>0</v>
      </c>
      <c r="F33" s="2132">
        <f>'[18]FØR korreksjon befolkning 67+'!F33</f>
        <v>2</v>
      </c>
      <c r="G33" s="2132">
        <f>'[18]FØR korreksjon befolkning 67+'!G33</f>
        <v>3</v>
      </c>
      <c r="H33" s="2132">
        <f>'[18]FØR korreksjon befolkning 67+'!H33</f>
        <v>1</v>
      </c>
      <c r="I33" s="2132">
        <f>'[18]FØR korreksjon befolkning 67+'!I33</f>
        <v>1</v>
      </c>
      <c r="J33" s="2132">
        <f>'[18]FØR korreksjon befolkning 67+'!J33</f>
        <v>1</v>
      </c>
      <c r="K33" s="2132">
        <f>'[18]FØR korreksjon befolkning 67+'!K33</f>
        <v>1</v>
      </c>
      <c r="L33" s="2132">
        <f>'[18]FØR korreksjon befolkning 67+'!L33</f>
        <v>3</v>
      </c>
      <c r="M33" s="2132">
        <f>'[18]FØR korreksjon befolkning 67+'!M33</f>
        <v>8</v>
      </c>
      <c r="N33" s="2132">
        <f>'[18]FØR korreksjon befolkning 67+'!N33</f>
        <v>3</v>
      </c>
      <c r="O33" s="2132">
        <f>'[18]FØR korreksjon befolkning 67+'!O33</f>
        <v>4</v>
      </c>
      <c r="P33" s="2132">
        <f>'[18]FØR korreksjon befolkning 67+'!P33</f>
        <v>1</v>
      </c>
      <c r="Q33" s="2132">
        <f>'[18]FØR korreksjon befolkning 67+'!Q33</f>
        <v>0</v>
      </c>
      <c r="R33" s="2132">
        <f>'[18]FØR korreksjon befolkning 67+'!R33</f>
        <v>0</v>
      </c>
      <c r="S33" s="2132">
        <f>'[18]FØR korreksjon befolkning 67+'!S33</f>
        <v>0</v>
      </c>
    </row>
    <row r="34" spans="1:19" x14ac:dyDescent="0.3">
      <c r="A34" s="569" t="s">
        <v>602</v>
      </c>
      <c r="B34" s="2131">
        <f t="shared" si="4"/>
        <v>45</v>
      </c>
      <c r="C34" s="2132">
        <f>'[18]FØR korreksjon befolkning 67+'!C34</f>
        <v>2</v>
      </c>
      <c r="D34" s="2132">
        <f>'[18]FØR korreksjon befolkning 67+'!D34</f>
        <v>0</v>
      </c>
      <c r="E34" s="2132">
        <f>'[18]FØR korreksjon befolkning 67+'!E34</f>
        <v>3</v>
      </c>
      <c r="F34" s="2132">
        <f>'[18]FØR korreksjon befolkning 67+'!F34</f>
        <v>0</v>
      </c>
      <c r="G34" s="2132">
        <f>'[18]FØR korreksjon befolkning 67+'!G34</f>
        <v>0</v>
      </c>
      <c r="H34" s="2132">
        <f>'[18]FØR korreksjon befolkning 67+'!H34</f>
        <v>2</v>
      </c>
      <c r="I34" s="2132">
        <f>'[18]FØR korreksjon befolkning 67+'!I34</f>
        <v>1</v>
      </c>
      <c r="J34" s="2132">
        <f>'[18]FØR korreksjon befolkning 67+'!J34</f>
        <v>3</v>
      </c>
      <c r="K34" s="2132">
        <f>'[18]FØR korreksjon befolkning 67+'!K34</f>
        <v>5</v>
      </c>
      <c r="L34" s="2132">
        <f>'[18]FØR korreksjon befolkning 67+'!L34</f>
        <v>13</v>
      </c>
      <c r="M34" s="2132">
        <f>'[18]FØR korreksjon befolkning 67+'!M34</f>
        <v>10</v>
      </c>
      <c r="N34" s="2132">
        <f>'[18]FØR korreksjon befolkning 67+'!N34</f>
        <v>5</v>
      </c>
      <c r="O34" s="2132">
        <f>'[18]FØR korreksjon befolkning 67+'!O34</f>
        <v>1</v>
      </c>
      <c r="P34" s="2132">
        <f>'[18]FØR korreksjon befolkning 67+'!P34</f>
        <v>0</v>
      </c>
      <c r="Q34" s="2132">
        <f>'[18]FØR korreksjon befolkning 67+'!Q34</f>
        <v>0</v>
      </c>
      <c r="R34" s="2132">
        <f>'[18]FØR korreksjon befolkning 67+'!R34</f>
        <v>0</v>
      </c>
      <c r="S34" s="2132">
        <f>'[18]FØR korreksjon befolkning 67+'!S34</f>
        <v>0</v>
      </c>
    </row>
    <row r="35" spans="1:19" x14ac:dyDescent="0.3">
      <c r="A35" s="2133" t="s">
        <v>603</v>
      </c>
      <c r="B35" s="2134">
        <f t="shared" si="4"/>
        <v>1610</v>
      </c>
      <c r="C35" s="2135">
        <f>SUM(C29:C34)</f>
        <v>13</v>
      </c>
      <c r="D35" s="2135">
        <f t="shared" ref="D35:S35" si="5">SUM(D29:D34)</f>
        <v>72</v>
      </c>
      <c r="E35" s="2135">
        <f t="shared" si="5"/>
        <v>134</v>
      </c>
      <c r="F35" s="2135">
        <f t="shared" si="5"/>
        <v>49</v>
      </c>
      <c r="G35" s="2135">
        <f t="shared" si="5"/>
        <v>45</v>
      </c>
      <c r="H35" s="2135">
        <f t="shared" si="5"/>
        <v>37</v>
      </c>
      <c r="I35" s="2135">
        <f t="shared" si="5"/>
        <v>76</v>
      </c>
      <c r="J35" s="2135">
        <f t="shared" si="5"/>
        <v>76</v>
      </c>
      <c r="K35" s="2135">
        <f t="shared" si="5"/>
        <v>187</v>
      </c>
      <c r="L35" s="2135">
        <f t="shared" si="5"/>
        <v>254</v>
      </c>
      <c r="M35" s="2135">
        <f t="shared" si="5"/>
        <v>461</v>
      </c>
      <c r="N35" s="2135">
        <f t="shared" si="5"/>
        <v>118</v>
      </c>
      <c r="O35" s="2135">
        <f t="shared" si="5"/>
        <v>41</v>
      </c>
      <c r="P35" s="2135">
        <f t="shared" si="5"/>
        <v>27</v>
      </c>
      <c r="Q35" s="2135">
        <f t="shared" si="5"/>
        <v>13</v>
      </c>
      <c r="R35" s="2135">
        <f t="shared" si="5"/>
        <v>7</v>
      </c>
      <c r="S35" s="2135">
        <f t="shared" si="5"/>
        <v>0</v>
      </c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52" sqref="U52"/>
    </sheetView>
  </sheetViews>
  <sheetFormatPr baseColWidth="10" defaultRowHeight="12.4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Y42"/>
  <sheetViews>
    <sheetView showGridLines="0" zoomScaleNormal="100" workbookViewId="0">
      <selection sqref="A1:XFD1048576"/>
    </sheetView>
  </sheetViews>
  <sheetFormatPr baseColWidth="10" defaultColWidth="11.4609375" defaultRowHeight="12.45" outlineLevelRow="1" x14ac:dyDescent="0.3"/>
  <cols>
    <col min="1" max="1" width="5" style="735" customWidth="1"/>
    <col min="2" max="2" width="24.3046875" style="387" customWidth="1"/>
    <col min="3" max="3" width="9" style="387" customWidth="1"/>
    <col min="4" max="4" width="10.07421875" style="387" customWidth="1"/>
    <col min="5" max="5" width="8.69140625" style="387" customWidth="1"/>
    <col min="6" max="6" width="9.84375" style="968" customWidth="1"/>
    <col min="7" max="7" width="8.07421875" style="969" customWidth="1"/>
    <col min="8" max="8" width="10" style="969" customWidth="1"/>
    <col min="9" max="9" width="10.84375" style="387" customWidth="1"/>
    <col min="10" max="10" width="10.3046875" style="387" customWidth="1"/>
    <col min="11" max="11" width="8.69140625" style="387" customWidth="1"/>
    <col min="12" max="12" width="9" style="387" customWidth="1"/>
    <col min="13" max="13" width="9.69140625" style="387" customWidth="1"/>
    <col min="14" max="14" width="10" style="387" customWidth="1"/>
    <col min="15" max="15" width="11.4609375" style="387" customWidth="1"/>
    <col min="16" max="16" width="9.69140625" style="387" customWidth="1"/>
    <col min="17" max="17" width="10.3046875" style="387" customWidth="1"/>
    <col min="18" max="18" width="11.4609375" style="387" customWidth="1"/>
    <col min="19" max="16384" width="11.4609375" style="387"/>
  </cols>
  <sheetData>
    <row r="1" spans="1:22" x14ac:dyDescent="0.3">
      <c r="A1" s="659" t="s">
        <v>0</v>
      </c>
    </row>
    <row r="2" spans="1:22" x14ac:dyDescent="0.3">
      <c r="A2" s="659"/>
    </row>
    <row r="3" spans="1:22" x14ac:dyDescent="0.3">
      <c r="A3" s="659" t="str">
        <f>A8</f>
        <v>Tabell  1-3 - B1  - Saksbehandlingstid - bistand til bolig - hittil i år</v>
      </c>
      <c r="M3" s="388"/>
      <c r="N3" s="388"/>
      <c r="O3" s="388"/>
      <c r="P3" s="388"/>
      <c r="Q3" s="388"/>
    </row>
    <row r="4" spans="1:22" x14ac:dyDescent="0.3">
      <c r="A4" s="659"/>
    </row>
    <row r="5" spans="1:22" x14ac:dyDescent="0.3">
      <c r="A5" s="659"/>
    </row>
    <row r="6" spans="1:22" x14ac:dyDescent="0.3">
      <c r="T6" s="387" t="s">
        <v>104</v>
      </c>
    </row>
    <row r="8" spans="1:22" s="14" customFormat="1" ht="30" customHeight="1" thickBot="1" x14ac:dyDescent="0.35">
      <c r="A8" s="1270" t="s">
        <v>157</v>
      </c>
      <c r="B8" s="1267"/>
      <c r="C8" s="1268"/>
      <c r="D8" s="1268"/>
      <c r="E8" s="1268"/>
      <c r="F8" s="1269"/>
      <c r="G8" s="970"/>
      <c r="H8" s="970"/>
      <c r="J8" s="14" t="s">
        <v>104</v>
      </c>
    </row>
    <row r="9" spans="1:22" s="14" customFormat="1" ht="30" customHeight="1" x14ac:dyDescent="0.3">
      <c r="A9" s="34"/>
      <c r="B9" s="971"/>
      <c r="C9" s="2139" t="s">
        <v>31</v>
      </c>
      <c r="D9" s="2140"/>
      <c r="E9" s="2140"/>
      <c r="F9" s="2140"/>
      <c r="G9" s="2140"/>
      <c r="H9" s="2141"/>
      <c r="I9" s="2139" t="s">
        <v>32</v>
      </c>
      <c r="J9" s="2140"/>
      <c r="K9" s="2140"/>
      <c r="L9" s="2140"/>
      <c r="M9" s="2140"/>
      <c r="N9" s="2140"/>
      <c r="O9" s="2140"/>
      <c r="P9" s="2140"/>
      <c r="Q9" s="2142"/>
    </row>
    <row r="10" spans="1:22" s="4" customFormat="1" ht="86.25" customHeight="1" thickBot="1" x14ac:dyDescent="0.4">
      <c r="A10" s="5" t="s">
        <v>38</v>
      </c>
      <c r="B10" s="32" t="s">
        <v>3</v>
      </c>
      <c r="C10" s="1244" t="s">
        <v>33</v>
      </c>
      <c r="D10" s="1245" t="s">
        <v>34</v>
      </c>
      <c r="E10" s="1260" t="s">
        <v>269</v>
      </c>
      <c r="F10" s="1261" t="s">
        <v>270</v>
      </c>
      <c r="G10" s="1262" t="s">
        <v>275</v>
      </c>
      <c r="H10" s="1263" t="s">
        <v>35</v>
      </c>
      <c r="I10" s="1244" t="s">
        <v>33</v>
      </c>
      <c r="J10" s="1245" t="s">
        <v>34</v>
      </c>
      <c r="K10" s="1260" t="s">
        <v>271</v>
      </c>
      <c r="L10" s="1260" t="s">
        <v>272</v>
      </c>
      <c r="M10" s="1245" t="s">
        <v>213</v>
      </c>
      <c r="N10" s="1245" t="s">
        <v>35</v>
      </c>
      <c r="O10" s="1245" t="s">
        <v>36</v>
      </c>
      <c r="P10" s="1260" t="s">
        <v>274</v>
      </c>
      <c r="Q10" s="1264" t="s">
        <v>273</v>
      </c>
      <c r="U10" s="590" t="s">
        <v>104</v>
      </c>
    </row>
    <row r="11" spans="1:22" ht="15" customHeight="1" x14ac:dyDescent="0.35">
      <c r="A11" s="1271">
        <v>1</v>
      </c>
      <c r="B11" s="1272" t="s">
        <v>5</v>
      </c>
      <c r="C11" s="1273">
        <v>357</v>
      </c>
      <c r="D11" s="1274">
        <v>364</v>
      </c>
      <c r="E11" s="1287">
        <v>254</v>
      </c>
      <c r="F11" s="1297">
        <f>E11/D11</f>
        <v>0.69780219780219777</v>
      </c>
      <c r="G11" s="1273">
        <v>70</v>
      </c>
      <c r="H11" s="1287">
        <v>287</v>
      </c>
      <c r="I11" s="1273">
        <v>920</v>
      </c>
      <c r="J11" s="1274">
        <v>908</v>
      </c>
      <c r="K11" s="1287">
        <v>286</v>
      </c>
      <c r="L11" s="1297">
        <f>K11/J11</f>
        <v>0.31497797356828194</v>
      </c>
      <c r="M11" s="1273">
        <v>549</v>
      </c>
      <c r="N11" s="1287">
        <v>359</v>
      </c>
      <c r="O11" s="1274">
        <v>207</v>
      </c>
      <c r="P11" s="1287">
        <v>200</v>
      </c>
      <c r="Q11" s="1297">
        <f>P11/O11</f>
        <v>0.96618357487922701</v>
      </c>
      <c r="U11" s="590"/>
    </row>
    <row r="12" spans="1:22" ht="15" customHeight="1" x14ac:dyDescent="0.35">
      <c r="A12" s="1275">
        <v>2</v>
      </c>
      <c r="B12" s="1276" t="s">
        <v>6</v>
      </c>
      <c r="C12" s="1277">
        <v>421</v>
      </c>
      <c r="D12" s="1279">
        <v>421</v>
      </c>
      <c r="E12" s="1286">
        <v>421</v>
      </c>
      <c r="F12" s="1298">
        <f t="shared" ref="F12:F25" si="0">E12/D12</f>
        <v>1</v>
      </c>
      <c r="G12" s="1277">
        <v>55</v>
      </c>
      <c r="H12" s="1286">
        <v>366</v>
      </c>
      <c r="I12" s="1277">
        <v>617</v>
      </c>
      <c r="J12" s="1279">
        <v>581</v>
      </c>
      <c r="K12" s="1286">
        <v>578</v>
      </c>
      <c r="L12" s="1298">
        <f t="shared" ref="L12:L25" si="1">K12/J12</f>
        <v>0.99483648881239239</v>
      </c>
      <c r="M12" s="1277">
        <v>386</v>
      </c>
      <c r="N12" s="1286">
        <v>194</v>
      </c>
      <c r="O12" s="1279">
        <v>188</v>
      </c>
      <c r="P12" s="1286">
        <v>168</v>
      </c>
      <c r="Q12" s="1298">
        <f t="shared" ref="Q12:Q25" si="2">P12/O12</f>
        <v>0.8936170212765957</v>
      </c>
      <c r="R12" s="402"/>
      <c r="T12" s="387" t="s">
        <v>104</v>
      </c>
      <c r="U12" s="590"/>
    </row>
    <row r="13" spans="1:22" ht="15" customHeight="1" x14ac:dyDescent="0.35">
      <c r="A13" s="1275">
        <v>3</v>
      </c>
      <c r="B13" s="1276" t="s">
        <v>7</v>
      </c>
      <c r="C13" s="1277">
        <v>177</v>
      </c>
      <c r="D13" s="1279">
        <v>169</v>
      </c>
      <c r="E13" s="1286">
        <v>145</v>
      </c>
      <c r="F13" s="1298">
        <f t="shared" si="0"/>
        <v>0.85798816568047342</v>
      </c>
      <c r="G13" s="1277">
        <v>33</v>
      </c>
      <c r="H13" s="1286">
        <v>154</v>
      </c>
      <c r="I13" s="1277">
        <v>792</v>
      </c>
      <c r="J13" s="1279">
        <v>771</v>
      </c>
      <c r="K13" s="1286">
        <v>763</v>
      </c>
      <c r="L13" s="1298">
        <f t="shared" si="1"/>
        <v>0.98962386511024647</v>
      </c>
      <c r="M13" s="1277">
        <v>604</v>
      </c>
      <c r="N13" s="1286">
        <v>170</v>
      </c>
      <c r="O13" s="1279">
        <v>263</v>
      </c>
      <c r="P13" s="1286">
        <v>253</v>
      </c>
      <c r="Q13" s="1298">
        <f t="shared" si="2"/>
        <v>0.96197718631178708</v>
      </c>
      <c r="R13" s="402"/>
      <c r="S13" s="387" t="s">
        <v>104</v>
      </c>
      <c r="U13" s="591"/>
      <c r="V13" s="387" t="s">
        <v>104</v>
      </c>
    </row>
    <row r="14" spans="1:22" ht="15" customHeight="1" x14ac:dyDescent="0.35">
      <c r="A14" s="1275">
        <v>4</v>
      </c>
      <c r="B14" s="1276" t="s">
        <v>8</v>
      </c>
      <c r="C14" s="1277">
        <v>167</v>
      </c>
      <c r="D14" s="1279">
        <v>182</v>
      </c>
      <c r="E14" s="1286">
        <v>125</v>
      </c>
      <c r="F14" s="1298">
        <f t="shared" si="0"/>
        <v>0.68681318681318682</v>
      </c>
      <c r="G14" s="1277">
        <v>27</v>
      </c>
      <c r="H14" s="1286">
        <v>122</v>
      </c>
      <c r="I14" s="1277">
        <v>336</v>
      </c>
      <c r="J14" s="1279">
        <v>328</v>
      </c>
      <c r="K14" s="1286">
        <v>267</v>
      </c>
      <c r="L14" s="1298">
        <f t="shared" si="1"/>
        <v>0.81402439024390238</v>
      </c>
      <c r="M14" s="1277">
        <v>206</v>
      </c>
      <c r="N14" s="1286">
        <v>122</v>
      </c>
      <c r="O14" s="1279">
        <v>81</v>
      </c>
      <c r="P14" s="1286">
        <v>68</v>
      </c>
      <c r="Q14" s="1298">
        <f t="shared" si="2"/>
        <v>0.83950617283950613</v>
      </c>
      <c r="R14" s="402"/>
      <c r="S14" s="387" t="s">
        <v>104</v>
      </c>
      <c r="U14" s="590"/>
    </row>
    <row r="15" spans="1:22" ht="15" customHeight="1" x14ac:dyDescent="0.35">
      <c r="A15" s="1275">
        <v>5</v>
      </c>
      <c r="B15" s="1276" t="s">
        <v>9</v>
      </c>
      <c r="C15" s="1277">
        <v>280</v>
      </c>
      <c r="D15" s="1279">
        <v>280</v>
      </c>
      <c r="E15" s="1286">
        <v>280</v>
      </c>
      <c r="F15" s="1298">
        <f t="shared" si="0"/>
        <v>1</v>
      </c>
      <c r="G15" s="1277">
        <v>33</v>
      </c>
      <c r="H15" s="1286">
        <v>247</v>
      </c>
      <c r="I15" s="1277">
        <v>375</v>
      </c>
      <c r="J15" s="1279">
        <v>399</v>
      </c>
      <c r="K15" s="1286">
        <v>396</v>
      </c>
      <c r="L15" s="1298">
        <f t="shared" si="1"/>
        <v>0.99248120300751874</v>
      </c>
      <c r="M15" s="1277">
        <v>227</v>
      </c>
      <c r="N15" s="1286">
        <v>172</v>
      </c>
      <c r="O15" s="1279">
        <v>80</v>
      </c>
      <c r="P15" s="1286">
        <v>69</v>
      </c>
      <c r="Q15" s="1298">
        <f t="shared" si="2"/>
        <v>0.86250000000000004</v>
      </c>
      <c r="R15" s="401"/>
      <c r="U15" s="590" t="s">
        <v>104</v>
      </c>
    </row>
    <row r="16" spans="1:22" ht="15" customHeight="1" x14ac:dyDescent="0.35">
      <c r="A16" s="1275">
        <v>6</v>
      </c>
      <c r="B16" s="1276" t="s">
        <v>10</v>
      </c>
      <c r="C16" s="1277">
        <v>112</v>
      </c>
      <c r="D16" s="1279">
        <v>58</v>
      </c>
      <c r="E16" s="1286">
        <v>20</v>
      </c>
      <c r="F16" s="1298">
        <f t="shared" si="0"/>
        <v>0.34482758620689657</v>
      </c>
      <c r="G16" s="1277">
        <v>6</v>
      </c>
      <c r="H16" s="1286">
        <v>43</v>
      </c>
      <c r="I16" s="1277">
        <v>114</v>
      </c>
      <c r="J16" s="1279">
        <v>119</v>
      </c>
      <c r="K16" s="1286">
        <v>106</v>
      </c>
      <c r="L16" s="1298">
        <f t="shared" si="1"/>
        <v>0.89075630252100846</v>
      </c>
      <c r="M16" s="1277">
        <v>80</v>
      </c>
      <c r="N16" s="1286">
        <v>39</v>
      </c>
      <c r="O16" s="1279">
        <v>21</v>
      </c>
      <c r="P16" s="1286">
        <v>19</v>
      </c>
      <c r="Q16" s="1298">
        <f t="shared" si="2"/>
        <v>0.90476190476190477</v>
      </c>
      <c r="R16" s="402"/>
      <c r="U16" s="590"/>
    </row>
    <row r="17" spans="1:25" ht="15" customHeight="1" x14ac:dyDescent="0.35">
      <c r="A17" s="1275">
        <v>7</v>
      </c>
      <c r="B17" s="1276" t="s">
        <v>11</v>
      </c>
      <c r="C17" s="1277">
        <v>161</v>
      </c>
      <c r="D17" s="1279">
        <v>112</v>
      </c>
      <c r="E17" s="1286">
        <v>74</v>
      </c>
      <c r="F17" s="1298">
        <f t="shared" si="0"/>
        <v>0.6607142857142857</v>
      </c>
      <c r="G17" s="1277">
        <v>22</v>
      </c>
      <c r="H17" s="1286">
        <v>90</v>
      </c>
      <c r="I17" s="1277">
        <v>124</v>
      </c>
      <c r="J17" s="1279">
        <v>102</v>
      </c>
      <c r="K17" s="1286">
        <v>63</v>
      </c>
      <c r="L17" s="1298">
        <f t="shared" si="1"/>
        <v>0.61764705882352944</v>
      </c>
      <c r="M17" s="1277">
        <v>87</v>
      </c>
      <c r="N17" s="1286">
        <v>15</v>
      </c>
      <c r="O17" s="1279">
        <v>28</v>
      </c>
      <c r="P17" s="1286">
        <v>24</v>
      </c>
      <c r="Q17" s="1298">
        <f t="shared" si="2"/>
        <v>0.8571428571428571</v>
      </c>
      <c r="R17" s="402"/>
      <c r="U17" s="590"/>
    </row>
    <row r="18" spans="1:25" ht="15" customHeight="1" x14ac:dyDescent="0.35">
      <c r="A18" s="1275">
        <v>8</v>
      </c>
      <c r="B18" s="1276" t="s">
        <v>12</v>
      </c>
      <c r="C18" s="1277">
        <v>228</v>
      </c>
      <c r="D18" s="1279">
        <v>197</v>
      </c>
      <c r="E18" s="1286">
        <v>154</v>
      </c>
      <c r="F18" s="1298">
        <f t="shared" si="0"/>
        <v>0.78172588832487311</v>
      </c>
      <c r="G18" s="1277">
        <v>23</v>
      </c>
      <c r="H18" s="1286">
        <v>208</v>
      </c>
      <c r="I18" s="1277">
        <v>206</v>
      </c>
      <c r="J18" s="1279">
        <v>184</v>
      </c>
      <c r="K18" s="1286">
        <v>183</v>
      </c>
      <c r="L18" s="1298">
        <f t="shared" si="1"/>
        <v>0.99456521739130432</v>
      </c>
      <c r="M18" s="1277">
        <v>120</v>
      </c>
      <c r="N18" s="1286">
        <v>64</v>
      </c>
      <c r="O18" s="1279">
        <v>30</v>
      </c>
      <c r="P18" s="1286">
        <v>28</v>
      </c>
      <c r="Q18" s="1298">
        <f t="shared" si="2"/>
        <v>0.93333333333333335</v>
      </c>
      <c r="R18" s="402"/>
      <c r="U18" s="590"/>
    </row>
    <row r="19" spans="1:25" ht="15" customHeight="1" x14ac:dyDescent="0.35">
      <c r="A19" s="1275">
        <v>9</v>
      </c>
      <c r="B19" s="1276" t="s">
        <v>13</v>
      </c>
      <c r="C19" s="1277">
        <v>267</v>
      </c>
      <c r="D19" s="1279">
        <v>267</v>
      </c>
      <c r="E19" s="1286">
        <v>240</v>
      </c>
      <c r="F19" s="1298">
        <f t="shared" si="0"/>
        <v>0.898876404494382</v>
      </c>
      <c r="G19" s="1277">
        <v>38</v>
      </c>
      <c r="H19" s="1286">
        <v>215</v>
      </c>
      <c r="I19" s="1277">
        <v>303</v>
      </c>
      <c r="J19" s="1279">
        <v>288</v>
      </c>
      <c r="K19" s="1286">
        <v>284</v>
      </c>
      <c r="L19" s="1298">
        <f t="shared" si="1"/>
        <v>0.98611111111111116</v>
      </c>
      <c r="M19" s="1277">
        <v>139</v>
      </c>
      <c r="N19" s="1286">
        <v>149</v>
      </c>
      <c r="O19" s="1279">
        <v>80</v>
      </c>
      <c r="P19" s="1286">
        <v>76</v>
      </c>
      <c r="Q19" s="1298">
        <f t="shared" si="2"/>
        <v>0.95</v>
      </c>
      <c r="R19" s="402"/>
      <c r="U19" s="591"/>
    </row>
    <row r="20" spans="1:25" ht="15" customHeight="1" x14ac:dyDescent="0.35">
      <c r="A20" s="1275">
        <v>10</v>
      </c>
      <c r="B20" s="1276" t="s">
        <v>14</v>
      </c>
      <c r="C20" s="1277">
        <v>276</v>
      </c>
      <c r="D20" s="1279">
        <v>260</v>
      </c>
      <c r="E20" s="1286">
        <v>230</v>
      </c>
      <c r="F20" s="1298">
        <f t="shared" si="0"/>
        <v>0.88461538461538458</v>
      </c>
      <c r="G20" s="1277">
        <v>56</v>
      </c>
      <c r="H20" s="1286">
        <v>173</v>
      </c>
      <c r="I20" s="1277">
        <v>287</v>
      </c>
      <c r="J20" s="1279">
        <v>308</v>
      </c>
      <c r="K20" s="1286">
        <v>307</v>
      </c>
      <c r="L20" s="1298">
        <f t="shared" si="1"/>
        <v>0.99675324675324672</v>
      </c>
      <c r="M20" s="1277">
        <v>155</v>
      </c>
      <c r="N20" s="1286">
        <v>152</v>
      </c>
      <c r="O20" s="1279">
        <v>49</v>
      </c>
      <c r="P20" s="1286">
        <v>42</v>
      </c>
      <c r="Q20" s="1298">
        <f t="shared" si="2"/>
        <v>0.8571428571428571</v>
      </c>
      <c r="R20" s="401"/>
    </row>
    <row r="21" spans="1:25" ht="15" customHeight="1" x14ac:dyDescent="0.35">
      <c r="A21" s="1275">
        <v>11</v>
      </c>
      <c r="B21" s="1276" t="s">
        <v>15</v>
      </c>
      <c r="C21" s="1277">
        <v>198</v>
      </c>
      <c r="D21" s="1279">
        <v>235</v>
      </c>
      <c r="E21" s="1286">
        <v>235</v>
      </c>
      <c r="F21" s="1298">
        <f t="shared" si="0"/>
        <v>1</v>
      </c>
      <c r="G21" s="1277">
        <v>48</v>
      </c>
      <c r="H21" s="1286">
        <v>56</v>
      </c>
      <c r="I21" s="1277">
        <v>365</v>
      </c>
      <c r="J21" s="1279">
        <v>306</v>
      </c>
      <c r="K21" s="1286">
        <v>290</v>
      </c>
      <c r="L21" s="1298">
        <f t="shared" si="1"/>
        <v>0.94771241830065356</v>
      </c>
      <c r="M21" s="1277">
        <v>181</v>
      </c>
      <c r="N21" s="1286">
        <v>125</v>
      </c>
      <c r="O21" s="1279">
        <v>64</v>
      </c>
      <c r="P21" s="1286">
        <v>54</v>
      </c>
      <c r="Q21" s="1298">
        <f t="shared" si="2"/>
        <v>0.84375</v>
      </c>
    </row>
    <row r="22" spans="1:25" ht="15" customHeight="1" x14ac:dyDescent="0.35">
      <c r="A22" s="1275">
        <v>12</v>
      </c>
      <c r="B22" s="1276" t="s">
        <v>16</v>
      </c>
      <c r="C22" s="1277">
        <v>345</v>
      </c>
      <c r="D22" s="1279">
        <v>335</v>
      </c>
      <c r="E22" s="1286">
        <v>319</v>
      </c>
      <c r="F22" s="1298">
        <f t="shared" si="0"/>
        <v>0.9522388059701492</v>
      </c>
      <c r="G22" s="1277">
        <v>31</v>
      </c>
      <c r="H22" s="1286">
        <v>312</v>
      </c>
      <c r="I22" s="1277">
        <v>385</v>
      </c>
      <c r="J22" s="1279">
        <v>399</v>
      </c>
      <c r="K22" s="1286">
        <v>371</v>
      </c>
      <c r="L22" s="1298">
        <f t="shared" si="1"/>
        <v>0.92982456140350878</v>
      </c>
      <c r="M22" s="1277">
        <v>231</v>
      </c>
      <c r="N22" s="1286">
        <v>167</v>
      </c>
      <c r="O22" s="1279">
        <v>100</v>
      </c>
      <c r="P22" s="1286">
        <v>90</v>
      </c>
      <c r="Q22" s="1298">
        <f t="shared" si="2"/>
        <v>0.9</v>
      </c>
    </row>
    <row r="23" spans="1:25" ht="15" customHeight="1" x14ac:dyDescent="0.35">
      <c r="A23" s="1275">
        <v>13</v>
      </c>
      <c r="B23" s="1276" t="s">
        <v>17</v>
      </c>
      <c r="C23" s="1277">
        <v>192</v>
      </c>
      <c r="D23" s="1279">
        <v>195</v>
      </c>
      <c r="E23" s="1286">
        <v>165</v>
      </c>
      <c r="F23" s="1298">
        <f t="shared" si="0"/>
        <v>0.84615384615384615</v>
      </c>
      <c r="G23" s="1277">
        <v>32</v>
      </c>
      <c r="H23" s="1286">
        <v>162</v>
      </c>
      <c r="I23" s="1277">
        <v>332</v>
      </c>
      <c r="J23" s="1279">
        <v>275</v>
      </c>
      <c r="K23" s="1286">
        <v>269</v>
      </c>
      <c r="L23" s="1298">
        <f t="shared" si="1"/>
        <v>0.97818181818181815</v>
      </c>
      <c r="M23" s="1277">
        <v>178</v>
      </c>
      <c r="N23" s="1286">
        <v>97</v>
      </c>
      <c r="O23" s="1279">
        <v>69</v>
      </c>
      <c r="P23" s="1286">
        <v>60</v>
      </c>
      <c r="Q23" s="1298">
        <f t="shared" si="2"/>
        <v>0.86956521739130432</v>
      </c>
      <c r="W23" s="387" t="s">
        <v>104</v>
      </c>
    </row>
    <row r="24" spans="1:25" ht="15" customHeight="1" x14ac:dyDescent="0.35">
      <c r="A24" s="1275">
        <v>14</v>
      </c>
      <c r="B24" s="1276" t="s">
        <v>18</v>
      </c>
      <c r="C24" s="1277">
        <v>219</v>
      </c>
      <c r="D24" s="1279">
        <v>219</v>
      </c>
      <c r="E24" s="1286">
        <v>197</v>
      </c>
      <c r="F24" s="1298">
        <f t="shared" si="0"/>
        <v>0.8995433789954338</v>
      </c>
      <c r="G24" s="1277">
        <v>34</v>
      </c>
      <c r="H24" s="1286">
        <v>185</v>
      </c>
      <c r="I24" s="1277">
        <v>218</v>
      </c>
      <c r="J24" s="1279">
        <v>256</v>
      </c>
      <c r="K24" s="1286">
        <v>255</v>
      </c>
      <c r="L24" s="1298">
        <f t="shared" si="1"/>
        <v>0.99609375</v>
      </c>
      <c r="M24" s="1277">
        <v>174</v>
      </c>
      <c r="N24" s="1286">
        <v>81</v>
      </c>
      <c r="O24" s="1279">
        <v>52</v>
      </c>
      <c r="P24" s="1286">
        <v>39</v>
      </c>
      <c r="Q24" s="1298">
        <f t="shared" si="2"/>
        <v>0.75</v>
      </c>
    </row>
    <row r="25" spans="1:25" ht="15" customHeight="1" thickBot="1" x14ac:dyDescent="0.4">
      <c r="A25" s="1280">
        <v>15</v>
      </c>
      <c r="B25" s="1281" t="s">
        <v>392</v>
      </c>
      <c r="C25" s="1282">
        <v>282</v>
      </c>
      <c r="D25" s="1284">
        <v>263</v>
      </c>
      <c r="E25" s="1285">
        <v>260</v>
      </c>
      <c r="F25" s="1299">
        <f t="shared" si="0"/>
        <v>0.98859315589353614</v>
      </c>
      <c r="G25" s="1282">
        <v>34</v>
      </c>
      <c r="H25" s="1285">
        <v>235</v>
      </c>
      <c r="I25" s="1282">
        <v>308</v>
      </c>
      <c r="J25" s="1284">
        <v>310</v>
      </c>
      <c r="K25" s="1285">
        <v>295</v>
      </c>
      <c r="L25" s="1299">
        <f t="shared" si="1"/>
        <v>0.95161290322580649</v>
      </c>
      <c r="M25" s="1282">
        <v>106</v>
      </c>
      <c r="N25" s="1285">
        <v>208</v>
      </c>
      <c r="O25" s="1284">
        <v>60</v>
      </c>
      <c r="P25" s="1285">
        <v>26</v>
      </c>
      <c r="Q25" s="1299">
        <f t="shared" si="2"/>
        <v>0.43333333333333335</v>
      </c>
      <c r="S25" s="387" t="s">
        <v>104</v>
      </c>
      <c r="Y25" s="387" t="s">
        <v>104</v>
      </c>
    </row>
    <row r="26" spans="1:25" ht="15" customHeight="1" thickBot="1" x14ac:dyDescent="0.45">
      <c r="A26" s="1969"/>
      <c r="B26" s="1970" t="s">
        <v>553</v>
      </c>
      <c r="C26" s="1971">
        <f>SUM(C11:C25)</f>
        <v>3682</v>
      </c>
      <c r="D26" s="1972">
        <f t="shared" ref="D26:P26" si="3">SUM(D11:D25)</f>
        <v>3557</v>
      </c>
      <c r="E26" s="1973">
        <f t="shared" si="3"/>
        <v>3119</v>
      </c>
      <c r="F26" s="1974">
        <f>E26/D26</f>
        <v>0.87686252459938152</v>
      </c>
      <c r="G26" s="1971">
        <f t="shared" ref="G26" si="4">SUM(G11:G25)</f>
        <v>542</v>
      </c>
      <c r="H26" s="1972">
        <f t="shared" ref="H26" si="5">SUM(H11:H25)</f>
        <v>2855</v>
      </c>
      <c r="I26" s="1971">
        <f t="shared" ref="I26" si="6">SUM(I11:I25)</f>
        <v>5682</v>
      </c>
      <c r="J26" s="1972">
        <f t="shared" ref="J26" si="7">SUM(J11:J25)</f>
        <v>5534</v>
      </c>
      <c r="K26" s="1973">
        <f t="shared" ref="K26" si="8">SUM(K11:K25)</f>
        <v>4713</v>
      </c>
      <c r="L26" s="1974">
        <f>K26/J26</f>
        <v>0.8516443801951572</v>
      </c>
      <c r="M26" s="1971">
        <f t="shared" si="3"/>
        <v>3423</v>
      </c>
      <c r="N26" s="1975">
        <f t="shared" si="3"/>
        <v>2114</v>
      </c>
      <c r="O26" s="1971">
        <f t="shared" si="3"/>
        <v>1372</v>
      </c>
      <c r="P26" s="1973">
        <f t="shared" si="3"/>
        <v>1216</v>
      </c>
      <c r="Q26" s="1974">
        <f>P26/O26</f>
        <v>0.88629737609329451</v>
      </c>
      <c r="S26" s="387" t="s">
        <v>104</v>
      </c>
      <c r="T26" s="387" t="s">
        <v>104</v>
      </c>
    </row>
    <row r="27" spans="1:25" ht="15" customHeight="1" x14ac:dyDescent="0.35">
      <c r="A27" s="2029"/>
      <c r="B27" s="2030" t="s">
        <v>521</v>
      </c>
      <c r="C27" s="2031">
        <v>2632</v>
      </c>
      <c r="D27" s="2032">
        <v>2527</v>
      </c>
      <c r="E27" s="2033">
        <v>2261</v>
      </c>
      <c r="F27" s="2034">
        <v>0.89473684210526316</v>
      </c>
      <c r="G27" s="2031">
        <v>377</v>
      </c>
      <c r="H27" s="2032">
        <v>1807</v>
      </c>
      <c r="I27" s="2031">
        <v>3581</v>
      </c>
      <c r="J27" s="2032">
        <v>3655</v>
      </c>
      <c r="K27" s="2033">
        <v>3440</v>
      </c>
      <c r="L27" s="2034">
        <v>0.94117647058823528</v>
      </c>
      <c r="M27" s="2031">
        <v>2289</v>
      </c>
      <c r="N27" s="2035">
        <v>1330</v>
      </c>
      <c r="O27" s="2031">
        <v>871</v>
      </c>
      <c r="P27" s="2033">
        <v>753</v>
      </c>
      <c r="Q27" s="2034">
        <v>0.86452353616532718</v>
      </c>
      <c r="S27" s="387" t="s">
        <v>104</v>
      </c>
      <c r="T27" s="387" t="s">
        <v>104</v>
      </c>
    </row>
    <row r="28" spans="1:25" ht="15" customHeight="1" x14ac:dyDescent="0.35">
      <c r="A28" s="1962"/>
      <c r="B28" s="1963" t="s">
        <v>496</v>
      </c>
      <c r="C28" s="1964">
        <v>3642</v>
      </c>
      <c r="D28" s="1965">
        <v>3201</v>
      </c>
      <c r="E28" s="1966">
        <v>2547</v>
      </c>
      <c r="F28" s="1967">
        <v>0.79568884723523903</v>
      </c>
      <c r="G28" s="1964">
        <v>632</v>
      </c>
      <c r="H28" s="1965">
        <v>2290</v>
      </c>
      <c r="I28" s="1964">
        <v>5738</v>
      </c>
      <c r="J28" s="1965">
        <v>5466</v>
      </c>
      <c r="K28" s="1966">
        <v>5217</v>
      </c>
      <c r="L28" s="1967">
        <v>0.95444566410537868</v>
      </c>
      <c r="M28" s="1964">
        <v>3501</v>
      </c>
      <c r="N28" s="1968">
        <v>1992</v>
      </c>
      <c r="O28" s="1964">
        <v>1408</v>
      </c>
      <c r="P28" s="1966">
        <v>1219</v>
      </c>
      <c r="Q28" s="1967">
        <v>0.86576704545454541</v>
      </c>
      <c r="S28" s="387" t="s">
        <v>104</v>
      </c>
      <c r="T28" s="387" t="s">
        <v>104</v>
      </c>
    </row>
    <row r="29" spans="1:25" ht="15" customHeight="1" x14ac:dyDescent="0.35">
      <c r="A29" s="1275"/>
      <c r="B29" s="1276" t="s">
        <v>474</v>
      </c>
      <c r="C29" s="1277">
        <v>2828</v>
      </c>
      <c r="D29" s="1279">
        <v>2636</v>
      </c>
      <c r="E29" s="1286">
        <v>2031</v>
      </c>
      <c r="F29" s="1298">
        <v>0.77048558421851288</v>
      </c>
      <c r="G29" s="1277">
        <v>593</v>
      </c>
      <c r="H29" s="1279">
        <v>2031</v>
      </c>
      <c r="I29" s="1277">
        <v>5698</v>
      </c>
      <c r="J29" s="1279">
        <v>5683</v>
      </c>
      <c r="K29" s="1286">
        <v>5385</v>
      </c>
      <c r="L29" s="1298">
        <v>0.9475629069153616</v>
      </c>
      <c r="M29" s="1277">
        <v>3388</v>
      </c>
      <c r="N29" s="1278">
        <v>2297</v>
      </c>
      <c r="O29" s="1277">
        <v>1405</v>
      </c>
      <c r="P29" s="1286">
        <v>1242</v>
      </c>
      <c r="Q29" s="1298">
        <v>0.88398576512455518</v>
      </c>
      <c r="S29" s="387" t="s">
        <v>104</v>
      </c>
    </row>
    <row r="30" spans="1:25" ht="15" customHeight="1" x14ac:dyDescent="0.35">
      <c r="A30" s="1275"/>
      <c r="B30" s="1276" t="s">
        <v>377</v>
      </c>
      <c r="C30" s="1277">
        <v>3305</v>
      </c>
      <c r="D30" s="1279">
        <v>2997</v>
      </c>
      <c r="E30" s="1286">
        <v>2266</v>
      </c>
      <c r="F30" s="1298">
        <v>0.75608942275608937</v>
      </c>
      <c r="G30" s="1277">
        <v>735</v>
      </c>
      <c r="H30" s="1279">
        <v>2092</v>
      </c>
      <c r="I30" s="1277">
        <v>5770</v>
      </c>
      <c r="J30" s="1279">
        <v>5523</v>
      </c>
      <c r="K30" s="1286">
        <v>5228</v>
      </c>
      <c r="L30" s="1298">
        <v>0.94658699981893901</v>
      </c>
      <c r="M30" s="1277">
        <v>3300</v>
      </c>
      <c r="N30" s="1278">
        <v>2233</v>
      </c>
      <c r="O30" s="1277">
        <v>1465</v>
      </c>
      <c r="P30" s="1286">
        <v>1270</v>
      </c>
      <c r="Q30" s="1298">
        <v>0.86689419795221845</v>
      </c>
    </row>
    <row r="31" spans="1:25" ht="15" customHeight="1" x14ac:dyDescent="0.35">
      <c r="A31" s="1275"/>
      <c r="B31" s="1276" t="s">
        <v>332</v>
      </c>
      <c r="C31" s="1277">
        <v>3164</v>
      </c>
      <c r="D31" s="1279">
        <v>2914</v>
      </c>
      <c r="E31" s="1286">
        <v>2101</v>
      </c>
      <c r="F31" s="1298">
        <v>0.7210020590253946</v>
      </c>
      <c r="G31" s="1277">
        <v>683</v>
      </c>
      <c r="H31" s="1279">
        <v>1959</v>
      </c>
      <c r="I31" s="1277">
        <v>5343</v>
      </c>
      <c r="J31" s="1279">
        <v>5263</v>
      </c>
      <c r="K31" s="1286">
        <v>4934</v>
      </c>
      <c r="L31" s="1298">
        <v>0.93748812464373932</v>
      </c>
      <c r="M31" s="1277">
        <v>3200</v>
      </c>
      <c r="N31" s="1278">
        <v>2065</v>
      </c>
      <c r="O31" s="1277">
        <v>1420</v>
      </c>
      <c r="P31" s="1286">
        <v>1258</v>
      </c>
      <c r="Q31" s="1298">
        <v>0.88591549295774652</v>
      </c>
    </row>
    <row r="32" spans="1:25" ht="15" customHeight="1" thickBot="1" x14ac:dyDescent="0.4">
      <c r="A32" s="1887"/>
      <c r="B32" s="1888" t="s">
        <v>313</v>
      </c>
      <c r="C32" s="1282">
        <v>3850</v>
      </c>
      <c r="D32" s="1284">
        <v>3353</v>
      </c>
      <c r="E32" s="1285">
        <v>2761</v>
      </c>
      <c r="F32" s="1299">
        <v>0.82344169400536837</v>
      </c>
      <c r="G32" s="1282">
        <v>894</v>
      </c>
      <c r="H32" s="1284">
        <v>2267</v>
      </c>
      <c r="I32" s="1282">
        <v>4912</v>
      </c>
      <c r="J32" s="1284">
        <v>4437</v>
      </c>
      <c r="K32" s="1285">
        <v>4134</v>
      </c>
      <c r="L32" s="1299">
        <v>0.93171061528059496</v>
      </c>
      <c r="M32" s="1282">
        <v>2462</v>
      </c>
      <c r="N32" s="1283">
        <v>1976</v>
      </c>
      <c r="O32" s="1282">
        <v>1045</v>
      </c>
      <c r="P32" s="1285">
        <v>886</v>
      </c>
      <c r="Q32" s="1299">
        <v>0.84784688995215307</v>
      </c>
    </row>
    <row r="33" spans="1:17" ht="15" hidden="1" customHeight="1" outlineLevel="1" x14ac:dyDescent="0.35">
      <c r="A33" s="207"/>
      <c r="B33" s="560" t="s">
        <v>226</v>
      </c>
      <c r="C33" s="703">
        <v>3169</v>
      </c>
      <c r="D33" s="704">
        <v>2512</v>
      </c>
      <c r="E33" s="1089">
        <v>2071</v>
      </c>
      <c r="F33" s="1092">
        <v>0.82444267515923564</v>
      </c>
      <c r="G33" s="702">
        <v>707</v>
      </c>
      <c r="H33" s="977">
        <v>1509</v>
      </c>
      <c r="I33" s="703">
        <v>3180</v>
      </c>
      <c r="J33" s="1091">
        <v>2800</v>
      </c>
      <c r="K33" s="1089">
        <v>2668</v>
      </c>
      <c r="L33" s="1092">
        <v>0.95285714285714285</v>
      </c>
      <c r="M33" s="983">
        <v>1354</v>
      </c>
      <c r="N33" s="982">
        <v>1304</v>
      </c>
      <c r="O33" s="983">
        <v>811</v>
      </c>
      <c r="P33" s="984">
        <v>651</v>
      </c>
      <c r="Q33" s="985">
        <v>0.80271270036991371</v>
      </c>
    </row>
    <row r="34" spans="1:17" ht="15" hidden="1" customHeight="1" outlineLevel="1" thickBot="1" x14ac:dyDescent="0.4">
      <c r="A34" s="358"/>
      <c r="B34" s="354" t="s">
        <v>215</v>
      </c>
      <c r="C34" s="697">
        <v>1741</v>
      </c>
      <c r="D34" s="699">
        <v>1322</v>
      </c>
      <c r="E34" s="1088">
        <v>1132</v>
      </c>
      <c r="F34" s="973">
        <v>0.85627836611195163</v>
      </c>
      <c r="G34" s="701">
        <v>454.15999999999997</v>
      </c>
      <c r="H34" s="700">
        <v>737</v>
      </c>
      <c r="I34" s="697">
        <v>1587</v>
      </c>
      <c r="J34" s="1090">
        <v>1436</v>
      </c>
      <c r="K34" s="1088">
        <v>1357</v>
      </c>
      <c r="L34" s="973">
        <v>0.94498607242339838</v>
      </c>
      <c r="M34" s="976">
        <v>678</v>
      </c>
      <c r="N34" s="975">
        <v>674</v>
      </c>
      <c r="O34" s="976">
        <v>409</v>
      </c>
      <c r="P34" s="988">
        <v>334</v>
      </c>
      <c r="Q34" s="974">
        <v>0.81662591687041564</v>
      </c>
    </row>
    <row r="35" spans="1:17" ht="15" hidden="1" customHeight="1" outlineLevel="1" x14ac:dyDescent="0.35">
      <c r="A35" s="207"/>
      <c r="B35" s="560" t="s">
        <v>111</v>
      </c>
      <c r="C35" s="989">
        <v>3650</v>
      </c>
      <c r="D35" s="990">
        <v>3314</v>
      </c>
      <c r="E35" s="979">
        <v>2839</v>
      </c>
      <c r="F35" s="991">
        <v>0.85666867833433913</v>
      </c>
      <c r="G35" s="702">
        <v>1205</v>
      </c>
      <c r="H35" s="992">
        <v>1928</v>
      </c>
      <c r="I35" s="993">
        <v>4612</v>
      </c>
      <c r="J35" s="990">
        <v>4507</v>
      </c>
      <c r="K35" s="979">
        <v>4228</v>
      </c>
      <c r="L35" s="980">
        <v>0.93809629465276234</v>
      </c>
      <c r="M35" s="981">
        <v>2019</v>
      </c>
      <c r="N35" s="994">
        <v>2287</v>
      </c>
      <c r="O35" s="995">
        <v>1227</v>
      </c>
      <c r="P35" s="984">
        <v>1075</v>
      </c>
      <c r="Q35" s="985">
        <v>0.876120619396903</v>
      </c>
    </row>
    <row r="36" spans="1:17" ht="15" hidden="1" customHeight="1" outlineLevel="1" x14ac:dyDescent="0.35">
      <c r="A36" s="357"/>
      <c r="B36" s="217" t="s">
        <v>105</v>
      </c>
      <c r="C36" s="996">
        <v>2996</v>
      </c>
      <c r="D36" s="997">
        <v>2604</v>
      </c>
      <c r="E36" s="986">
        <v>2125</v>
      </c>
      <c r="F36" s="998">
        <v>0.8160522273425499</v>
      </c>
      <c r="G36" s="705">
        <v>960</v>
      </c>
      <c r="H36" s="999">
        <v>1294</v>
      </c>
      <c r="I36" s="996">
        <v>3258</v>
      </c>
      <c r="J36" s="997">
        <v>3012</v>
      </c>
      <c r="K36" s="986">
        <v>2836</v>
      </c>
      <c r="L36" s="998">
        <v>0.94156706507304122</v>
      </c>
      <c r="M36" s="705">
        <v>1384</v>
      </c>
      <c r="N36" s="978">
        <v>1518</v>
      </c>
      <c r="O36" s="997">
        <v>901</v>
      </c>
      <c r="P36" s="1000">
        <v>789</v>
      </c>
      <c r="Q36" s="987">
        <v>0.87569367369589346</v>
      </c>
    </row>
    <row r="37" spans="1:17" s="9" customFormat="1" ht="15" hidden="1" customHeight="1" outlineLevel="1" thickBot="1" x14ac:dyDescent="0.4">
      <c r="A37" s="191"/>
      <c r="B37" s="218" t="s">
        <v>106</v>
      </c>
      <c r="C37" s="1001">
        <v>1457</v>
      </c>
      <c r="D37" s="1002">
        <v>1231</v>
      </c>
      <c r="E37" s="1003">
        <v>991</v>
      </c>
      <c r="F37" s="1004">
        <v>0.80503655564581644</v>
      </c>
      <c r="G37" s="1005">
        <v>494</v>
      </c>
      <c r="H37" s="1006">
        <v>416</v>
      </c>
      <c r="I37" s="1001">
        <v>1730</v>
      </c>
      <c r="J37" s="1002">
        <v>1596</v>
      </c>
      <c r="K37" s="1003">
        <v>1499</v>
      </c>
      <c r="L37" s="1007">
        <v>0.93922305764411029</v>
      </c>
      <c r="M37" s="1008">
        <v>777</v>
      </c>
      <c r="N37" s="1009">
        <v>730</v>
      </c>
      <c r="O37" s="1002">
        <v>503</v>
      </c>
      <c r="P37" s="1010">
        <v>437</v>
      </c>
      <c r="Q37" s="1011">
        <v>0.8687872763419483</v>
      </c>
    </row>
    <row r="38" spans="1:17" s="9" customFormat="1" ht="15" hidden="1" customHeight="1" outlineLevel="1" x14ac:dyDescent="0.35">
      <c r="A38" s="151"/>
      <c r="B38" s="153" t="s">
        <v>107</v>
      </c>
      <c r="C38" s="1012">
        <v>3464</v>
      </c>
      <c r="D38" s="1013">
        <v>3221</v>
      </c>
      <c r="E38" s="1014">
        <v>2665</v>
      </c>
      <c r="F38" s="1015">
        <v>0.82738280037255507</v>
      </c>
      <c r="G38" s="1016">
        <v>1444</v>
      </c>
      <c r="H38" s="1017">
        <v>1492</v>
      </c>
      <c r="I38" s="1012">
        <v>4968</v>
      </c>
      <c r="J38" s="1013">
        <v>4531</v>
      </c>
      <c r="K38" s="1014">
        <v>4140</v>
      </c>
      <c r="L38" s="1015">
        <v>0.91370558375634514</v>
      </c>
      <c r="M38" s="1018">
        <v>2227</v>
      </c>
      <c r="N38" s="1019">
        <v>2186</v>
      </c>
      <c r="O38" s="1020">
        <v>1738</v>
      </c>
      <c r="P38" s="1021">
        <v>1513</v>
      </c>
      <c r="Q38" s="1022">
        <v>0.8705408515535098</v>
      </c>
    </row>
    <row r="39" spans="1:17" s="9" customFormat="1" ht="15" hidden="1" customHeight="1" outlineLevel="1" x14ac:dyDescent="0.35">
      <c r="A39" s="88"/>
      <c r="B39" s="321" t="s">
        <v>108</v>
      </c>
      <c r="C39" s="1023">
        <v>2408</v>
      </c>
      <c r="D39" s="1024">
        <v>2250</v>
      </c>
      <c r="E39" s="1025">
        <v>1812</v>
      </c>
      <c r="F39" s="1026">
        <v>0.80533333333333335</v>
      </c>
      <c r="G39" s="1027">
        <v>1061</v>
      </c>
      <c r="H39" s="1028">
        <v>982</v>
      </c>
      <c r="I39" s="1023">
        <v>3280</v>
      </c>
      <c r="J39" s="1024">
        <v>3015</v>
      </c>
      <c r="K39" s="1025">
        <v>2749</v>
      </c>
      <c r="L39" s="1026">
        <v>0.91177446102819237</v>
      </c>
      <c r="M39" s="1029">
        <v>1461</v>
      </c>
      <c r="N39" s="1030">
        <v>1502</v>
      </c>
      <c r="O39" s="1031">
        <v>1097</v>
      </c>
      <c r="P39" s="1032">
        <v>964</v>
      </c>
      <c r="Q39" s="1033">
        <v>0.87876025524156787</v>
      </c>
    </row>
    <row r="40" spans="1:17" s="9" customFormat="1" ht="15" hidden="1" customHeight="1" outlineLevel="1" thickBot="1" x14ac:dyDescent="0.4">
      <c r="A40" s="35"/>
      <c r="B40" s="36" t="s">
        <v>20</v>
      </c>
      <c r="C40" s="1034">
        <v>1325</v>
      </c>
      <c r="D40" s="1035">
        <v>1169</v>
      </c>
      <c r="E40" s="1036">
        <v>893</v>
      </c>
      <c r="F40" s="1037">
        <v>0.76390076988879385</v>
      </c>
      <c r="G40" s="1038">
        <v>629</v>
      </c>
      <c r="H40" s="1039">
        <v>499</v>
      </c>
      <c r="I40" s="1034">
        <v>1741</v>
      </c>
      <c r="J40" s="1035">
        <v>1552</v>
      </c>
      <c r="K40" s="1036">
        <v>1400</v>
      </c>
      <c r="L40" s="1037">
        <v>0.90206185567010311</v>
      </c>
      <c r="M40" s="1040">
        <v>690</v>
      </c>
      <c r="N40" s="1041">
        <v>753</v>
      </c>
      <c r="O40" s="1042">
        <v>517</v>
      </c>
      <c r="P40" s="1043">
        <v>440</v>
      </c>
      <c r="Q40" s="1044">
        <v>0.85106382978723405</v>
      </c>
    </row>
    <row r="41" spans="1:17" s="9" customFormat="1" ht="15" hidden="1" customHeight="1" outlineLevel="1" thickBot="1" x14ac:dyDescent="0.4">
      <c r="A41" s="7"/>
      <c r="B41" s="37" t="s">
        <v>109</v>
      </c>
      <c r="C41" s="1045">
        <v>3705</v>
      </c>
      <c r="D41" s="1046">
        <v>3214</v>
      </c>
      <c r="E41" s="1047">
        <v>2752</v>
      </c>
      <c r="F41" s="1048">
        <v>0.85625388923459866</v>
      </c>
      <c r="G41" s="1049">
        <v>1432</v>
      </c>
      <c r="H41" s="1050">
        <v>1296</v>
      </c>
      <c r="I41" s="1045">
        <v>4858</v>
      </c>
      <c r="J41" s="1046">
        <v>4230</v>
      </c>
      <c r="K41" s="1051">
        <v>3913</v>
      </c>
      <c r="L41" s="1052">
        <v>0.92505910165484628</v>
      </c>
      <c r="M41" s="1053">
        <v>1968</v>
      </c>
      <c r="N41" s="1054">
        <v>2134</v>
      </c>
      <c r="O41" s="1055">
        <v>1642</v>
      </c>
      <c r="P41" s="1056">
        <v>1457</v>
      </c>
      <c r="Q41" s="1057">
        <v>0.88733252131546891</v>
      </c>
    </row>
    <row r="42" spans="1:17" collapsed="1" x14ac:dyDescent="0.3">
      <c r="A42" s="659"/>
    </row>
  </sheetData>
  <mergeCells count="2">
    <mergeCell ref="C9:H9"/>
    <mergeCell ref="I9:Q9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45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59"/>
  <sheetViews>
    <sheetView showGridLines="0" zoomScaleNormal="100" workbookViewId="0">
      <selection activeCell="O9" sqref="O9"/>
    </sheetView>
  </sheetViews>
  <sheetFormatPr baseColWidth="10" defaultColWidth="11.4609375" defaultRowHeight="12.45" outlineLevelRow="1" x14ac:dyDescent="0.3"/>
  <cols>
    <col min="1" max="1" width="6.07421875" style="735" bestFit="1" customWidth="1"/>
    <col min="2" max="2" width="22" style="387" bestFit="1" customWidth="1"/>
    <col min="3" max="3" width="12.84375" style="387" customWidth="1"/>
    <col min="4" max="4" width="12.53515625" style="387" customWidth="1"/>
    <col min="5" max="6" width="10.4609375" style="387" customWidth="1"/>
    <col min="7" max="8" width="11.4609375" style="387" customWidth="1"/>
    <col min="9" max="9" width="21.69140625" style="387" customWidth="1"/>
    <col min="10" max="12" width="8.69140625" style="387" bestFit="1" customWidth="1"/>
    <col min="13" max="13" width="9.69140625" style="387" bestFit="1" customWidth="1"/>
    <col min="14" max="14" width="8.69140625" style="387" bestFit="1" customWidth="1"/>
    <col min="15" max="15" width="11.4609375" style="387" customWidth="1"/>
    <col min="16" max="16384" width="11.4609375" style="387"/>
  </cols>
  <sheetData>
    <row r="1" spans="1:16" x14ac:dyDescent="0.3">
      <c r="A1" s="243" t="s">
        <v>26</v>
      </c>
      <c r="B1" s="737"/>
    </row>
    <row r="2" spans="1:16" x14ac:dyDescent="0.3">
      <c r="A2" s="659" t="s">
        <v>0</v>
      </c>
    </row>
    <row r="3" spans="1:16" x14ac:dyDescent="0.3">
      <c r="A3" s="659"/>
    </row>
    <row r="4" spans="1:16" x14ac:dyDescent="0.3">
      <c r="A4" s="659" t="str">
        <f>A10</f>
        <v>Tabell  1-3 - B2 - Antall personer som har bostøtte pr. 31.12</v>
      </c>
    </row>
    <row r="5" spans="1:16" x14ac:dyDescent="0.3">
      <c r="A5" s="659" t="str">
        <f>H10</f>
        <v>Tabell  1-3 - B3 - Ventetid på effektuering av tildelt kommunal bolig i perioden 1.1 - 31.12</v>
      </c>
    </row>
    <row r="6" spans="1:16" x14ac:dyDescent="0.3">
      <c r="A6" s="659"/>
    </row>
    <row r="10" spans="1:16" s="14" customFormat="1" ht="30" customHeight="1" thickBot="1" x14ac:dyDescent="0.35">
      <c r="A10" s="3" t="s">
        <v>240</v>
      </c>
      <c r="B10" s="13"/>
      <c r="H10" s="3" t="s">
        <v>241</v>
      </c>
      <c r="I10" s="13"/>
    </row>
    <row r="11" spans="1:16" s="14" customFormat="1" ht="25.5" customHeight="1" x14ac:dyDescent="0.3">
      <c r="A11" s="404"/>
      <c r="B11" s="583"/>
      <c r="C11" s="2143" t="s">
        <v>242</v>
      </c>
      <c r="D11" s="2143"/>
      <c r="E11" s="2144"/>
      <c r="F11" s="13"/>
      <c r="H11" s="404"/>
      <c r="I11" s="583"/>
      <c r="J11" s="2145" t="s">
        <v>243</v>
      </c>
      <c r="K11" s="2146"/>
      <c r="L11" s="2146"/>
      <c r="M11" s="2146"/>
      <c r="N11" s="2146"/>
      <c r="O11" s="587"/>
      <c r="P11" s="588"/>
    </row>
    <row r="12" spans="1:16" s="4" customFormat="1" ht="79.5" customHeight="1" thickBot="1" x14ac:dyDescent="0.35">
      <c r="A12" s="406" t="s">
        <v>2</v>
      </c>
      <c r="B12" s="79" t="s">
        <v>3</v>
      </c>
      <c r="C12" s="220" t="s">
        <v>244</v>
      </c>
      <c r="D12" s="285" t="s">
        <v>245</v>
      </c>
      <c r="E12" s="584" t="s">
        <v>246</v>
      </c>
      <c r="G12" s="4" t="s">
        <v>104</v>
      </c>
      <c r="H12" s="589" t="s">
        <v>2</v>
      </c>
      <c r="I12" s="10" t="s">
        <v>3</v>
      </c>
      <c r="J12" s="5" t="s">
        <v>247</v>
      </c>
      <c r="K12" s="66" t="s">
        <v>248</v>
      </c>
      <c r="L12" s="66" t="s">
        <v>249</v>
      </c>
      <c r="M12" s="66" t="s">
        <v>250</v>
      </c>
      <c r="N12" s="32" t="s">
        <v>251</v>
      </c>
      <c r="O12" s="96" t="s">
        <v>37</v>
      </c>
      <c r="P12" s="1666" t="s">
        <v>252</v>
      </c>
    </row>
    <row r="13" spans="1:16" s="242" customFormat="1" ht="15" customHeight="1" x14ac:dyDescent="0.3">
      <c r="A13" s="713">
        <v>1</v>
      </c>
      <c r="B13" s="714" t="s">
        <v>5</v>
      </c>
      <c r="C13" s="521">
        <v>2119</v>
      </c>
      <c r="D13" s="1662">
        <v>1112</v>
      </c>
      <c r="E13" s="1743">
        <f>SUM(C13:D13)</f>
        <v>3231</v>
      </c>
      <c r="H13" s="713">
        <v>1</v>
      </c>
      <c r="I13" s="714" t="s">
        <v>5</v>
      </c>
      <c r="J13" s="521">
        <v>138</v>
      </c>
      <c r="K13" s="361">
        <v>47</v>
      </c>
      <c r="L13" s="361">
        <v>15</v>
      </c>
      <c r="M13" s="361">
        <v>6</v>
      </c>
      <c r="N13" s="1662">
        <v>1</v>
      </c>
      <c r="O13" s="1664">
        <f>SUM(J13:N13)</f>
        <v>207</v>
      </c>
      <c r="P13" s="1667">
        <f t="shared" ref="P13:P28" si="0">(J13*1.5+K13*3+L13*5+M13*9+N13*12)/O13</f>
        <v>2.36231884057971</v>
      </c>
    </row>
    <row r="14" spans="1:16" s="242" customFormat="1" ht="15" customHeight="1" x14ac:dyDescent="0.3">
      <c r="A14" s="667">
        <v>2</v>
      </c>
      <c r="B14" s="70" t="s">
        <v>6</v>
      </c>
      <c r="C14" s="523">
        <v>1827</v>
      </c>
      <c r="D14" s="426">
        <v>1107</v>
      </c>
      <c r="E14" s="1744">
        <f>SUM(C14:D14)</f>
        <v>2934</v>
      </c>
      <c r="H14" s="667">
        <v>2</v>
      </c>
      <c r="I14" s="70" t="s">
        <v>6</v>
      </c>
      <c r="J14" s="523">
        <v>127</v>
      </c>
      <c r="K14" s="422">
        <v>26</v>
      </c>
      <c r="L14" s="422">
        <v>15</v>
      </c>
      <c r="M14" s="422">
        <v>14</v>
      </c>
      <c r="N14" s="426">
        <v>6</v>
      </c>
      <c r="O14" s="582">
        <f t="shared" ref="O14:O27" si="1">SUM(J14:N14)</f>
        <v>188</v>
      </c>
      <c r="P14" s="1668">
        <f t="shared" si="0"/>
        <v>2.8803191489361701</v>
      </c>
    </row>
    <row r="15" spans="1:16" s="242" customFormat="1" ht="15" customHeight="1" x14ac:dyDescent="0.3">
      <c r="A15" s="667">
        <v>3</v>
      </c>
      <c r="B15" s="70" t="s">
        <v>7</v>
      </c>
      <c r="C15" s="523">
        <v>1730</v>
      </c>
      <c r="D15" s="426">
        <v>1520</v>
      </c>
      <c r="E15" s="1744">
        <f>SUM(C15:D15)</f>
        <v>3250</v>
      </c>
      <c r="H15" s="667">
        <v>3</v>
      </c>
      <c r="I15" s="70" t="s">
        <v>7</v>
      </c>
      <c r="J15" s="523">
        <v>185</v>
      </c>
      <c r="K15" s="422">
        <v>53</v>
      </c>
      <c r="L15" s="422">
        <v>15</v>
      </c>
      <c r="M15" s="422">
        <v>9</v>
      </c>
      <c r="N15" s="426">
        <v>1</v>
      </c>
      <c r="O15" s="582">
        <f t="shared" si="1"/>
        <v>263</v>
      </c>
      <c r="P15" s="1668">
        <f t="shared" si="0"/>
        <v>2.2984790874524714</v>
      </c>
    </row>
    <row r="16" spans="1:16" s="242" customFormat="1" ht="15" customHeight="1" x14ac:dyDescent="0.3">
      <c r="A16" s="667">
        <v>4</v>
      </c>
      <c r="B16" s="70" t="s">
        <v>8</v>
      </c>
      <c r="C16" s="523">
        <v>1018</v>
      </c>
      <c r="D16" s="426">
        <v>234</v>
      </c>
      <c r="E16" s="1744">
        <f t="shared" ref="E16:E27" si="2">SUM(C16:D16)</f>
        <v>1252</v>
      </c>
      <c r="H16" s="667">
        <v>4</v>
      </c>
      <c r="I16" s="70" t="s">
        <v>8</v>
      </c>
      <c r="J16" s="523">
        <v>42</v>
      </c>
      <c r="K16" s="422">
        <v>17</v>
      </c>
      <c r="L16" s="422">
        <v>9</v>
      </c>
      <c r="M16" s="422">
        <v>9</v>
      </c>
      <c r="N16" s="426">
        <v>4</v>
      </c>
      <c r="O16" s="582">
        <f t="shared" si="1"/>
        <v>81</v>
      </c>
      <c r="P16" s="1668">
        <f t="shared" si="0"/>
        <v>3.5555555555555554</v>
      </c>
    </row>
    <row r="17" spans="1:16" s="420" customFormat="1" ht="15" customHeight="1" x14ac:dyDescent="0.3">
      <c r="A17" s="585">
        <v>5</v>
      </c>
      <c r="B17" s="419" t="s">
        <v>9</v>
      </c>
      <c r="C17" s="523">
        <v>1132</v>
      </c>
      <c r="D17" s="426">
        <v>336</v>
      </c>
      <c r="E17" s="1744">
        <f t="shared" si="2"/>
        <v>1468</v>
      </c>
      <c r="H17" s="585">
        <v>5</v>
      </c>
      <c r="I17" s="419" t="s">
        <v>9</v>
      </c>
      <c r="J17" s="523">
        <v>51</v>
      </c>
      <c r="K17" s="422">
        <v>13</v>
      </c>
      <c r="L17" s="422">
        <v>5</v>
      </c>
      <c r="M17" s="422">
        <v>6</v>
      </c>
      <c r="N17" s="426">
        <v>5</v>
      </c>
      <c r="O17" s="582">
        <f t="shared" si="1"/>
        <v>80</v>
      </c>
      <c r="P17" s="1669">
        <f t="shared" si="0"/>
        <v>3.1812499999999999</v>
      </c>
    </row>
    <row r="18" spans="1:16" s="420" customFormat="1" ht="15" customHeight="1" x14ac:dyDescent="0.3">
      <c r="A18" s="585">
        <v>6</v>
      </c>
      <c r="B18" s="419" t="s">
        <v>10</v>
      </c>
      <c r="C18" s="523">
        <v>286</v>
      </c>
      <c r="D18" s="426">
        <v>142</v>
      </c>
      <c r="E18" s="1744">
        <f t="shared" si="2"/>
        <v>428</v>
      </c>
      <c r="H18" s="585">
        <v>6</v>
      </c>
      <c r="I18" s="419" t="s">
        <v>10</v>
      </c>
      <c r="J18" s="523">
        <v>18</v>
      </c>
      <c r="K18" s="422">
        <v>1</v>
      </c>
      <c r="L18" s="422">
        <v>0</v>
      </c>
      <c r="M18" s="422">
        <v>2</v>
      </c>
      <c r="N18" s="426">
        <v>0</v>
      </c>
      <c r="O18" s="582">
        <f t="shared" si="1"/>
        <v>21</v>
      </c>
      <c r="P18" s="1669">
        <f t="shared" si="0"/>
        <v>2.2857142857142856</v>
      </c>
    </row>
    <row r="19" spans="1:16" s="420" customFormat="1" ht="15" customHeight="1" x14ac:dyDescent="0.3">
      <c r="A19" s="585">
        <v>7</v>
      </c>
      <c r="B19" s="419" t="s">
        <v>11</v>
      </c>
      <c r="C19" s="523">
        <v>761</v>
      </c>
      <c r="D19" s="426">
        <v>273</v>
      </c>
      <c r="E19" s="1744">
        <f t="shared" si="2"/>
        <v>1034</v>
      </c>
      <c r="H19" s="585">
        <v>7</v>
      </c>
      <c r="I19" s="419" t="s">
        <v>11</v>
      </c>
      <c r="J19" s="523">
        <v>23</v>
      </c>
      <c r="K19" s="422">
        <v>0</v>
      </c>
      <c r="L19" s="422">
        <v>1</v>
      </c>
      <c r="M19" s="422">
        <v>2</v>
      </c>
      <c r="N19" s="426">
        <v>2</v>
      </c>
      <c r="O19" s="582">
        <f t="shared" si="1"/>
        <v>28</v>
      </c>
      <c r="P19" s="1669">
        <f t="shared" si="0"/>
        <v>2.9107142857142856</v>
      </c>
    </row>
    <row r="20" spans="1:16" s="420" customFormat="1" ht="15" customHeight="1" x14ac:dyDescent="0.3">
      <c r="A20" s="585">
        <v>8</v>
      </c>
      <c r="B20" s="419" t="s">
        <v>12</v>
      </c>
      <c r="C20" s="523">
        <v>662</v>
      </c>
      <c r="D20" s="426">
        <v>241</v>
      </c>
      <c r="E20" s="1744">
        <f t="shared" si="2"/>
        <v>903</v>
      </c>
      <c r="H20" s="585">
        <v>8</v>
      </c>
      <c r="I20" s="419" t="s">
        <v>12</v>
      </c>
      <c r="J20" s="523">
        <v>26</v>
      </c>
      <c r="K20" s="422">
        <v>2</v>
      </c>
      <c r="L20" s="422">
        <v>0</v>
      </c>
      <c r="M20" s="422">
        <v>1</v>
      </c>
      <c r="N20" s="426">
        <v>1</v>
      </c>
      <c r="O20" s="582">
        <f t="shared" si="1"/>
        <v>30</v>
      </c>
      <c r="P20" s="1669">
        <f t="shared" si="0"/>
        <v>2.2000000000000002</v>
      </c>
    </row>
    <row r="21" spans="1:16" s="420" customFormat="1" ht="15" customHeight="1" x14ac:dyDescent="0.3">
      <c r="A21" s="585">
        <v>9</v>
      </c>
      <c r="B21" s="419" t="s">
        <v>13</v>
      </c>
      <c r="C21" s="523">
        <v>863</v>
      </c>
      <c r="D21" s="426">
        <v>318</v>
      </c>
      <c r="E21" s="1744">
        <f t="shared" si="2"/>
        <v>1181</v>
      </c>
      <c r="H21" s="585">
        <v>9</v>
      </c>
      <c r="I21" s="419" t="s">
        <v>13</v>
      </c>
      <c r="J21" s="523">
        <v>52</v>
      </c>
      <c r="K21" s="422">
        <v>18</v>
      </c>
      <c r="L21" s="422">
        <v>6</v>
      </c>
      <c r="M21" s="422">
        <v>4</v>
      </c>
      <c r="N21" s="426">
        <v>0</v>
      </c>
      <c r="O21" s="582">
        <f t="shared" si="1"/>
        <v>80</v>
      </c>
      <c r="P21" s="1669">
        <f t="shared" si="0"/>
        <v>2.4750000000000001</v>
      </c>
    </row>
    <row r="22" spans="1:16" s="420" customFormat="1" ht="15" customHeight="1" x14ac:dyDescent="0.3">
      <c r="A22" s="585">
        <v>10</v>
      </c>
      <c r="B22" s="419" t="s">
        <v>14</v>
      </c>
      <c r="C22" s="523">
        <v>812</v>
      </c>
      <c r="D22" s="426">
        <v>314</v>
      </c>
      <c r="E22" s="1744">
        <f t="shared" si="2"/>
        <v>1126</v>
      </c>
      <c r="H22" s="585">
        <v>10</v>
      </c>
      <c r="I22" s="419" t="s">
        <v>14</v>
      </c>
      <c r="J22" s="523">
        <v>30</v>
      </c>
      <c r="K22" s="422">
        <v>9</v>
      </c>
      <c r="L22" s="422">
        <v>3</v>
      </c>
      <c r="M22" s="422">
        <v>4</v>
      </c>
      <c r="N22" s="426">
        <v>3</v>
      </c>
      <c r="O22" s="582">
        <f t="shared" si="1"/>
        <v>49</v>
      </c>
      <c r="P22" s="1669">
        <f t="shared" si="0"/>
        <v>3.2448979591836733</v>
      </c>
    </row>
    <row r="23" spans="1:16" s="420" customFormat="1" ht="15" customHeight="1" x14ac:dyDescent="0.3">
      <c r="A23" s="585">
        <v>11</v>
      </c>
      <c r="B23" s="419" t="s">
        <v>15</v>
      </c>
      <c r="C23" s="523">
        <v>935</v>
      </c>
      <c r="D23" s="426">
        <v>529</v>
      </c>
      <c r="E23" s="1744">
        <f t="shared" si="2"/>
        <v>1464</v>
      </c>
      <c r="H23" s="585">
        <v>11</v>
      </c>
      <c r="I23" s="419" t="s">
        <v>15</v>
      </c>
      <c r="J23" s="523">
        <v>40</v>
      </c>
      <c r="K23" s="422">
        <v>10</v>
      </c>
      <c r="L23" s="422">
        <v>4</v>
      </c>
      <c r="M23" s="422">
        <v>6</v>
      </c>
      <c r="N23" s="426">
        <v>4</v>
      </c>
      <c r="O23" s="582">
        <f t="shared" si="1"/>
        <v>64</v>
      </c>
      <c r="P23" s="1669">
        <f t="shared" si="0"/>
        <v>3.3125</v>
      </c>
    </row>
    <row r="24" spans="1:16" s="420" customFormat="1" ht="15" customHeight="1" x14ac:dyDescent="0.3">
      <c r="A24" s="585">
        <v>12</v>
      </c>
      <c r="B24" s="419" t="s">
        <v>16</v>
      </c>
      <c r="C24" s="523">
        <v>963</v>
      </c>
      <c r="D24" s="426">
        <v>284</v>
      </c>
      <c r="E24" s="1744">
        <f t="shared" si="2"/>
        <v>1247</v>
      </c>
      <c r="H24" s="585">
        <v>12</v>
      </c>
      <c r="I24" s="419" t="s">
        <v>16</v>
      </c>
      <c r="J24" s="523">
        <v>30</v>
      </c>
      <c r="K24" s="422">
        <v>5</v>
      </c>
      <c r="L24" s="422">
        <v>5</v>
      </c>
      <c r="M24" s="422">
        <v>3</v>
      </c>
      <c r="N24" s="426">
        <v>1</v>
      </c>
      <c r="O24" s="582">
        <f t="shared" si="1"/>
        <v>44</v>
      </c>
      <c r="P24" s="1669">
        <f t="shared" si="0"/>
        <v>2.8181818181818183</v>
      </c>
    </row>
    <row r="25" spans="1:16" s="420" customFormat="1" ht="15" customHeight="1" x14ac:dyDescent="0.3">
      <c r="A25" s="585">
        <v>13</v>
      </c>
      <c r="B25" s="419" t="s">
        <v>17</v>
      </c>
      <c r="C25" s="523">
        <v>888</v>
      </c>
      <c r="D25" s="426">
        <v>693</v>
      </c>
      <c r="E25" s="1744">
        <f t="shared" si="2"/>
        <v>1581</v>
      </c>
      <c r="H25" s="585">
        <v>13</v>
      </c>
      <c r="I25" s="419" t="s">
        <v>17</v>
      </c>
      <c r="J25" s="523">
        <v>50</v>
      </c>
      <c r="K25" s="422">
        <v>4</v>
      </c>
      <c r="L25" s="422">
        <v>6</v>
      </c>
      <c r="M25" s="422">
        <v>7</v>
      </c>
      <c r="N25" s="426">
        <v>2</v>
      </c>
      <c r="O25" s="582">
        <f t="shared" si="1"/>
        <v>69</v>
      </c>
      <c r="P25" s="1669">
        <f t="shared" si="0"/>
        <v>2.9565217391304346</v>
      </c>
    </row>
    <row r="26" spans="1:16" s="420" customFormat="1" ht="15" customHeight="1" x14ac:dyDescent="0.3">
      <c r="A26" s="585">
        <v>14</v>
      </c>
      <c r="B26" s="419" t="s">
        <v>18</v>
      </c>
      <c r="C26" s="523">
        <v>667</v>
      </c>
      <c r="D26" s="426">
        <v>483</v>
      </c>
      <c r="E26" s="1744">
        <f t="shared" si="2"/>
        <v>1150</v>
      </c>
      <c r="H26" s="585">
        <v>14</v>
      </c>
      <c r="I26" s="419" t="s">
        <v>18</v>
      </c>
      <c r="J26" s="523">
        <v>29</v>
      </c>
      <c r="K26" s="422">
        <v>6</v>
      </c>
      <c r="L26" s="422">
        <v>4</v>
      </c>
      <c r="M26" s="422">
        <v>8</v>
      </c>
      <c r="N26" s="426">
        <v>5</v>
      </c>
      <c r="O26" s="582">
        <f t="shared" si="1"/>
        <v>52</v>
      </c>
      <c r="P26" s="1669">
        <f t="shared" si="0"/>
        <v>4.1057692307692308</v>
      </c>
    </row>
    <row r="27" spans="1:16" s="420" customFormat="1" ht="15" customHeight="1" thickBot="1" x14ac:dyDescent="0.35">
      <c r="A27" s="586">
        <v>15</v>
      </c>
      <c r="B27" s="425" t="s">
        <v>19</v>
      </c>
      <c r="C27" s="524">
        <v>1337</v>
      </c>
      <c r="D27" s="1663">
        <v>444</v>
      </c>
      <c r="E27" s="1745">
        <f t="shared" si="2"/>
        <v>1781</v>
      </c>
      <c r="H27" s="586">
        <v>15</v>
      </c>
      <c r="I27" s="425" t="s">
        <v>19</v>
      </c>
      <c r="J27" s="524">
        <v>5</v>
      </c>
      <c r="K27" s="525">
        <v>3</v>
      </c>
      <c r="L27" s="525">
        <v>1</v>
      </c>
      <c r="M27" s="525">
        <v>0</v>
      </c>
      <c r="N27" s="1663">
        <v>14</v>
      </c>
      <c r="O27" s="1665">
        <f t="shared" si="1"/>
        <v>23</v>
      </c>
      <c r="P27" s="1670">
        <f t="shared" si="0"/>
        <v>8.2391304347826093</v>
      </c>
    </row>
    <row r="28" spans="1:16" s="120" customFormat="1" ht="15" customHeight="1" x14ac:dyDescent="0.3">
      <c r="A28" s="359"/>
      <c r="B28" s="509" t="s">
        <v>552</v>
      </c>
      <c r="C28" s="1738">
        <f>SUM(C13:C27)</f>
        <v>16000</v>
      </c>
      <c r="D28" s="1739">
        <f>SUM(D13:D27)</f>
        <v>8030</v>
      </c>
      <c r="E28" s="1655">
        <f>SUM(E13:E27)</f>
        <v>24030</v>
      </c>
      <c r="H28" s="359"/>
      <c r="I28" s="1656" t="s">
        <v>554</v>
      </c>
      <c r="J28" s="1657">
        <f>SUM(J13:J27)</f>
        <v>846</v>
      </c>
      <c r="K28" s="1658">
        <f>SUM(K13:K27)</f>
        <v>214</v>
      </c>
      <c r="L28" s="1658">
        <f t="shared" ref="L28:O28" si="3">SUM(L13:L27)</f>
        <v>89</v>
      </c>
      <c r="M28" s="1658">
        <f t="shared" si="3"/>
        <v>81</v>
      </c>
      <c r="N28" s="1659">
        <f t="shared" si="3"/>
        <v>49</v>
      </c>
      <c r="O28" s="1660">
        <f t="shared" si="3"/>
        <v>1279</v>
      </c>
      <c r="P28" s="1661">
        <f t="shared" si="0"/>
        <v>2.8717748240813137</v>
      </c>
    </row>
    <row r="29" spans="1:16" s="242" customFormat="1" ht="15" customHeight="1" x14ac:dyDescent="0.3">
      <c r="A29" s="207"/>
      <c r="B29" s="375" t="s">
        <v>495</v>
      </c>
      <c r="C29" s="1740">
        <v>16314</v>
      </c>
      <c r="D29" s="1741">
        <v>7245</v>
      </c>
      <c r="E29" s="1742">
        <v>23559</v>
      </c>
      <c r="H29" s="207"/>
      <c r="I29" s="1065" t="s">
        <v>497</v>
      </c>
      <c r="J29" s="642">
        <v>890</v>
      </c>
      <c r="K29" s="422">
        <v>210</v>
      </c>
      <c r="L29" s="422">
        <v>125</v>
      </c>
      <c r="M29" s="422">
        <v>122</v>
      </c>
      <c r="N29" s="645">
        <v>51</v>
      </c>
      <c r="O29" s="652">
        <v>1398</v>
      </c>
      <c r="P29" s="648">
        <v>3.0758226037195993</v>
      </c>
    </row>
    <row r="30" spans="1:16" s="242" customFormat="1" ht="15" customHeight="1" x14ac:dyDescent="0.3">
      <c r="A30" s="207"/>
      <c r="B30" s="375" t="s">
        <v>473</v>
      </c>
      <c r="C30" s="1740">
        <v>17304</v>
      </c>
      <c r="D30" s="1741">
        <v>7960</v>
      </c>
      <c r="E30" s="1742">
        <v>25264</v>
      </c>
      <c r="H30" s="207"/>
      <c r="I30" s="1065" t="s">
        <v>475</v>
      </c>
      <c r="J30" s="642">
        <v>845</v>
      </c>
      <c r="K30" s="422">
        <v>256</v>
      </c>
      <c r="L30" s="422">
        <v>149</v>
      </c>
      <c r="M30" s="422">
        <v>106</v>
      </c>
      <c r="N30" s="645">
        <v>56</v>
      </c>
      <c r="O30" s="652">
        <v>1412</v>
      </c>
      <c r="P30" s="648">
        <v>3.1207507082152977</v>
      </c>
    </row>
    <row r="31" spans="1:16" s="242" customFormat="1" ht="15" customHeight="1" x14ac:dyDescent="0.3">
      <c r="A31" s="207"/>
      <c r="B31" s="375" t="s">
        <v>376</v>
      </c>
      <c r="C31" s="1208">
        <v>18038</v>
      </c>
      <c r="D31" s="1209">
        <v>7586</v>
      </c>
      <c r="E31" s="1210">
        <v>25624</v>
      </c>
      <c r="H31" s="207"/>
      <c r="I31" s="1065" t="s">
        <v>372</v>
      </c>
      <c r="J31" s="642">
        <v>832</v>
      </c>
      <c r="K31" s="422">
        <v>282</v>
      </c>
      <c r="L31" s="422">
        <v>112</v>
      </c>
      <c r="M31" s="422">
        <v>126</v>
      </c>
      <c r="N31" s="645">
        <v>60</v>
      </c>
      <c r="O31" s="652">
        <v>1412</v>
      </c>
      <c r="P31" s="648">
        <v>3.1926345609065154</v>
      </c>
    </row>
    <row r="32" spans="1:16" s="242" customFormat="1" ht="15" customHeight="1" x14ac:dyDescent="0.3">
      <c r="A32" s="207"/>
      <c r="B32" s="375" t="s">
        <v>330</v>
      </c>
      <c r="C32" s="1208">
        <v>18180</v>
      </c>
      <c r="D32" s="1209">
        <v>7228</v>
      </c>
      <c r="E32" s="1210">
        <v>25408</v>
      </c>
      <c r="H32" s="207"/>
      <c r="I32" s="1065" t="s">
        <v>333</v>
      </c>
      <c r="J32" s="642">
        <v>861</v>
      </c>
      <c r="K32" s="422">
        <v>290</v>
      </c>
      <c r="L32" s="422">
        <v>119</v>
      </c>
      <c r="M32" s="422">
        <v>113</v>
      </c>
      <c r="N32" s="645">
        <v>46</v>
      </c>
      <c r="O32" s="652">
        <v>1429</v>
      </c>
      <c r="P32" s="648">
        <v>3.0269419174247725</v>
      </c>
    </row>
    <row r="33" spans="1:16" s="242" customFormat="1" ht="15" customHeight="1" x14ac:dyDescent="0.3">
      <c r="A33" s="207"/>
      <c r="B33" s="375" t="s">
        <v>312</v>
      </c>
      <c r="C33" s="1208">
        <v>18463</v>
      </c>
      <c r="D33" s="1209">
        <v>7293</v>
      </c>
      <c r="E33" s="1210">
        <v>25756</v>
      </c>
      <c r="H33" s="207"/>
      <c r="I33" s="1065" t="s">
        <v>296</v>
      </c>
      <c r="J33" s="642">
        <v>624</v>
      </c>
      <c r="K33" s="422">
        <v>192</v>
      </c>
      <c r="L33" s="422">
        <v>68</v>
      </c>
      <c r="M33" s="422">
        <v>131</v>
      </c>
      <c r="N33" s="645">
        <v>70</v>
      </c>
      <c r="O33" s="652">
        <v>1085</v>
      </c>
      <c r="P33" s="648">
        <v>3.5677419354838711</v>
      </c>
    </row>
    <row r="34" spans="1:16" s="242" customFormat="1" ht="15" customHeight="1" thickBot="1" x14ac:dyDescent="0.35">
      <c r="A34" s="394"/>
      <c r="B34" s="393" t="s">
        <v>231</v>
      </c>
      <c r="C34" s="1211">
        <v>18105</v>
      </c>
      <c r="D34" s="1212">
        <v>7696</v>
      </c>
      <c r="E34" s="1213">
        <v>25801</v>
      </c>
      <c r="H34" s="394"/>
      <c r="I34" s="1066" t="s">
        <v>239</v>
      </c>
      <c r="J34" s="642">
        <v>576</v>
      </c>
      <c r="K34" s="422">
        <v>279</v>
      </c>
      <c r="L34" s="422">
        <v>134</v>
      </c>
      <c r="M34" s="422">
        <v>126</v>
      </c>
      <c r="N34" s="645">
        <v>140</v>
      </c>
      <c r="O34" s="652">
        <v>1255</v>
      </c>
      <c r="P34" s="649">
        <v>4.1314741035856573</v>
      </c>
    </row>
    <row r="35" spans="1:16" s="242" customFormat="1" ht="15" hidden="1" customHeight="1" outlineLevel="1" x14ac:dyDescent="0.3">
      <c r="A35" s="207"/>
      <c r="B35" s="375" t="s">
        <v>156</v>
      </c>
      <c r="C35" s="523">
        <v>18498</v>
      </c>
      <c r="D35" s="426">
        <v>7888</v>
      </c>
      <c r="E35" s="582">
        <v>26386</v>
      </c>
      <c r="H35" s="207"/>
      <c r="I35" s="1065" t="s">
        <v>236</v>
      </c>
      <c r="J35" s="643">
        <v>695</v>
      </c>
      <c r="K35" s="360">
        <v>231</v>
      </c>
      <c r="L35" s="360">
        <v>142</v>
      </c>
      <c r="M35" s="360">
        <v>124</v>
      </c>
      <c r="N35" s="646">
        <v>58</v>
      </c>
      <c r="O35" s="653">
        <v>1250</v>
      </c>
      <c r="P35" s="650">
        <v>3.4060000000000001</v>
      </c>
    </row>
    <row r="36" spans="1:16" s="120" customFormat="1" ht="15" hidden="1" customHeight="1" outlineLevel="1" thickBot="1" x14ac:dyDescent="0.35">
      <c r="A36" s="358"/>
      <c r="B36" s="221" t="s">
        <v>134</v>
      </c>
      <c r="C36" s="522">
        <v>18550</v>
      </c>
      <c r="D36" s="286">
        <v>7822</v>
      </c>
      <c r="E36" s="520">
        <v>26372</v>
      </c>
      <c r="H36" s="394"/>
      <c r="I36" s="1066" t="s">
        <v>237</v>
      </c>
      <c r="J36" s="644">
        <v>988</v>
      </c>
      <c r="K36" s="525">
        <v>310</v>
      </c>
      <c r="L36" s="525">
        <v>178</v>
      </c>
      <c r="M36" s="525">
        <v>146</v>
      </c>
      <c r="N36" s="647">
        <v>120</v>
      </c>
      <c r="O36" s="654">
        <v>1742</v>
      </c>
      <c r="P36" s="651">
        <v>3.4764638346727899</v>
      </c>
    </row>
    <row r="37" spans="1:16" s="120" customFormat="1" ht="15" hidden="1" customHeight="1" outlineLevel="1" x14ac:dyDescent="0.3">
      <c r="A37" s="207"/>
      <c r="B37" s="375" t="s">
        <v>267</v>
      </c>
      <c r="C37" s="523">
        <v>18063</v>
      </c>
      <c r="D37" s="426">
        <v>8201</v>
      </c>
      <c r="E37" s="582">
        <v>26264</v>
      </c>
      <c r="H37" s="421"/>
      <c r="I37" s="382" t="s">
        <v>238</v>
      </c>
      <c r="J37" s="422">
        <v>942</v>
      </c>
      <c r="K37" s="422">
        <v>284</v>
      </c>
      <c r="L37" s="422">
        <v>193</v>
      </c>
      <c r="M37" s="422">
        <v>136</v>
      </c>
      <c r="N37" s="422">
        <v>66</v>
      </c>
      <c r="O37" s="422">
        <v>1621</v>
      </c>
      <c r="P37" s="423">
        <v>3.2362739049969154</v>
      </c>
    </row>
    <row r="38" spans="1:16" s="120" customFormat="1" ht="15" hidden="1" customHeight="1" outlineLevel="1" thickBot="1" x14ac:dyDescent="0.35">
      <c r="A38" s="358"/>
      <c r="B38" s="221" t="s">
        <v>268</v>
      </c>
      <c r="C38" s="522">
        <v>16540</v>
      </c>
      <c r="D38" s="286">
        <v>8108</v>
      </c>
      <c r="E38" s="520">
        <v>24648</v>
      </c>
      <c r="H38" s="417"/>
      <c r="I38" s="233" t="s">
        <v>21</v>
      </c>
      <c r="J38" s="360">
        <v>813</v>
      </c>
      <c r="K38" s="360">
        <v>301</v>
      </c>
      <c r="L38" s="360">
        <v>228</v>
      </c>
      <c r="M38" s="360">
        <v>175</v>
      </c>
      <c r="N38" s="360">
        <v>124</v>
      </c>
      <c r="O38" s="360">
        <v>1641</v>
      </c>
      <c r="P38" s="418">
        <v>3.8546617915904937</v>
      </c>
    </row>
    <row r="39" spans="1:16" s="9" customFormat="1" ht="15" hidden="1" customHeight="1" outlineLevel="1" collapsed="1" x14ac:dyDescent="0.3"/>
    <row r="40" spans="1:16" s="9" customFormat="1" ht="15" customHeight="1" collapsed="1" x14ac:dyDescent="0.3">
      <c r="H40" s="659" t="s">
        <v>371</v>
      </c>
    </row>
    <row r="41" spans="1:16" s="9" customFormat="1" ht="15" customHeight="1" x14ac:dyDescent="0.3"/>
    <row r="42" spans="1:16" s="14" customFormat="1" ht="30" customHeight="1" x14ac:dyDescent="0.3"/>
    <row r="43" spans="1:16" s="4" customFormat="1" ht="86.25" customHeight="1" x14ac:dyDescent="0.3"/>
    <row r="44" spans="1:16" ht="17.25" customHeight="1" x14ac:dyDescent="0.3"/>
    <row r="49" ht="19.649999999999999" customHeight="1" x14ac:dyDescent="0.3"/>
    <row r="59" s="9" customFormat="1" x14ac:dyDescent="0.3"/>
  </sheetData>
  <mergeCells count="2">
    <mergeCell ref="C11:E11"/>
    <mergeCell ref="J11:N11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AG45"/>
  <sheetViews>
    <sheetView showGridLines="0" topLeftCell="A2" zoomScaleNormal="100" workbookViewId="0">
      <selection activeCell="T8" sqref="T8"/>
    </sheetView>
  </sheetViews>
  <sheetFormatPr baseColWidth="10" defaultColWidth="11.4609375" defaultRowHeight="12.45" outlineLevelRow="1" x14ac:dyDescent="0.3"/>
  <cols>
    <col min="1" max="1" width="4.84375" style="735" customWidth="1"/>
    <col min="2" max="2" width="22" style="387" bestFit="1" customWidth="1"/>
    <col min="3" max="7" width="8.3046875" style="387" customWidth="1"/>
    <col min="8" max="8" width="9.69140625" style="387" customWidth="1"/>
    <col min="9" max="9" width="6.84375" style="387" hidden="1" customWidth="1"/>
    <col min="10" max="14" width="8.3046875" style="387" customWidth="1"/>
    <col min="15" max="15" width="9.69140625" style="387" customWidth="1"/>
    <col min="16" max="16" width="8.53515625" style="387" hidden="1" customWidth="1"/>
    <col min="17" max="17" width="13.3046875" style="387" hidden="1" customWidth="1"/>
    <col min="18" max="18" width="11.4609375" style="387" customWidth="1"/>
    <col min="19" max="19" width="11.4609375" style="388" customWidth="1"/>
    <col min="20" max="16384" width="11.4609375" style="387"/>
  </cols>
  <sheetData>
    <row r="1" spans="1:33" x14ac:dyDescent="0.3">
      <c r="A1" s="659" t="s">
        <v>0</v>
      </c>
    </row>
    <row r="2" spans="1:33" x14ac:dyDescent="0.3">
      <c r="A2" s="659"/>
    </row>
    <row r="3" spans="1:33" x14ac:dyDescent="0.3">
      <c r="A3" s="659" t="str">
        <f>A5</f>
        <v>Tabell 1 - 4 - A-1  - Bruk av private døgnovernattingstilbud  - hittil i år.  Antall personer etter oppholdslengde og kvalitetsavtale.</v>
      </c>
    </row>
    <row r="5" spans="1:33" s="4" customFormat="1" ht="26.25" customHeight="1" thickBot="1" x14ac:dyDescent="0.35">
      <c r="A5" s="1265" t="s">
        <v>216</v>
      </c>
      <c r="S5" s="19"/>
    </row>
    <row r="6" spans="1:33" s="4" customFormat="1" ht="26.25" customHeight="1" thickBot="1" x14ac:dyDescent="0.35">
      <c r="A6" s="34"/>
      <c r="B6" s="715"/>
      <c r="C6" s="2147" t="s">
        <v>199</v>
      </c>
      <c r="D6" s="2148"/>
      <c r="E6" s="2148"/>
      <c r="F6" s="2148"/>
      <c r="G6" s="2148"/>
      <c r="H6" s="2148"/>
      <c r="I6" s="2149"/>
      <c r="J6" s="2147" t="s">
        <v>200</v>
      </c>
      <c r="K6" s="2148"/>
      <c r="L6" s="2148"/>
      <c r="M6" s="2148"/>
      <c r="N6" s="2148"/>
      <c r="O6" s="2149"/>
      <c r="P6" s="930"/>
      <c r="Q6" s="931"/>
      <c r="S6" s="19"/>
    </row>
    <row r="7" spans="1:33" s="4" customFormat="1" ht="76.5" customHeight="1" thickBot="1" x14ac:dyDescent="0.35">
      <c r="A7" s="5" t="s">
        <v>38</v>
      </c>
      <c r="B7" s="32" t="s">
        <v>3</v>
      </c>
      <c r="C7" s="1289" t="s">
        <v>39</v>
      </c>
      <c r="D7" s="1290" t="s">
        <v>40</v>
      </c>
      <c r="E7" s="1290" t="s">
        <v>41</v>
      </c>
      <c r="F7" s="1290" t="s">
        <v>42</v>
      </c>
      <c r="G7" s="1290" t="s">
        <v>196</v>
      </c>
      <c r="H7" s="1290" t="s">
        <v>198</v>
      </c>
      <c r="I7" s="1291" t="s">
        <v>103</v>
      </c>
      <c r="J7" s="1292" t="s">
        <v>39</v>
      </c>
      <c r="K7" s="1290" t="s">
        <v>40</v>
      </c>
      <c r="L7" s="1290" t="s">
        <v>41</v>
      </c>
      <c r="M7" s="1290" t="s">
        <v>42</v>
      </c>
      <c r="N7" s="1290" t="s">
        <v>197</v>
      </c>
      <c r="O7" s="1291" t="s">
        <v>198</v>
      </c>
      <c r="P7" s="22" t="s">
        <v>44</v>
      </c>
      <c r="Q7" s="22" t="s">
        <v>45</v>
      </c>
      <c r="S7" s="19"/>
    </row>
    <row r="8" spans="1:33" ht="15" customHeight="1" x14ac:dyDescent="0.35">
      <c r="A8" s="716">
        <v>1</v>
      </c>
      <c r="B8" s="717" t="s">
        <v>5</v>
      </c>
      <c r="C8" s="1067">
        <v>15</v>
      </c>
      <c r="D8" s="1068">
        <v>7</v>
      </c>
      <c r="E8" s="1068">
        <v>5</v>
      </c>
      <c r="F8" s="1071">
        <v>0</v>
      </c>
      <c r="G8" s="1069">
        <f>SUM(C8:F8)</f>
        <v>27</v>
      </c>
      <c r="H8" s="2036">
        <v>16</v>
      </c>
      <c r="I8" s="1070"/>
      <c r="J8" s="1067">
        <v>93</v>
      </c>
      <c r="K8" s="1068">
        <v>40</v>
      </c>
      <c r="L8" s="1068">
        <v>23</v>
      </c>
      <c r="M8" s="1071">
        <v>6</v>
      </c>
      <c r="N8" s="1069">
        <f>SUM(J8:M8)</f>
        <v>162</v>
      </c>
      <c r="O8" s="2037">
        <v>96</v>
      </c>
      <c r="P8" s="932">
        <v>0</v>
      </c>
      <c r="Q8" s="932">
        <v>1</v>
      </c>
      <c r="S8" s="416"/>
      <c r="T8" s="416"/>
      <c r="U8" s="416"/>
      <c r="V8" s="416"/>
      <c r="W8" s="416"/>
      <c r="X8" s="412"/>
      <c r="Y8" s="416"/>
      <c r="Z8" s="412"/>
      <c r="AA8" s="412"/>
      <c r="AB8" s="416"/>
      <c r="AC8" s="416"/>
      <c r="AD8" s="416"/>
      <c r="AE8" s="416"/>
      <c r="AF8" s="412"/>
      <c r="AG8" s="416"/>
    </row>
    <row r="9" spans="1:33" ht="15" customHeight="1" x14ac:dyDescent="0.35">
      <c r="A9" s="667">
        <v>2</v>
      </c>
      <c r="B9" s="70" t="s">
        <v>6</v>
      </c>
      <c r="C9" s="718">
        <v>6</v>
      </c>
      <c r="D9" s="719">
        <v>6</v>
      </c>
      <c r="E9" s="719">
        <v>1</v>
      </c>
      <c r="F9" s="1072">
        <v>0</v>
      </c>
      <c r="G9" s="720">
        <f>SUM(C9:F9)</f>
        <v>13</v>
      </c>
      <c r="H9" s="2036">
        <v>5</v>
      </c>
      <c r="I9" s="721"/>
      <c r="J9" s="718">
        <v>106</v>
      </c>
      <c r="K9" s="719">
        <v>51</v>
      </c>
      <c r="L9" s="719">
        <v>19</v>
      </c>
      <c r="M9" s="1072">
        <v>3</v>
      </c>
      <c r="N9" s="720">
        <f>SUM(J9:M9)</f>
        <v>179</v>
      </c>
      <c r="O9" s="2038">
        <v>53</v>
      </c>
      <c r="P9" s="933">
        <v>0</v>
      </c>
      <c r="Q9" s="933">
        <v>0</v>
      </c>
      <c r="S9" s="416"/>
      <c r="T9" s="416"/>
      <c r="U9" s="416"/>
      <c r="V9" s="416"/>
      <c r="W9" s="416"/>
      <c r="X9" s="412" t="s">
        <v>104</v>
      </c>
      <c r="Y9" s="416"/>
      <c r="Z9" s="412"/>
      <c r="AA9" s="412"/>
      <c r="AB9" s="416"/>
      <c r="AC9" s="416"/>
      <c r="AD9" s="416"/>
      <c r="AE9" s="416"/>
      <c r="AF9" s="412"/>
      <c r="AG9" s="416"/>
    </row>
    <row r="10" spans="1:33" ht="15" customHeight="1" x14ac:dyDescent="0.35">
      <c r="A10" s="667">
        <v>3</v>
      </c>
      <c r="B10" s="70" t="s">
        <v>7</v>
      </c>
      <c r="C10" s="718">
        <v>13</v>
      </c>
      <c r="D10" s="719">
        <v>0</v>
      </c>
      <c r="E10" s="719">
        <v>2</v>
      </c>
      <c r="F10" s="1072">
        <v>0</v>
      </c>
      <c r="G10" s="720">
        <f t="shared" ref="G10:G21" si="0">SUM(C10:F10)</f>
        <v>15</v>
      </c>
      <c r="H10" s="2036">
        <v>17</v>
      </c>
      <c r="I10" s="721"/>
      <c r="J10" s="718">
        <v>43</v>
      </c>
      <c r="K10" s="719">
        <v>21</v>
      </c>
      <c r="L10" s="719">
        <v>6</v>
      </c>
      <c r="M10" s="1072">
        <v>0</v>
      </c>
      <c r="N10" s="720">
        <f t="shared" ref="N10:N21" si="1">SUM(J10:M10)</f>
        <v>70</v>
      </c>
      <c r="O10" s="2038">
        <v>0</v>
      </c>
      <c r="P10" s="933">
        <v>0</v>
      </c>
      <c r="Q10" s="933">
        <v>0</v>
      </c>
      <c r="S10" s="416"/>
      <c r="T10" s="416"/>
      <c r="U10" s="416"/>
      <c r="V10" s="416"/>
      <c r="W10" s="416"/>
      <c r="X10" s="412"/>
      <c r="Y10" s="416"/>
      <c r="Z10" s="412"/>
      <c r="AA10" s="412"/>
      <c r="AB10" s="416"/>
      <c r="AC10" s="416"/>
      <c r="AD10" s="416"/>
      <c r="AE10" s="416"/>
      <c r="AF10" s="412"/>
      <c r="AG10" s="416"/>
    </row>
    <row r="11" spans="1:33" ht="15" customHeight="1" x14ac:dyDescent="0.35">
      <c r="A11" s="667">
        <v>4</v>
      </c>
      <c r="B11" s="70" t="s">
        <v>8</v>
      </c>
      <c r="C11" s="718">
        <v>1</v>
      </c>
      <c r="D11" s="719">
        <v>2</v>
      </c>
      <c r="E11" s="719">
        <v>0</v>
      </c>
      <c r="F11" s="1072">
        <v>0</v>
      </c>
      <c r="G11" s="720">
        <f t="shared" si="0"/>
        <v>3</v>
      </c>
      <c r="H11" s="2036">
        <v>1</v>
      </c>
      <c r="I11" s="722"/>
      <c r="J11" s="718">
        <v>44</v>
      </c>
      <c r="K11" s="719">
        <v>14</v>
      </c>
      <c r="L11" s="719">
        <v>1</v>
      </c>
      <c r="M11" s="1072">
        <v>0</v>
      </c>
      <c r="N11" s="720">
        <f t="shared" si="1"/>
        <v>59</v>
      </c>
      <c r="O11" s="2038">
        <v>38</v>
      </c>
      <c r="P11" s="933">
        <v>0</v>
      </c>
      <c r="Q11" s="933">
        <v>0</v>
      </c>
      <c r="S11" s="416"/>
      <c r="T11" s="416"/>
      <c r="U11" s="416"/>
      <c r="V11" s="416"/>
      <c r="W11" s="416"/>
      <c r="X11" s="412"/>
      <c r="Y11" s="416"/>
      <c r="Z11" s="412"/>
      <c r="AA11" s="412"/>
      <c r="AB11" s="416"/>
      <c r="AC11" s="416"/>
      <c r="AD11" s="416"/>
      <c r="AE11" s="416"/>
      <c r="AF11" s="412"/>
      <c r="AG11" s="416"/>
    </row>
    <row r="12" spans="1:33" ht="15" customHeight="1" x14ac:dyDescent="0.35">
      <c r="A12" s="667">
        <v>5</v>
      </c>
      <c r="B12" s="70" t="s">
        <v>9</v>
      </c>
      <c r="C12" s="718">
        <v>5</v>
      </c>
      <c r="D12" s="719">
        <v>0</v>
      </c>
      <c r="E12" s="719">
        <v>0</v>
      </c>
      <c r="F12" s="1072">
        <v>0</v>
      </c>
      <c r="G12" s="720">
        <f t="shared" si="0"/>
        <v>5</v>
      </c>
      <c r="H12" s="2036">
        <v>5</v>
      </c>
      <c r="I12" s="722"/>
      <c r="J12" s="718">
        <v>73</v>
      </c>
      <c r="K12" s="719">
        <v>26</v>
      </c>
      <c r="L12" s="719">
        <v>6</v>
      </c>
      <c r="M12" s="1072">
        <v>2</v>
      </c>
      <c r="N12" s="720">
        <f t="shared" si="1"/>
        <v>107</v>
      </c>
      <c r="O12" s="2038">
        <v>32</v>
      </c>
      <c r="P12" s="933">
        <v>0</v>
      </c>
      <c r="Q12" s="933">
        <v>0</v>
      </c>
      <c r="S12" s="416"/>
      <c r="T12" s="416"/>
      <c r="U12" s="416"/>
      <c r="V12" s="416"/>
      <c r="W12" s="416"/>
      <c r="X12" s="412"/>
      <c r="Y12" s="416"/>
      <c r="Z12" s="412"/>
      <c r="AA12" s="412"/>
      <c r="AB12" s="416"/>
      <c r="AC12" s="416"/>
      <c r="AD12" s="416"/>
      <c r="AE12" s="416"/>
      <c r="AF12" s="412"/>
      <c r="AG12" s="416"/>
    </row>
    <row r="13" spans="1:33" ht="15" customHeight="1" x14ac:dyDescent="0.35">
      <c r="A13" s="667">
        <v>6</v>
      </c>
      <c r="B13" s="70" t="s">
        <v>10</v>
      </c>
      <c r="C13" s="718">
        <v>1</v>
      </c>
      <c r="D13" s="719">
        <v>0</v>
      </c>
      <c r="E13" s="719">
        <v>0</v>
      </c>
      <c r="F13" s="1072">
        <v>0</v>
      </c>
      <c r="G13" s="720">
        <f t="shared" si="0"/>
        <v>1</v>
      </c>
      <c r="H13" s="2036">
        <v>0</v>
      </c>
      <c r="I13" s="722"/>
      <c r="J13" s="718">
        <v>20</v>
      </c>
      <c r="K13" s="719">
        <v>14</v>
      </c>
      <c r="L13" s="719">
        <v>10</v>
      </c>
      <c r="M13" s="1072">
        <v>3</v>
      </c>
      <c r="N13" s="720">
        <f t="shared" si="1"/>
        <v>47</v>
      </c>
      <c r="O13" s="2038">
        <v>17</v>
      </c>
      <c r="P13" s="933">
        <v>0</v>
      </c>
      <c r="Q13" s="933">
        <v>0</v>
      </c>
      <c r="S13" s="416"/>
      <c r="T13" s="416"/>
      <c r="U13" s="416"/>
      <c r="V13" s="416"/>
      <c r="W13" s="416"/>
      <c r="X13" s="412"/>
      <c r="Y13" s="416"/>
      <c r="Z13" s="412"/>
      <c r="AA13" s="412"/>
      <c r="AB13" s="416"/>
      <c r="AC13" s="416"/>
      <c r="AD13" s="416"/>
      <c r="AE13" s="416"/>
      <c r="AF13" s="412"/>
      <c r="AG13" s="416"/>
    </row>
    <row r="14" spans="1:33" ht="15" customHeight="1" x14ac:dyDescent="0.3">
      <c r="A14" s="667">
        <v>7</v>
      </c>
      <c r="B14" s="70" t="s">
        <v>11</v>
      </c>
      <c r="C14" s="718">
        <v>0</v>
      </c>
      <c r="D14" s="719">
        <v>0</v>
      </c>
      <c r="E14" s="719">
        <v>0</v>
      </c>
      <c r="F14" s="1072">
        <v>0</v>
      </c>
      <c r="G14" s="720">
        <f t="shared" si="0"/>
        <v>0</v>
      </c>
      <c r="H14" s="2036">
        <v>0</v>
      </c>
      <c r="I14" s="722"/>
      <c r="J14" s="718">
        <v>14</v>
      </c>
      <c r="K14" s="719">
        <v>5</v>
      </c>
      <c r="L14" s="719">
        <v>2</v>
      </c>
      <c r="M14" s="1072">
        <v>1</v>
      </c>
      <c r="N14" s="720">
        <f t="shared" si="1"/>
        <v>22</v>
      </c>
      <c r="O14" s="2038">
        <v>20</v>
      </c>
      <c r="P14" s="933">
        <v>0</v>
      </c>
      <c r="Q14" s="933">
        <v>0</v>
      </c>
      <c r="S14" s="19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ht="15" customHeight="1" x14ac:dyDescent="0.3">
      <c r="A15" s="667">
        <v>8</v>
      </c>
      <c r="B15" s="70" t="s">
        <v>12</v>
      </c>
      <c r="C15" s="718">
        <v>0</v>
      </c>
      <c r="D15" s="719">
        <v>3</v>
      </c>
      <c r="E15" s="719">
        <v>0</v>
      </c>
      <c r="F15" s="1072">
        <v>0</v>
      </c>
      <c r="G15" s="720">
        <f t="shared" si="0"/>
        <v>3</v>
      </c>
      <c r="H15" s="2036">
        <v>3</v>
      </c>
      <c r="I15" s="722"/>
      <c r="J15" s="718">
        <v>27</v>
      </c>
      <c r="K15" s="719">
        <v>6</v>
      </c>
      <c r="L15" s="719">
        <v>1</v>
      </c>
      <c r="M15" s="1072">
        <v>0</v>
      </c>
      <c r="N15" s="720">
        <f t="shared" si="1"/>
        <v>34</v>
      </c>
      <c r="O15" s="2038">
        <v>14</v>
      </c>
      <c r="P15" s="933">
        <v>0</v>
      </c>
      <c r="Q15" s="933">
        <v>0</v>
      </c>
      <c r="S15" s="19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ht="15" customHeight="1" x14ac:dyDescent="0.3">
      <c r="A16" s="667">
        <v>9</v>
      </c>
      <c r="B16" s="70" t="s">
        <v>13</v>
      </c>
      <c r="C16" s="718">
        <v>6</v>
      </c>
      <c r="D16" s="719">
        <v>4</v>
      </c>
      <c r="E16" s="719">
        <v>0</v>
      </c>
      <c r="F16" s="1072">
        <v>0</v>
      </c>
      <c r="G16" s="720">
        <f t="shared" si="0"/>
        <v>10</v>
      </c>
      <c r="H16" s="2036">
        <v>0</v>
      </c>
      <c r="I16" s="721"/>
      <c r="J16" s="718">
        <v>29</v>
      </c>
      <c r="K16" s="719">
        <v>4</v>
      </c>
      <c r="L16" s="719">
        <v>1</v>
      </c>
      <c r="M16" s="1072">
        <v>1</v>
      </c>
      <c r="N16" s="720">
        <f t="shared" si="1"/>
        <v>35</v>
      </c>
      <c r="O16" s="2038">
        <v>1</v>
      </c>
      <c r="P16" s="933">
        <v>0</v>
      </c>
      <c r="Q16" s="933">
        <v>0</v>
      </c>
      <c r="S16" s="19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ht="15" customHeight="1" x14ac:dyDescent="0.3">
      <c r="A17" s="667">
        <v>10</v>
      </c>
      <c r="B17" s="70" t="s">
        <v>14</v>
      </c>
      <c r="C17" s="718">
        <v>8</v>
      </c>
      <c r="D17" s="719">
        <v>6</v>
      </c>
      <c r="E17" s="719">
        <v>0</v>
      </c>
      <c r="F17" s="1072">
        <v>0</v>
      </c>
      <c r="G17" s="720">
        <f t="shared" si="0"/>
        <v>14</v>
      </c>
      <c r="H17" s="2036">
        <v>6</v>
      </c>
      <c r="I17" s="721"/>
      <c r="J17" s="718">
        <v>36</v>
      </c>
      <c r="K17" s="719">
        <v>21</v>
      </c>
      <c r="L17" s="719">
        <v>2</v>
      </c>
      <c r="M17" s="1072">
        <v>0</v>
      </c>
      <c r="N17" s="720">
        <f t="shared" si="1"/>
        <v>59</v>
      </c>
      <c r="O17" s="2038">
        <v>17</v>
      </c>
      <c r="P17" s="933">
        <v>0</v>
      </c>
      <c r="Q17" s="933">
        <v>0</v>
      </c>
      <c r="S17" s="19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ht="15" customHeight="1" x14ac:dyDescent="0.3">
      <c r="A18" s="667">
        <v>11</v>
      </c>
      <c r="B18" s="70" t="s">
        <v>15</v>
      </c>
      <c r="C18" s="718">
        <v>5</v>
      </c>
      <c r="D18" s="719">
        <v>5</v>
      </c>
      <c r="E18" s="719">
        <v>0</v>
      </c>
      <c r="F18" s="1072">
        <v>0</v>
      </c>
      <c r="G18" s="720">
        <f t="shared" si="0"/>
        <v>10</v>
      </c>
      <c r="H18" s="2036">
        <v>1</v>
      </c>
      <c r="I18" s="721"/>
      <c r="J18" s="718">
        <v>36</v>
      </c>
      <c r="K18" s="719">
        <v>13</v>
      </c>
      <c r="L18" s="719">
        <v>0</v>
      </c>
      <c r="M18" s="1072">
        <v>0</v>
      </c>
      <c r="N18" s="720">
        <f t="shared" si="1"/>
        <v>49</v>
      </c>
      <c r="O18" s="2038">
        <v>28</v>
      </c>
      <c r="P18" s="933">
        <v>0</v>
      </c>
      <c r="Q18" s="933">
        <v>0</v>
      </c>
      <c r="R18" s="387" t="s">
        <v>104</v>
      </c>
      <c r="S18" s="19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ht="15" customHeight="1" x14ac:dyDescent="0.3">
      <c r="A19" s="667">
        <v>12</v>
      </c>
      <c r="B19" s="70" t="s">
        <v>16</v>
      </c>
      <c r="C19" s="718">
        <v>26</v>
      </c>
      <c r="D19" s="719">
        <v>2</v>
      </c>
      <c r="E19" s="719">
        <v>0</v>
      </c>
      <c r="F19" s="1072">
        <v>7</v>
      </c>
      <c r="G19" s="720">
        <f t="shared" si="0"/>
        <v>35</v>
      </c>
      <c r="H19" s="2036">
        <v>12</v>
      </c>
      <c r="I19" s="721"/>
      <c r="J19" s="718">
        <v>58</v>
      </c>
      <c r="K19" s="719">
        <v>4</v>
      </c>
      <c r="L19" s="719">
        <v>2</v>
      </c>
      <c r="M19" s="1072">
        <v>2</v>
      </c>
      <c r="N19" s="720">
        <f t="shared" si="1"/>
        <v>66</v>
      </c>
      <c r="O19" s="2038">
        <v>38</v>
      </c>
      <c r="P19" s="933">
        <v>0</v>
      </c>
      <c r="Q19" s="933">
        <v>0</v>
      </c>
      <c r="S19" s="19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ht="15" customHeight="1" x14ac:dyDescent="0.3">
      <c r="A20" s="667">
        <v>13</v>
      </c>
      <c r="B20" s="70" t="s">
        <v>17</v>
      </c>
      <c r="C20" s="718">
        <v>9</v>
      </c>
      <c r="D20" s="719">
        <v>8</v>
      </c>
      <c r="E20" s="719">
        <v>0</v>
      </c>
      <c r="F20" s="1072">
        <v>0</v>
      </c>
      <c r="G20" s="720">
        <f t="shared" si="0"/>
        <v>17</v>
      </c>
      <c r="H20" s="2036">
        <v>0</v>
      </c>
      <c r="I20" s="721"/>
      <c r="J20" s="718">
        <v>38</v>
      </c>
      <c r="K20" s="719">
        <v>34</v>
      </c>
      <c r="L20" s="719">
        <v>3</v>
      </c>
      <c r="M20" s="1072">
        <v>0</v>
      </c>
      <c r="N20" s="720">
        <f t="shared" si="1"/>
        <v>75</v>
      </c>
      <c r="O20" s="2038">
        <v>20</v>
      </c>
      <c r="P20" s="933">
        <v>0</v>
      </c>
      <c r="Q20" s="933">
        <v>0</v>
      </c>
      <c r="S20" s="19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ht="15" customHeight="1" x14ac:dyDescent="0.3">
      <c r="A21" s="667">
        <v>14</v>
      </c>
      <c r="B21" s="70" t="s">
        <v>18</v>
      </c>
      <c r="C21" s="718">
        <v>0</v>
      </c>
      <c r="D21" s="719">
        <v>4</v>
      </c>
      <c r="E21" s="719">
        <v>0</v>
      </c>
      <c r="F21" s="1072">
        <v>0</v>
      </c>
      <c r="G21" s="720">
        <f t="shared" si="0"/>
        <v>4</v>
      </c>
      <c r="H21" s="2036">
        <v>4</v>
      </c>
      <c r="I21" s="721"/>
      <c r="J21" s="718">
        <v>23</v>
      </c>
      <c r="K21" s="719">
        <v>8</v>
      </c>
      <c r="L21" s="719">
        <v>4</v>
      </c>
      <c r="M21" s="1072">
        <v>2</v>
      </c>
      <c r="N21" s="720">
        <f t="shared" si="1"/>
        <v>37</v>
      </c>
      <c r="O21" s="2038">
        <v>21</v>
      </c>
      <c r="P21" s="933">
        <v>0</v>
      </c>
      <c r="Q21" s="933">
        <v>0</v>
      </c>
      <c r="S21" s="19"/>
      <c r="T21" s="4"/>
      <c r="U21" s="4" t="s">
        <v>104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ht="15" customHeight="1" thickBot="1" x14ac:dyDescent="0.35">
      <c r="A22" s="723">
        <v>15</v>
      </c>
      <c r="B22" s="162" t="s">
        <v>19</v>
      </c>
      <c r="C22" s="724">
        <v>2</v>
      </c>
      <c r="D22" s="725">
        <v>32</v>
      </c>
      <c r="E22" s="725">
        <v>3</v>
      </c>
      <c r="F22" s="1073">
        <v>0</v>
      </c>
      <c r="G22" s="726">
        <f>SUM(C22:F22)</f>
        <v>37</v>
      </c>
      <c r="H22" s="2036">
        <v>7</v>
      </c>
      <c r="I22" s="727"/>
      <c r="J22" s="724">
        <v>34</v>
      </c>
      <c r="K22" s="725">
        <v>38</v>
      </c>
      <c r="L22" s="725">
        <v>12</v>
      </c>
      <c r="M22" s="1073">
        <v>4</v>
      </c>
      <c r="N22" s="726">
        <f>SUM(J22:M22)</f>
        <v>88</v>
      </c>
      <c r="O22" s="2039">
        <v>17</v>
      </c>
      <c r="P22" s="934">
        <v>0</v>
      </c>
      <c r="Q22" s="934">
        <v>0</v>
      </c>
      <c r="S22" s="19"/>
      <c r="T22" s="4"/>
      <c r="U22" s="4"/>
      <c r="V22" s="4"/>
      <c r="W22" s="4" t="s">
        <v>104</v>
      </c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ht="15" customHeight="1" thickBot="1" x14ac:dyDescent="0.35">
      <c r="A23" s="1747"/>
      <c r="B23" s="1976" t="s">
        <v>553</v>
      </c>
      <c r="C23" s="1977">
        <f>SUM(C8:C22)</f>
        <v>97</v>
      </c>
      <c r="D23" s="1960">
        <f t="shared" ref="D23:O23" si="2">SUM(D8:D22)</f>
        <v>79</v>
      </c>
      <c r="E23" s="1960">
        <f t="shared" si="2"/>
        <v>11</v>
      </c>
      <c r="F23" s="1978">
        <f t="shared" si="2"/>
        <v>7</v>
      </c>
      <c r="G23" s="1979">
        <f t="shared" si="2"/>
        <v>194</v>
      </c>
      <c r="H23" s="1979">
        <f t="shared" si="2"/>
        <v>77</v>
      </c>
      <c r="I23" s="1980">
        <f t="shared" si="2"/>
        <v>0</v>
      </c>
      <c r="J23" s="1960">
        <f t="shared" si="2"/>
        <v>674</v>
      </c>
      <c r="K23" s="1960">
        <f t="shared" si="2"/>
        <v>299</v>
      </c>
      <c r="L23" s="1960">
        <f t="shared" si="2"/>
        <v>92</v>
      </c>
      <c r="M23" s="1978">
        <f t="shared" si="2"/>
        <v>24</v>
      </c>
      <c r="N23" s="1979">
        <f t="shared" ref="N23" si="3">SUM(N8:N22)</f>
        <v>1089</v>
      </c>
      <c r="O23" s="1981">
        <f t="shared" si="2"/>
        <v>412</v>
      </c>
      <c r="P23" s="935">
        <v>0</v>
      </c>
      <c r="Q23" s="935">
        <v>1</v>
      </c>
      <c r="S23" s="510"/>
      <c r="T23" s="936"/>
      <c r="U23" s="936"/>
      <c r="V23" s="936"/>
      <c r="W23" s="936"/>
      <c r="X23" s="936"/>
      <c r="Y23" s="936"/>
      <c r="Z23" s="936"/>
      <c r="AA23" s="936"/>
      <c r="AB23" s="936"/>
      <c r="AC23" s="936"/>
      <c r="AD23" s="936"/>
      <c r="AE23" s="936"/>
      <c r="AF23" s="936"/>
      <c r="AG23" s="936"/>
    </row>
    <row r="24" spans="1:33" ht="16.5" customHeight="1" thickBot="1" x14ac:dyDescent="0.35">
      <c r="A24" s="231"/>
      <c r="B24" s="98" t="s">
        <v>496</v>
      </c>
      <c r="C24" s="1067">
        <v>82</v>
      </c>
      <c r="D24" s="1068">
        <v>41</v>
      </c>
      <c r="E24" s="1068">
        <v>8</v>
      </c>
      <c r="F24" s="1071">
        <v>0</v>
      </c>
      <c r="G24" s="1069">
        <v>131</v>
      </c>
      <c r="H24" s="1069">
        <v>21</v>
      </c>
      <c r="I24" s="1070">
        <v>0</v>
      </c>
      <c r="J24" s="1067">
        <v>505</v>
      </c>
      <c r="K24" s="1068">
        <v>283</v>
      </c>
      <c r="L24" s="1068">
        <v>72</v>
      </c>
      <c r="M24" s="1071">
        <v>26</v>
      </c>
      <c r="N24" s="1069">
        <v>886</v>
      </c>
      <c r="O24" s="1069">
        <v>388</v>
      </c>
      <c r="P24" s="935">
        <v>0</v>
      </c>
      <c r="Q24" s="935">
        <v>1</v>
      </c>
      <c r="S24" s="510"/>
      <c r="T24" s="936"/>
      <c r="U24" s="936"/>
      <c r="V24" s="936"/>
      <c r="W24" s="936"/>
      <c r="X24" s="936"/>
      <c r="Y24" s="936"/>
      <c r="Z24" s="936"/>
      <c r="AA24" s="936"/>
      <c r="AB24" s="936"/>
      <c r="AC24" s="936"/>
      <c r="AD24" s="936"/>
      <c r="AE24" s="936"/>
      <c r="AF24" s="936"/>
      <c r="AG24" s="936"/>
    </row>
    <row r="25" spans="1:33" ht="15" customHeight="1" thickBot="1" x14ac:dyDescent="0.35">
      <c r="A25" s="667"/>
      <c r="B25" s="70" t="s">
        <v>474</v>
      </c>
      <c r="C25" s="718">
        <v>93</v>
      </c>
      <c r="D25" s="719">
        <v>46</v>
      </c>
      <c r="E25" s="719">
        <v>13</v>
      </c>
      <c r="F25" s="1072">
        <v>1</v>
      </c>
      <c r="G25" s="720">
        <f>SUM(C25:F25)</f>
        <v>153</v>
      </c>
      <c r="H25" s="720">
        <v>37</v>
      </c>
      <c r="I25" s="721"/>
      <c r="J25" s="718">
        <v>634</v>
      </c>
      <c r="K25" s="719">
        <v>198</v>
      </c>
      <c r="L25" s="719">
        <v>56</v>
      </c>
      <c r="M25" s="1072">
        <v>23</v>
      </c>
      <c r="N25" s="720">
        <f>SUM(J25:M25)</f>
        <v>911</v>
      </c>
      <c r="O25" s="720">
        <v>351</v>
      </c>
      <c r="P25" s="935"/>
      <c r="Q25" s="935"/>
      <c r="S25" s="510"/>
      <c r="T25" s="936"/>
      <c r="U25" s="936"/>
      <c r="V25" s="936"/>
      <c r="W25" s="936"/>
      <c r="X25" s="936"/>
      <c r="Y25" s="936"/>
      <c r="Z25" s="936"/>
      <c r="AA25" s="936"/>
      <c r="AB25" s="936"/>
      <c r="AC25" s="936"/>
      <c r="AD25" s="936"/>
      <c r="AE25" s="936"/>
      <c r="AF25" s="936"/>
      <c r="AG25" s="936"/>
    </row>
    <row r="26" spans="1:33" ht="15" customHeight="1" thickBot="1" x14ac:dyDescent="0.35">
      <c r="A26" s="667"/>
      <c r="B26" s="70" t="s">
        <v>377</v>
      </c>
      <c r="C26" s="718">
        <v>123</v>
      </c>
      <c r="D26" s="719">
        <v>69</v>
      </c>
      <c r="E26" s="719">
        <v>13</v>
      </c>
      <c r="F26" s="1072">
        <v>0</v>
      </c>
      <c r="G26" s="720">
        <v>205</v>
      </c>
      <c r="H26" s="720">
        <v>66</v>
      </c>
      <c r="I26" s="721">
        <v>0</v>
      </c>
      <c r="J26" s="718">
        <v>657</v>
      </c>
      <c r="K26" s="719">
        <v>232</v>
      </c>
      <c r="L26" s="719">
        <v>69</v>
      </c>
      <c r="M26" s="1072">
        <v>26</v>
      </c>
      <c r="N26" s="720">
        <v>984</v>
      </c>
      <c r="O26" s="720">
        <v>391</v>
      </c>
      <c r="P26" s="935">
        <v>0</v>
      </c>
      <c r="Q26" s="935">
        <v>1</v>
      </c>
      <c r="S26" s="510"/>
      <c r="T26" s="936"/>
      <c r="U26" s="936"/>
      <c r="V26" s="936"/>
      <c r="W26" s="936"/>
      <c r="X26" s="936"/>
      <c r="Y26" s="936"/>
      <c r="Z26" s="936"/>
      <c r="AA26" s="936"/>
      <c r="AB26" s="936"/>
      <c r="AC26" s="936"/>
      <c r="AD26" s="936"/>
      <c r="AE26" s="936"/>
      <c r="AF26" s="936"/>
      <c r="AG26" s="936"/>
    </row>
    <row r="27" spans="1:33" ht="15" customHeight="1" thickBot="1" x14ac:dyDescent="0.35">
      <c r="A27" s="667"/>
      <c r="B27" s="70" t="s">
        <v>332</v>
      </c>
      <c r="C27" s="718">
        <v>70</v>
      </c>
      <c r="D27" s="719">
        <v>33</v>
      </c>
      <c r="E27" s="719">
        <v>3</v>
      </c>
      <c r="F27" s="1072">
        <v>0</v>
      </c>
      <c r="G27" s="720">
        <v>106</v>
      </c>
      <c r="H27" s="720">
        <v>45</v>
      </c>
      <c r="I27" s="721">
        <v>0</v>
      </c>
      <c r="J27" s="718">
        <v>538</v>
      </c>
      <c r="K27" s="719">
        <v>274</v>
      </c>
      <c r="L27" s="719">
        <v>76</v>
      </c>
      <c r="M27" s="1072">
        <v>30</v>
      </c>
      <c r="N27" s="720">
        <v>918</v>
      </c>
      <c r="O27" s="720">
        <v>254</v>
      </c>
      <c r="P27" s="935">
        <v>0</v>
      </c>
      <c r="Q27" s="935">
        <v>1</v>
      </c>
      <c r="S27" s="510"/>
      <c r="T27" s="936"/>
      <c r="U27" s="936"/>
      <c r="V27" s="936"/>
      <c r="W27" s="936"/>
      <c r="X27" s="936"/>
      <c r="Y27" s="936"/>
      <c r="Z27" s="936"/>
      <c r="AA27" s="936"/>
      <c r="AB27" s="936"/>
      <c r="AC27" s="936"/>
      <c r="AD27" s="936"/>
      <c r="AE27" s="936"/>
      <c r="AF27" s="936"/>
      <c r="AG27" s="936"/>
    </row>
    <row r="28" spans="1:33" ht="15" customHeight="1" thickBot="1" x14ac:dyDescent="0.35">
      <c r="A28" s="667"/>
      <c r="B28" s="70" t="s">
        <v>316</v>
      </c>
      <c r="C28" s="718">
        <v>118</v>
      </c>
      <c r="D28" s="719">
        <v>45</v>
      </c>
      <c r="E28" s="719">
        <v>2</v>
      </c>
      <c r="F28" s="1072">
        <v>0</v>
      </c>
      <c r="G28" s="720">
        <v>165</v>
      </c>
      <c r="H28" s="720">
        <v>90</v>
      </c>
      <c r="I28" s="721">
        <v>0</v>
      </c>
      <c r="J28" s="718">
        <v>575</v>
      </c>
      <c r="K28" s="719">
        <v>280</v>
      </c>
      <c r="L28" s="719">
        <v>88</v>
      </c>
      <c r="M28" s="1072">
        <v>55</v>
      </c>
      <c r="N28" s="720">
        <v>998</v>
      </c>
      <c r="O28" s="720">
        <v>326</v>
      </c>
      <c r="P28" s="935">
        <v>0</v>
      </c>
      <c r="Q28" s="935">
        <v>1</v>
      </c>
      <c r="S28" s="510"/>
      <c r="T28" s="936"/>
      <c r="U28" s="936"/>
      <c r="V28" s="936"/>
      <c r="W28" s="936"/>
      <c r="X28" s="936"/>
      <c r="Y28" s="936"/>
      <c r="Z28" s="936"/>
      <c r="AA28" s="936"/>
      <c r="AB28" s="936"/>
      <c r="AC28" s="936"/>
      <c r="AD28" s="936"/>
      <c r="AE28" s="936"/>
      <c r="AF28" s="936"/>
      <c r="AG28" s="936"/>
    </row>
    <row r="29" spans="1:33" s="9" customFormat="1" ht="15" hidden="1" customHeight="1" outlineLevel="1" thickBot="1" x14ac:dyDescent="0.35">
      <c r="A29" s="667"/>
      <c r="B29" s="70" t="s">
        <v>288</v>
      </c>
      <c r="C29" s="718">
        <v>23</v>
      </c>
      <c r="D29" s="719">
        <v>9</v>
      </c>
      <c r="E29" s="719">
        <v>2</v>
      </c>
      <c r="F29" s="1072">
        <v>0</v>
      </c>
      <c r="G29" s="720">
        <v>34</v>
      </c>
      <c r="H29" s="720">
        <v>23</v>
      </c>
      <c r="I29" s="721">
        <v>0</v>
      </c>
      <c r="J29" s="718">
        <v>174</v>
      </c>
      <c r="K29" s="719">
        <v>84</v>
      </c>
      <c r="L29" s="719">
        <v>46</v>
      </c>
      <c r="M29" s="1072">
        <v>21</v>
      </c>
      <c r="N29" s="720">
        <v>325</v>
      </c>
      <c r="O29" s="720">
        <v>110</v>
      </c>
      <c r="P29" s="937"/>
      <c r="Q29" s="937"/>
      <c r="S29" s="19"/>
      <c r="T29" s="4"/>
      <c r="U29" s="4" t="s">
        <v>104</v>
      </c>
      <c r="V29" s="4"/>
      <c r="W29" s="4" t="s">
        <v>104</v>
      </c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ht="15" customHeight="1" collapsed="1" thickBot="1" x14ac:dyDescent="0.35">
      <c r="A30" s="667"/>
      <c r="B30" s="70" t="s">
        <v>375</v>
      </c>
      <c r="C30" s="718">
        <v>103</v>
      </c>
      <c r="D30" s="719">
        <v>58</v>
      </c>
      <c r="E30" s="719">
        <v>9</v>
      </c>
      <c r="F30" s="1072">
        <v>1</v>
      </c>
      <c r="G30" s="720">
        <v>171</v>
      </c>
      <c r="H30" s="720">
        <v>168</v>
      </c>
      <c r="I30" s="721">
        <v>0</v>
      </c>
      <c r="J30" s="718">
        <v>511</v>
      </c>
      <c r="K30" s="719">
        <v>256</v>
      </c>
      <c r="L30" s="719">
        <v>98</v>
      </c>
      <c r="M30" s="1072">
        <v>64</v>
      </c>
      <c r="N30" s="720">
        <v>929</v>
      </c>
      <c r="O30" s="720">
        <v>412</v>
      </c>
      <c r="P30" s="935">
        <v>0</v>
      </c>
      <c r="Q30" s="935">
        <v>1</v>
      </c>
      <c r="S30" s="19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s="9" customFormat="1" ht="15" hidden="1" customHeight="1" outlineLevel="1" thickBot="1" x14ac:dyDescent="0.35">
      <c r="A31" s="1214"/>
      <c r="B31" s="560" t="s">
        <v>227</v>
      </c>
      <c r="C31" s="377">
        <v>95</v>
      </c>
      <c r="D31" s="729">
        <v>31</v>
      </c>
      <c r="E31" s="729">
        <v>6</v>
      </c>
      <c r="F31" s="729">
        <v>1</v>
      </c>
      <c r="G31" s="730">
        <v>133</v>
      </c>
      <c r="H31" s="728">
        <v>126</v>
      </c>
      <c r="I31" s="731">
        <v>0</v>
      </c>
      <c r="J31" s="377">
        <v>349</v>
      </c>
      <c r="K31" s="729">
        <v>172</v>
      </c>
      <c r="L31" s="729">
        <v>67</v>
      </c>
      <c r="M31" s="730">
        <v>53</v>
      </c>
      <c r="N31" s="728">
        <v>641</v>
      </c>
      <c r="O31" s="732">
        <v>266</v>
      </c>
      <c r="P31" s="937">
        <v>0</v>
      </c>
      <c r="Q31" s="937">
        <v>1</v>
      </c>
      <c r="S31" s="19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ht="15" hidden="1" customHeight="1" outlineLevel="1" thickBot="1" x14ac:dyDescent="0.35">
      <c r="A32" s="358"/>
      <c r="B32" s="354" t="s">
        <v>215</v>
      </c>
      <c r="C32" s="194">
        <v>57</v>
      </c>
      <c r="D32" s="186">
        <v>15</v>
      </c>
      <c r="E32" s="186">
        <v>3</v>
      </c>
      <c r="F32" s="186">
        <v>1</v>
      </c>
      <c r="G32" s="399">
        <v>76</v>
      </c>
      <c r="H32" s="398">
        <v>74</v>
      </c>
      <c r="I32" s="733">
        <v>0</v>
      </c>
      <c r="J32" s="194">
        <v>194</v>
      </c>
      <c r="K32" s="186">
        <v>100</v>
      </c>
      <c r="L32" s="186">
        <v>52</v>
      </c>
      <c r="M32" s="399">
        <v>42</v>
      </c>
      <c r="N32" s="398">
        <v>388</v>
      </c>
      <c r="O32" s="734">
        <v>199</v>
      </c>
      <c r="P32" s="935">
        <v>0</v>
      </c>
      <c r="Q32" s="935">
        <v>1</v>
      </c>
      <c r="S32" s="19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ht="15" hidden="1" customHeight="1" outlineLevel="1" thickBot="1" x14ac:dyDescent="0.35">
      <c r="A33" s="621"/>
      <c r="B33" s="938" t="s">
        <v>111</v>
      </c>
      <c r="C33" s="377">
        <v>101</v>
      </c>
      <c r="D33" s="729">
        <v>59</v>
      </c>
      <c r="E33" s="729">
        <v>19</v>
      </c>
      <c r="F33" s="730">
        <v>5</v>
      </c>
      <c r="G33" s="728">
        <v>184</v>
      </c>
      <c r="H33" s="728">
        <v>186</v>
      </c>
      <c r="I33" s="146">
        <v>0</v>
      </c>
      <c r="J33" s="939">
        <v>465</v>
      </c>
      <c r="K33" s="940">
        <v>248</v>
      </c>
      <c r="L33" s="940">
        <v>111</v>
      </c>
      <c r="M33" s="146">
        <v>71</v>
      </c>
      <c r="N33" s="941">
        <v>895</v>
      </c>
      <c r="O33" s="942">
        <v>447</v>
      </c>
      <c r="P33" s="935">
        <v>0</v>
      </c>
      <c r="Q33" s="935">
        <v>1</v>
      </c>
      <c r="S33" s="19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9" customFormat="1" ht="15" hidden="1" customHeight="1" outlineLevel="1" thickBot="1" x14ac:dyDescent="0.35">
      <c r="A34" s="88"/>
      <c r="B34" s="70" t="s">
        <v>105</v>
      </c>
      <c r="C34" s="193">
        <v>79</v>
      </c>
      <c r="D34" s="185">
        <v>21</v>
      </c>
      <c r="E34" s="185">
        <v>23</v>
      </c>
      <c r="F34" s="400">
        <v>5</v>
      </c>
      <c r="G34" s="392">
        <v>128</v>
      </c>
      <c r="H34" s="392">
        <v>117</v>
      </c>
      <c r="I34" s="943">
        <v>0</v>
      </c>
      <c r="J34" s="944">
        <v>323</v>
      </c>
      <c r="K34" s="945">
        <v>166</v>
      </c>
      <c r="L34" s="945">
        <v>84</v>
      </c>
      <c r="M34" s="943">
        <v>47</v>
      </c>
      <c r="N34" s="946">
        <v>620</v>
      </c>
      <c r="O34" s="947">
        <v>308</v>
      </c>
      <c r="P34" s="937">
        <v>90</v>
      </c>
      <c r="Q34" s="937">
        <v>30</v>
      </c>
      <c r="S34" s="19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9" customFormat="1" ht="15" hidden="1" customHeight="1" outlineLevel="1" thickBot="1" x14ac:dyDescent="0.35">
      <c r="A35" s="63"/>
      <c r="B35" s="36" t="s">
        <v>106</v>
      </c>
      <c r="C35" s="194">
        <v>17</v>
      </c>
      <c r="D35" s="186">
        <v>26</v>
      </c>
      <c r="E35" s="186">
        <v>36</v>
      </c>
      <c r="F35" s="399">
        <v>4</v>
      </c>
      <c r="G35" s="398">
        <v>83</v>
      </c>
      <c r="H35" s="398">
        <v>78</v>
      </c>
      <c r="I35" s="948">
        <v>0</v>
      </c>
      <c r="J35" s="949">
        <v>183</v>
      </c>
      <c r="K35" s="950">
        <v>130</v>
      </c>
      <c r="L35" s="950">
        <v>58</v>
      </c>
      <c r="M35" s="948">
        <v>30</v>
      </c>
      <c r="N35" s="951">
        <v>401</v>
      </c>
      <c r="O35" s="952">
        <v>194</v>
      </c>
      <c r="P35" s="937">
        <v>72</v>
      </c>
      <c r="Q35" s="937">
        <v>36</v>
      </c>
      <c r="S35" s="19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9" customFormat="1" ht="15" hidden="1" customHeight="1" outlineLevel="1" thickBot="1" x14ac:dyDescent="0.35">
      <c r="A36" s="953"/>
      <c r="B36" s="954" t="s">
        <v>107</v>
      </c>
      <c r="C36" s="955">
        <v>77</v>
      </c>
      <c r="D36" s="940">
        <v>42</v>
      </c>
      <c r="E36" s="940">
        <v>23</v>
      </c>
      <c r="F36" s="146">
        <v>1</v>
      </c>
      <c r="G36" s="941">
        <v>143</v>
      </c>
      <c r="H36" s="956">
        <v>108</v>
      </c>
      <c r="I36" s="957">
        <v>0</v>
      </c>
      <c r="J36" s="958">
        <v>436</v>
      </c>
      <c r="K36" s="959">
        <v>207</v>
      </c>
      <c r="L36" s="959">
        <v>73</v>
      </c>
      <c r="M36" s="957">
        <v>65</v>
      </c>
      <c r="N36" s="960">
        <v>781</v>
      </c>
      <c r="O36" s="961">
        <v>347</v>
      </c>
      <c r="P36" s="937">
        <v>0</v>
      </c>
      <c r="Q36" s="937">
        <v>1</v>
      </c>
      <c r="S36" s="19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9" customFormat="1" ht="15" hidden="1" customHeight="1" outlineLevel="1" thickBot="1" x14ac:dyDescent="0.35">
      <c r="A37" s="64"/>
      <c r="B37" s="321" t="s">
        <v>108</v>
      </c>
      <c r="C37" s="962">
        <v>39</v>
      </c>
      <c r="D37" s="945">
        <v>28</v>
      </c>
      <c r="E37" s="945">
        <v>26</v>
      </c>
      <c r="F37" s="943">
        <v>0</v>
      </c>
      <c r="G37" s="946">
        <v>93</v>
      </c>
      <c r="H37" s="963">
        <v>48</v>
      </c>
      <c r="I37" s="943">
        <v>0</v>
      </c>
      <c r="J37" s="944">
        <v>213</v>
      </c>
      <c r="K37" s="945">
        <v>136</v>
      </c>
      <c r="L37" s="945">
        <v>62</v>
      </c>
      <c r="M37" s="943">
        <v>41</v>
      </c>
      <c r="N37" s="946">
        <v>452</v>
      </c>
      <c r="O37" s="964">
        <v>160</v>
      </c>
      <c r="P37" s="937">
        <v>101</v>
      </c>
      <c r="Q37" s="937">
        <v>36</v>
      </c>
      <c r="S37" s="20"/>
    </row>
    <row r="38" spans="1:33" s="9" customFormat="1" ht="15" hidden="1" customHeight="1" outlineLevel="1" thickBot="1" x14ac:dyDescent="0.35">
      <c r="A38" s="63"/>
      <c r="B38" s="36" t="s">
        <v>20</v>
      </c>
      <c r="C38" s="965">
        <v>21</v>
      </c>
      <c r="D38" s="950">
        <v>19</v>
      </c>
      <c r="E38" s="950">
        <v>18</v>
      </c>
      <c r="F38" s="948">
        <v>2</v>
      </c>
      <c r="G38" s="951">
        <v>60</v>
      </c>
      <c r="H38" s="966">
        <v>28</v>
      </c>
      <c r="I38" s="948">
        <v>0</v>
      </c>
      <c r="J38" s="949">
        <v>266</v>
      </c>
      <c r="K38" s="950">
        <v>191</v>
      </c>
      <c r="L38" s="950">
        <v>77</v>
      </c>
      <c r="M38" s="948">
        <v>37</v>
      </c>
      <c r="N38" s="951">
        <v>571</v>
      </c>
      <c r="O38" s="967">
        <v>89</v>
      </c>
      <c r="P38" s="937"/>
      <c r="Q38" s="937"/>
      <c r="S38" s="20"/>
    </row>
    <row r="39" spans="1:33" hidden="1" outlineLevel="1" x14ac:dyDescent="0.3"/>
    <row r="40" spans="1:33" hidden="1" outlineLevel="1" x14ac:dyDescent="0.3">
      <c r="B40" s="387" t="s">
        <v>110</v>
      </c>
      <c r="C40" s="387">
        <v>42</v>
      </c>
      <c r="D40" s="387">
        <v>10</v>
      </c>
      <c r="E40" s="387">
        <v>7</v>
      </c>
      <c r="F40" s="387">
        <v>0</v>
      </c>
      <c r="G40" s="387">
        <v>59</v>
      </c>
      <c r="I40" s="387">
        <v>12</v>
      </c>
      <c r="J40" s="387">
        <v>283</v>
      </c>
      <c r="K40" s="387">
        <v>149</v>
      </c>
      <c r="L40" s="387">
        <v>60</v>
      </c>
      <c r="M40" s="387">
        <v>44</v>
      </c>
      <c r="N40" s="387">
        <v>536</v>
      </c>
      <c r="P40" s="387">
        <v>62</v>
      </c>
      <c r="Q40" s="387">
        <v>24</v>
      </c>
    </row>
    <row r="41" spans="1:33" hidden="1" outlineLevel="1" x14ac:dyDescent="0.3">
      <c r="B41" s="387" t="s">
        <v>24</v>
      </c>
      <c r="C41" s="387">
        <v>25</v>
      </c>
      <c r="D41" s="387">
        <v>28</v>
      </c>
      <c r="E41" s="387">
        <v>4</v>
      </c>
      <c r="F41" s="387">
        <v>2</v>
      </c>
      <c r="G41" s="387">
        <v>59</v>
      </c>
      <c r="I41" s="387">
        <v>2</v>
      </c>
      <c r="J41" s="387">
        <v>221</v>
      </c>
      <c r="K41" s="387">
        <v>142</v>
      </c>
      <c r="L41" s="387">
        <v>43</v>
      </c>
      <c r="M41" s="387">
        <v>34</v>
      </c>
      <c r="N41" s="387">
        <v>440</v>
      </c>
      <c r="P41" s="387">
        <v>40</v>
      </c>
      <c r="Q41" s="387">
        <v>20</v>
      </c>
    </row>
    <row r="42" spans="1:33" hidden="1" outlineLevel="1" x14ac:dyDescent="0.3">
      <c r="B42" s="387" t="s">
        <v>25</v>
      </c>
      <c r="C42" s="387">
        <v>23</v>
      </c>
      <c r="D42" s="387">
        <v>22</v>
      </c>
      <c r="E42" s="387">
        <v>2</v>
      </c>
      <c r="F42" s="387">
        <v>1</v>
      </c>
      <c r="G42" s="387">
        <v>48</v>
      </c>
      <c r="I42" s="387">
        <v>5</v>
      </c>
      <c r="J42" s="387">
        <v>253</v>
      </c>
      <c r="K42" s="387">
        <v>166</v>
      </c>
      <c r="L42" s="387">
        <v>89</v>
      </c>
      <c r="M42" s="387">
        <v>61</v>
      </c>
      <c r="N42" s="387">
        <v>569</v>
      </c>
      <c r="P42" s="387">
        <v>74</v>
      </c>
      <c r="Q42" s="387" t="s">
        <v>46</v>
      </c>
    </row>
    <row r="43" spans="1:33" hidden="1" outlineLevel="1" x14ac:dyDescent="0.3">
      <c r="B43" s="387" t="s">
        <v>27</v>
      </c>
      <c r="C43" s="387">
        <v>10</v>
      </c>
      <c r="D43" s="387">
        <v>1</v>
      </c>
      <c r="E43" s="387">
        <v>0</v>
      </c>
      <c r="F43" s="387">
        <v>0</v>
      </c>
      <c r="G43" s="387">
        <v>11</v>
      </c>
      <c r="I43" s="387">
        <v>0</v>
      </c>
      <c r="J43" s="387">
        <v>320</v>
      </c>
      <c r="K43" s="387">
        <v>147</v>
      </c>
      <c r="L43" s="387">
        <v>85</v>
      </c>
      <c r="M43" s="387">
        <v>61</v>
      </c>
      <c r="N43" s="387">
        <v>613</v>
      </c>
      <c r="P43" s="387">
        <v>137</v>
      </c>
      <c r="Q43" s="387" t="s">
        <v>46</v>
      </c>
    </row>
    <row r="44" spans="1:33" collapsed="1" x14ac:dyDescent="0.3"/>
    <row r="45" spans="1:33" x14ac:dyDescent="0.3">
      <c r="V45" s="387" t="s">
        <v>104</v>
      </c>
    </row>
  </sheetData>
  <mergeCells count="2">
    <mergeCell ref="C6:I6"/>
    <mergeCell ref="J6:O6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8"/>
  <dimension ref="A1:AC53"/>
  <sheetViews>
    <sheetView showGridLines="0" zoomScaleNormal="100" workbookViewId="0">
      <selection activeCell="K7" sqref="K7"/>
    </sheetView>
  </sheetViews>
  <sheetFormatPr baseColWidth="10" defaultColWidth="11.4609375" defaultRowHeight="12.45" outlineLevelRow="1" x14ac:dyDescent="0.3"/>
  <cols>
    <col min="1" max="1" width="4.84375" style="738" customWidth="1"/>
    <col min="2" max="2" width="22" style="388" bestFit="1" customWidth="1"/>
    <col min="3" max="4" width="15.69140625" style="388" customWidth="1"/>
    <col min="5" max="5" width="13.4609375" style="388" customWidth="1"/>
    <col min="6" max="7" width="15.69140625" style="388" customWidth="1"/>
    <col min="8" max="8" width="16.3046875" style="388" customWidth="1"/>
    <col min="9" max="9" width="15" style="388" customWidth="1"/>
    <col min="10" max="12" width="11.4609375" style="388" customWidth="1"/>
    <col min="13" max="16384" width="11.4609375" style="388"/>
  </cols>
  <sheetData>
    <row r="1" spans="1:29" x14ac:dyDescent="0.3">
      <c r="A1" s="736" t="s">
        <v>0</v>
      </c>
    </row>
    <row r="2" spans="1:29" x14ac:dyDescent="0.3">
      <c r="A2" s="736"/>
    </row>
    <row r="3" spans="1:29" x14ac:dyDescent="0.3">
      <c r="A3" s="736" t="str">
        <f>A5</f>
        <v>Tabell 1 -5 - Bruk av private døgnovernattingstilbud - antall som er i tilbudet pr. 31.12.</v>
      </c>
      <c r="G3" s="121" t="s">
        <v>264</v>
      </c>
      <c r="H3" s="20"/>
    </row>
    <row r="5" spans="1:29" s="19" customFormat="1" ht="26.25" customHeight="1" thickBot="1" x14ac:dyDescent="0.35">
      <c r="A5" s="1288" t="s">
        <v>556</v>
      </c>
      <c r="L5" s="19" t="s">
        <v>104</v>
      </c>
    </row>
    <row r="6" spans="1:29" s="19" customFormat="1" ht="26.25" customHeight="1" x14ac:dyDescent="0.3">
      <c r="A6" s="50"/>
      <c r="B6" s="30"/>
      <c r="C6" s="2150" t="s">
        <v>158</v>
      </c>
      <c r="D6" s="2150"/>
      <c r="E6" s="2150"/>
      <c r="F6" s="2150" t="s">
        <v>159</v>
      </c>
      <c r="G6" s="2150"/>
      <c r="H6" s="2150"/>
      <c r="I6" s="137"/>
    </row>
    <row r="7" spans="1:29" s="19" customFormat="1" ht="61.5" customHeight="1" thickBot="1" x14ac:dyDescent="0.35">
      <c r="A7" s="51" t="s">
        <v>38</v>
      </c>
      <c r="B7" s="119" t="s">
        <v>3</v>
      </c>
      <c r="C7" s="139" t="s">
        <v>47</v>
      </c>
      <c r="D7" s="140" t="s">
        <v>48</v>
      </c>
      <c r="E7" s="141" t="s">
        <v>43</v>
      </c>
      <c r="F7" s="139" t="s">
        <v>47</v>
      </c>
      <c r="G7" s="140" t="s">
        <v>48</v>
      </c>
      <c r="H7" s="141" t="s">
        <v>43</v>
      </c>
      <c r="I7" s="1672" t="s">
        <v>160</v>
      </c>
    </row>
    <row r="8" spans="1:29" ht="15" customHeight="1" x14ac:dyDescent="0.35">
      <c r="A8" s="716">
        <v>1</v>
      </c>
      <c r="B8" s="717" t="s">
        <v>5</v>
      </c>
      <c r="C8" s="2046">
        <v>4</v>
      </c>
      <c r="D8" s="2047">
        <v>13</v>
      </c>
      <c r="E8" s="593">
        <f>C8+D8</f>
        <v>17</v>
      </c>
      <c r="F8" s="2046">
        <v>7</v>
      </c>
      <c r="G8" s="2047">
        <v>7</v>
      </c>
      <c r="H8" s="515">
        <f>F8+G8</f>
        <v>14</v>
      </c>
      <c r="I8" s="1673">
        <f>E8+H8</f>
        <v>31</v>
      </c>
      <c r="K8" s="413"/>
      <c r="L8" s="413"/>
      <c r="M8" s="413"/>
      <c r="N8" s="413"/>
      <c r="O8" s="413"/>
      <c r="P8" s="412"/>
      <c r="Q8" s="413"/>
      <c r="R8" s="412"/>
      <c r="S8" s="412"/>
      <c r="T8" s="413"/>
      <c r="U8" s="413"/>
      <c r="V8" s="413"/>
      <c r="W8" s="413"/>
      <c r="X8" s="412"/>
      <c r="Y8" s="413"/>
      <c r="Z8" s="19"/>
      <c r="AA8" s="19"/>
      <c r="AB8" s="19"/>
      <c r="AC8" s="19"/>
    </row>
    <row r="9" spans="1:29" ht="15" customHeight="1" x14ac:dyDescent="0.3">
      <c r="A9" s="667">
        <v>2</v>
      </c>
      <c r="B9" s="70" t="s">
        <v>6</v>
      </c>
      <c r="C9" s="1895">
        <v>3</v>
      </c>
      <c r="D9" s="1893">
        <v>0</v>
      </c>
      <c r="E9" s="594">
        <f t="shared" ref="E9:E22" si="0">C9+D9</f>
        <v>3</v>
      </c>
      <c r="F9" s="1895">
        <v>12</v>
      </c>
      <c r="G9" s="1893">
        <v>7</v>
      </c>
      <c r="H9" s="516">
        <f t="shared" ref="H9:H22" si="1">F9+G9</f>
        <v>19</v>
      </c>
      <c r="I9" s="1674">
        <f>E9+H9</f>
        <v>22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</row>
    <row r="10" spans="1:29" ht="15" customHeight="1" x14ac:dyDescent="0.3">
      <c r="A10" s="667">
        <v>3</v>
      </c>
      <c r="B10" s="70" t="s">
        <v>7</v>
      </c>
      <c r="C10" s="1895">
        <v>0</v>
      </c>
      <c r="D10" s="1893">
        <v>0</v>
      </c>
      <c r="E10" s="594">
        <f t="shared" si="0"/>
        <v>0</v>
      </c>
      <c r="F10" s="1895">
        <v>0</v>
      </c>
      <c r="G10" s="1893">
        <v>4</v>
      </c>
      <c r="H10" s="516">
        <f t="shared" si="1"/>
        <v>4</v>
      </c>
      <c r="I10" s="1674">
        <f t="shared" ref="I10:I21" si="2">E10+H10</f>
        <v>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</row>
    <row r="11" spans="1:29" ht="15" customHeight="1" x14ac:dyDescent="0.3">
      <c r="A11" s="667">
        <v>4</v>
      </c>
      <c r="B11" s="70" t="s">
        <v>8</v>
      </c>
      <c r="C11" s="1895">
        <v>0</v>
      </c>
      <c r="D11" s="1893">
        <v>0</v>
      </c>
      <c r="E11" s="594">
        <f t="shared" si="0"/>
        <v>0</v>
      </c>
      <c r="F11" s="1895">
        <v>2</v>
      </c>
      <c r="G11" s="1893">
        <v>2</v>
      </c>
      <c r="H11" s="516">
        <f t="shared" si="1"/>
        <v>4</v>
      </c>
      <c r="I11" s="1674">
        <f t="shared" si="2"/>
        <v>4</v>
      </c>
      <c r="K11" s="19"/>
      <c r="L11" s="19"/>
      <c r="M11" s="19"/>
      <c r="N11" s="19"/>
      <c r="O11" s="510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</row>
    <row r="12" spans="1:29" ht="15" customHeight="1" x14ac:dyDescent="0.3">
      <c r="A12" s="667">
        <v>5</v>
      </c>
      <c r="B12" s="70" t="s">
        <v>9</v>
      </c>
      <c r="C12" s="1895">
        <v>0</v>
      </c>
      <c r="D12" s="1893">
        <v>0</v>
      </c>
      <c r="E12" s="594">
        <f t="shared" si="0"/>
        <v>0</v>
      </c>
      <c r="F12" s="1895">
        <v>6</v>
      </c>
      <c r="G12" s="1893">
        <v>5</v>
      </c>
      <c r="H12" s="516">
        <f t="shared" si="1"/>
        <v>11</v>
      </c>
      <c r="I12" s="1674">
        <f t="shared" si="2"/>
        <v>11</v>
      </c>
      <c r="J12" s="121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</row>
    <row r="13" spans="1:29" ht="15" customHeight="1" x14ac:dyDescent="0.3">
      <c r="A13" s="667">
        <v>6</v>
      </c>
      <c r="B13" s="70" t="s">
        <v>10</v>
      </c>
      <c r="C13" s="1895">
        <v>1</v>
      </c>
      <c r="D13" s="1893">
        <v>0</v>
      </c>
      <c r="E13" s="594">
        <f t="shared" si="0"/>
        <v>1</v>
      </c>
      <c r="F13" s="1895">
        <v>8</v>
      </c>
      <c r="G13" s="1893">
        <v>1</v>
      </c>
      <c r="H13" s="516">
        <f t="shared" si="1"/>
        <v>9</v>
      </c>
      <c r="I13" s="1674">
        <f t="shared" si="2"/>
        <v>10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</row>
    <row r="14" spans="1:29" ht="15" customHeight="1" x14ac:dyDescent="0.3">
      <c r="A14" s="667">
        <v>7</v>
      </c>
      <c r="B14" s="70" t="s">
        <v>11</v>
      </c>
      <c r="C14" s="1895">
        <v>0</v>
      </c>
      <c r="D14" s="1893">
        <v>0</v>
      </c>
      <c r="E14" s="594">
        <f t="shared" si="0"/>
        <v>0</v>
      </c>
      <c r="F14" s="1895">
        <v>0</v>
      </c>
      <c r="G14" s="1893">
        <v>0</v>
      </c>
      <c r="H14" s="516">
        <f t="shared" si="1"/>
        <v>0</v>
      </c>
      <c r="I14" s="1674">
        <f t="shared" si="2"/>
        <v>0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</row>
    <row r="15" spans="1:29" ht="15" customHeight="1" x14ac:dyDescent="0.3">
      <c r="A15" s="667">
        <v>8</v>
      </c>
      <c r="B15" s="70" t="s">
        <v>12</v>
      </c>
      <c r="C15" s="1895">
        <v>0</v>
      </c>
      <c r="D15" s="1893">
        <v>3</v>
      </c>
      <c r="E15" s="594">
        <f t="shared" si="0"/>
        <v>3</v>
      </c>
      <c r="F15" s="1895">
        <v>0</v>
      </c>
      <c r="G15" s="1893">
        <v>2</v>
      </c>
      <c r="H15" s="516">
        <f t="shared" si="1"/>
        <v>2</v>
      </c>
      <c r="I15" s="1674">
        <f t="shared" si="2"/>
        <v>5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</row>
    <row r="16" spans="1:29" ht="15" customHeight="1" x14ac:dyDescent="0.3">
      <c r="A16" s="667">
        <v>9</v>
      </c>
      <c r="B16" s="70" t="s">
        <v>13</v>
      </c>
      <c r="C16" s="1895">
        <v>1</v>
      </c>
      <c r="D16" s="1893">
        <v>0</v>
      </c>
      <c r="E16" s="594">
        <f t="shared" si="0"/>
        <v>1</v>
      </c>
      <c r="F16" s="1895">
        <v>1</v>
      </c>
      <c r="G16" s="1893">
        <v>0</v>
      </c>
      <c r="H16" s="516">
        <f t="shared" si="1"/>
        <v>1</v>
      </c>
      <c r="I16" s="1674">
        <f t="shared" si="2"/>
        <v>2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</row>
    <row r="17" spans="1:29" ht="15" customHeight="1" x14ac:dyDescent="0.3">
      <c r="A17" s="667">
        <v>10</v>
      </c>
      <c r="B17" s="70" t="s">
        <v>14</v>
      </c>
      <c r="C17" s="1895">
        <v>0</v>
      </c>
      <c r="D17" s="1893">
        <v>2</v>
      </c>
      <c r="E17" s="594">
        <f t="shared" si="0"/>
        <v>2</v>
      </c>
      <c r="F17" s="1895">
        <v>6</v>
      </c>
      <c r="G17" s="1893">
        <v>2</v>
      </c>
      <c r="H17" s="516">
        <f t="shared" si="1"/>
        <v>8</v>
      </c>
      <c r="I17" s="1674">
        <f t="shared" si="2"/>
        <v>10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</row>
    <row r="18" spans="1:29" ht="15" customHeight="1" x14ac:dyDescent="0.3">
      <c r="A18" s="667">
        <v>11</v>
      </c>
      <c r="B18" s="70" t="s">
        <v>15</v>
      </c>
      <c r="C18" s="1895">
        <v>0</v>
      </c>
      <c r="D18" s="1893">
        <v>0</v>
      </c>
      <c r="E18" s="594">
        <f t="shared" si="0"/>
        <v>0</v>
      </c>
      <c r="F18" s="1895">
        <v>3</v>
      </c>
      <c r="G18" s="1893">
        <v>1</v>
      </c>
      <c r="H18" s="516">
        <f t="shared" si="1"/>
        <v>4</v>
      </c>
      <c r="I18" s="1674">
        <f t="shared" si="2"/>
        <v>4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</row>
    <row r="19" spans="1:29" ht="15" customHeight="1" x14ac:dyDescent="0.3">
      <c r="A19" s="667">
        <v>12</v>
      </c>
      <c r="B19" s="70" t="s">
        <v>16</v>
      </c>
      <c r="C19" s="1895">
        <v>0</v>
      </c>
      <c r="D19" s="1893">
        <v>8</v>
      </c>
      <c r="E19" s="594">
        <f t="shared" si="0"/>
        <v>8</v>
      </c>
      <c r="F19" s="1895">
        <v>0</v>
      </c>
      <c r="G19" s="1893">
        <v>6</v>
      </c>
      <c r="H19" s="516">
        <f t="shared" si="1"/>
        <v>6</v>
      </c>
      <c r="I19" s="1674">
        <f t="shared" si="2"/>
        <v>14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</row>
    <row r="20" spans="1:29" ht="15" customHeight="1" x14ac:dyDescent="0.3">
      <c r="A20" s="667">
        <v>13</v>
      </c>
      <c r="B20" s="70" t="s">
        <v>17</v>
      </c>
      <c r="C20" s="1895">
        <v>6</v>
      </c>
      <c r="D20" s="1893">
        <v>0</v>
      </c>
      <c r="E20" s="594">
        <f t="shared" si="0"/>
        <v>6</v>
      </c>
      <c r="F20" s="1895">
        <v>5</v>
      </c>
      <c r="G20" s="1893">
        <v>2</v>
      </c>
      <c r="H20" s="516">
        <f t="shared" si="1"/>
        <v>7</v>
      </c>
      <c r="I20" s="1674">
        <f t="shared" si="2"/>
        <v>13</v>
      </c>
    </row>
    <row r="21" spans="1:29" ht="15" customHeight="1" x14ac:dyDescent="0.3">
      <c r="A21" s="667">
        <v>14</v>
      </c>
      <c r="B21" s="70" t="s">
        <v>18</v>
      </c>
      <c r="C21" s="1895">
        <v>0</v>
      </c>
      <c r="D21" s="1893">
        <v>4</v>
      </c>
      <c r="E21" s="594">
        <f t="shared" si="0"/>
        <v>4</v>
      </c>
      <c r="F21" s="1895">
        <v>0</v>
      </c>
      <c r="G21" s="1893">
        <v>6</v>
      </c>
      <c r="H21" s="516">
        <f t="shared" si="1"/>
        <v>6</v>
      </c>
      <c r="I21" s="1674">
        <f t="shared" si="2"/>
        <v>10</v>
      </c>
      <c r="L21" s="388" t="s">
        <v>104</v>
      </c>
    </row>
    <row r="22" spans="1:29" ht="15" customHeight="1" thickBot="1" x14ac:dyDescent="0.35">
      <c r="A22" s="673">
        <v>15</v>
      </c>
      <c r="B22" s="658" t="s">
        <v>19</v>
      </c>
      <c r="C22" s="397">
        <v>0</v>
      </c>
      <c r="D22" s="237">
        <v>7</v>
      </c>
      <c r="E22" s="1890">
        <f t="shared" si="0"/>
        <v>7</v>
      </c>
      <c r="F22" s="397">
        <v>2</v>
      </c>
      <c r="G22" s="237">
        <v>5</v>
      </c>
      <c r="H22" s="1889">
        <f t="shared" si="1"/>
        <v>7</v>
      </c>
      <c r="I22" s="1891">
        <f>E22+H22</f>
        <v>14</v>
      </c>
    </row>
    <row r="23" spans="1:29" s="20" customFormat="1" ht="15" customHeight="1" thickBot="1" x14ac:dyDescent="0.35">
      <c r="A23" s="1982"/>
      <c r="B23" s="682" t="s">
        <v>555</v>
      </c>
      <c r="C23" s="2044">
        <f t="shared" ref="C23:I23" si="3">SUM(C8:C22)</f>
        <v>15</v>
      </c>
      <c r="D23" s="2045">
        <f t="shared" si="3"/>
        <v>37</v>
      </c>
      <c r="E23" s="1985">
        <f t="shared" si="3"/>
        <v>52</v>
      </c>
      <c r="F23" s="1983">
        <f t="shared" si="3"/>
        <v>52</v>
      </c>
      <c r="G23" s="1984">
        <f t="shared" si="3"/>
        <v>50</v>
      </c>
      <c r="H23" s="1984">
        <f t="shared" si="3"/>
        <v>102</v>
      </c>
      <c r="I23" s="1985">
        <f t="shared" si="3"/>
        <v>154</v>
      </c>
    </row>
    <row r="24" spans="1:29" ht="15" customHeight="1" x14ac:dyDescent="0.3">
      <c r="A24" s="2040"/>
      <c r="B24" s="228" t="s">
        <v>522</v>
      </c>
      <c r="C24" s="2041">
        <v>11</v>
      </c>
      <c r="D24" s="2042">
        <v>3</v>
      </c>
      <c r="E24" s="2043">
        <v>14</v>
      </c>
      <c r="F24" s="2041">
        <v>57</v>
      </c>
      <c r="G24" s="2042">
        <v>27</v>
      </c>
      <c r="H24" s="2042">
        <v>84</v>
      </c>
      <c r="I24" s="2043">
        <v>98</v>
      </c>
    </row>
    <row r="25" spans="1:29" ht="15" customHeight="1" x14ac:dyDescent="0.3">
      <c r="A25" s="234"/>
      <c r="B25" s="307" t="s">
        <v>498</v>
      </c>
      <c r="C25" s="1895">
        <v>15</v>
      </c>
      <c r="D25" s="1892">
        <v>2</v>
      </c>
      <c r="E25" s="1893">
        <v>17</v>
      </c>
      <c r="F25" s="1895">
        <v>56</v>
      </c>
      <c r="G25" s="1892">
        <v>31</v>
      </c>
      <c r="H25" s="1892">
        <v>87</v>
      </c>
      <c r="I25" s="1893">
        <v>104</v>
      </c>
    </row>
    <row r="26" spans="1:29" ht="15" customHeight="1" x14ac:dyDescent="0.3">
      <c r="A26" s="234"/>
      <c r="B26" s="307" t="s">
        <v>483</v>
      </c>
      <c r="C26" s="1895">
        <v>9</v>
      </c>
      <c r="D26" s="1892">
        <v>0</v>
      </c>
      <c r="E26" s="1893">
        <v>9</v>
      </c>
      <c r="F26" s="1895">
        <v>37</v>
      </c>
      <c r="G26" s="1892">
        <v>25</v>
      </c>
      <c r="H26" s="1892">
        <v>62</v>
      </c>
      <c r="I26" s="1893">
        <v>71</v>
      </c>
    </row>
    <row r="27" spans="1:29" ht="15" customHeight="1" x14ac:dyDescent="0.3">
      <c r="A27" s="234"/>
      <c r="B27" s="307" t="s">
        <v>378</v>
      </c>
      <c r="C27" s="1895">
        <v>8</v>
      </c>
      <c r="D27" s="1892">
        <v>2</v>
      </c>
      <c r="E27" s="1893">
        <v>10</v>
      </c>
      <c r="F27" s="1895">
        <v>47</v>
      </c>
      <c r="G27" s="1892">
        <v>18</v>
      </c>
      <c r="H27" s="1892">
        <v>65</v>
      </c>
      <c r="I27" s="1893">
        <v>75</v>
      </c>
    </row>
    <row r="28" spans="1:29" ht="15" customHeight="1" x14ac:dyDescent="0.3">
      <c r="A28" s="234"/>
      <c r="B28" s="307" t="s">
        <v>331</v>
      </c>
      <c r="C28" s="1895">
        <v>10</v>
      </c>
      <c r="D28" s="1892">
        <v>0</v>
      </c>
      <c r="E28" s="1893">
        <v>10</v>
      </c>
      <c r="F28" s="1895">
        <v>66</v>
      </c>
      <c r="G28" s="1892">
        <v>22</v>
      </c>
      <c r="H28" s="1892">
        <v>88</v>
      </c>
      <c r="I28" s="1893">
        <v>98</v>
      </c>
    </row>
    <row r="29" spans="1:29" ht="15" customHeight="1" x14ac:dyDescent="0.3">
      <c r="A29" s="234"/>
      <c r="B29" s="307" t="s">
        <v>314</v>
      </c>
      <c r="C29" s="1895">
        <v>8</v>
      </c>
      <c r="D29" s="1892">
        <v>3</v>
      </c>
      <c r="E29" s="1893">
        <v>11</v>
      </c>
      <c r="F29" s="1895">
        <v>71</v>
      </c>
      <c r="G29" s="1892">
        <v>21</v>
      </c>
      <c r="H29" s="1892">
        <v>92</v>
      </c>
      <c r="I29" s="1893">
        <v>103</v>
      </c>
    </row>
    <row r="30" spans="1:29" s="20" customFormat="1" ht="15" hidden="1" customHeight="1" outlineLevel="1" x14ac:dyDescent="0.3">
      <c r="A30" s="234"/>
      <c r="B30" s="307" t="s">
        <v>290</v>
      </c>
      <c r="C30" s="1895">
        <v>5</v>
      </c>
      <c r="D30" s="1892">
        <v>3</v>
      </c>
      <c r="E30" s="1893">
        <v>8</v>
      </c>
      <c r="F30" s="1895">
        <v>69</v>
      </c>
      <c r="G30" s="1892">
        <v>23</v>
      </c>
      <c r="H30" s="1892">
        <v>92</v>
      </c>
      <c r="I30" s="1893">
        <v>100</v>
      </c>
      <c r="O30" s="20" t="s">
        <v>104</v>
      </c>
    </row>
    <row r="31" spans="1:29" ht="15" customHeight="1" collapsed="1" thickBot="1" x14ac:dyDescent="0.35">
      <c r="A31" s="235"/>
      <c r="B31" s="221" t="s">
        <v>233</v>
      </c>
      <c r="C31" s="397">
        <v>0</v>
      </c>
      <c r="D31" s="1894">
        <v>10</v>
      </c>
      <c r="E31" s="237">
        <v>10</v>
      </c>
      <c r="F31" s="397">
        <v>62</v>
      </c>
      <c r="G31" s="1894">
        <v>28</v>
      </c>
      <c r="H31" s="1894">
        <v>90</v>
      </c>
      <c r="I31" s="237">
        <v>100</v>
      </c>
    </row>
    <row r="32" spans="1:29" ht="15" hidden="1" customHeight="1" outlineLevel="1" x14ac:dyDescent="0.3">
      <c r="A32" s="511"/>
      <c r="B32" s="375" t="s">
        <v>228</v>
      </c>
      <c r="C32" s="512">
        <v>1</v>
      </c>
      <c r="D32" s="626">
        <v>6</v>
      </c>
      <c r="E32" s="627">
        <v>7</v>
      </c>
      <c r="F32" s="627">
        <v>65</v>
      </c>
      <c r="G32" s="514">
        <v>36</v>
      </c>
      <c r="H32" s="514">
        <v>101</v>
      </c>
      <c r="I32" s="514">
        <v>108</v>
      </c>
    </row>
    <row r="33" spans="1:12" ht="15" hidden="1" customHeight="1" outlineLevel="1" thickBot="1" x14ac:dyDescent="0.35">
      <c r="A33" s="235"/>
      <c r="B33" s="221" t="s">
        <v>217</v>
      </c>
      <c r="C33" s="397">
        <v>0</v>
      </c>
      <c r="D33" s="625">
        <v>10</v>
      </c>
      <c r="E33" s="518">
        <v>10</v>
      </c>
      <c r="F33" s="518">
        <v>61</v>
      </c>
      <c r="G33" s="395">
        <v>44</v>
      </c>
      <c r="H33" s="395">
        <v>105</v>
      </c>
      <c r="I33" s="395">
        <v>115</v>
      </c>
    </row>
    <row r="34" spans="1:12" ht="15" hidden="1" customHeight="1" outlineLevel="1" x14ac:dyDescent="0.3">
      <c r="A34" s="231"/>
      <c r="B34" s="98" t="s">
        <v>147</v>
      </c>
      <c r="C34" s="147">
        <v>0</v>
      </c>
      <c r="D34" s="148">
        <v>15</v>
      </c>
      <c r="E34" s="149">
        <v>15</v>
      </c>
      <c r="F34" s="147">
        <v>64</v>
      </c>
      <c r="G34" s="148">
        <v>33</v>
      </c>
      <c r="H34" s="149">
        <v>97</v>
      </c>
      <c r="I34" s="232">
        <v>112</v>
      </c>
    </row>
    <row r="35" spans="1:12" s="20" customFormat="1" ht="15" hidden="1" customHeight="1" outlineLevel="1" x14ac:dyDescent="0.3">
      <c r="A35" s="197"/>
      <c r="B35" s="97" t="s">
        <v>166</v>
      </c>
      <c r="C35" s="124">
        <v>0</v>
      </c>
      <c r="D35" s="138">
        <v>29</v>
      </c>
      <c r="E35" s="125">
        <v>29</v>
      </c>
      <c r="F35" s="124">
        <v>86</v>
      </c>
      <c r="G35" s="138">
        <v>54</v>
      </c>
      <c r="H35" s="125">
        <v>140</v>
      </c>
      <c r="I35" s="198">
        <v>169</v>
      </c>
    </row>
    <row r="36" spans="1:12" s="20" customFormat="1" ht="15" hidden="1" customHeight="1" outlineLevel="1" thickBot="1" x14ac:dyDescent="0.35">
      <c r="A36" s="199"/>
      <c r="B36" s="929" t="s">
        <v>167</v>
      </c>
      <c r="C36" s="200">
        <v>1</v>
      </c>
      <c r="D36" s="201">
        <v>24</v>
      </c>
      <c r="E36" s="202">
        <v>25</v>
      </c>
      <c r="F36" s="200">
        <v>72</v>
      </c>
      <c r="G36" s="201">
        <v>33</v>
      </c>
      <c r="H36" s="202">
        <v>105</v>
      </c>
      <c r="I36" s="203">
        <v>130</v>
      </c>
      <c r="L36" s="20" t="s">
        <v>104</v>
      </c>
    </row>
    <row r="37" spans="1:12" s="20" customFormat="1" ht="15" hidden="1" customHeight="1" outlineLevel="1" x14ac:dyDescent="0.3">
      <c r="A37" s="123"/>
      <c r="B37" s="160" t="s">
        <v>168</v>
      </c>
      <c r="C37" s="147">
        <v>1</v>
      </c>
      <c r="D37" s="148">
        <v>9</v>
      </c>
      <c r="E37" s="149">
        <v>10</v>
      </c>
      <c r="F37" s="147">
        <v>73</v>
      </c>
      <c r="G37" s="148">
        <v>39</v>
      </c>
      <c r="H37" s="149">
        <v>112</v>
      </c>
      <c r="I37" s="150">
        <v>122</v>
      </c>
    </row>
    <row r="38" spans="1:12" s="20" customFormat="1" ht="15" hidden="1" customHeight="1" outlineLevel="1" x14ac:dyDescent="0.3">
      <c r="A38" s="132"/>
      <c r="B38" s="97" t="s">
        <v>112</v>
      </c>
      <c r="C38" s="124">
        <v>7</v>
      </c>
      <c r="D38" s="126">
        <v>4</v>
      </c>
      <c r="E38" s="125">
        <v>11</v>
      </c>
      <c r="F38" s="124">
        <v>88</v>
      </c>
      <c r="G38" s="126">
        <v>26</v>
      </c>
      <c r="H38" s="125">
        <v>114</v>
      </c>
      <c r="I38" s="127">
        <v>125</v>
      </c>
    </row>
    <row r="39" spans="1:12" s="20" customFormat="1" ht="15" hidden="1" customHeight="1" outlineLevel="1" thickBot="1" x14ac:dyDescent="0.35">
      <c r="A39" s="133"/>
      <c r="B39" s="54" t="s">
        <v>169</v>
      </c>
      <c r="C39" s="128">
        <v>9</v>
      </c>
      <c r="D39" s="130">
        <v>3</v>
      </c>
      <c r="E39" s="129">
        <v>12</v>
      </c>
      <c r="F39" s="128">
        <v>76</v>
      </c>
      <c r="G39" s="130">
        <v>27</v>
      </c>
      <c r="H39" s="129">
        <v>103</v>
      </c>
      <c r="I39" s="131">
        <v>115</v>
      </c>
    </row>
    <row r="40" spans="1:12" s="20" customFormat="1" ht="15" hidden="1" customHeight="1" outlineLevel="1" thickBot="1" x14ac:dyDescent="0.35">
      <c r="A40" s="134"/>
      <c r="B40" s="108" t="s">
        <v>170</v>
      </c>
      <c r="C40" s="135">
        <v>5</v>
      </c>
      <c r="D40" s="136">
        <v>28</v>
      </c>
      <c r="E40" s="195">
        <v>33</v>
      </c>
      <c r="F40" s="135">
        <v>64</v>
      </c>
      <c r="G40" s="136">
        <v>37</v>
      </c>
      <c r="H40" s="195">
        <v>101</v>
      </c>
      <c r="I40" s="196">
        <v>134</v>
      </c>
    </row>
    <row r="41" spans="1:12" s="20" customFormat="1" ht="19.649999999999999" customHeight="1" collapsed="1" x14ac:dyDescent="0.3"/>
    <row r="47" spans="1:12" x14ac:dyDescent="0.3">
      <c r="D47" s="388" t="s">
        <v>104</v>
      </c>
    </row>
    <row r="53" spans="7:7" x14ac:dyDescent="0.3">
      <c r="G53" s="388" t="s">
        <v>104</v>
      </c>
    </row>
  </sheetData>
  <mergeCells count="2">
    <mergeCell ref="C6:E6"/>
    <mergeCell ref="F6:H6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9"/>
  <dimension ref="A1:AJ44"/>
  <sheetViews>
    <sheetView showGridLines="0" zoomScaleNormal="100" workbookViewId="0">
      <selection activeCell="G42" sqref="G42"/>
    </sheetView>
  </sheetViews>
  <sheetFormatPr baseColWidth="10" defaultColWidth="11.4609375" defaultRowHeight="12.45" outlineLevelRow="1" x14ac:dyDescent="0.3"/>
  <cols>
    <col min="1" max="1" width="4.84375" style="738" customWidth="1"/>
    <col min="2" max="2" width="19" style="388" customWidth="1"/>
    <col min="3" max="3" width="6.4609375" style="388" customWidth="1"/>
    <col min="4" max="4" width="11.84375" style="388" customWidth="1"/>
    <col min="5" max="5" width="12.07421875" style="388" customWidth="1"/>
    <col min="6" max="7" width="10.53515625" style="388" customWidth="1"/>
    <col min="8" max="8" width="11.69140625" style="388" customWidth="1"/>
    <col min="9" max="9" width="11.53515625" style="388" customWidth="1"/>
    <col min="10" max="10" width="7.84375" style="388" customWidth="1"/>
    <col min="11" max="11" width="6.69140625" style="388" customWidth="1"/>
    <col min="12" max="13" width="12" style="388" customWidth="1"/>
    <col min="14" max="15" width="10.53515625" style="388" customWidth="1"/>
    <col min="16" max="16" width="11.84375" style="388" customWidth="1"/>
    <col min="17" max="17" width="11.69140625" style="388" customWidth="1"/>
    <col min="18" max="18" width="7.3046875" style="388" customWidth="1"/>
    <col min="19" max="19" width="11.4609375" style="388" customWidth="1"/>
    <col min="20" max="16384" width="11.4609375" style="388"/>
  </cols>
  <sheetData>
    <row r="1" spans="1:36" x14ac:dyDescent="0.3">
      <c r="A1" s="736" t="s">
        <v>0</v>
      </c>
    </row>
    <row r="2" spans="1:36" x14ac:dyDescent="0.3">
      <c r="A2" s="736"/>
    </row>
    <row r="3" spans="1:36" ht="12.9" x14ac:dyDescent="0.35">
      <c r="A3" s="876" t="str">
        <f>A5</f>
        <v>Tabell 1 - 6 - Bydelens oppfølging av personer i private døgnovernattingstilbud pr. 31.12.</v>
      </c>
      <c r="L3" s="20" t="s">
        <v>49</v>
      </c>
      <c r="M3" s="20"/>
      <c r="N3" s="20"/>
    </row>
    <row r="5" spans="1:36" s="19" customFormat="1" ht="21.75" customHeight="1" thickBot="1" x14ac:dyDescent="0.35">
      <c r="A5" s="877" t="s">
        <v>558</v>
      </c>
      <c r="B5" s="878"/>
      <c r="C5" s="878"/>
      <c r="D5" s="878"/>
      <c r="E5" s="878"/>
      <c r="F5" s="878"/>
      <c r="G5" s="878"/>
      <c r="H5" s="878"/>
      <c r="I5" s="878"/>
      <c r="J5" s="878"/>
      <c r="K5" s="878"/>
      <c r="L5" s="878"/>
      <c r="M5" s="878"/>
      <c r="N5" s="878"/>
      <c r="O5" s="878"/>
      <c r="P5" s="878"/>
      <c r="Q5" s="878"/>
      <c r="R5" s="878"/>
    </row>
    <row r="6" spans="1:36" s="19" customFormat="1" ht="21" customHeight="1" x14ac:dyDescent="0.3">
      <c r="A6" s="178"/>
      <c r="B6" s="879"/>
      <c r="C6" s="2151" t="s">
        <v>173</v>
      </c>
      <c r="D6" s="2152"/>
      <c r="E6" s="2152"/>
      <c r="F6" s="2152"/>
      <c r="G6" s="2152"/>
      <c r="H6" s="2152"/>
      <c r="I6" s="2152"/>
      <c r="J6" s="2153"/>
      <c r="K6" s="2151" t="s">
        <v>172</v>
      </c>
      <c r="L6" s="2152"/>
      <c r="M6" s="2152"/>
      <c r="N6" s="2152"/>
      <c r="O6" s="2152"/>
      <c r="P6" s="2152"/>
      <c r="Q6" s="2152"/>
      <c r="R6" s="2154"/>
    </row>
    <row r="7" spans="1:36" s="19" customFormat="1" ht="125.25" customHeight="1" thickBot="1" x14ac:dyDescent="0.35">
      <c r="A7" s="180" t="s">
        <v>38</v>
      </c>
      <c r="B7" s="119" t="s">
        <v>3</v>
      </c>
      <c r="C7" s="880" t="s">
        <v>380</v>
      </c>
      <c r="D7" s="881" t="s">
        <v>365</v>
      </c>
      <c r="E7" s="881" t="s">
        <v>366</v>
      </c>
      <c r="F7" s="881" t="s">
        <v>367</v>
      </c>
      <c r="G7" s="881" t="s">
        <v>368</v>
      </c>
      <c r="H7" s="881" t="s">
        <v>369</v>
      </c>
      <c r="I7" s="881" t="s">
        <v>370</v>
      </c>
      <c r="J7" s="882" t="s">
        <v>50</v>
      </c>
      <c r="K7" s="880" t="s">
        <v>380</v>
      </c>
      <c r="L7" s="881" t="s">
        <v>365</v>
      </c>
      <c r="M7" s="881" t="s">
        <v>366</v>
      </c>
      <c r="N7" s="881" t="s">
        <v>367</v>
      </c>
      <c r="O7" s="881" t="s">
        <v>368</v>
      </c>
      <c r="P7" s="881" t="s">
        <v>369</v>
      </c>
      <c r="Q7" s="881" t="s">
        <v>370</v>
      </c>
      <c r="R7" s="883" t="s">
        <v>50</v>
      </c>
    </row>
    <row r="8" spans="1:36" ht="15" customHeight="1" x14ac:dyDescent="0.35">
      <c r="A8" s="716">
        <v>1</v>
      </c>
      <c r="B8" s="884" t="s">
        <v>5</v>
      </c>
      <c r="C8" s="885">
        <f>'Tabell_1-5-kvalitetsavtale'!E8</f>
        <v>17</v>
      </c>
      <c r="D8" s="886">
        <v>0</v>
      </c>
      <c r="E8" s="888">
        <v>0</v>
      </c>
      <c r="F8" s="886">
        <v>0</v>
      </c>
      <c r="G8" s="887">
        <v>0</v>
      </c>
      <c r="H8" s="889">
        <v>0</v>
      </c>
      <c r="I8" s="888">
        <v>0</v>
      </c>
      <c r="J8" s="890">
        <v>0</v>
      </c>
      <c r="K8" s="885">
        <f>'Tabell_1-5-kvalitetsavtale'!H8</f>
        <v>14</v>
      </c>
      <c r="L8" s="886">
        <v>0</v>
      </c>
      <c r="M8" s="888">
        <v>0</v>
      </c>
      <c r="N8" s="886">
        <v>0</v>
      </c>
      <c r="O8" s="887">
        <v>0</v>
      </c>
      <c r="P8" s="889">
        <v>0</v>
      </c>
      <c r="Q8" s="888">
        <v>0</v>
      </c>
      <c r="R8" s="890">
        <v>0</v>
      </c>
      <c r="T8" s="413"/>
      <c r="U8" s="413"/>
      <c r="V8" s="413"/>
      <c r="W8" s="413"/>
      <c r="X8" s="413"/>
      <c r="Y8" s="412"/>
      <c r="Z8" s="413"/>
      <c r="AA8" s="412"/>
      <c r="AB8" s="412"/>
      <c r="AC8" s="413"/>
      <c r="AD8" s="413"/>
      <c r="AE8" s="413"/>
      <c r="AF8" s="413"/>
      <c r="AG8" s="412"/>
      <c r="AH8" s="413"/>
      <c r="AI8" s="19"/>
      <c r="AJ8" s="19"/>
    </row>
    <row r="9" spans="1:36" ht="15" customHeight="1" x14ac:dyDescent="0.3">
      <c r="A9" s="667">
        <v>2</v>
      </c>
      <c r="B9" s="709" t="s">
        <v>6</v>
      </c>
      <c r="C9" s="891">
        <f>'Tabell_1-5-kvalitetsavtale'!E9</f>
        <v>3</v>
      </c>
      <c r="D9" s="455">
        <v>2</v>
      </c>
      <c r="E9" s="623">
        <v>0</v>
      </c>
      <c r="F9" s="455">
        <v>0</v>
      </c>
      <c r="G9" s="454">
        <v>0</v>
      </c>
      <c r="H9" s="892">
        <v>1</v>
      </c>
      <c r="I9" s="623">
        <v>0</v>
      </c>
      <c r="J9" s="516">
        <v>3</v>
      </c>
      <c r="K9" s="891">
        <f>'Tabell_1-5-kvalitetsavtale'!H9</f>
        <v>19</v>
      </c>
      <c r="L9" s="455">
        <v>2</v>
      </c>
      <c r="M9" s="623">
        <v>0</v>
      </c>
      <c r="N9" s="455">
        <v>0</v>
      </c>
      <c r="O9" s="454">
        <v>1</v>
      </c>
      <c r="P9" s="892">
        <v>10</v>
      </c>
      <c r="Q9" s="623">
        <v>6</v>
      </c>
      <c r="R9" s="516">
        <v>19</v>
      </c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</row>
    <row r="10" spans="1:36" ht="15" customHeight="1" x14ac:dyDescent="0.3">
      <c r="A10" s="667">
        <v>3</v>
      </c>
      <c r="B10" s="709" t="s">
        <v>7</v>
      </c>
      <c r="C10" s="891">
        <f>'Tabell_1-5-kvalitetsavtale'!E10</f>
        <v>0</v>
      </c>
      <c r="D10" s="455">
        <v>0</v>
      </c>
      <c r="E10" s="623">
        <v>0</v>
      </c>
      <c r="F10" s="455">
        <v>0</v>
      </c>
      <c r="G10" s="454">
        <v>0</v>
      </c>
      <c r="H10" s="892">
        <v>0</v>
      </c>
      <c r="I10" s="623">
        <v>0</v>
      </c>
      <c r="J10" s="516">
        <v>0</v>
      </c>
      <c r="K10" s="891">
        <f>'Tabell_1-5-kvalitetsavtale'!H10</f>
        <v>4</v>
      </c>
      <c r="L10" s="455">
        <v>0</v>
      </c>
      <c r="M10" s="623">
        <v>0</v>
      </c>
      <c r="N10" s="455">
        <v>0</v>
      </c>
      <c r="O10" s="454">
        <v>0</v>
      </c>
      <c r="P10" s="892">
        <v>0</v>
      </c>
      <c r="Q10" s="623">
        <v>4</v>
      </c>
      <c r="R10" s="516">
        <v>4</v>
      </c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</row>
    <row r="11" spans="1:36" ht="15" customHeight="1" x14ac:dyDescent="0.3">
      <c r="A11" s="667">
        <v>4</v>
      </c>
      <c r="B11" s="709" t="s">
        <v>8</v>
      </c>
      <c r="C11" s="891">
        <f>'Tabell_1-5-kvalitetsavtale'!E11</f>
        <v>0</v>
      </c>
      <c r="D11" s="455">
        <v>0</v>
      </c>
      <c r="E11" s="623">
        <v>0</v>
      </c>
      <c r="F11" s="455">
        <v>0</v>
      </c>
      <c r="G11" s="454">
        <v>0</v>
      </c>
      <c r="H11" s="892">
        <v>0</v>
      </c>
      <c r="I11" s="623">
        <v>0</v>
      </c>
      <c r="J11" s="516">
        <v>0</v>
      </c>
      <c r="K11" s="891">
        <f>'Tabell_1-5-kvalitetsavtale'!H11</f>
        <v>4</v>
      </c>
      <c r="L11" s="455">
        <v>1</v>
      </c>
      <c r="M11" s="623">
        <v>0</v>
      </c>
      <c r="N11" s="455">
        <v>0</v>
      </c>
      <c r="O11" s="454">
        <v>1</v>
      </c>
      <c r="P11" s="892">
        <v>1</v>
      </c>
      <c r="Q11" s="623">
        <v>1</v>
      </c>
      <c r="R11" s="516">
        <v>4</v>
      </c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</row>
    <row r="12" spans="1:36" ht="15" customHeight="1" x14ac:dyDescent="0.3">
      <c r="A12" s="667">
        <v>5</v>
      </c>
      <c r="B12" s="709" t="s">
        <v>9</v>
      </c>
      <c r="C12" s="891">
        <f>'Tabell_1-5-kvalitetsavtale'!E12</f>
        <v>0</v>
      </c>
      <c r="D12" s="455">
        <v>0</v>
      </c>
      <c r="E12" s="623">
        <v>0</v>
      </c>
      <c r="F12" s="455">
        <v>0</v>
      </c>
      <c r="G12" s="454">
        <v>0</v>
      </c>
      <c r="H12" s="892">
        <v>0</v>
      </c>
      <c r="I12" s="623">
        <v>0</v>
      </c>
      <c r="J12" s="516">
        <v>0</v>
      </c>
      <c r="K12" s="891">
        <f>'Tabell_1-5-kvalitetsavtale'!H12</f>
        <v>11</v>
      </c>
      <c r="L12" s="455">
        <v>2</v>
      </c>
      <c r="M12" s="623">
        <v>4</v>
      </c>
      <c r="N12" s="455">
        <v>0</v>
      </c>
      <c r="O12" s="454">
        <v>0</v>
      </c>
      <c r="P12" s="892">
        <v>0</v>
      </c>
      <c r="Q12" s="623">
        <v>0</v>
      </c>
      <c r="R12" s="516">
        <v>1</v>
      </c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</row>
    <row r="13" spans="1:36" ht="15" customHeight="1" x14ac:dyDescent="0.3">
      <c r="A13" s="667">
        <v>6</v>
      </c>
      <c r="B13" s="709" t="s">
        <v>10</v>
      </c>
      <c r="C13" s="891">
        <f>'Tabell_1-5-kvalitetsavtale'!E13</f>
        <v>1</v>
      </c>
      <c r="D13" s="455">
        <v>0</v>
      </c>
      <c r="E13" s="623">
        <v>0</v>
      </c>
      <c r="F13" s="455">
        <v>0</v>
      </c>
      <c r="G13" s="454">
        <v>0</v>
      </c>
      <c r="H13" s="892">
        <v>1</v>
      </c>
      <c r="I13" s="623">
        <v>0</v>
      </c>
      <c r="J13" s="516">
        <v>0</v>
      </c>
      <c r="K13" s="891">
        <f>'Tabell_1-5-kvalitetsavtale'!H13</f>
        <v>9</v>
      </c>
      <c r="L13" s="455">
        <v>0</v>
      </c>
      <c r="M13" s="623">
        <v>0</v>
      </c>
      <c r="N13" s="455">
        <v>0</v>
      </c>
      <c r="O13" s="454">
        <v>0</v>
      </c>
      <c r="P13" s="892">
        <v>8</v>
      </c>
      <c r="Q13" s="623">
        <v>1</v>
      </c>
      <c r="R13" s="516">
        <v>0</v>
      </c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</row>
    <row r="14" spans="1:36" ht="15" customHeight="1" x14ac:dyDescent="0.3">
      <c r="A14" s="667">
        <v>7</v>
      </c>
      <c r="B14" s="709" t="s">
        <v>11</v>
      </c>
      <c r="C14" s="891">
        <f>'Tabell_1-5-kvalitetsavtale'!E14</f>
        <v>0</v>
      </c>
      <c r="D14" s="455">
        <v>0</v>
      </c>
      <c r="E14" s="623">
        <v>0</v>
      </c>
      <c r="F14" s="455">
        <v>0</v>
      </c>
      <c r="G14" s="454">
        <v>0</v>
      </c>
      <c r="H14" s="892">
        <v>0</v>
      </c>
      <c r="I14" s="623">
        <v>0</v>
      </c>
      <c r="J14" s="516">
        <v>0</v>
      </c>
      <c r="K14" s="891">
        <f>'Tabell_1-5-kvalitetsavtale'!H14</f>
        <v>0</v>
      </c>
      <c r="L14" s="455">
        <v>0</v>
      </c>
      <c r="M14" s="623">
        <v>0</v>
      </c>
      <c r="N14" s="455">
        <v>0</v>
      </c>
      <c r="O14" s="454">
        <v>0</v>
      </c>
      <c r="P14" s="892">
        <v>0</v>
      </c>
      <c r="Q14" s="623">
        <v>0</v>
      </c>
      <c r="R14" s="516">
        <v>0</v>
      </c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</row>
    <row r="15" spans="1:36" ht="15" customHeight="1" x14ac:dyDescent="0.3">
      <c r="A15" s="667">
        <v>8</v>
      </c>
      <c r="B15" s="709" t="s">
        <v>12</v>
      </c>
      <c r="C15" s="891">
        <f>'Tabell_1-5-kvalitetsavtale'!E15</f>
        <v>3</v>
      </c>
      <c r="D15" s="455">
        <v>0</v>
      </c>
      <c r="E15" s="623">
        <v>1</v>
      </c>
      <c r="F15" s="455">
        <v>0</v>
      </c>
      <c r="G15" s="454">
        <v>0</v>
      </c>
      <c r="H15" s="892">
        <v>0</v>
      </c>
      <c r="I15" s="623">
        <v>0</v>
      </c>
      <c r="J15" s="516">
        <v>0</v>
      </c>
      <c r="K15" s="891">
        <f>'Tabell_1-5-kvalitetsavtale'!H15</f>
        <v>2</v>
      </c>
      <c r="L15" s="455">
        <v>0</v>
      </c>
      <c r="M15" s="623">
        <v>0</v>
      </c>
      <c r="N15" s="455">
        <v>0</v>
      </c>
      <c r="O15" s="454">
        <v>0</v>
      </c>
      <c r="P15" s="892">
        <v>0</v>
      </c>
      <c r="Q15" s="623">
        <v>0</v>
      </c>
      <c r="R15" s="516">
        <v>0</v>
      </c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</row>
    <row r="16" spans="1:36" ht="15" customHeight="1" x14ac:dyDescent="0.3">
      <c r="A16" s="667">
        <v>9</v>
      </c>
      <c r="B16" s="709" t="s">
        <v>13</v>
      </c>
      <c r="C16" s="891">
        <f>'Tabell_1-5-kvalitetsavtale'!E16</f>
        <v>1</v>
      </c>
      <c r="D16" s="455">
        <v>1</v>
      </c>
      <c r="E16" s="623">
        <v>0</v>
      </c>
      <c r="F16" s="455">
        <v>0</v>
      </c>
      <c r="G16" s="454">
        <v>0</v>
      </c>
      <c r="H16" s="892">
        <v>0</v>
      </c>
      <c r="I16" s="623">
        <v>0</v>
      </c>
      <c r="J16" s="516">
        <v>1</v>
      </c>
      <c r="K16" s="891">
        <f>'Tabell_1-5-kvalitetsavtale'!H16</f>
        <v>1</v>
      </c>
      <c r="L16" s="455">
        <v>1</v>
      </c>
      <c r="M16" s="623">
        <v>0</v>
      </c>
      <c r="N16" s="455">
        <v>0</v>
      </c>
      <c r="O16" s="454">
        <v>0</v>
      </c>
      <c r="P16" s="892">
        <v>0</v>
      </c>
      <c r="Q16" s="623">
        <v>0</v>
      </c>
      <c r="R16" s="516">
        <v>1</v>
      </c>
      <c r="T16" s="19"/>
      <c r="U16" s="19"/>
      <c r="V16" s="19"/>
      <c r="W16" s="19" t="s">
        <v>104</v>
      </c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</row>
    <row r="17" spans="1:36" ht="15" customHeight="1" x14ac:dyDescent="0.3">
      <c r="A17" s="667">
        <v>10</v>
      </c>
      <c r="B17" s="709" t="s">
        <v>14</v>
      </c>
      <c r="C17" s="891">
        <f>'Tabell_1-5-kvalitetsavtale'!E17</f>
        <v>2</v>
      </c>
      <c r="D17" s="455">
        <v>0</v>
      </c>
      <c r="E17" s="623">
        <v>2</v>
      </c>
      <c r="F17" s="455">
        <v>0</v>
      </c>
      <c r="G17" s="454">
        <v>0</v>
      </c>
      <c r="H17" s="892">
        <v>0</v>
      </c>
      <c r="I17" s="623">
        <v>0</v>
      </c>
      <c r="J17" s="516">
        <v>2</v>
      </c>
      <c r="K17" s="891">
        <f>'Tabell_1-5-kvalitetsavtale'!H17</f>
        <v>8</v>
      </c>
      <c r="L17" s="455">
        <v>6</v>
      </c>
      <c r="M17" s="623">
        <v>2</v>
      </c>
      <c r="N17" s="455">
        <v>0</v>
      </c>
      <c r="O17" s="454">
        <v>0</v>
      </c>
      <c r="P17" s="892">
        <v>0</v>
      </c>
      <c r="Q17" s="623">
        <v>0</v>
      </c>
      <c r="R17" s="516">
        <v>8</v>
      </c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</row>
    <row r="18" spans="1:36" ht="15" customHeight="1" x14ac:dyDescent="0.3">
      <c r="A18" s="667">
        <v>11</v>
      </c>
      <c r="B18" s="709" t="s">
        <v>15</v>
      </c>
      <c r="C18" s="891">
        <f>'Tabell_1-5-kvalitetsavtale'!E18</f>
        <v>0</v>
      </c>
      <c r="D18" s="455">
        <v>0</v>
      </c>
      <c r="E18" s="623">
        <v>0</v>
      </c>
      <c r="F18" s="455">
        <v>0</v>
      </c>
      <c r="G18" s="454">
        <v>0</v>
      </c>
      <c r="H18" s="892">
        <v>0</v>
      </c>
      <c r="I18" s="623">
        <v>0</v>
      </c>
      <c r="J18" s="516">
        <v>0</v>
      </c>
      <c r="K18" s="891">
        <f>'Tabell_1-5-kvalitetsavtale'!H18</f>
        <v>4</v>
      </c>
      <c r="L18" s="455">
        <v>0</v>
      </c>
      <c r="M18" s="623">
        <v>0</v>
      </c>
      <c r="N18" s="455">
        <v>0</v>
      </c>
      <c r="O18" s="454">
        <v>0</v>
      </c>
      <c r="P18" s="892">
        <v>0</v>
      </c>
      <c r="Q18" s="623">
        <v>0</v>
      </c>
      <c r="R18" s="516">
        <v>0</v>
      </c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</row>
    <row r="19" spans="1:36" ht="15" customHeight="1" x14ac:dyDescent="0.3">
      <c r="A19" s="667">
        <v>12</v>
      </c>
      <c r="B19" s="709" t="s">
        <v>16</v>
      </c>
      <c r="C19" s="891">
        <f>'Tabell_1-5-kvalitetsavtale'!E19</f>
        <v>8</v>
      </c>
      <c r="D19" s="455">
        <v>0</v>
      </c>
      <c r="E19" s="623">
        <v>7</v>
      </c>
      <c r="F19" s="455">
        <v>0</v>
      </c>
      <c r="G19" s="454">
        <v>0</v>
      </c>
      <c r="H19" s="892">
        <v>0</v>
      </c>
      <c r="I19" s="623">
        <v>0</v>
      </c>
      <c r="J19" s="516">
        <v>0</v>
      </c>
      <c r="K19" s="891">
        <f>'Tabell_1-5-kvalitetsavtale'!H19</f>
        <v>6</v>
      </c>
      <c r="L19" s="455">
        <v>0</v>
      </c>
      <c r="M19" s="623">
        <v>2</v>
      </c>
      <c r="N19" s="455">
        <v>0</v>
      </c>
      <c r="O19" s="454">
        <v>0</v>
      </c>
      <c r="P19" s="892">
        <v>0</v>
      </c>
      <c r="Q19" s="623">
        <v>0</v>
      </c>
      <c r="R19" s="516">
        <v>0</v>
      </c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</row>
    <row r="20" spans="1:36" ht="15" customHeight="1" x14ac:dyDescent="0.3">
      <c r="A20" s="667">
        <v>13</v>
      </c>
      <c r="B20" s="709" t="s">
        <v>17</v>
      </c>
      <c r="C20" s="891">
        <f>'Tabell_1-5-kvalitetsavtale'!E20</f>
        <v>6</v>
      </c>
      <c r="D20" s="455">
        <v>6</v>
      </c>
      <c r="E20" s="623">
        <v>0</v>
      </c>
      <c r="F20" s="455">
        <v>0</v>
      </c>
      <c r="G20" s="454">
        <v>0</v>
      </c>
      <c r="H20" s="892">
        <v>0</v>
      </c>
      <c r="I20" s="623">
        <v>0</v>
      </c>
      <c r="J20" s="516">
        <v>6</v>
      </c>
      <c r="K20" s="891">
        <f>'Tabell_1-5-kvalitetsavtale'!H20</f>
        <v>7</v>
      </c>
      <c r="L20" s="455">
        <v>3</v>
      </c>
      <c r="M20" s="623">
        <v>1</v>
      </c>
      <c r="N20" s="455">
        <v>1</v>
      </c>
      <c r="O20" s="454">
        <v>0</v>
      </c>
      <c r="P20" s="892">
        <v>1</v>
      </c>
      <c r="Q20" s="623">
        <v>1</v>
      </c>
      <c r="R20" s="516">
        <v>7</v>
      </c>
      <c r="T20" s="19"/>
      <c r="U20" s="19"/>
      <c r="V20" s="19" t="s">
        <v>104</v>
      </c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</row>
    <row r="21" spans="1:36" ht="15" customHeight="1" x14ac:dyDescent="0.3">
      <c r="A21" s="667">
        <v>14</v>
      </c>
      <c r="B21" s="709" t="s">
        <v>18</v>
      </c>
      <c r="C21" s="891">
        <f>'Tabell_1-5-kvalitetsavtale'!E21</f>
        <v>4</v>
      </c>
      <c r="D21" s="455">
        <v>0</v>
      </c>
      <c r="E21" s="623">
        <v>0</v>
      </c>
      <c r="F21" s="455">
        <v>0</v>
      </c>
      <c r="G21" s="454">
        <v>0</v>
      </c>
      <c r="H21" s="892">
        <v>0</v>
      </c>
      <c r="I21" s="623">
        <v>0</v>
      </c>
      <c r="J21" s="516">
        <v>0</v>
      </c>
      <c r="K21" s="891">
        <f>'Tabell_1-5-kvalitetsavtale'!H21</f>
        <v>6</v>
      </c>
      <c r="L21" s="455">
        <v>0</v>
      </c>
      <c r="M21" s="623">
        <v>1</v>
      </c>
      <c r="N21" s="455">
        <v>0</v>
      </c>
      <c r="O21" s="454">
        <v>0</v>
      </c>
      <c r="P21" s="892">
        <v>0</v>
      </c>
      <c r="Q21" s="623">
        <v>0</v>
      </c>
      <c r="R21" s="516">
        <v>0</v>
      </c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</row>
    <row r="22" spans="1:36" ht="15" customHeight="1" thickBot="1" x14ac:dyDescent="0.35">
      <c r="A22" s="723">
        <v>15</v>
      </c>
      <c r="B22" s="893" t="s">
        <v>19</v>
      </c>
      <c r="C22" s="894">
        <f>'Tabell_1-5-kvalitetsavtale'!E22</f>
        <v>7</v>
      </c>
      <c r="D22" s="456">
        <v>0</v>
      </c>
      <c r="E22" s="624">
        <v>0</v>
      </c>
      <c r="F22" s="456">
        <v>0</v>
      </c>
      <c r="G22" s="457">
        <v>0</v>
      </c>
      <c r="H22" s="895">
        <v>0</v>
      </c>
      <c r="I22" s="624">
        <v>0</v>
      </c>
      <c r="J22" s="517">
        <v>0</v>
      </c>
      <c r="K22" s="894">
        <f>'Tabell_1-5-kvalitetsavtale'!H22</f>
        <v>7</v>
      </c>
      <c r="L22" s="456">
        <v>0</v>
      </c>
      <c r="M22" s="624">
        <v>0</v>
      </c>
      <c r="N22" s="456">
        <v>0</v>
      </c>
      <c r="O22" s="457">
        <v>0</v>
      </c>
      <c r="P22" s="895">
        <v>0</v>
      </c>
      <c r="Q22" s="624">
        <v>0</v>
      </c>
      <c r="R22" s="517">
        <v>0</v>
      </c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</row>
    <row r="23" spans="1:36" s="20" customFormat="1" ht="15" customHeight="1" thickBot="1" x14ac:dyDescent="0.35">
      <c r="A23" s="1982"/>
      <c r="B23" s="1986" t="s">
        <v>555</v>
      </c>
      <c r="C23" s="1987">
        <f>SUM(C8:C22)</f>
        <v>52</v>
      </c>
      <c r="D23" s="1983">
        <f t="shared" ref="D23:R23" si="0">SUM(D8:D22)</f>
        <v>9</v>
      </c>
      <c r="E23" s="1985">
        <f t="shared" si="0"/>
        <v>10</v>
      </c>
      <c r="F23" s="1983">
        <f t="shared" si="0"/>
        <v>0</v>
      </c>
      <c r="G23" s="1985">
        <f t="shared" si="0"/>
        <v>0</v>
      </c>
      <c r="H23" s="1983">
        <f t="shared" si="0"/>
        <v>2</v>
      </c>
      <c r="I23" s="1985">
        <f t="shared" si="0"/>
        <v>0</v>
      </c>
      <c r="J23" s="1988">
        <f t="shared" si="0"/>
        <v>12</v>
      </c>
      <c r="K23" s="1989">
        <f t="shared" si="0"/>
        <v>102</v>
      </c>
      <c r="L23" s="1983">
        <f t="shared" si="0"/>
        <v>15</v>
      </c>
      <c r="M23" s="1990">
        <f t="shared" si="0"/>
        <v>10</v>
      </c>
      <c r="N23" s="1983">
        <f t="shared" si="0"/>
        <v>1</v>
      </c>
      <c r="O23" s="1985">
        <f t="shared" si="0"/>
        <v>2</v>
      </c>
      <c r="P23" s="1991">
        <f t="shared" si="0"/>
        <v>20</v>
      </c>
      <c r="Q23" s="1990">
        <f t="shared" si="0"/>
        <v>13</v>
      </c>
      <c r="R23" s="1989">
        <f t="shared" si="0"/>
        <v>44</v>
      </c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</row>
    <row r="24" spans="1:36" ht="15" customHeight="1" x14ac:dyDescent="0.3">
      <c r="A24" s="667"/>
      <c r="B24" s="709" t="s">
        <v>499</v>
      </c>
      <c r="C24" s="891">
        <v>17</v>
      </c>
      <c r="D24" s="455">
        <v>3</v>
      </c>
      <c r="E24" s="623">
        <v>0</v>
      </c>
      <c r="F24" s="455">
        <v>0</v>
      </c>
      <c r="G24" s="454">
        <v>2</v>
      </c>
      <c r="H24" s="892">
        <v>2</v>
      </c>
      <c r="I24" s="623">
        <v>0</v>
      </c>
      <c r="J24" s="516">
        <v>3</v>
      </c>
      <c r="K24" s="891">
        <v>87</v>
      </c>
      <c r="L24" s="455">
        <v>11</v>
      </c>
      <c r="M24" s="623">
        <v>3</v>
      </c>
      <c r="N24" s="455">
        <v>3</v>
      </c>
      <c r="O24" s="454">
        <v>4</v>
      </c>
      <c r="P24" s="892">
        <v>43</v>
      </c>
      <c r="Q24" s="623">
        <v>32</v>
      </c>
      <c r="R24" s="516">
        <v>44</v>
      </c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</row>
    <row r="25" spans="1:36" ht="15" customHeight="1" x14ac:dyDescent="0.3">
      <c r="A25" s="667"/>
      <c r="B25" s="709" t="s">
        <v>477</v>
      </c>
      <c r="C25" s="891">
        <v>9</v>
      </c>
      <c r="D25" s="455">
        <v>3</v>
      </c>
      <c r="E25" s="623">
        <v>0</v>
      </c>
      <c r="F25" s="455">
        <v>0</v>
      </c>
      <c r="G25" s="454">
        <v>0</v>
      </c>
      <c r="H25" s="892">
        <v>0</v>
      </c>
      <c r="I25" s="623">
        <v>0</v>
      </c>
      <c r="J25" s="516">
        <v>3</v>
      </c>
      <c r="K25" s="891">
        <v>62</v>
      </c>
      <c r="L25" s="455">
        <v>13</v>
      </c>
      <c r="M25" s="623">
        <v>6</v>
      </c>
      <c r="N25" s="455">
        <v>3</v>
      </c>
      <c r="O25" s="454">
        <v>2</v>
      </c>
      <c r="P25" s="892">
        <v>9</v>
      </c>
      <c r="Q25" s="623">
        <v>13</v>
      </c>
      <c r="R25" s="516">
        <v>41</v>
      </c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</row>
    <row r="26" spans="1:36" ht="15" customHeight="1" x14ac:dyDescent="0.3">
      <c r="A26" s="667"/>
      <c r="B26" s="709" t="s">
        <v>379</v>
      </c>
      <c r="C26" s="891">
        <v>10</v>
      </c>
      <c r="D26" s="455">
        <v>6</v>
      </c>
      <c r="E26" s="623">
        <v>0</v>
      </c>
      <c r="F26" s="455">
        <v>0</v>
      </c>
      <c r="G26" s="454">
        <v>0</v>
      </c>
      <c r="H26" s="892">
        <v>0</v>
      </c>
      <c r="I26" s="623">
        <v>2</v>
      </c>
      <c r="J26" s="516">
        <v>10</v>
      </c>
      <c r="K26" s="891">
        <v>65</v>
      </c>
      <c r="L26" s="455">
        <v>18</v>
      </c>
      <c r="M26" s="623">
        <v>5</v>
      </c>
      <c r="N26" s="455">
        <v>7</v>
      </c>
      <c r="O26" s="454">
        <v>0</v>
      </c>
      <c r="P26" s="892">
        <v>18</v>
      </c>
      <c r="Q26" s="623">
        <v>12</v>
      </c>
      <c r="R26" s="516">
        <v>80</v>
      </c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</row>
    <row r="27" spans="1:36" ht="15" customHeight="1" x14ac:dyDescent="0.3">
      <c r="A27" s="667"/>
      <c r="B27" s="709" t="s">
        <v>335</v>
      </c>
      <c r="C27" s="891">
        <v>5</v>
      </c>
      <c r="D27" s="455">
        <v>8</v>
      </c>
      <c r="E27" s="623">
        <v>1</v>
      </c>
      <c r="F27" s="455">
        <v>1</v>
      </c>
      <c r="G27" s="454">
        <v>0</v>
      </c>
      <c r="H27" s="892">
        <v>0</v>
      </c>
      <c r="I27" s="623">
        <v>0</v>
      </c>
      <c r="J27" s="516">
        <v>11</v>
      </c>
      <c r="K27" s="891">
        <v>70</v>
      </c>
      <c r="L27" s="455">
        <v>29</v>
      </c>
      <c r="M27" s="623">
        <v>9</v>
      </c>
      <c r="N27" s="455">
        <v>26</v>
      </c>
      <c r="O27" s="454">
        <v>2</v>
      </c>
      <c r="P27" s="892">
        <v>43</v>
      </c>
      <c r="Q27" s="623">
        <v>17</v>
      </c>
      <c r="R27" s="516">
        <v>132</v>
      </c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</row>
    <row r="28" spans="1:36" ht="15" customHeight="1" x14ac:dyDescent="0.3">
      <c r="A28" s="667"/>
      <c r="B28" s="709" t="s">
        <v>315</v>
      </c>
      <c r="C28" s="891">
        <v>11</v>
      </c>
      <c r="D28" s="455">
        <v>6</v>
      </c>
      <c r="E28" s="623">
        <v>2</v>
      </c>
      <c r="F28" s="455">
        <v>0</v>
      </c>
      <c r="G28" s="454">
        <v>0</v>
      </c>
      <c r="H28" s="892">
        <v>6</v>
      </c>
      <c r="I28" s="623">
        <v>3</v>
      </c>
      <c r="J28" s="516">
        <v>15</v>
      </c>
      <c r="K28" s="891">
        <v>92</v>
      </c>
      <c r="L28" s="455">
        <v>55</v>
      </c>
      <c r="M28" s="623">
        <v>10</v>
      </c>
      <c r="N28" s="455">
        <v>12</v>
      </c>
      <c r="O28" s="454">
        <v>5</v>
      </c>
      <c r="P28" s="892">
        <v>38</v>
      </c>
      <c r="Q28" s="623">
        <v>26</v>
      </c>
      <c r="R28" s="516">
        <v>138</v>
      </c>
      <c r="T28" s="19"/>
      <c r="U28" s="19"/>
      <c r="V28" s="19"/>
      <c r="W28" s="19" t="s">
        <v>104</v>
      </c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</row>
    <row r="29" spans="1:36" ht="15" customHeight="1" x14ac:dyDescent="0.3">
      <c r="A29" s="667"/>
      <c r="B29" s="709" t="s">
        <v>291</v>
      </c>
      <c r="C29" s="891">
        <v>8</v>
      </c>
      <c r="D29" s="455">
        <v>1</v>
      </c>
      <c r="E29" s="623">
        <v>0</v>
      </c>
      <c r="F29" s="455">
        <v>0</v>
      </c>
      <c r="G29" s="454">
        <v>0</v>
      </c>
      <c r="H29" s="892">
        <v>4</v>
      </c>
      <c r="I29" s="623">
        <v>3</v>
      </c>
      <c r="J29" s="516">
        <v>8</v>
      </c>
      <c r="K29" s="891">
        <v>92</v>
      </c>
      <c r="L29" s="455">
        <v>36</v>
      </c>
      <c r="M29" s="623">
        <v>8</v>
      </c>
      <c r="N29" s="455">
        <v>30</v>
      </c>
      <c r="O29" s="454">
        <v>2</v>
      </c>
      <c r="P29" s="892">
        <v>29</v>
      </c>
      <c r="Q29" s="623">
        <v>13</v>
      </c>
      <c r="R29" s="516">
        <v>87</v>
      </c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</row>
    <row r="30" spans="1:36" ht="15" customHeight="1" thickBot="1" x14ac:dyDescent="0.35">
      <c r="A30" s="723"/>
      <c r="B30" s="893" t="s">
        <v>234</v>
      </c>
      <c r="C30" s="894">
        <v>10</v>
      </c>
      <c r="D30" s="456">
        <v>0</v>
      </c>
      <c r="E30" s="624">
        <v>5</v>
      </c>
      <c r="F30" s="456">
        <v>0</v>
      </c>
      <c r="G30" s="457">
        <v>0</v>
      </c>
      <c r="H30" s="895">
        <v>0</v>
      </c>
      <c r="I30" s="624">
        <v>10</v>
      </c>
      <c r="J30" s="517">
        <v>10</v>
      </c>
      <c r="K30" s="894">
        <v>90</v>
      </c>
      <c r="L30" s="456">
        <v>44</v>
      </c>
      <c r="M30" s="624">
        <v>17</v>
      </c>
      <c r="N30" s="456">
        <v>29</v>
      </c>
      <c r="O30" s="457">
        <v>10</v>
      </c>
      <c r="P30" s="895">
        <v>24</v>
      </c>
      <c r="Q30" s="624">
        <v>31</v>
      </c>
      <c r="R30" s="517">
        <v>129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</row>
    <row r="31" spans="1:36" s="20" customFormat="1" ht="15" hidden="1" customHeight="1" outlineLevel="1" x14ac:dyDescent="0.3">
      <c r="A31" s="1218"/>
      <c r="B31" s="1219" t="s">
        <v>229</v>
      </c>
      <c r="C31" s="1220">
        <v>7</v>
      </c>
      <c r="D31" s="512">
        <v>1</v>
      </c>
      <c r="E31" s="513">
        <v>1</v>
      </c>
      <c r="F31" s="512">
        <v>0</v>
      </c>
      <c r="G31" s="513">
        <v>0</v>
      </c>
      <c r="H31" s="512">
        <v>0</v>
      </c>
      <c r="I31" s="513">
        <v>2</v>
      </c>
      <c r="J31" s="514">
        <v>4</v>
      </c>
      <c r="K31" s="627">
        <v>101</v>
      </c>
      <c r="L31" s="512">
        <v>19</v>
      </c>
      <c r="M31" s="513">
        <v>14</v>
      </c>
      <c r="N31" s="629">
        <v>11</v>
      </c>
      <c r="O31" s="626">
        <v>7</v>
      </c>
      <c r="P31" s="512">
        <v>13</v>
      </c>
      <c r="Q31" s="513">
        <v>17</v>
      </c>
      <c r="R31" s="514">
        <v>83</v>
      </c>
      <c r="S31" s="388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</row>
    <row r="32" spans="1:36" ht="15" hidden="1" customHeight="1" outlineLevel="1" thickBot="1" x14ac:dyDescent="0.35">
      <c r="A32" s="235"/>
      <c r="B32" s="415" t="s">
        <v>218</v>
      </c>
      <c r="C32" s="628">
        <v>10</v>
      </c>
      <c r="D32" s="397">
        <v>0</v>
      </c>
      <c r="E32" s="237">
        <v>6</v>
      </c>
      <c r="F32" s="397">
        <v>0</v>
      </c>
      <c r="G32" s="237">
        <v>3</v>
      </c>
      <c r="H32" s="397">
        <v>0</v>
      </c>
      <c r="I32" s="237">
        <v>4</v>
      </c>
      <c r="J32" s="395">
        <v>10</v>
      </c>
      <c r="K32" s="518">
        <v>105</v>
      </c>
      <c r="L32" s="397">
        <v>21</v>
      </c>
      <c r="M32" s="237">
        <v>26</v>
      </c>
      <c r="N32" s="630">
        <v>28</v>
      </c>
      <c r="O32" s="625">
        <v>13</v>
      </c>
      <c r="P32" s="397">
        <v>19</v>
      </c>
      <c r="Q32" s="237">
        <v>14</v>
      </c>
      <c r="R32" s="395">
        <v>98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</row>
    <row r="33" spans="1:36" ht="15" hidden="1" customHeight="1" outlineLevel="1" x14ac:dyDescent="0.3">
      <c r="A33" s="655"/>
      <c r="B33" s="362" t="s">
        <v>171</v>
      </c>
      <c r="C33" s="896">
        <v>15</v>
      </c>
      <c r="D33" s="147">
        <v>1</v>
      </c>
      <c r="E33" s="149">
        <v>3</v>
      </c>
      <c r="F33" s="897">
        <v>0</v>
      </c>
      <c r="G33" s="149">
        <v>0</v>
      </c>
      <c r="H33" s="897">
        <v>0</v>
      </c>
      <c r="I33" s="148">
        <v>10</v>
      </c>
      <c r="J33" s="898">
        <v>7</v>
      </c>
      <c r="K33" s="899">
        <v>97</v>
      </c>
      <c r="L33" s="147">
        <v>24</v>
      </c>
      <c r="M33" s="149">
        <v>13</v>
      </c>
      <c r="N33" s="897">
        <v>26</v>
      </c>
      <c r="O33" s="149">
        <v>7</v>
      </c>
      <c r="P33" s="900">
        <v>17</v>
      </c>
      <c r="Q33" s="901">
        <v>25</v>
      </c>
      <c r="R33" s="150">
        <v>73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</row>
    <row r="34" spans="1:36" s="20" customFormat="1" ht="15" hidden="1" customHeight="1" outlineLevel="1" x14ac:dyDescent="0.3">
      <c r="A34" s="123"/>
      <c r="B34" s="362" t="s">
        <v>165</v>
      </c>
      <c r="C34" s="896">
        <v>29</v>
      </c>
      <c r="D34" s="124">
        <v>0</v>
      </c>
      <c r="E34" s="125">
        <v>9</v>
      </c>
      <c r="F34" s="902">
        <v>0</v>
      </c>
      <c r="G34" s="125">
        <v>6</v>
      </c>
      <c r="H34" s="902">
        <v>0</v>
      </c>
      <c r="I34" s="126">
        <v>14</v>
      </c>
      <c r="J34" s="903">
        <v>27</v>
      </c>
      <c r="K34" s="904">
        <v>140</v>
      </c>
      <c r="L34" s="124">
        <v>25</v>
      </c>
      <c r="M34" s="125">
        <v>11</v>
      </c>
      <c r="N34" s="902">
        <v>22</v>
      </c>
      <c r="O34" s="125">
        <v>8</v>
      </c>
      <c r="P34" s="905">
        <v>39</v>
      </c>
      <c r="Q34" s="906">
        <v>40</v>
      </c>
      <c r="R34" s="907">
        <v>151</v>
      </c>
      <c r="S34" s="388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</row>
    <row r="35" spans="1:36" s="20" customFormat="1" ht="15" hidden="1" customHeight="1" outlineLevel="1" thickBot="1" x14ac:dyDescent="0.35">
      <c r="A35" s="908"/>
      <c r="B35" s="363" t="s">
        <v>161</v>
      </c>
      <c r="C35" s="909">
        <v>25</v>
      </c>
      <c r="D35" s="128">
        <v>4</v>
      </c>
      <c r="E35" s="129">
        <v>1</v>
      </c>
      <c r="F35" s="910">
        <v>0</v>
      </c>
      <c r="G35" s="129">
        <v>5</v>
      </c>
      <c r="H35" s="910">
        <v>1</v>
      </c>
      <c r="I35" s="130">
        <v>15</v>
      </c>
      <c r="J35" s="911">
        <v>26</v>
      </c>
      <c r="K35" s="912">
        <v>105</v>
      </c>
      <c r="L35" s="128">
        <v>13</v>
      </c>
      <c r="M35" s="129">
        <v>11</v>
      </c>
      <c r="N35" s="910">
        <v>12</v>
      </c>
      <c r="O35" s="129">
        <v>9</v>
      </c>
      <c r="P35" s="913">
        <v>41</v>
      </c>
      <c r="Q35" s="914">
        <v>31</v>
      </c>
      <c r="R35" s="915">
        <v>113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</row>
    <row r="36" spans="1:36" s="20" customFormat="1" ht="15" hidden="1" customHeight="1" outlineLevel="1" x14ac:dyDescent="0.3">
      <c r="A36" s="916"/>
      <c r="B36" s="364" t="s">
        <v>162</v>
      </c>
      <c r="C36" s="917">
        <v>10</v>
      </c>
      <c r="D36" s="917">
        <v>0</v>
      </c>
      <c r="E36" s="918">
        <v>3</v>
      </c>
      <c r="F36" s="919">
        <v>0</v>
      </c>
      <c r="G36" s="918">
        <v>3</v>
      </c>
      <c r="H36" s="919">
        <v>13</v>
      </c>
      <c r="I36" s="920">
        <v>12</v>
      </c>
      <c r="J36" s="921">
        <v>30</v>
      </c>
      <c r="K36" s="922">
        <v>112</v>
      </c>
      <c r="L36" s="917">
        <v>29</v>
      </c>
      <c r="M36" s="918">
        <v>11</v>
      </c>
      <c r="N36" s="919">
        <v>27</v>
      </c>
      <c r="O36" s="918">
        <v>8</v>
      </c>
      <c r="P36" s="923">
        <v>60</v>
      </c>
      <c r="Q36" s="924">
        <v>37</v>
      </c>
      <c r="R36" s="925">
        <v>163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</row>
    <row r="37" spans="1:36" s="20" customFormat="1" ht="15" hidden="1" customHeight="1" outlineLevel="1" x14ac:dyDescent="0.3">
      <c r="A37" s="132"/>
      <c r="B37" s="365" t="s">
        <v>163</v>
      </c>
      <c r="C37" s="124">
        <v>11</v>
      </c>
      <c r="D37" s="124">
        <v>3</v>
      </c>
      <c r="E37" s="125">
        <v>1</v>
      </c>
      <c r="F37" s="902">
        <v>3</v>
      </c>
      <c r="G37" s="125">
        <v>0</v>
      </c>
      <c r="H37" s="902">
        <v>4</v>
      </c>
      <c r="I37" s="126">
        <v>4</v>
      </c>
      <c r="J37" s="903">
        <v>11</v>
      </c>
      <c r="K37" s="904">
        <v>114</v>
      </c>
      <c r="L37" s="124">
        <v>16</v>
      </c>
      <c r="M37" s="125">
        <v>3</v>
      </c>
      <c r="N37" s="902">
        <v>31</v>
      </c>
      <c r="O37" s="125">
        <v>5</v>
      </c>
      <c r="P37" s="905">
        <v>38</v>
      </c>
      <c r="Q37" s="906">
        <v>16</v>
      </c>
      <c r="R37" s="907">
        <v>66</v>
      </c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</row>
    <row r="38" spans="1:36" s="20" customFormat="1" ht="15" hidden="1" customHeight="1" outlineLevel="1" thickBot="1" x14ac:dyDescent="0.35">
      <c r="A38" s="133"/>
      <c r="B38" s="366" t="s">
        <v>164</v>
      </c>
      <c r="C38" s="128">
        <v>12</v>
      </c>
      <c r="D38" s="128">
        <v>9</v>
      </c>
      <c r="E38" s="129">
        <v>9</v>
      </c>
      <c r="F38" s="910">
        <v>2</v>
      </c>
      <c r="G38" s="129">
        <v>2</v>
      </c>
      <c r="H38" s="910">
        <v>0</v>
      </c>
      <c r="I38" s="130">
        <v>0</v>
      </c>
      <c r="J38" s="926">
        <v>16</v>
      </c>
      <c r="K38" s="912">
        <v>103</v>
      </c>
      <c r="L38" s="128">
        <v>27</v>
      </c>
      <c r="M38" s="129">
        <v>19</v>
      </c>
      <c r="N38" s="910">
        <v>19</v>
      </c>
      <c r="O38" s="129">
        <v>9</v>
      </c>
      <c r="P38" s="913">
        <v>38</v>
      </c>
      <c r="Q38" s="927">
        <v>11</v>
      </c>
      <c r="R38" s="915">
        <v>68</v>
      </c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</row>
    <row r="39" spans="1:36" s="20" customFormat="1" ht="15" customHeight="1" collapsed="1" x14ac:dyDescent="0.3">
      <c r="A39" s="736" t="s">
        <v>51</v>
      </c>
      <c r="B39" s="388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</row>
    <row r="40" spans="1:36" s="20" customFormat="1" ht="15" customHeight="1" x14ac:dyDescent="0.3">
      <c r="A40" s="928"/>
      <c r="B40" s="388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</row>
    <row r="41" spans="1:36" s="20" customFormat="1" ht="19.649999999999999" customHeight="1" x14ac:dyDescent="0.3">
      <c r="B41" s="388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</row>
    <row r="42" spans="1:36" x14ac:dyDescent="0.3"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</row>
    <row r="43" spans="1:36" x14ac:dyDescent="0.3"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</row>
    <row r="44" spans="1:36" x14ac:dyDescent="0.3"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</row>
  </sheetData>
  <mergeCells count="2">
    <mergeCell ref="C6:J6"/>
    <mergeCell ref="K6:R6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AB74"/>
  <sheetViews>
    <sheetView showGridLines="0" zoomScaleNormal="100" workbookViewId="0">
      <selection activeCell="L7" sqref="L7"/>
    </sheetView>
  </sheetViews>
  <sheetFormatPr baseColWidth="10" defaultColWidth="11.4609375" defaultRowHeight="12.45" outlineLevelRow="1" x14ac:dyDescent="0.3"/>
  <cols>
    <col min="1" max="1" width="4.84375" style="735" customWidth="1"/>
    <col min="2" max="2" width="22" style="387" customWidth="1"/>
    <col min="3" max="3" width="8.69140625" style="387" customWidth="1"/>
    <col min="4" max="8" width="7.69140625" style="387" customWidth="1"/>
    <col min="9" max="9" width="9.69140625" style="387" customWidth="1"/>
    <col min="10" max="10" width="13.07421875" style="871" customWidth="1"/>
    <col min="11" max="11" width="11.4609375" style="387" customWidth="1"/>
    <col min="12" max="12" width="11.4609375" style="388" customWidth="1"/>
    <col min="13" max="13" width="11.4609375" style="387" customWidth="1"/>
    <col min="14" max="16384" width="11.4609375" style="387"/>
  </cols>
  <sheetData>
    <row r="1" spans="1:13" x14ac:dyDescent="0.3">
      <c r="A1" s="242" t="s">
        <v>0</v>
      </c>
    </row>
    <row r="2" spans="1:13" x14ac:dyDescent="0.3">
      <c r="A2" s="242"/>
    </row>
    <row r="3" spans="1:13" x14ac:dyDescent="0.3">
      <c r="A3" s="242" t="str">
        <f>A6</f>
        <v>Tabell 1 - 7 - Saksbehandlingstid for økonomisk sosialhjelp 01.01. - 31.12.</v>
      </c>
    </row>
    <row r="4" spans="1:13" x14ac:dyDescent="0.3">
      <c r="A4" s="242" t="str">
        <f>A41</f>
        <v>Tabell 1 - 8 - Behandlingstid for klagesaker til Fylkesmannen 01.01. - 31.12.</v>
      </c>
      <c r="H4" s="387" t="s">
        <v>561</v>
      </c>
      <c r="M4" s="387" t="s">
        <v>104</v>
      </c>
    </row>
    <row r="5" spans="1:13" s="4" customFormat="1" ht="26.25" customHeight="1" x14ac:dyDescent="0.3">
      <c r="A5" s="14"/>
      <c r="J5" s="23"/>
      <c r="L5" s="19"/>
    </row>
    <row r="6" spans="1:13" s="4" customFormat="1" ht="26.25" customHeight="1" thickBot="1" x14ac:dyDescent="0.35">
      <c r="A6" s="1266" t="s">
        <v>560</v>
      </c>
      <c r="J6" s="23"/>
      <c r="L6" s="19"/>
    </row>
    <row r="7" spans="1:13" s="4" customFormat="1" ht="26.25" customHeight="1" x14ac:dyDescent="0.3">
      <c r="A7" s="34"/>
      <c r="B7" s="31"/>
      <c r="C7" s="2155" t="s">
        <v>174</v>
      </c>
      <c r="D7" s="2156"/>
      <c r="E7" s="2156"/>
      <c r="F7" s="2156"/>
      <c r="G7" s="2156"/>
      <c r="H7" s="2156"/>
      <c r="I7" s="620"/>
      <c r="J7" s="99"/>
      <c r="L7" s="19"/>
    </row>
    <row r="8" spans="1:13" s="4" customFormat="1" ht="48" customHeight="1" thickBot="1" x14ac:dyDescent="0.35">
      <c r="A8" s="62" t="s">
        <v>38</v>
      </c>
      <c r="B8" s="79" t="s">
        <v>3</v>
      </c>
      <c r="C8" s="5" t="s">
        <v>52</v>
      </c>
      <c r="D8" s="66" t="s">
        <v>53</v>
      </c>
      <c r="E8" s="66" t="s">
        <v>177</v>
      </c>
      <c r="F8" s="66" t="s">
        <v>176</v>
      </c>
      <c r="G8" s="66" t="s">
        <v>175</v>
      </c>
      <c r="H8" s="32" t="s">
        <v>57</v>
      </c>
      <c r="I8" s="100" t="s">
        <v>37</v>
      </c>
      <c r="J8" s="109" t="s">
        <v>58</v>
      </c>
      <c r="L8" s="19"/>
    </row>
    <row r="9" spans="1:13" ht="15" customHeight="1" x14ac:dyDescent="0.3">
      <c r="A9" s="655">
        <v>1</v>
      </c>
      <c r="B9" s="98" t="s">
        <v>5</v>
      </c>
      <c r="C9" s="1896">
        <v>19117</v>
      </c>
      <c r="D9" s="1896">
        <v>5680</v>
      </c>
      <c r="E9" s="1896">
        <v>33</v>
      </c>
      <c r="F9" s="1896">
        <v>8</v>
      </c>
      <c r="G9" s="1896">
        <v>1</v>
      </c>
      <c r="H9" s="1896">
        <v>1</v>
      </c>
      <c r="I9" s="1293">
        <f>SUM(C9:H9)</f>
        <v>24840</v>
      </c>
      <c r="J9" s="872">
        <f>C9/I9</f>
        <v>0.76960547504025767</v>
      </c>
    </row>
    <row r="10" spans="1:13" ht="15" customHeight="1" x14ac:dyDescent="0.3">
      <c r="A10" s="656">
        <v>2</v>
      </c>
      <c r="B10" s="70" t="s">
        <v>6</v>
      </c>
      <c r="C10" s="1896">
        <v>17652</v>
      </c>
      <c r="D10" s="1896">
        <v>2405</v>
      </c>
      <c r="E10" s="1896">
        <v>41</v>
      </c>
      <c r="F10" s="1896">
        <v>2</v>
      </c>
      <c r="G10" s="1896">
        <v>0</v>
      </c>
      <c r="H10" s="1896">
        <v>0</v>
      </c>
      <c r="I10" s="1294">
        <f>SUM(C10:H10)</f>
        <v>20100</v>
      </c>
      <c r="J10" s="873">
        <f>C10/I10</f>
        <v>0.87820895522388065</v>
      </c>
    </row>
    <row r="11" spans="1:13" ht="15" customHeight="1" x14ac:dyDescent="0.3">
      <c r="A11" s="656">
        <v>3</v>
      </c>
      <c r="B11" s="70" t="s">
        <v>7</v>
      </c>
      <c r="C11" s="1896">
        <v>14090</v>
      </c>
      <c r="D11" s="1896">
        <v>3008</v>
      </c>
      <c r="E11" s="1896">
        <v>111</v>
      </c>
      <c r="F11" s="1896">
        <v>16</v>
      </c>
      <c r="G11" s="1896">
        <v>10</v>
      </c>
      <c r="H11" s="1896">
        <v>1</v>
      </c>
      <c r="I11" s="1294">
        <f t="shared" ref="I11:I22" si="0">SUM(C11:H11)</f>
        <v>17236</v>
      </c>
      <c r="J11" s="873">
        <f t="shared" ref="J11:J22" si="1">C11/I11</f>
        <v>0.81747505221629146</v>
      </c>
    </row>
    <row r="12" spans="1:13" ht="15" customHeight="1" x14ac:dyDescent="0.3">
      <c r="A12" s="656">
        <v>4</v>
      </c>
      <c r="B12" s="70" t="s">
        <v>8</v>
      </c>
      <c r="C12" s="1896">
        <v>10668</v>
      </c>
      <c r="D12" s="1896">
        <v>810</v>
      </c>
      <c r="E12" s="1896">
        <v>6</v>
      </c>
      <c r="F12" s="1896">
        <v>2</v>
      </c>
      <c r="G12" s="1896">
        <v>0</v>
      </c>
      <c r="H12" s="1896">
        <v>1</v>
      </c>
      <c r="I12" s="1294">
        <f t="shared" si="0"/>
        <v>11487</v>
      </c>
      <c r="J12" s="873">
        <f t="shared" si="1"/>
        <v>0.92870201096892135</v>
      </c>
    </row>
    <row r="13" spans="1:13" ht="15" customHeight="1" x14ac:dyDescent="0.3">
      <c r="A13" s="656">
        <v>5</v>
      </c>
      <c r="B13" s="70" t="s">
        <v>9</v>
      </c>
      <c r="C13" s="1896">
        <v>11969</v>
      </c>
      <c r="D13" s="1896">
        <v>1723</v>
      </c>
      <c r="E13" s="1896">
        <v>35</v>
      </c>
      <c r="F13" s="1896">
        <v>3</v>
      </c>
      <c r="G13" s="1896">
        <v>0</v>
      </c>
      <c r="H13" s="1896">
        <v>2</v>
      </c>
      <c r="I13" s="1294">
        <f t="shared" si="0"/>
        <v>13732</v>
      </c>
      <c r="J13" s="873">
        <f t="shared" si="1"/>
        <v>0.87161374890766097</v>
      </c>
    </row>
    <row r="14" spans="1:13" ht="15" customHeight="1" x14ac:dyDescent="0.3">
      <c r="A14" s="656">
        <v>6</v>
      </c>
      <c r="B14" s="70" t="s">
        <v>10</v>
      </c>
      <c r="C14" s="1896">
        <v>2552</v>
      </c>
      <c r="D14" s="1896">
        <v>1284</v>
      </c>
      <c r="E14" s="1896">
        <v>22</v>
      </c>
      <c r="F14" s="1896">
        <v>1</v>
      </c>
      <c r="G14" s="1896">
        <v>1</v>
      </c>
      <c r="H14" s="1896">
        <v>0</v>
      </c>
      <c r="I14" s="1294">
        <f t="shared" si="0"/>
        <v>3860</v>
      </c>
      <c r="J14" s="873">
        <f t="shared" si="1"/>
        <v>0.66113989637305703</v>
      </c>
      <c r="K14" s="2006"/>
    </row>
    <row r="15" spans="1:13" ht="15" customHeight="1" x14ac:dyDescent="0.3">
      <c r="A15" s="656">
        <v>7</v>
      </c>
      <c r="B15" s="70" t="s">
        <v>11</v>
      </c>
      <c r="C15" s="1896">
        <v>3980</v>
      </c>
      <c r="D15" s="1896">
        <v>845</v>
      </c>
      <c r="E15" s="1896">
        <v>8</v>
      </c>
      <c r="F15" s="1896">
        <v>1</v>
      </c>
      <c r="G15" s="1896">
        <v>0</v>
      </c>
      <c r="H15" s="1896">
        <v>0</v>
      </c>
      <c r="I15" s="1294">
        <f t="shared" si="0"/>
        <v>4834</v>
      </c>
      <c r="J15" s="873">
        <f t="shared" si="1"/>
        <v>0.82333471245345469</v>
      </c>
    </row>
    <row r="16" spans="1:13" ht="15" customHeight="1" x14ac:dyDescent="0.3">
      <c r="A16" s="656">
        <v>8</v>
      </c>
      <c r="B16" s="70" t="s">
        <v>12</v>
      </c>
      <c r="C16" s="1896">
        <v>6408</v>
      </c>
      <c r="D16" s="1896">
        <v>291</v>
      </c>
      <c r="E16" s="1896">
        <v>2</v>
      </c>
      <c r="F16" s="1896">
        <v>0</v>
      </c>
      <c r="G16" s="1896">
        <v>0</v>
      </c>
      <c r="H16" s="1896">
        <v>0</v>
      </c>
      <c r="I16" s="1294">
        <f t="shared" si="0"/>
        <v>6701</v>
      </c>
      <c r="J16" s="873">
        <f t="shared" si="1"/>
        <v>0.95627518280853607</v>
      </c>
    </row>
    <row r="17" spans="1:27" ht="15" customHeight="1" x14ac:dyDescent="0.3">
      <c r="A17" s="656">
        <v>9</v>
      </c>
      <c r="B17" s="70" t="s">
        <v>13</v>
      </c>
      <c r="C17" s="1896">
        <v>8625</v>
      </c>
      <c r="D17" s="1896">
        <v>1529</v>
      </c>
      <c r="E17" s="1896">
        <v>14</v>
      </c>
      <c r="F17" s="1896">
        <v>1</v>
      </c>
      <c r="G17" s="1896">
        <v>1</v>
      </c>
      <c r="H17" s="1896">
        <v>0</v>
      </c>
      <c r="I17" s="1294">
        <f t="shared" si="0"/>
        <v>10170</v>
      </c>
      <c r="J17" s="873">
        <f t="shared" si="1"/>
        <v>0.84808259587020651</v>
      </c>
      <c r="K17" s="387" t="s">
        <v>104</v>
      </c>
    </row>
    <row r="18" spans="1:27" ht="15" customHeight="1" x14ac:dyDescent="0.3">
      <c r="A18" s="656">
        <v>10</v>
      </c>
      <c r="B18" s="70" t="s">
        <v>14</v>
      </c>
      <c r="C18" s="1896">
        <v>8589</v>
      </c>
      <c r="D18" s="1896">
        <v>1549</v>
      </c>
      <c r="E18" s="1896">
        <v>40</v>
      </c>
      <c r="F18" s="1896">
        <v>2</v>
      </c>
      <c r="G18" s="1896">
        <v>4</v>
      </c>
      <c r="H18" s="1896">
        <v>3</v>
      </c>
      <c r="I18" s="1294">
        <f t="shared" si="0"/>
        <v>10187</v>
      </c>
      <c r="J18" s="873">
        <f t="shared" si="1"/>
        <v>0.84313340532050651</v>
      </c>
    </row>
    <row r="19" spans="1:27" ht="15" customHeight="1" x14ac:dyDescent="0.3">
      <c r="A19" s="656">
        <v>11</v>
      </c>
      <c r="B19" s="70" t="s">
        <v>15</v>
      </c>
      <c r="C19" s="1896">
        <v>7916</v>
      </c>
      <c r="D19" s="1896">
        <v>2975</v>
      </c>
      <c r="E19" s="1896">
        <v>42</v>
      </c>
      <c r="F19" s="1896">
        <v>5</v>
      </c>
      <c r="G19" s="1896">
        <v>1</v>
      </c>
      <c r="H19" s="1896">
        <v>0</v>
      </c>
      <c r="I19" s="1294">
        <f t="shared" si="0"/>
        <v>10939</v>
      </c>
      <c r="J19" s="873">
        <f t="shared" si="1"/>
        <v>0.72364932809214733</v>
      </c>
      <c r="K19" s="20"/>
      <c r="L19" s="20"/>
      <c r="M19" s="20"/>
    </row>
    <row r="20" spans="1:27" ht="15" customHeight="1" x14ac:dyDescent="0.3">
      <c r="A20" s="656">
        <v>12</v>
      </c>
      <c r="B20" s="70" t="s">
        <v>16</v>
      </c>
      <c r="C20" s="1896">
        <v>8630</v>
      </c>
      <c r="D20" s="1896">
        <v>3694</v>
      </c>
      <c r="E20" s="1896">
        <v>1</v>
      </c>
      <c r="F20" s="1896">
        <v>0</v>
      </c>
      <c r="G20" s="1896">
        <v>0</v>
      </c>
      <c r="H20" s="1896">
        <v>0</v>
      </c>
      <c r="I20" s="1294">
        <f t="shared" si="0"/>
        <v>12325</v>
      </c>
      <c r="J20" s="873">
        <f t="shared" si="1"/>
        <v>0.70020283975659225</v>
      </c>
      <c r="L20" s="388" t="s">
        <v>104</v>
      </c>
    </row>
    <row r="21" spans="1:27" ht="15" customHeight="1" x14ac:dyDescent="0.3">
      <c r="A21" s="656">
        <v>13</v>
      </c>
      <c r="B21" s="70" t="s">
        <v>17</v>
      </c>
      <c r="C21" s="1896">
        <v>8823</v>
      </c>
      <c r="D21" s="1896">
        <v>1260</v>
      </c>
      <c r="E21" s="1896">
        <v>10</v>
      </c>
      <c r="F21" s="1896">
        <v>0</v>
      </c>
      <c r="G21" s="1896">
        <v>0</v>
      </c>
      <c r="H21" s="1896">
        <v>0</v>
      </c>
      <c r="I21" s="1294">
        <f t="shared" si="0"/>
        <v>10093</v>
      </c>
      <c r="J21" s="873">
        <f t="shared" si="1"/>
        <v>0.87417021698206676</v>
      </c>
    </row>
    <row r="22" spans="1:27" ht="15" customHeight="1" x14ac:dyDescent="0.3">
      <c r="A22" s="656">
        <v>14</v>
      </c>
      <c r="B22" s="70" t="s">
        <v>305</v>
      </c>
      <c r="C22" s="1896">
        <v>5567</v>
      </c>
      <c r="D22" s="1896">
        <v>344</v>
      </c>
      <c r="E22" s="1896">
        <v>0</v>
      </c>
      <c r="F22" s="1896">
        <v>0</v>
      </c>
      <c r="G22" s="1896">
        <v>0</v>
      </c>
      <c r="H22" s="1896">
        <v>0</v>
      </c>
      <c r="I22" s="1294">
        <f t="shared" si="0"/>
        <v>5911</v>
      </c>
      <c r="J22" s="873">
        <f t="shared" si="1"/>
        <v>0.94180341735746909</v>
      </c>
      <c r="K22" s="20"/>
      <c r="L22" s="527"/>
    </row>
    <row r="23" spans="1:27" ht="15" customHeight="1" thickBot="1" x14ac:dyDescent="0.35">
      <c r="A23" s="657">
        <v>15</v>
      </c>
      <c r="B23" s="658" t="s">
        <v>19</v>
      </c>
      <c r="C23" s="1896">
        <v>9583</v>
      </c>
      <c r="D23" s="1896">
        <v>4843</v>
      </c>
      <c r="E23" s="1896">
        <v>56</v>
      </c>
      <c r="F23" s="1896">
        <v>4</v>
      </c>
      <c r="G23" s="1896">
        <v>0</v>
      </c>
      <c r="H23" s="1896">
        <v>1</v>
      </c>
      <c r="I23" s="1295">
        <f>SUM(C23:H23)</f>
        <v>14487</v>
      </c>
      <c r="J23" s="1899">
        <f>C23/I23</f>
        <v>0.66148961137571616</v>
      </c>
    </row>
    <row r="24" spans="1:27" s="20" customFormat="1" ht="15" customHeight="1" thickBot="1" x14ac:dyDescent="0.35">
      <c r="A24" s="1997"/>
      <c r="B24" s="1998" t="s">
        <v>557</v>
      </c>
      <c r="C24" s="1999">
        <f>SUM(C9:C23)</f>
        <v>144169</v>
      </c>
      <c r="D24" s="2000">
        <f t="shared" ref="D24:I24" si="2">SUM(D9:D23)</f>
        <v>32240</v>
      </c>
      <c r="E24" s="2000">
        <f t="shared" si="2"/>
        <v>421</v>
      </c>
      <c r="F24" s="2000">
        <f t="shared" si="2"/>
        <v>45</v>
      </c>
      <c r="G24" s="2000">
        <f t="shared" si="2"/>
        <v>18</v>
      </c>
      <c r="H24" s="2001">
        <f t="shared" si="2"/>
        <v>9</v>
      </c>
      <c r="I24" s="2002">
        <f t="shared" si="2"/>
        <v>176902</v>
      </c>
      <c r="J24" s="2003">
        <f>C24/I24</f>
        <v>0.81496534804581067</v>
      </c>
      <c r="L24" s="504"/>
    </row>
    <row r="25" spans="1:27" s="388" customFormat="1" ht="15" customHeight="1" x14ac:dyDescent="0.3">
      <c r="A25" s="231"/>
      <c r="B25" s="98" t="s">
        <v>500</v>
      </c>
      <c r="C25" s="1992">
        <v>151100</v>
      </c>
      <c r="D25" s="1993">
        <v>32038</v>
      </c>
      <c r="E25" s="1993">
        <v>488</v>
      </c>
      <c r="F25" s="1993">
        <v>54</v>
      </c>
      <c r="G25" s="1993">
        <v>20</v>
      </c>
      <c r="H25" s="1994">
        <v>13</v>
      </c>
      <c r="I25" s="1995">
        <v>183713</v>
      </c>
      <c r="J25" s="1996">
        <v>0.82247853989646891</v>
      </c>
      <c r="L25" s="527"/>
    </row>
    <row r="26" spans="1:27" s="388" customFormat="1" ht="15" customHeight="1" x14ac:dyDescent="0.3">
      <c r="A26" s="667"/>
      <c r="B26" s="70" t="s">
        <v>476</v>
      </c>
      <c r="C26" s="1897">
        <v>143500</v>
      </c>
      <c r="D26" s="1896">
        <v>33907</v>
      </c>
      <c r="E26" s="1896">
        <v>595</v>
      </c>
      <c r="F26" s="1896">
        <v>64</v>
      </c>
      <c r="G26" s="1896">
        <v>44</v>
      </c>
      <c r="H26" s="1898">
        <v>20</v>
      </c>
      <c r="I26" s="1294">
        <v>178130</v>
      </c>
      <c r="J26" s="873">
        <v>0.80559142199517209</v>
      </c>
      <c r="L26" s="527"/>
    </row>
    <row r="27" spans="1:27" s="388" customFormat="1" ht="15" customHeight="1" x14ac:dyDescent="0.3">
      <c r="A27" s="667"/>
      <c r="B27" s="70" t="s">
        <v>381</v>
      </c>
      <c r="C27" s="1897">
        <v>133244</v>
      </c>
      <c r="D27" s="1896">
        <v>34014</v>
      </c>
      <c r="E27" s="1896">
        <v>1185</v>
      </c>
      <c r="F27" s="1896">
        <v>154</v>
      </c>
      <c r="G27" s="1896">
        <v>41</v>
      </c>
      <c r="H27" s="1898">
        <v>27</v>
      </c>
      <c r="I27" s="1294">
        <v>168665</v>
      </c>
      <c r="J27" s="873">
        <v>0.78999199596833958</v>
      </c>
      <c r="L27" s="527"/>
    </row>
    <row r="28" spans="1:27" s="388" customFormat="1" ht="15" customHeight="1" x14ac:dyDescent="0.3">
      <c r="A28" s="667"/>
      <c r="B28" s="70" t="s">
        <v>327</v>
      </c>
      <c r="C28" s="1897">
        <v>130518</v>
      </c>
      <c r="D28" s="1896">
        <v>24927</v>
      </c>
      <c r="E28" s="1896">
        <v>962</v>
      </c>
      <c r="F28" s="1896">
        <v>133</v>
      </c>
      <c r="G28" s="1896">
        <v>37</v>
      </c>
      <c r="H28" s="1898">
        <v>3</v>
      </c>
      <c r="I28" s="1294">
        <v>156580</v>
      </c>
      <c r="J28" s="873">
        <v>0.83355473240516031</v>
      </c>
      <c r="L28" s="527"/>
      <c r="P28" s="388" t="s">
        <v>559</v>
      </c>
    </row>
    <row r="29" spans="1:27" ht="15" customHeight="1" thickBot="1" x14ac:dyDescent="0.35">
      <c r="A29" s="723"/>
      <c r="B29" s="162" t="s">
        <v>294</v>
      </c>
      <c r="C29" s="1300">
        <v>123711</v>
      </c>
      <c r="D29" s="1301">
        <v>24662</v>
      </c>
      <c r="E29" s="1301">
        <v>1531</v>
      </c>
      <c r="F29" s="1301">
        <v>200</v>
      </c>
      <c r="G29" s="1301">
        <v>39</v>
      </c>
      <c r="H29" s="1302">
        <v>14</v>
      </c>
      <c r="I29" s="1905">
        <v>150157</v>
      </c>
      <c r="J29" s="874">
        <v>0.82387767470048001</v>
      </c>
    </row>
    <row r="30" spans="1:27" s="9" customFormat="1" ht="15" hidden="1" customHeight="1" outlineLevel="1" thickBot="1" x14ac:dyDescent="0.35">
      <c r="A30" s="394"/>
      <c r="B30" s="393" t="s">
        <v>288</v>
      </c>
      <c r="C30" s="1900">
        <v>30926</v>
      </c>
      <c r="D30" s="1901">
        <v>5601</v>
      </c>
      <c r="E30" s="1901">
        <v>250</v>
      </c>
      <c r="F30" s="1901">
        <v>52</v>
      </c>
      <c r="G30" s="1901">
        <v>13</v>
      </c>
      <c r="H30" s="1902">
        <v>6</v>
      </c>
      <c r="I30" s="1903">
        <v>36848</v>
      </c>
      <c r="J30" s="1904">
        <f t="shared" ref="J30" si="3">C30/I30</f>
        <v>0.8392857142857143</v>
      </c>
      <c r="L30" s="20"/>
    </row>
    <row r="31" spans="1:27" s="9" customFormat="1" ht="39" customHeight="1" collapsed="1" x14ac:dyDescent="0.3">
      <c r="A31" s="2160"/>
      <c r="B31" s="2160"/>
      <c r="C31" s="2160"/>
      <c r="D31" s="2160"/>
      <c r="E31" s="2160"/>
      <c r="F31" s="2160"/>
      <c r="G31" s="2160"/>
      <c r="H31" s="2160"/>
      <c r="I31" s="2160"/>
      <c r="J31" s="2160"/>
      <c r="K31" s="20"/>
      <c r="L31" s="19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3.2" customHeight="1" x14ac:dyDescent="0.3">
      <c r="A32" s="497"/>
      <c r="C32" s="388"/>
      <c r="D32" s="388"/>
      <c r="E32" s="388"/>
      <c r="F32" s="388"/>
      <c r="G32" s="388"/>
      <c r="H32" s="388"/>
      <c r="I32" s="388"/>
      <c r="J32" s="875"/>
      <c r="K32" s="388" t="s">
        <v>104</v>
      </c>
      <c r="L32" s="19"/>
      <c r="M32" s="4" t="s">
        <v>334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4.4" customHeight="1" x14ac:dyDescent="0.3">
      <c r="A33" s="497"/>
      <c r="C33" s="388"/>
      <c r="D33" s="388"/>
      <c r="E33" s="388"/>
      <c r="F33" s="388"/>
      <c r="G33" s="388"/>
      <c r="H33" s="388"/>
      <c r="I33" s="388"/>
      <c r="J33" s="875"/>
      <c r="K33" s="388"/>
      <c r="L33" s="19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3.5" hidden="1" customHeight="1" thickBot="1" x14ac:dyDescent="0.35">
      <c r="A34" s="7"/>
      <c r="B34" s="12" t="s">
        <v>21</v>
      </c>
      <c r="C34" s="498">
        <v>119259</v>
      </c>
      <c r="D34" s="499">
        <v>23717</v>
      </c>
      <c r="E34" s="499">
        <v>2178</v>
      </c>
      <c r="F34" s="499">
        <v>241</v>
      </c>
      <c r="G34" s="499">
        <v>77</v>
      </c>
      <c r="H34" s="499">
        <v>24</v>
      </c>
      <c r="I34" s="500">
        <v>145496</v>
      </c>
      <c r="J34" s="501">
        <v>0.8196720184747347</v>
      </c>
      <c r="K34" s="388"/>
      <c r="M34" s="379">
        <v>5405</v>
      </c>
      <c r="N34" s="379">
        <v>3949</v>
      </c>
      <c r="O34" s="380">
        <v>3644</v>
      </c>
      <c r="P34" s="380">
        <v>2331</v>
      </c>
      <c r="Q34" s="380">
        <v>2703</v>
      </c>
      <c r="R34" s="380">
        <v>613</v>
      </c>
      <c r="S34" s="380">
        <v>907</v>
      </c>
      <c r="T34" s="380">
        <v>1188</v>
      </c>
      <c r="U34" s="380">
        <v>2029</v>
      </c>
      <c r="V34" s="380">
        <v>2530</v>
      </c>
      <c r="W34" s="380">
        <v>2283</v>
      </c>
      <c r="X34" s="380">
        <v>2460</v>
      </c>
      <c r="Y34" s="379">
        <v>1998</v>
      </c>
      <c r="Z34" s="379">
        <v>1698</v>
      </c>
      <c r="AA34" s="379">
        <v>3110</v>
      </c>
    </row>
    <row r="35" spans="1:27" ht="13.5" hidden="1" customHeight="1" thickBot="1" x14ac:dyDescent="0.4">
      <c r="A35" s="7"/>
      <c r="B35" s="12" t="s">
        <v>22</v>
      </c>
      <c r="C35" s="498">
        <v>111453</v>
      </c>
      <c r="D35" s="499">
        <v>16882</v>
      </c>
      <c r="E35" s="499">
        <v>1681</v>
      </c>
      <c r="F35" s="499">
        <v>309</v>
      </c>
      <c r="G35" s="499">
        <v>51</v>
      </c>
      <c r="H35" s="499">
        <v>10</v>
      </c>
      <c r="I35" s="500">
        <v>130386</v>
      </c>
      <c r="J35" s="501">
        <v>0.85479269246698264</v>
      </c>
      <c r="K35" s="388"/>
      <c r="M35" s="381">
        <v>0.85901942645698426</v>
      </c>
      <c r="N35" s="381">
        <v>0.79792352494302354</v>
      </c>
      <c r="O35" s="381">
        <v>0.80982436882546649</v>
      </c>
      <c r="P35" s="381">
        <v>0.89017589017589016</v>
      </c>
      <c r="Q35" s="381">
        <v>0.8361080281169071</v>
      </c>
      <c r="R35" s="381">
        <v>0.84828711256117451</v>
      </c>
      <c r="S35" s="381">
        <v>0.9228224917309813</v>
      </c>
      <c r="T35" s="381">
        <v>0.93181818181818177</v>
      </c>
      <c r="U35" s="381">
        <v>0.83686545096106457</v>
      </c>
      <c r="V35" s="381">
        <v>0.83675889328063247</v>
      </c>
      <c r="W35" s="381">
        <v>0.76828734121769604</v>
      </c>
      <c r="X35" s="381">
        <v>0.88983739837398379</v>
      </c>
      <c r="Y35" s="381">
        <v>0.75075075075075071</v>
      </c>
      <c r="Z35" s="381">
        <v>0.90989399293286222</v>
      </c>
      <c r="AA35" s="381">
        <v>0.82926045016077166</v>
      </c>
    </row>
    <row r="36" spans="1:27" ht="13.5" hidden="1" customHeight="1" thickBot="1" x14ac:dyDescent="0.35">
      <c r="A36" s="7"/>
      <c r="B36" s="12" t="s">
        <v>23</v>
      </c>
      <c r="C36" s="498">
        <v>112244</v>
      </c>
      <c r="D36" s="499">
        <v>16451</v>
      </c>
      <c r="E36" s="499">
        <v>1208</v>
      </c>
      <c r="F36" s="499">
        <v>315</v>
      </c>
      <c r="G36" s="499">
        <v>98</v>
      </c>
      <c r="H36" s="499">
        <v>25</v>
      </c>
      <c r="I36" s="500">
        <v>130341</v>
      </c>
      <c r="J36" s="501">
        <v>0.86115650486032791</v>
      </c>
      <c r="K36" s="388"/>
    </row>
    <row r="37" spans="1:27" ht="13.5" hidden="1" customHeight="1" thickBot="1" x14ac:dyDescent="0.35">
      <c r="A37" s="7"/>
      <c r="B37" s="8" t="s">
        <v>24</v>
      </c>
      <c r="C37" s="502">
        <v>120436</v>
      </c>
      <c r="D37" s="502">
        <v>18627</v>
      </c>
      <c r="E37" s="502">
        <v>471</v>
      </c>
      <c r="F37" s="502">
        <v>114</v>
      </c>
      <c r="G37" s="502">
        <v>29</v>
      </c>
      <c r="H37" s="502">
        <v>10</v>
      </c>
      <c r="I37" s="503">
        <v>139687</v>
      </c>
      <c r="J37" s="501">
        <v>0.86218474160086478</v>
      </c>
      <c r="K37" s="388"/>
    </row>
    <row r="38" spans="1:27" ht="13.5" hidden="1" customHeight="1" thickBot="1" x14ac:dyDescent="0.35">
      <c r="A38" s="7"/>
      <c r="B38" s="8" t="s">
        <v>25</v>
      </c>
      <c r="C38" s="502">
        <v>123361</v>
      </c>
      <c r="D38" s="502">
        <v>20875</v>
      </c>
      <c r="E38" s="502">
        <v>602</v>
      </c>
      <c r="F38" s="502">
        <v>119</v>
      </c>
      <c r="G38" s="502">
        <v>41</v>
      </c>
      <c r="H38" s="502">
        <v>14</v>
      </c>
      <c r="I38" s="503">
        <v>145012</v>
      </c>
      <c r="J38" s="501">
        <v>0.85069511488704386</v>
      </c>
      <c r="K38" s="388"/>
    </row>
    <row r="39" spans="1:27" ht="13.5" hidden="1" customHeight="1" thickBot="1" x14ac:dyDescent="0.35">
      <c r="A39" s="7"/>
      <c r="B39" s="8" t="s">
        <v>27</v>
      </c>
      <c r="C39" s="502">
        <v>121432</v>
      </c>
      <c r="D39" s="502">
        <v>24228</v>
      </c>
      <c r="E39" s="502">
        <v>687</v>
      </c>
      <c r="F39" s="502">
        <v>113</v>
      </c>
      <c r="G39" s="502">
        <v>37</v>
      </c>
      <c r="H39" s="502">
        <v>17</v>
      </c>
      <c r="I39" s="503">
        <v>146514</v>
      </c>
      <c r="J39" s="501">
        <v>0.8288081685026687</v>
      </c>
      <c r="K39" s="388"/>
    </row>
    <row r="40" spans="1:27" s="4" customFormat="1" ht="26.25" customHeight="1" x14ac:dyDescent="0.3">
      <c r="A40" s="1303"/>
      <c r="B40" s="936" t="s">
        <v>524</v>
      </c>
      <c r="C40" s="388"/>
      <c r="D40" s="388"/>
      <c r="E40" s="388"/>
      <c r="F40" s="388"/>
      <c r="G40" s="388"/>
      <c r="H40" s="388"/>
      <c r="I40" s="388"/>
      <c r="J40" s="875"/>
      <c r="K40" s="19"/>
      <c r="L40" s="19"/>
    </row>
    <row r="41" spans="1:27" s="4" customFormat="1" ht="26.25" customHeight="1" thickBot="1" x14ac:dyDescent="0.35">
      <c r="A41" s="3" t="s">
        <v>383</v>
      </c>
      <c r="J41" s="23"/>
      <c r="L41" s="19"/>
    </row>
    <row r="42" spans="1:27" s="4" customFormat="1" ht="29.25" customHeight="1" x14ac:dyDescent="0.3">
      <c r="A42" s="404"/>
      <c r="B42" s="390"/>
      <c r="C42" s="2157" t="s">
        <v>178</v>
      </c>
      <c r="D42" s="2158"/>
      <c r="E42" s="2158"/>
      <c r="F42" s="2158"/>
      <c r="G42" s="2158"/>
      <c r="H42" s="2159"/>
      <c r="I42" s="405"/>
      <c r="J42" s="407"/>
      <c r="L42" s="19"/>
    </row>
    <row r="43" spans="1:27" ht="47.25" customHeight="1" thickBot="1" x14ac:dyDescent="0.35">
      <c r="A43" s="406" t="s">
        <v>38</v>
      </c>
      <c r="B43" s="10" t="s">
        <v>3</v>
      </c>
      <c r="C43" s="5" t="s">
        <v>52</v>
      </c>
      <c r="D43" s="66" t="s">
        <v>53</v>
      </c>
      <c r="E43" s="66" t="s">
        <v>54</v>
      </c>
      <c r="F43" s="66" t="s">
        <v>55</v>
      </c>
      <c r="G43" s="66" t="s">
        <v>56</v>
      </c>
      <c r="H43" s="32" t="s">
        <v>57</v>
      </c>
      <c r="I43" s="96" t="s">
        <v>37</v>
      </c>
      <c r="J43" s="403" t="s">
        <v>58</v>
      </c>
    </row>
    <row r="44" spans="1:27" ht="15" customHeight="1" x14ac:dyDescent="0.3">
      <c r="A44" s="231">
        <v>1</v>
      </c>
      <c r="B44" s="98" t="s">
        <v>5</v>
      </c>
      <c r="C44" s="669">
        <v>18</v>
      </c>
      <c r="D44" s="669">
        <v>47</v>
      </c>
      <c r="E44" s="669">
        <v>17</v>
      </c>
      <c r="F44" s="669">
        <v>5</v>
      </c>
      <c r="G44" s="669">
        <v>2</v>
      </c>
      <c r="H44" s="669">
        <v>0</v>
      </c>
      <c r="I44" s="458">
        <f>SUM(C44:H44)</f>
        <v>89</v>
      </c>
      <c r="J44" s="872">
        <f>C44/I44</f>
        <v>0.20224719101123595</v>
      </c>
    </row>
    <row r="45" spans="1:27" ht="15" customHeight="1" x14ac:dyDescent="0.3">
      <c r="A45" s="667">
        <v>2</v>
      </c>
      <c r="B45" s="70" t="s">
        <v>6</v>
      </c>
      <c r="C45" s="669">
        <v>0</v>
      </c>
      <c r="D45" s="669">
        <v>26</v>
      </c>
      <c r="E45" s="669">
        <v>12</v>
      </c>
      <c r="F45" s="669">
        <v>2</v>
      </c>
      <c r="G45" s="669">
        <v>0</v>
      </c>
      <c r="H45" s="669">
        <v>0</v>
      </c>
      <c r="I45" s="459">
        <f>SUM(C45:H45)</f>
        <v>40</v>
      </c>
      <c r="J45" s="873">
        <f>C45/I45</f>
        <v>0</v>
      </c>
    </row>
    <row r="46" spans="1:27" ht="15" customHeight="1" x14ac:dyDescent="0.3">
      <c r="A46" s="667">
        <v>3</v>
      </c>
      <c r="B46" s="70" t="s">
        <v>7</v>
      </c>
      <c r="C46" s="669">
        <v>0</v>
      </c>
      <c r="D46" s="669">
        <v>11</v>
      </c>
      <c r="E46" s="669">
        <v>7</v>
      </c>
      <c r="F46" s="669">
        <v>3</v>
      </c>
      <c r="G46" s="669">
        <v>1</v>
      </c>
      <c r="H46" s="669">
        <v>1</v>
      </c>
      <c r="I46" s="459">
        <f t="shared" ref="I46:I57" si="4">SUM(C46:H46)</f>
        <v>23</v>
      </c>
      <c r="J46" s="873">
        <f t="shared" ref="J46:J57" si="5">C46/I46</f>
        <v>0</v>
      </c>
    </row>
    <row r="47" spans="1:27" ht="15" customHeight="1" x14ac:dyDescent="0.3">
      <c r="A47" s="667">
        <v>4</v>
      </c>
      <c r="B47" s="70" t="s">
        <v>8</v>
      </c>
      <c r="C47" s="669">
        <v>18</v>
      </c>
      <c r="D47" s="669">
        <v>21</v>
      </c>
      <c r="E47" s="669">
        <v>8</v>
      </c>
      <c r="F47" s="669">
        <v>5</v>
      </c>
      <c r="G47" s="669">
        <v>1</v>
      </c>
      <c r="H47" s="669">
        <v>1</v>
      </c>
      <c r="I47" s="459">
        <f t="shared" si="4"/>
        <v>54</v>
      </c>
      <c r="J47" s="873">
        <f t="shared" si="5"/>
        <v>0.33333333333333331</v>
      </c>
    </row>
    <row r="48" spans="1:27" ht="15" customHeight="1" x14ac:dyDescent="0.3">
      <c r="A48" s="667">
        <v>5</v>
      </c>
      <c r="B48" s="70" t="s">
        <v>9</v>
      </c>
      <c r="C48" s="669">
        <v>5</v>
      </c>
      <c r="D48" s="669">
        <v>22</v>
      </c>
      <c r="E48" s="669">
        <v>14</v>
      </c>
      <c r="F48" s="669">
        <v>11</v>
      </c>
      <c r="G48" s="669">
        <v>8</v>
      </c>
      <c r="H48" s="669">
        <v>0</v>
      </c>
      <c r="I48" s="459">
        <f t="shared" si="4"/>
        <v>60</v>
      </c>
      <c r="J48" s="873">
        <f t="shared" si="5"/>
        <v>8.3333333333333329E-2</v>
      </c>
    </row>
    <row r="49" spans="1:12" ht="15" customHeight="1" x14ac:dyDescent="0.3">
      <c r="A49" s="667">
        <v>6</v>
      </c>
      <c r="B49" s="70" t="s">
        <v>10</v>
      </c>
      <c r="C49" s="669">
        <v>0</v>
      </c>
      <c r="D49" s="669">
        <v>4</v>
      </c>
      <c r="E49" s="669">
        <v>5</v>
      </c>
      <c r="F49" s="669">
        <v>7</v>
      </c>
      <c r="G49" s="669">
        <v>0</v>
      </c>
      <c r="H49" s="669">
        <v>0</v>
      </c>
      <c r="I49" s="459">
        <f t="shared" si="4"/>
        <v>16</v>
      </c>
      <c r="J49" s="873">
        <f t="shared" si="5"/>
        <v>0</v>
      </c>
    </row>
    <row r="50" spans="1:12" ht="15" customHeight="1" x14ac:dyDescent="0.3">
      <c r="A50" s="667">
        <v>7</v>
      </c>
      <c r="B50" s="70" t="s">
        <v>11</v>
      </c>
      <c r="C50" s="669">
        <v>0</v>
      </c>
      <c r="D50" s="669">
        <v>11</v>
      </c>
      <c r="E50" s="669">
        <v>8</v>
      </c>
      <c r="F50" s="669">
        <v>4</v>
      </c>
      <c r="G50" s="669">
        <v>0</v>
      </c>
      <c r="H50" s="669">
        <v>0</v>
      </c>
      <c r="I50" s="459">
        <f t="shared" si="4"/>
        <v>23</v>
      </c>
      <c r="J50" s="873">
        <f t="shared" si="5"/>
        <v>0</v>
      </c>
    </row>
    <row r="51" spans="1:12" ht="15" customHeight="1" x14ac:dyDescent="0.3">
      <c r="A51" s="667">
        <v>8</v>
      </c>
      <c r="B51" s="70" t="s">
        <v>12</v>
      </c>
      <c r="C51" s="669">
        <v>12</v>
      </c>
      <c r="D51" s="669">
        <v>8</v>
      </c>
      <c r="E51" s="669">
        <v>0</v>
      </c>
      <c r="F51" s="669">
        <v>0</v>
      </c>
      <c r="G51" s="669">
        <v>0</v>
      </c>
      <c r="H51" s="669">
        <v>0</v>
      </c>
      <c r="I51" s="459">
        <f t="shared" si="4"/>
        <v>20</v>
      </c>
      <c r="J51" s="873">
        <f t="shared" si="5"/>
        <v>0.6</v>
      </c>
    </row>
    <row r="52" spans="1:12" ht="15" customHeight="1" x14ac:dyDescent="0.3">
      <c r="A52" s="667">
        <v>9</v>
      </c>
      <c r="B52" s="70" t="s">
        <v>13</v>
      </c>
      <c r="C52" s="669">
        <v>26</v>
      </c>
      <c r="D52" s="669">
        <v>32</v>
      </c>
      <c r="E52" s="669">
        <v>12</v>
      </c>
      <c r="F52" s="669">
        <v>1</v>
      </c>
      <c r="G52" s="669">
        <v>0</v>
      </c>
      <c r="H52" s="669">
        <v>0</v>
      </c>
      <c r="I52" s="459">
        <f t="shared" si="4"/>
        <v>71</v>
      </c>
      <c r="J52" s="873">
        <f t="shared" si="5"/>
        <v>0.36619718309859156</v>
      </c>
    </row>
    <row r="53" spans="1:12" ht="15" customHeight="1" x14ac:dyDescent="0.3">
      <c r="A53" s="667">
        <v>10</v>
      </c>
      <c r="B53" s="70" t="s">
        <v>14</v>
      </c>
      <c r="C53" s="669">
        <v>0</v>
      </c>
      <c r="D53" s="669">
        <v>11</v>
      </c>
      <c r="E53" s="669">
        <v>7</v>
      </c>
      <c r="F53" s="669">
        <v>3</v>
      </c>
      <c r="G53" s="669">
        <v>2</v>
      </c>
      <c r="H53" s="669">
        <v>5</v>
      </c>
      <c r="I53" s="459">
        <f t="shared" si="4"/>
        <v>28</v>
      </c>
      <c r="J53" s="873">
        <f t="shared" si="5"/>
        <v>0</v>
      </c>
    </row>
    <row r="54" spans="1:12" ht="15" customHeight="1" x14ac:dyDescent="0.3">
      <c r="A54" s="667">
        <v>11</v>
      </c>
      <c r="B54" s="70" t="s">
        <v>15</v>
      </c>
      <c r="C54" s="669">
        <v>37</v>
      </c>
      <c r="D54" s="669">
        <v>79</v>
      </c>
      <c r="E54" s="669">
        <v>41</v>
      </c>
      <c r="F54" s="669">
        <v>18</v>
      </c>
      <c r="G54" s="669">
        <v>20</v>
      </c>
      <c r="H54" s="669">
        <v>0</v>
      </c>
      <c r="I54" s="459">
        <f t="shared" si="4"/>
        <v>195</v>
      </c>
      <c r="J54" s="873">
        <f t="shared" si="5"/>
        <v>0.18974358974358974</v>
      </c>
    </row>
    <row r="55" spans="1:12" ht="15" customHeight="1" x14ac:dyDescent="0.3">
      <c r="A55" s="667">
        <v>12</v>
      </c>
      <c r="B55" s="70" t="s">
        <v>16</v>
      </c>
      <c r="C55" s="669">
        <v>4</v>
      </c>
      <c r="D55" s="669">
        <v>44</v>
      </c>
      <c r="E55" s="669">
        <v>5</v>
      </c>
      <c r="F55" s="669">
        <v>5</v>
      </c>
      <c r="G55" s="669">
        <v>1</v>
      </c>
      <c r="H55" s="669">
        <v>0</v>
      </c>
      <c r="I55" s="459">
        <f t="shared" si="4"/>
        <v>59</v>
      </c>
      <c r="J55" s="873">
        <f t="shared" si="5"/>
        <v>6.7796610169491525E-2</v>
      </c>
    </row>
    <row r="56" spans="1:12" ht="15" customHeight="1" x14ac:dyDescent="0.3">
      <c r="A56" s="667">
        <v>13</v>
      </c>
      <c r="B56" s="70" t="s">
        <v>17</v>
      </c>
      <c r="C56" s="669">
        <v>0</v>
      </c>
      <c r="D56" s="669">
        <v>15</v>
      </c>
      <c r="E56" s="669">
        <v>10</v>
      </c>
      <c r="F56" s="669">
        <v>8</v>
      </c>
      <c r="G56" s="669">
        <v>4</v>
      </c>
      <c r="H56" s="669">
        <v>0</v>
      </c>
      <c r="I56" s="459">
        <f t="shared" si="4"/>
        <v>37</v>
      </c>
      <c r="J56" s="873">
        <f t="shared" si="5"/>
        <v>0</v>
      </c>
      <c r="L56" s="388" t="s">
        <v>104</v>
      </c>
    </row>
    <row r="57" spans="1:12" ht="15" customHeight="1" x14ac:dyDescent="0.3">
      <c r="A57" s="667">
        <v>14</v>
      </c>
      <c r="B57" s="70" t="s">
        <v>382</v>
      </c>
      <c r="C57" s="669">
        <v>0</v>
      </c>
      <c r="D57" s="669">
        <v>6</v>
      </c>
      <c r="E57" s="669">
        <v>2</v>
      </c>
      <c r="F57" s="669">
        <v>0</v>
      </c>
      <c r="G57" s="669">
        <v>0</v>
      </c>
      <c r="H57" s="669">
        <v>0</v>
      </c>
      <c r="I57" s="459">
        <f t="shared" si="4"/>
        <v>8</v>
      </c>
      <c r="J57" s="873">
        <f t="shared" si="5"/>
        <v>0</v>
      </c>
    </row>
    <row r="58" spans="1:12" s="9" customFormat="1" ht="15" customHeight="1" thickBot="1" x14ac:dyDescent="0.35">
      <c r="A58" s="673">
        <v>15</v>
      </c>
      <c r="B58" s="658" t="s">
        <v>19</v>
      </c>
      <c r="C58" s="669">
        <v>0</v>
      </c>
      <c r="D58" s="669">
        <v>10</v>
      </c>
      <c r="E58" s="669">
        <v>10</v>
      </c>
      <c r="F58" s="669">
        <v>1</v>
      </c>
      <c r="G58" s="669">
        <v>3</v>
      </c>
      <c r="H58" s="669">
        <v>2</v>
      </c>
      <c r="I58" s="460">
        <f>SUM(C58:H58)</f>
        <v>26</v>
      </c>
      <c r="J58" s="1899">
        <f>C58/I58</f>
        <v>0</v>
      </c>
      <c r="L58" s="20"/>
    </row>
    <row r="59" spans="1:12" s="506" customFormat="1" ht="15" customHeight="1" thickBot="1" x14ac:dyDescent="0.35">
      <c r="A59" s="1997"/>
      <c r="B59" s="1998" t="s">
        <v>557</v>
      </c>
      <c r="C59" s="1977">
        <f>SUM(C44:C58)</f>
        <v>120</v>
      </c>
      <c r="D59" s="1960">
        <f t="shared" ref="D59" si="6">SUM(D44:D58)</f>
        <v>347</v>
      </c>
      <c r="E59" s="1960">
        <f t="shared" ref="E59" si="7">SUM(E44:E58)</f>
        <v>158</v>
      </c>
      <c r="F59" s="1960">
        <f t="shared" ref="F59" si="8">SUM(F44:F58)</f>
        <v>73</v>
      </c>
      <c r="G59" s="1960">
        <f t="shared" ref="G59" si="9">SUM(G44:G58)</f>
        <v>42</v>
      </c>
      <c r="H59" s="1961">
        <f t="shared" ref="H59" si="10">SUM(H44:H58)</f>
        <v>9</v>
      </c>
      <c r="I59" s="2005">
        <f>SUM(I44:I58)</f>
        <v>749</v>
      </c>
      <c r="J59" s="2003">
        <f>C59/I59</f>
        <v>0.1602136181575434</v>
      </c>
      <c r="K59" s="505"/>
      <c r="L59" s="506" t="s">
        <v>104</v>
      </c>
    </row>
    <row r="60" spans="1:12" s="451" customFormat="1" ht="15" customHeight="1" x14ac:dyDescent="0.3">
      <c r="A60" s="2048"/>
      <c r="B60" s="2049" t="s">
        <v>500</v>
      </c>
      <c r="C60" s="229">
        <v>106</v>
      </c>
      <c r="D60" s="2028">
        <v>208</v>
      </c>
      <c r="E60" s="2028">
        <v>152</v>
      </c>
      <c r="F60" s="2028">
        <v>53</v>
      </c>
      <c r="G60" s="2028">
        <v>46</v>
      </c>
      <c r="H60" s="230">
        <v>2</v>
      </c>
      <c r="I60" s="2065">
        <v>567</v>
      </c>
      <c r="J60" s="2050">
        <v>0.18694885361552027</v>
      </c>
      <c r="K60" s="526"/>
      <c r="L60" s="451" t="s">
        <v>104</v>
      </c>
    </row>
    <row r="61" spans="1:12" s="451" customFormat="1" ht="15" customHeight="1" x14ac:dyDescent="0.3">
      <c r="A61" s="231"/>
      <c r="B61" s="98" t="s">
        <v>476</v>
      </c>
      <c r="C61" s="377">
        <v>64</v>
      </c>
      <c r="D61" s="729">
        <v>207</v>
      </c>
      <c r="E61" s="729">
        <v>141</v>
      </c>
      <c r="F61" s="729">
        <v>66</v>
      </c>
      <c r="G61" s="729">
        <v>27</v>
      </c>
      <c r="H61" s="376">
        <v>8</v>
      </c>
      <c r="I61" s="2004">
        <v>513</v>
      </c>
      <c r="J61" s="1996">
        <v>0.12475633528265107</v>
      </c>
      <c r="K61" s="526"/>
      <c r="L61" s="451" t="s">
        <v>104</v>
      </c>
    </row>
    <row r="62" spans="1:12" s="451" customFormat="1" ht="15" customHeight="1" x14ac:dyDescent="0.3">
      <c r="A62" s="667"/>
      <c r="B62" s="70" t="s">
        <v>385</v>
      </c>
      <c r="C62" s="668">
        <v>265.26</v>
      </c>
      <c r="D62" s="669">
        <v>453.79</v>
      </c>
      <c r="E62" s="669">
        <v>139.63</v>
      </c>
      <c r="F62" s="669">
        <v>36.32</v>
      </c>
      <c r="G62" s="185">
        <v>25</v>
      </c>
      <c r="H62" s="284">
        <v>1</v>
      </c>
      <c r="I62" s="459">
        <v>921</v>
      </c>
      <c r="J62" s="873">
        <v>0.2880130293159609</v>
      </c>
      <c r="K62" s="526"/>
      <c r="L62" s="451" t="s">
        <v>104</v>
      </c>
    </row>
    <row r="63" spans="1:12" s="451" customFormat="1" ht="15" customHeight="1" x14ac:dyDescent="0.3">
      <c r="A63" s="667"/>
      <c r="B63" s="70" t="s">
        <v>336</v>
      </c>
      <c r="C63" s="193">
        <v>169</v>
      </c>
      <c r="D63" s="185">
        <v>282</v>
      </c>
      <c r="E63" s="185">
        <v>179</v>
      </c>
      <c r="F63" s="185">
        <v>62</v>
      </c>
      <c r="G63" s="185">
        <v>35</v>
      </c>
      <c r="H63" s="284">
        <v>8</v>
      </c>
      <c r="I63" s="459">
        <v>735</v>
      </c>
      <c r="J63" s="873">
        <v>0.22993197278911565</v>
      </c>
      <c r="K63" s="526"/>
    </row>
    <row r="64" spans="1:12" s="71" customFormat="1" ht="15" customHeight="1" thickBot="1" x14ac:dyDescent="0.35">
      <c r="A64" s="723"/>
      <c r="B64" s="162" t="s">
        <v>294</v>
      </c>
      <c r="C64" s="194">
        <v>110</v>
      </c>
      <c r="D64" s="186">
        <v>289</v>
      </c>
      <c r="E64" s="186">
        <v>144</v>
      </c>
      <c r="F64" s="186">
        <v>57</v>
      </c>
      <c r="G64" s="186">
        <v>36</v>
      </c>
      <c r="H64" s="452">
        <v>4</v>
      </c>
      <c r="I64" s="1907">
        <v>640</v>
      </c>
      <c r="J64" s="874">
        <v>0.14380517479568936</v>
      </c>
      <c r="K64" s="449"/>
      <c r="L64" s="451"/>
    </row>
    <row r="65" spans="1:28" s="9" customFormat="1" ht="15" hidden="1" customHeight="1" outlineLevel="1" thickBot="1" x14ac:dyDescent="0.35">
      <c r="A65" s="394"/>
      <c r="B65" s="393" t="s">
        <v>288</v>
      </c>
      <c r="C65" s="391">
        <v>36</v>
      </c>
      <c r="D65" s="1215">
        <v>63</v>
      </c>
      <c r="E65" s="1215">
        <v>26</v>
      </c>
      <c r="F65" s="1215">
        <v>24</v>
      </c>
      <c r="G65" s="1215">
        <v>17</v>
      </c>
      <c r="H65" s="1216">
        <v>1</v>
      </c>
      <c r="I65" s="1217">
        <v>167</v>
      </c>
      <c r="J65" s="1906">
        <v>0.1743085618085618</v>
      </c>
      <c r="L65" s="20"/>
    </row>
    <row r="66" spans="1:28" ht="26.25" customHeight="1" collapsed="1" x14ac:dyDescent="0.3">
      <c r="A66" s="2161" t="s">
        <v>384</v>
      </c>
      <c r="B66" s="2161"/>
      <c r="C66" s="2161"/>
      <c r="D66" s="2161"/>
      <c r="E66" s="2161"/>
      <c r="F66" s="2161"/>
      <c r="G66" s="2161"/>
      <c r="H66" s="2161"/>
      <c r="I66" s="2161"/>
      <c r="J66" s="2161"/>
      <c r="K66" s="388"/>
    </row>
    <row r="67" spans="1:28" ht="12.9" x14ac:dyDescent="0.3">
      <c r="A67" s="497"/>
      <c r="B67" s="388"/>
      <c r="C67" s="388"/>
      <c r="D67" s="388"/>
      <c r="E67" s="388"/>
      <c r="F67" s="388"/>
      <c r="G67" s="388"/>
      <c r="H67" s="388"/>
      <c r="I67" s="388"/>
      <c r="J67" s="875"/>
      <c r="K67" s="388"/>
    </row>
    <row r="68" spans="1:28" ht="12.9" x14ac:dyDescent="0.3">
      <c r="A68" s="738"/>
      <c r="B68" s="497"/>
      <c r="C68" s="388"/>
      <c r="D68" s="388"/>
      <c r="E68" s="388"/>
      <c r="F68" s="388"/>
      <c r="G68" s="388"/>
      <c r="H68" s="388"/>
      <c r="I68" s="388"/>
      <c r="J68" s="875"/>
      <c r="K68" s="388"/>
    </row>
    <row r="69" spans="1:28" s="9" customFormat="1" ht="19.649999999999999" hidden="1" customHeight="1" thickBot="1" x14ac:dyDescent="0.35">
      <c r="A69" s="7"/>
      <c r="B69" s="8" t="s">
        <v>21</v>
      </c>
      <c r="C69" s="16">
        <v>78</v>
      </c>
      <c r="D69" s="16">
        <v>196</v>
      </c>
      <c r="E69" s="16">
        <v>116</v>
      </c>
      <c r="F69" s="16">
        <v>64</v>
      </c>
      <c r="G69" s="16">
        <v>23</v>
      </c>
      <c r="H69" s="16">
        <v>2</v>
      </c>
      <c r="I69" s="16">
        <v>479</v>
      </c>
      <c r="J69" s="24">
        <v>0.162839248434238</v>
      </c>
      <c r="L69" s="20"/>
      <c r="M69" s="387"/>
      <c r="N69" s="387"/>
      <c r="O69" s="387"/>
      <c r="P69" s="387"/>
      <c r="Q69" s="387"/>
      <c r="R69" s="387"/>
      <c r="S69" s="387"/>
      <c r="T69" s="387"/>
      <c r="U69" s="387"/>
      <c r="V69" s="387"/>
      <c r="W69" s="387"/>
      <c r="X69" s="387"/>
      <c r="Y69" s="387"/>
      <c r="Z69" s="387"/>
      <c r="AA69" s="387"/>
      <c r="AB69" s="387"/>
    </row>
    <row r="70" spans="1:28" s="9" customFormat="1" ht="19.649999999999999" hidden="1" customHeight="1" thickBot="1" x14ac:dyDescent="0.35">
      <c r="A70" s="7"/>
      <c r="B70" s="8" t="s">
        <v>22</v>
      </c>
      <c r="C70" s="16">
        <v>93</v>
      </c>
      <c r="D70" s="16">
        <v>182</v>
      </c>
      <c r="E70" s="16">
        <v>126</v>
      </c>
      <c r="F70" s="16">
        <v>44</v>
      </c>
      <c r="G70" s="16">
        <v>23</v>
      </c>
      <c r="H70" s="16">
        <v>5</v>
      </c>
      <c r="I70" s="16">
        <v>473</v>
      </c>
      <c r="J70" s="24">
        <v>0.19661733615221988</v>
      </c>
      <c r="L70" s="20"/>
      <c r="M70" s="387"/>
      <c r="N70" s="387"/>
      <c r="O70" s="387"/>
      <c r="P70" s="387"/>
      <c r="Q70" s="387"/>
      <c r="R70" s="387"/>
      <c r="S70" s="387"/>
      <c r="T70" s="387"/>
      <c r="U70" s="387"/>
      <c r="V70" s="387"/>
      <c r="W70" s="387"/>
      <c r="X70" s="387"/>
      <c r="Y70" s="387"/>
      <c r="Z70" s="387"/>
      <c r="AA70" s="387"/>
      <c r="AB70" s="387"/>
    </row>
    <row r="71" spans="1:28" s="9" customFormat="1" ht="19.649999999999999" hidden="1" customHeight="1" thickBot="1" x14ac:dyDescent="0.35">
      <c r="A71" s="7"/>
      <c r="B71" s="8" t="s">
        <v>23</v>
      </c>
      <c r="C71" s="16">
        <v>134</v>
      </c>
      <c r="D71" s="16">
        <v>267</v>
      </c>
      <c r="E71" s="16">
        <v>188</v>
      </c>
      <c r="F71" s="16">
        <v>65</v>
      </c>
      <c r="G71" s="16">
        <v>14</v>
      </c>
      <c r="H71" s="16">
        <v>2</v>
      </c>
      <c r="I71" s="16">
        <v>670</v>
      </c>
      <c r="J71" s="24">
        <v>0.2</v>
      </c>
      <c r="L71" s="20"/>
    </row>
    <row r="72" spans="1:28" s="9" customFormat="1" ht="19.649999999999999" hidden="1" customHeight="1" thickBot="1" x14ac:dyDescent="0.35">
      <c r="A72" s="7"/>
      <c r="B72" s="8" t="s">
        <v>24</v>
      </c>
      <c r="C72" s="16">
        <v>169</v>
      </c>
      <c r="D72" s="16">
        <v>420</v>
      </c>
      <c r="E72" s="16">
        <v>112</v>
      </c>
      <c r="F72" s="16">
        <v>42</v>
      </c>
      <c r="G72" s="16">
        <v>15</v>
      </c>
      <c r="H72" s="16">
        <v>1</v>
      </c>
      <c r="I72" s="16">
        <v>759</v>
      </c>
      <c r="J72" s="24">
        <v>0.22266139657444006</v>
      </c>
      <c r="L72" s="20"/>
    </row>
    <row r="73" spans="1:28" ht="13.5" hidden="1" customHeight="1" thickBot="1" x14ac:dyDescent="0.35">
      <c r="A73" s="7"/>
      <c r="B73" s="8" t="s">
        <v>25</v>
      </c>
      <c r="C73" s="16">
        <v>160</v>
      </c>
      <c r="D73" s="16">
        <v>517</v>
      </c>
      <c r="E73" s="16">
        <v>140</v>
      </c>
      <c r="F73" s="16">
        <v>39</v>
      </c>
      <c r="G73" s="16">
        <v>10</v>
      </c>
      <c r="H73" s="16">
        <v>1</v>
      </c>
      <c r="I73" s="16">
        <v>867</v>
      </c>
      <c r="J73" s="24">
        <v>0.1845444059976932</v>
      </c>
    </row>
    <row r="74" spans="1:28" ht="13.5" hidden="1" customHeight="1" thickBot="1" x14ac:dyDescent="0.35">
      <c r="A74" s="7"/>
      <c r="B74" s="8" t="s">
        <v>27</v>
      </c>
      <c r="C74" s="16">
        <v>193</v>
      </c>
      <c r="D74" s="16">
        <v>599</v>
      </c>
      <c r="E74" s="16">
        <v>179</v>
      </c>
      <c r="F74" s="16">
        <v>51</v>
      </c>
      <c r="G74" s="16">
        <v>20</v>
      </c>
      <c r="H74" s="16">
        <v>1</v>
      </c>
      <c r="I74" s="16">
        <v>1043</v>
      </c>
      <c r="J74" s="24">
        <v>0.18504314477468839</v>
      </c>
    </row>
  </sheetData>
  <mergeCells count="4">
    <mergeCell ref="C7:H7"/>
    <mergeCell ref="C42:H42"/>
    <mergeCell ref="A31:J31"/>
    <mergeCell ref="A66:J66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11">
    <tabColor rgb="FFFF0000"/>
  </sheetPr>
  <dimension ref="A1:AD41"/>
  <sheetViews>
    <sheetView showGridLines="0" topLeftCell="A13" zoomScaleNormal="100" workbookViewId="0">
      <selection activeCell="H19" sqref="H19"/>
    </sheetView>
  </sheetViews>
  <sheetFormatPr baseColWidth="10" defaultColWidth="11.4609375" defaultRowHeight="12.45" outlineLevelRow="1" x14ac:dyDescent="0.3"/>
  <cols>
    <col min="1" max="1" width="4.84375" style="735" customWidth="1"/>
    <col min="2" max="2" width="30.07421875" style="387" customWidth="1"/>
    <col min="3" max="5" width="14.69140625" style="387" customWidth="1"/>
    <col min="6" max="6" width="8.84375" style="387" customWidth="1"/>
    <col min="7" max="7" width="6.4609375" style="387" customWidth="1"/>
    <col min="8" max="8" width="7.3046875" style="387" customWidth="1"/>
    <col min="9" max="9" width="9.07421875" style="387" customWidth="1"/>
    <col min="10" max="10" width="18.3046875" style="387" customWidth="1"/>
    <col min="11" max="11" width="11.69140625" style="387" customWidth="1"/>
    <col min="12" max="12" width="12.84375" style="387" customWidth="1"/>
    <col min="13" max="13" width="7.3046875" style="387" customWidth="1"/>
    <col min="14" max="14" width="4.84375" style="735" customWidth="1"/>
    <col min="15" max="15" width="22" style="387" bestFit="1" customWidth="1"/>
    <col min="16" max="16" width="11" style="387" customWidth="1"/>
    <col min="17" max="18" width="10.69140625" style="387" customWidth="1"/>
    <col min="19" max="19" width="8.53515625" style="387" customWidth="1"/>
    <col min="20" max="20" width="11.69140625" style="387" customWidth="1"/>
    <col min="21" max="21" width="9.4609375" style="387" customWidth="1"/>
    <col min="22" max="22" width="8.53515625" style="387" customWidth="1"/>
    <col min="23" max="23" width="7.3046875" style="387" bestFit="1" customWidth="1"/>
    <col min="24" max="24" width="6.4609375" style="387" customWidth="1"/>
    <col min="25" max="25" width="7.3046875" style="387" bestFit="1" customWidth="1"/>
    <col min="26" max="26" width="10" style="387" customWidth="1"/>
    <col min="27" max="27" width="11.4609375" style="387" customWidth="1"/>
    <col min="28" max="16384" width="11.4609375" style="387"/>
  </cols>
  <sheetData>
    <row r="1" spans="1:30" x14ac:dyDescent="0.3">
      <c r="A1" s="659" t="s">
        <v>0</v>
      </c>
      <c r="N1" s="659"/>
    </row>
    <row r="2" spans="1:30" x14ac:dyDescent="0.3">
      <c r="A2" s="659"/>
      <c r="N2" s="659"/>
    </row>
    <row r="3" spans="1:30" x14ac:dyDescent="0.3">
      <c r="A3" s="659" t="str">
        <f>A7</f>
        <v>Tabell 1 - 9 - A - Tilgjengelighet ved sosialtjenesten pr. 31.12. - antall dager ventetid</v>
      </c>
      <c r="N3" s="659"/>
    </row>
    <row r="4" spans="1:30" x14ac:dyDescent="0.3">
      <c r="A4" s="659" t="s">
        <v>59</v>
      </c>
    </row>
    <row r="5" spans="1:30" x14ac:dyDescent="0.3">
      <c r="A5" s="659"/>
    </row>
    <row r="6" spans="1:30" x14ac:dyDescent="0.3">
      <c r="A6" s="659"/>
    </row>
    <row r="7" spans="1:30" s="4" customFormat="1" ht="26.25" customHeight="1" thickBot="1" x14ac:dyDescent="0.35">
      <c r="A7" s="3" t="s">
        <v>387</v>
      </c>
    </row>
    <row r="8" spans="1:30" s="4" customFormat="1" ht="54" customHeight="1" thickBot="1" x14ac:dyDescent="0.35">
      <c r="A8" s="11" t="s">
        <v>38</v>
      </c>
      <c r="B8" s="18" t="s">
        <v>3</v>
      </c>
      <c r="C8" s="15" t="s">
        <v>184</v>
      </c>
      <c r="D8" s="21" t="s">
        <v>185</v>
      </c>
      <c r="E8" s="22" t="s">
        <v>60</v>
      </c>
      <c r="F8" s="19"/>
      <c r="N8" s="19"/>
      <c r="O8" s="19"/>
    </row>
    <row r="9" spans="1:30" ht="15" customHeight="1" x14ac:dyDescent="0.35">
      <c r="A9" s="655">
        <v>1</v>
      </c>
      <c r="B9" s="98" t="s">
        <v>5</v>
      </c>
      <c r="C9" s="1246">
        <v>5</v>
      </c>
      <c r="D9" s="1247">
        <v>1</v>
      </c>
      <c r="E9" s="1248">
        <v>0</v>
      </c>
      <c r="F9" s="388"/>
      <c r="G9" s="411"/>
      <c r="H9" s="411"/>
      <c r="I9" s="411"/>
      <c r="J9" s="411"/>
      <c r="K9" s="411"/>
      <c r="L9" s="410"/>
      <c r="M9" s="411"/>
      <c r="N9" s="410"/>
      <c r="O9" s="410"/>
      <c r="P9" s="411"/>
      <c r="Q9" s="411"/>
      <c r="R9" s="411"/>
      <c r="S9" s="411"/>
      <c r="T9" s="410"/>
      <c r="U9" s="411"/>
      <c r="V9" s="868"/>
      <c r="W9" s="868"/>
    </row>
    <row r="10" spans="1:30" ht="15" customHeight="1" x14ac:dyDescent="0.35">
      <c r="A10" s="656">
        <v>2</v>
      </c>
      <c r="B10" s="70" t="s">
        <v>6</v>
      </c>
      <c r="C10" s="1750">
        <v>4</v>
      </c>
      <c r="D10" s="423">
        <v>0</v>
      </c>
      <c r="E10" s="1751">
        <v>2</v>
      </c>
      <c r="F10" s="388"/>
      <c r="G10" s="411"/>
      <c r="H10" s="411"/>
      <c r="I10" s="411"/>
      <c r="J10" s="411"/>
      <c r="K10" s="411"/>
      <c r="L10" s="410"/>
      <c r="M10" s="411"/>
      <c r="N10" s="410"/>
      <c r="O10" s="410"/>
      <c r="P10" s="411"/>
      <c r="Q10" s="411"/>
      <c r="R10" s="411"/>
      <c r="S10" s="411"/>
      <c r="T10" s="410"/>
      <c r="U10" s="411"/>
      <c r="V10" s="4"/>
      <c r="W10" s="4"/>
      <c r="X10" s="4"/>
      <c r="Y10" s="4"/>
      <c r="Z10" s="4"/>
      <c r="AA10" s="4"/>
      <c r="AB10" s="4"/>
      <c r="AC10" s="4"/>
      <c r="AD10" s="4"/>
    </row>
    <row r="11" spans="1:30" ht="15" customHeight="1" x14ac:dyDescent="0.35">
      <c r="A11" s="656">
        <v>3</v>
      </c>
      <c r="B11" s="70" t="s">
        <v>7</v>
      </c>
      <c r="C11" s="1750">
        <v>5</v>
      </c>
      <c r="D11" s="423">
        <v>1</v>
      </c>
      <c r="E11" s="1751">
        <v>1</v>
      </c>
      <c r="F11" s="388"/>
      <c r="G11" s="411"/>
      <c r="H11" s="411"/>
      <c r="I11" s="411"/>
      <c r="J11" s="411"/>
      <c r="K11" s="411"/>
      <c r="L11" s="410"/>
      <c r="M11" s="411"/>
      <c r="N11" s="410"/>
      <c r="O11" s="410"/>
      <c r="P11" s="411"/>
      <c r="Q11" s="411"/>
      <c r="R11" s="411"/>
      <c r="S11" s="411"/>
      <c r="T11" s="410"/>
      <c r="U11" s="411"/>
      <c r="V11" s="868"/>
      <c r="W11" s="868"/>
    </row>
    <row r="12" spans="1:30" ht="15" customHeight="1" x14ac:dyDescent="0.3">
      <c r="A12" s="656">
        <v>4</v>
      </c>
      <c r="B12" s="70" t="s">
        <v>8</v>
      </c>
      <c r="C12" s="1750">
        <v>5</v>
      </c>
      <c r="D12" s="423">
        <v>0</v>
      </c>
      <c r="E12" s="1751">
        <v>7</v>
      </c>
      <c r="F12" s="388"/>
      <c r="J12" s="4"/>
      <c r="K12" s="4"/>
      <c r="L12" s="4"/>
      <c r="M12" s="4"/>
      <c r="N12" s="19"/>
      <c r="O12" s="19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5" customHeight="1" x14ac:dyDescent="0.35">
      <c r="A13" s="656">
        <v>5</v>
      </c>
      <c r="B13" s="70" t="s">
        <v>9</v>
      </c>
      <c r="C13" s="1750">
        <v>3</v>
      </c>
      <c r="D13" s="423">
        <v>0</v>
      </c>
      <c r="E13" s="1751">
        <v>7</v>
      </c>
      <c r="F13" s="388"/>
      <c r="J13" s="868"/>
      <c r="K13" s="869"/>
      <c r="L13" s="869"/>
      <c r="M13" s="869"/>
      <c r="N13" s="869"/>
      <c r="O13" s="869"/>
      <c r="P13" s="869"/>
      <c r="Q13" s="869"/>
      <c r="R13" s="869"/>
      <c r="S13" s="869"/>
      <c r="T13" s="869"/>
      <c r="U13" s="868"/>
      <c r="V13" s="868"/>
      <c r="W13" s="868"/>
    </row>
    <row r="14" spans="1:30" ht="15" customHeight="1" x14ac:dyDescent="0.3">
      <c r="A14" s="656">
        <v>6</v>
      </c>
      <c r="B14" s="70" t="s">
        <v>10</v>
      </c>
      <c r="C14" s="1750">
        <v>0</v>
      </c>
      <c r="D14" s="423">
        <v>0</v>
      </c>
      <c r="E14" s="1751">
        <v>0</v>
      </c>
      <c r="F14" s="388"/>
      <c r="H14" s="387" t="s">
        <v>104</v>
      </c>
      <c r="N14" s="388"/>
      <c r="O14" s="388"/>
    </row>
    <row r="15" spans="1:30" ht="15" customHeight="1" x14ac:dyDescent="0.3">
      <c r="A15" s="656">
        <v>7</v>
      </c>
      <c r="B15" s="70" t="s">
        <v>11</v>
      </c>
      <c r="C15" s="1750">
        <v>7</v>
      </c>
      <c r="D15" s="423">
        <v>0</v>
      </c>
      <c r="E15" s="1751">
        <v>1</v>
      </c>
      <c r="F15" s="388"/>
      <c r="N15" s="388"/>
      <c r="O15" s="388"/>
    </row>
    <row r="16" spans="1:30" ht="15" customHeight="1" x14ac:dyDescent="0.3">
      <c r="A16" s="656">
        <v>8</v>
      </c>
      <c r="B16" s="70" t="s">
        <v>12</v>
      </c>
      <c r="C16" s="1750">
        <v>5</v>
      </c>
      <c r="D16" s="423">
        <v>0</v>
      </c>
      <c r="E16" s="1751">
        <v>5</v>
      </c>
      <c r="F16" s="388"/>
      <c r="N16" s="388"/>
      <c r="O16" s="388"/>
    </row>
    <row r="17" spans="1:15" ht="15" customHeight="1" x14ac:dyDescent="0.3">
      <c r="A17" s="656">
        <v>9</v>
      </c>
      <c r="B17" s="70" t="s">
        <v>13</v>
      </c>
      <c r="C17" s="1750">
        <v>2</v>
      </c>
      <c r="D17" s="423">
        <v>0</v>
      </c>
      <c r="E17" s="1751">
        <v>2</v>
      </c>
      <c r="F17" s="388"/>
      <c r="N17" s="388"/>
      <c r="O17" s="388"/>
    </row>
    <row r="18" spans="1:15" ht="15" customHeight="1" x14ac:dyDescent="0.3">
      <c r="A18" s="656">
        <v>10</v>
      </c>
      <c r="B18" s="70" t="s">
        <v>14</v>
      </c>
      <c r="C18" s="1750">
        <v>7</v>
      </c>
      <c r="D18" s="423">
        <v>1</v>
      </c>
      <c r="E18" s="1751">
        <v>5</v>
      </c>
      <c r="F18" s="388"/>
      <c r="N18" s="388"/>
      <c r="O18" s="388"/>
    </row>
    <row r="19" spans="1:15" ht="15" customHeight="1" x14ac:dyDescent="0.3">
      <c r="A19" s="656">
        <v>11</v>
      </c>
      <c r="B19" s="70" t="s">
        <v>15</v>
      </c>
      <c r="C19" s="1750">
        <v>5</v>
      </c>
      <c r="D19" s="423">
        <v>1</v>
      </c>
      <c r="E19" s="1751">
        <v>12</v>
      </c>
      <c r="F19" s="388"/>
      <c r="N19" s="388"/>
      <c r="O19" s="388"/>
    </row>
    <row r="20" spans="1:15" ht="15" customHeight="1" x14ac:dyDescent="0.3">
      <c r="A20" s="656">
        <v>12</v>
      </c>
      <c r="B20" s="70" t="s">
        <v>16</v>
      </c>
      <c r="C20" s="1750">
        <v>5</v>
      </c>
      <c r="D20" s="423">
        <v>1</v>
      </c>
      <c r="E20" s="1751">
        <v>7</v>
      </c>
      <c r="F20" s="388"/>
      <c r="N20" s="388"/>
      <c r="O20" s="388"/>
    </row>
    <row r="21" spans="1:15" ht="15" customHeight="1" x14ac:dyDescent="0.3">
      <c r="A21" s="656">
        <v>13</v>
      </c>
      <c r="B21" s="70" t="s">
        <v>17</v>
      </c>
      <c r="C21" s="1750">
        <v>3</v>
      </c>
      <c r="D21" s="423">
        <v>0</v>
      </c>
      <c r="E21" s="1751">
        <v>5</v>
      </c>
      <c r="F21" s="388"/>
      <c r="N21" s="388"/>
      <c r="O21" s="388"/>
    </row>
    <row r="22" spans="1:15" ht="15" customHeight="1" x14ac:dyDescent="0.3">
      <c r="A22" s="656">
        <v>14</v>
      </c>
      <c r="B22" s="70" t="s">
        <v>18</v>
      </c>
      <c r="C22" s="1750">
        <v>7</v>
      </c>
      <c r="D22" s="423">
        <v>0</v>
      </c>
      <c r="E22" s="1751">
        <v>2</v>
      </c>
      <c r="F22" s="388"/>
      <c r="N22" s="388"/>
      <c r="O22" s="388"/>
    </row>
    <row r="23" spans="1:15" ht="15" customHeight="1" thickBot="1" x14ac:dyDescent="0.35">
      <c r="A23" s="657">
        <v>15</v>
      </c>
      <c r="B23" s="658" t="s">
        <v>19</v>
      </c>
      <c r="C23" s="1701">
        <v>4</v>
      </c>
      <c r="D23" s="1702">
        <v>0</v>
      </c>
      <c r="E23" s="1703">
        <v>1</v>
      </c>
      <c r="F23" s="388"/>
      <c r="N23" s="388"/>
      <c r="O23" s="388"/>
    </row>
    <row r="24" spans="1:15" ht="15" customHeight="1" x14ac:dyDescent="0.3">
      <c r="A24" s="716"/>
      <c r="B24" s="1675" t="s">
        <v>585</v>
      </c>
      <c r="C24" s="1676">
        <f>SUM(C9:C23)/15</f>
        <v>4.4666666666666668</v>
      </c>
      <c r="D24" s="1677">
        <f t="shared" ref="D24" si="0">SUM(D9:D23)/15</f>
        <v>0.33333333333333331</v>
      </c>
      <c r="E24" s="1678">
        <f>SUM(E9:E23)/15</f>
        <v>3.8</v>
      </c>
      <c r="F24" s="388"/>
      <c r="N24" s="388"/>
      <c r="O24" s="388"/>
    </row>
    <row r="25" spans="1:15" ht="15" customHeight="1" x14ac:dyDescent="0.3">
      <c r="A25" s="231"/>
      <c r="B25" s="98" t="s">
        <v>501</v>
      </c>
      <c r="C25" s="1750">
        <v>4.333333333333333</v>
      </c>
      <c r="D25" s="423">
        <v>0.26666666666666666</v>
      </c>
      <c r="E25" s="1751">
        <v>2.2666666666666666</v>
      </c>
      <c r="F25" s="388"/>
      <c r="N25" s="388"/>
      <c r="O25" s="388"/>
    </row>
    <row r="26" spans="1:15" ht="15" customHeight="1" x14ac:dyDescent="0.3">
      <c r="A26" s="231"/>
      <c r="B26" s="98" t="s">
        <v>478</v>
      </c>
      <c r="C26" s="1750">
        <v>4.2</v>
      </c>
      <c r="D26" s="423">
        <v>0.33333333333333331</v>
      </c>
      <c r="E26" s="1751">
        <v>2</v>
      </c>
      <c r="F26" s="388"/>
      <c r="N26" s="388"/>
      <c r="O26" s="388"/>
    </row>
    <row r="27" spans="1:15" ht="15" customHeight="1" x14ac:dyDescent="0.3">
      <c r="A27" s="667"/>
      <c r="B27" s="70" t="s">
        <v>386</v>
      </c>
      <c r="C27" s="1249">
        <v>3.6666666666666665</v>
      </c>
      <c r="D27" s="418">
        <v>6.6666666666666666E-2</v>
      </c>
      <c r="E27" s="1250">
        <v>2.3333333333333335</v>
      </c>
      <c r="F27" s="388"/>
      <c r="N27" s="388"/>
      <c r="O27" s="388"/>
    </row>
    <row r="28" spans="1:15" ht="15" customHeight="1" x14ac:dyDescent="0.3">
      <c r="A28" s="667"/>
      <c r="B28" s="70" t="s">
        <v>337</v>
      </c>
      <c r="C28" s="1249">
        <v>4.8</v>
      </c>
      <c r="D28" s="418">
        <v>0.13333333333333333</v>
      </c>
      <c r="E28" s="1250">
        <v>2.3333333333333335</v>
      </c>
      <c r="F28" s="388"/>
      <c r="N28" s="388"/>
      <c r="O28" s="388"/>
    </row>
    <row r="29" spans="1:15" ht="15" customHeight="1" thickBot="1" x14ac:dyDescent="0.35">
      <c r="A29" s="723"/>
      <c r="B29" s="162" t="s">
        <v>317</v>
      </c>
      <c r="C29" s="461">
        <v>4.2666666666666666</v>
      </c>
      <c r="D29" s="462">
        <v>0.13333333333333333</v>
      </c>
      <c r="E29" s="166">
        <v>2.3333333333333335</v>
      </c>
      <c r="F29" s="388"/>
      <c r="N29" s="388"/>
      <c r="O29" s="388"/>
    </row>
    <row r="30" spans="1:15" ht="15" customHeight="1" thickBot="1" x14ac:dyDescent="0.35">
      <c r="A30" s="1700"/>
      <c r="B30" s="929" t="s">
        <v>235</v>
      </c>
      <c r="C30" s="1701">
        <v>4</v>
      </c>
      <c r="D30" s="1702">
        <v>6.6666666666666666E-2</v>
      </c>
      <c r="E30" s="1703">
        <v>2</v>
      </c>
      <c r="F30" s="388"/>
      <c r="N30" s="388"/>
      <c r="O30" s="388"/>
    </row>
    <row r="31" spans="1:15" ht="15" hidden="1" customHeight="1" outlineLevel="1" thickBot="1" x14ac:dyDescent="0.35">
      <c r="A31" s="1149"/>
      <c r="B31" s="1221" t="s">
        <v>230</v>
      </c>
      <c r="C31" s="1150">
        <v>4.5333333333333332</v>
      </c>
      <c r="D31" s="1151">
        <v>0.13333333333333333</v>
      </c>
      <c r="E31" s="1152">
        <v>2.6666666666666665</v>
      </c>
      <c r="F31" s="388"/>
      <c r="N31" s="388"/>
      <c r="O31" s="388"/>
    </row>
    <row r="32" spans="1:15" ht="15" hidden="1" customHeight="1" outlineLevel="1" thickBot="1" x14ac:dyDescent="0.35">
      <c r="A32" s="1149"/>
      <c r="B32" s="929" t="s">
        <v>220</v>
      </c>
      <c r="C32" s="1150">
        <v>4.4666666666666668</v>
      </c>
      <c r="D32" s="1151">
        <v>0.13333333333333333</v>
      </c>
      <c r="E32" s="1152">
        <v>2.6666666666666665</v>
      </c>
      <c r="F32" s="388"/>
      <c r="N32" s="388"/>
      <c r="O32" s="388"/>
    </row>
    <row r="33" spans="1:15" ht="15" hidden="1" customHeight="1" outlineLevel="1" x14ac:dyDescent="0.3">
      <c r="A33" s="204"/>
      <c r="B33" s="205" t="s">
        <v>186</v>
      </c>
      <c r="C33" s="157">
        <v>4.333333333333333</v>
      </c>
      <c r="D33" s="158">
        <v>0.13333333333333333</v>
      </c>
      <c r="E33" s="206">
        <v>2.0666666666666669</v>
      </c>
      <c r="F33" s="388"/>
      <c r="N33" s="388"/>
      <c r="O33" s="388"/>
    </row>
    <row r="34" spans="1:15" ht="15" hidden="1" customHeight="1" outlineLevel="1" x14ac:dyDescent="0.3">
      <c r="A34" s="154"/>
      <c r="B34" s="870" t="s">
        <v>187</v>
      </c>
      <c r="C34" s="110">
        <v>4.0999999999999996</v>
      </c>
      <c r="D34" s="111">
        <v>0.2</v>
      </c>
      <c r="E34" s="161">
        <v>2.0333333333333332</v>
      </c>
      <c r="F34" s="388"/>
      <c r="N34" s="388"/>
      <c r="O34" s="388"/>
    </row>
    <row r="35" spans="1:15" ht="15" hidden="1" customHeight="1" outlineLevel="1" thickBot="1" x14ac:dyDescent="0.35">
      <c r="A35" s="155"/>
      <c r="B35" s="162" t="s">
        <v>179</v>
      </c>
      <c r="C35" s="163">
        <v>4.7333333333333334</v>
      </c>
      <c r="D35" s="164">
        <v>0.2</v>
      </c>
      <c r="E35" s="165">
        <v>2.2000000000000002</v>
      </c>
      <c r="F35" s="388"/>
      <c r="N35" s="388"/>
      <c r="O35" s="388"/>
    </row>
    <row r="36" spans="1:15" ht="15" hidden="1" customHeight="1" outlineLevel="1" x14ac:dyDescent="0.3">
      <c r="A36" s="151"/>
      <c r="B36" s="160" t="s">
        <v>180</v>
      </c>
      <c r="C36" s="157">
        <v>4.666666666666667</v>
      </c>
      <c r="D36" s="158">
        <v>0.2</v>
      </c>
      <c r="E36" s="159">
        <v>1.5333333333333334</v>
      </c>
      <c r="F36" s="388"/>
      <c r="N36" s="388"/>
      <c r="O36" s="388"/>
    </row>
    <row r="37" spans="1:15" ht="15" hidden="1" customHeight="1" outlineLevel="1" x14ac:dyDescent="0.3">
      <c r="A37" s="88"/>
      <c r="B37" s="97" t="s">
        <v>181</v>
      </c>
      <c r="C37" s="110">
        <v>4.2666666666666666</v>
      </c>
      <c r="D37" s="111">
        <v>6.6666666666666666E-2</v>
      </c>
      <c r="E37" s="112">
        <v>1.5333333333333334</v>
      </c>
      <c r="F37" s="388"/>
      <c r="N37" s="388"/>
      <c r="O37" s="388"/>
    </row>
    <row r="38" spans="1:15" ht="15" hidden="1" customHeight="1" outlineLevel="1" thickBot="1" x14ac:dyDescent="0.35">
      <c r="A38" s="35"/>
      <c r="B38" s="54" t="s">
        <v>182</v>
      </c>
      <c r="C38" s="113">
        <v>5.1333333333333337</v>
      </c>
      <c r="D38" s="114">
        <v>0.13333333333333333</v>
      </c>
      <c r="E38" s="115">
        <v>2.4666666666666668</v>
      </c>
      <c r="F38" s="388"/>
      <c r="N38" s="388"/>
      <c r="O38" s="388"/>
    </row>
    <row r="39" spans="1:15" ht="15" hidden="1" customHeight="1" outlineLevel="1" thickBot="1" x14ac:dyDescent="0.35">
      <c r="A39" s="7"/>
      <c r="B39" s="108" t="s">
        <v>183</v>
      </c>
      <c r="C39" s="116">
        <v>4.4333333333333336</v>
      </c>
      <c r="D39" s="117">
        <v>0.13333333333333333</v>
      </c>
      <c r="E39" s="118">
        <v>2</v>
      </c>
      <c r="F39" s="388"/>
      <c r="N39" s="388"/>
      <c r="O39" s="388"/>
    </row>
    <row r="40" spans="1:15" s="9" customFormat="1" collapsed="1" x14ac:dyDescent="0.3">
      <c r="F40" s="20"/>
      <c r="N40" s="20"/>
      <c r="O40" s="20"/>
    </row>
    <row r="41" spans="1:15" s="9" customFormat="1" x14ac:dyDescent="0.3">
      <c r="F41" s="20"/>
      <c r="N41" s="20"/>
      <c r="O41" s="20"/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30</vt:i4>
      </vt:variant>
      <vt:variant>
        <vt:lpstr>Navngitte områder</vt:lpstr>
      </vt:variant>
      <vt:variant>
        <vt:i4>22</vt:i4>
      </vt:variant>
    </vt:vector>
  </HeadingPairs>
  <TitlesOfParts>
    <vt:vector size="52" baseType="lpstr">
      <vt:lpstr>FO-1-omdisp_sos_hj</vt:lpstr>
      <vt:lpstr>Tabell_1-3-A_Bistand_kjøp-bolig</vt:lpstr>
      <vt:lpstr>Tabell_1-3-B-Saks_beh_tid-bolig</vt:lpstr>
      <vt:lpstr>Tab_1-3-B2-Bostøtte-B3-ventetid</vt:lpstr>
      <vt:lpstr>Tabell_1-4-døgnovernatting</vt:lpstr>
      <vt:lpstr>Tabell_1-5-kvalitetsavtale</vt:lpstr>
      <vt:lpstr>Tabell_1-6-oppfølging</vt:lpstr>
      <vt:lpstr>Tabell_1-_7_og_1-8_-_Beh_tid</vt:lpstr>
      <vt:lpstr>Tabell_1-_9_-_Tilgjengelighet</vt:lpstr>
      <vt:lpstr>Tabell 1-10 A KVP aldersfordelt</vt:lpstr>
      <vt:lpstr>Tabell 1-10 B Intro og jobbsj.</vt:lpstr>
      <vt:lpstr>Tab_1_11_A-Saksmengde_KVP</vt:lpstr>
      <vt:lpstr>Tab__1_11_B-tiltakskategori KVP</vt:lpstr>
      <vt:lpstr>Tab_1_11_C_-_Ant_delt_m_tiltak_</vt:lpstr>
      <vt:lpstr>Tab_1_11_D-Bruke_av_komm_tiltak</vt:lpstr>
      <vt:lpstr>Tab_1_11_E-Avsluttede_KVP</vt:lpstr>
      <vt:lpstr>Tab_1_11_F_Resultat_introduksj</vt:lpstr>
      <vt:lpstr>Tab_1_11_G_Resultat Jobbsjansen</vt:lpstr>
      <vt:lpstr>Tabell_1-11-H_Res_andre_tiltak</vt:lpstr>
      <vt:lpstr>Tabell_1-11-1_-_Rusomsorg</vt:lpstr>
      <vt:lpstr>Tabell_1-_14_-A-B-trusler,vold</vt:lpstr>
      <vt:lpstr>Tabell_1-_15_-_Bruk-_Ind_plan</vt:lpstr>
      <vt:lpstr>4-1-A Hovedtall hele byen</vt:lpstr>
      <vt:lpstr>4-1-B Hovedtall bydelene</vt:lpstr>
      <vt:lpstr>Tab 4-1-C Brutto stønad</vt:lpstr>
      <vt:lpstr>Tab 4-2-A Ant tjenestemottagere</vt:lpstr>
      <vt:lpstr>Tab 4-4 tj.mott. m u øk.sos.hj.</vt:lpstr>
      <vt:lpstr>kriteriebefolkning</vt:lpstr>
      <vt:lpstr>Kriterier</vt:lpstr>
      <vt:lpstr>Ark7</vt:lpstr>
      <vt:lpstr>'FO-1-omdisp_sos_hj'!Utskriftsområde</vt:lpstr>
      <vt:lpstr>kriteriebefolkning!Utskriftsområde</vt:lpstr>
      <vt:lpstr>'Tab__1_11_B-tiltakskategori KVP'!Utskriftsområde</vt:lpstr>
      <vt:lpstr>'Tab_1_11_A-Saksmengde_KVP'!Utskriftsområde</vt:lpstr>
      <vt:lpstr>'Tab_1_11_C_-_Ant_delt_m_tiltak_'!Utskriftsområde</vt:lpstr>
      <vt:lpstr>'Tab_1_11_D-Bruke_av_komm_tiltak'!Utskriftsområde</vt:lpstr>
      <vt:lpstr>'Tab_1_11_E-Avsluttede_KVP'!Utskriftsområde</vt:lpstr>
      <vt:lpstr>Tab_1_11_F_Resultat_introduksj!Utskriftsområde</vt:lpstr>
      <vt:lpstr>'Tab_1_11_G_Resultat Jobbsjansen'!Utskriftsområde</vt:lpstr>
      <vt:lpstr>'Tab_1-3-B2-Bostøtte-B3-ventetid'!Utskriftsområde</vt:lpstr>
      <vt:lpstr>'Tabell 1-10 A KVP aldersfordelt'!Utskriftsområde</vt:lpstr>
      <vt:lpstr>'Tabell 1-10 B Intro og jobbsj.'!Utskriftsområde</vt:lpstr>
      <vt:lpstr>'Tabell_1-_15_-_Bruk-_Ind_plan'!Utskriftsområde</vt:lpstr>
      <vt:lpstr>'Tabell_1-_7_og_1-8_-_Beh_tid'!Utskriftsområde</vt:lpstr>
      <vt:lpstr>'Tabell_1-_9_-_Tilgjengelighet'!Utskriftsområde</vt:lpstr>
      <vt:lpstr>'Tabell_1-11-1_-_Rusomsorg'!Utskriftsområde</vt:lpstr>
      <vt:lpstr>'Tabell_1-11-H_Res_andre_tiltak'!Utskriftsområde</vt:lpstr>
      <vt:lpstr>'Tabell_1-3-A_Bistand_kjøp-bolig'!Utskriftsområde</vt:lpstr>
      <vt:lpstr>'Tabell_1-3-B-Saks_beh_tid-bolig'!Utskriftsområde</vt:lpstr>
      <vt:lpstr>'Tabell_1-4-døgnovernatting'!Utskriftsområde</vt:lpstr>
      <vt:lpstr>'Tabell_1-5-kvalitetsavtale'!Utskriftsområde</vt:lpstr>
      <vt:lpstr>'Tabell_1-6-oppfølging'!Utskriftsområde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Opøien</dc:creator>
  <cp:lastModifiedBy>Elisabeth Bøe</cp:lastModifiedBy>
  <cp:lastPrinted>2017-03-29T08:51:30Z</cp:lastPrinted>
  <dcterms:created xsi:type="dcterms:W3CDTF">2003-11-04T12:39:02Z</dcterms:created>
  <dcterms:modified xsi:type="dcterms:W3CDTF">2020-04-29T07:37:49Z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13:04:58</vt:lpwstr>
  </property>
</Properties>
</file>