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510" windowWidth="19320" windowHeight="7170" tabRatio="866"/>
  </bookViews>
  <sheets>
    <sheet name="Tab_2-B-1-A1-A6-Foreb_h_-åv_" sheetId="20" r:id="rId1"/>
    <sheet name="Tabell_2-1-K-Fritidsklubber" sheetId="19" r:id="rId2"/>
    <sheet name="Tabell_2_-_2_-_Meldinger" sheetId="3" r:id="rId3"/>
    <sheet name="Tabell_2_-_3_-_Undersøkelser" sheetId="4" r:id="rId4"/>
    <sheet name="Tab_2-4-1A-tiltak_i-utenf__hj_" sheetId="5" r:id="rId5"/>
    <sheet name="Tab_2-4-1B-barn_-hj_tiltak" sheetId="6" r:id="rId6"/>
    <sheet name="Tab 2-4-2 Barn under tilt. i bv" sheetId="21" r:id="rId7"/>
    <sheet name="Tabell_2-4-3-Barn_i_fosterhj" sheetId="12" r:id="rId8"/>
    <sheet name="Tabell_2_-_5_-_Tilsyn-fost_hj_" sheetId="13" r:id="rId9"/>
    <sheet name="Saker behandlet av Fylkesnemda" sheetId="22" r:id="rId10"/>
    <sheet name="kriteriebefolkning" sheetId="11" r:id="rId11"/>
  </sheets>
  <externalReferences>
    <externalReference r:id="rId12"/>
  </externalReferences>
  <definedNames>
    <definedName name="tall1">'[1]MAL2T-2003B_XLS'!$G$7:$G$731</definedName>
    <definedName name="_xlnm.Print_Area" localSheetId="10">kriteriebefolkning!$A$1:$U$23</definedName>
    <definedName name="_xlnm.Print_Area" localSheetId="9">'Saker behandlet av Fylkesnemda'!$A$8:$J$29,'Saker behandlet av Fylkesnemda'!$A$33:$J$54,'Saker behandlet av Fylkesnemda'!$A$62:$J$83</definedName>
    <definedName name="_xlnm.Print_Area" localSheetId="6">'Tab 2-4-2 Barn under tilt. i bv'!$A$19:$P$41,'Tab 2-4-2 Barn under tilt. i bv'!$A$43:$P$64,'Tab 2-4-2 Barn under tilt. i bv'!$A$67:$P$88,'Tab 2-4-2 Barn under tilt. i bv'!$A$92:$P$113,'Tab 2-4-2 Barn under tilt. i bv'!$A$116:$P$137,'Tab 2-4-2 Barn under tilt. i bv'!$W$19:$AO$40</definedName>
    <definedName name="_xlnm.Print_Area" localSheetId="4">'Tab_2-4-1A-tiltak_i-utenf__hj_'!$A$8:$H$29,'Tab_2-4-1A-tiltak_i-utenf__hj_'!$J$8:$R$29</definedName>
    <definedName name="_xlnm.Print_Area" localSheetId="5">'Tab_2-4-1B-barn_-hj_tiltak'!$A$8:$I$33</definedName>
    <definedName name="_xlnm.Print_Area" localSheetId="2">'Tabell_2_-_2_-_Meldinger'!$A$5:$K$28</definedName>
    <definedName name="_xlnm.Print_Area" localSheetId="3">'Tabell_2_-_3_-_Undersøkelser'!$B$8:$O$29</definedName>
    <definedName name="_xlnm.Print_Area" localSheetId="7">'Tabell_2-4-3-Barn_i_fosterhj'!$A$6:$H$27</definedName>
  </definedNames>
  <calcPr calcId="145621"/>
</workbook>
</file>

<file path=xl/calcChain.xml><?xml version="1.0" encoding="utf-8"?>
<calcChain xmlns="http://schemas.openxmlformats.org/spreadsheetml/2006/main">
  <c r="I66" i="22" l="1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65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2" i="22"/>
  <c r="I53" i="22"/>
  <c r="I54" i="22"/>
  <c r="I36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11" i="22"/>
  <c r="J24" i="13" l="1"/>
  <c r="I24" i="13"/>
  <c r="K24" i="13" s="1"/>
  <c r="G24" i="13"/>
  <c r="F24" i="13"/>
  <c r="H24" i="13" s="1"/>
  <c r="D24" i="13"/>
  <c r="C24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9" i="13"/>
  <c r="E24" i="13" l="1"/>
  <c r="H24" i="6" l="1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10" i="6"/>
  <c r="P25" i="5"/>
  <c r="K113" i="20" l="1"/>
  <c r="K114" i="20"/>
  <c r="K115" i="20"/>
  <c r="K116" i="20"/>
  <c r="K117" i="20"/>
  <c r="K118" i="20"/>
  <c r="K119" i="20"/>
  <c r="K120" i="20"/>
  <c r="K121" i="20"/>
  <c r="K122" i="20"/>
  <c r="K123" i="20"/>
  <c r="K124" i="20"/>
  <c r="K125" i="20"/>
  <c r="K126" i="20"/>
  <c r="K112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88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65" i="20"/>
  <c r="K103" i="20" l="1"/>
  <c r="AQ22" i="21"/>
  <c r="AQ23" i="21"/>
  <c r="AQ24" i="21"/>
  <c r="AQ25" i="21"/>
  <c r="AQ26" i="21"/>
  <c r="AQ27" i="21"/>
  <c r="AQ28" i="21"/>
  <c r="AQ29" i="21"/>
  <c r="AQ30" i="21"/>
  <c r="AQ31" i="21"/>
  <c r="AQ32" i="21"/>
  <c r="AQ33" i="21"/>
  <c r="AQ34" i="21"/>
  <c r="AQ35" i="21"/>
  <c r="AQ21" i="21"/>
  <c r="C55" i="20" l="1"/>
  <c r="D55" i="20"/>
  <c r="E55" i="20"/>
  <c r="F55" i="20"/>
  <c r="G55" i="20"/>
  <c r="H55" i="20"/>
  <c r="J55" i="20"/>
  <c r="Q11" i="5" l="1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10" i="5"/>
  <c r="Q27" i="5"/>
  <c r="Q28" i="5"/>
  <c r="Q29" i="5"/>
  <c r="Q25" i="5" l="1"/>
  <c r="H24" i="5" l="1"/>
  <c r="H12" i="5"/>
  <c r="H13" i="5"/>
  <c r="H14" i="5"/>
  <c r="H15" i="5"/>
  <c r="H16" i="5"/>
  <c r="H17" i="5"/>
  <c r="H18" i="5"/>
  <c r="H19" i="5"/>
  <c r="H20" i="5"/>
  <c r="H21" i="5"/>
  <c r="H22" i="5"/>
  <c r="H23" i="5"/>
  <c r="H11" i="5"/>
  <c r="H10" i="5"/>
  <c r="AQ36" i="21" l="1"/>
  <c r="J17" i="20" l="1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16" i="20"/>
  <c r="D17" i="20"/>
  <c r="E17" i="20"/>
  <c r="F17" i="20"/>
  <c r="G17" i="20"/>
  <c r="H17" i="20"/>
  <c r="D18" i="20"/>
  <c r="E18" i="20"/>
  <c r="F18" i="20"/>
  <c r="G18" i="20"/>
  <c r="H18" i="20"/>
  <c r="D19" i="20"/>
  <c r="E19" i="20"/>
  <c r="F19" i="20"/>
  <c r="G19" i="20"/>
  <c r="H19" i="20"/>
  <c r="D20" i="20"/>
  <c r="E20" i="20"/>
  <c r="F20" i="20"/>
  <c r="G20" i="20"/>
  <c r="H20" i="20"/>
  <c r="D21" i="20"/>
  <c r="E21" i="20"/>
  <c r="F21" i="20"/>
  <c r="G21" i="20"/>
  <c r="H21" i="20"/>
  <c r="D22" i="20"/>
  <c r="E22" i="20"/>
  <c r="F22" i="20"/>
  <c r="G22" i="20"/>
  <c r="H22" i="20"/>
  <c r="D23" i="20"/>
  <c r="E23" i="20"/>
  <c r="F23" i="20"/>
  <c r="G23" i="20"/>
  <c r="H23" i="20"/>
  <c r="D24" i="20"/>
  <c r="E24" i="20"/>
  <c r="F24" i="20"/>
  <c r="G24" i="20"/>
  <c r="H24" i="20"/>
  <c r="D25" i="20"/>
  <c r="E25" i="20"/>
  <c r="F25" i="20"/>
  <c r="G25" i="20"/>
  <c r="H25" i="20"/>
  <c r="D26" i="20"/>
  <c r="E26" i="20"/>
  <c r="F26" i="20"/>
  <c r="G26" i="20"/>
  <c r="H26" i="20"/>
  <c r="D27" i="20"/>
  <c r="E27" i="20"/>
  <c r="F27" i="20"/>
  <c r="G27" i="20"/>
  <c r="H27" i="20"/>
  <c r="D28" i="20"/>
  <c r="E28" i="20"/>
  <c r="F28" i="20"/>
  <c r="G28" i="20"/>
  <c r="H28" i="20"/>
  <c r="D29" i="20"/>
  <c r="E29" i="20"/>
  <c r="F29" i="20"/>
  <c r="G29" i="20"/>
  <c r="H29" i="20"/>
  <c r="D30" i="20"/>
  <c r="E30" i="20"/>
  <c r="F30" i="20"/>
  <c r="G30" i="20"/>
  <c r="H30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D16" i="20"/>
  <c r="E16" i="20"/>
  <c r="F16" i="20"/>
  <c r="G16" i="20"/>
  <c r="H16" i="20"/>
  <c r="C16" i="20"/>
  <c r="J80" i="20"/>
  <c r="H80" i="20"/>
  <c r="G80" i="20"/>
  <c r="F80" i="20"/>
  <c r="E80" i="20"/>
  <c r="D80" i="20"/>
  <c r="C80" i="20"/>
  <c r="I79" i="20"/>
  <c r="I78" i="20"/>
  <c r="I77" i="20"/>
  <c r="I76" i="20"/>
  <c r="I75" i="20"/>
  <c r="I74" i="20"/>
  <c r="I73" i="20"/>
  <c r="I72" i="20"/>
  <c r="I71" i="20"/>
  <c r="I70" i="20"/>
  <c r="I69" i="20"/>
  <c r="I68" i="20"/>
  <c r="I67" i="20"/>
  <c r="I66" i="20"/>
  <c r="I65" i="20"/>
  <c r="I80" i="20" l="1"/>
  <c r="J80" i="22" l="1"/>
  <c r="H80" i="22"/>
  <c r="G80" i="22"/>
  <c r="F80" i="22"/>
  <c r="E80" i="22"/>
  <c r="D80" i="22"/>
  <c r="I80" i="22" s="1"/>
  <c r="C80" i="22"/>
  <c r="J51" i="22"/>
  <c r="H51" i="22"/>
  <c r="G51" i="22"/>
  <c r="F51" i="22"/>
  <c r="E51" i="22"/>
  <c r="D51" i="22"/>
  <c r="I51" i="22" s="1"/>
  <c r="C51" i="22"/>
  <c r="J26" i="22"/>
  <c r="H26" i="22"/>
  <c r="G26" i="22"/>
  <c r="F26" i="22"/>
  <c r="E26" i="22"/>
  <c r="D26" i="22"/>
  <c r="I26" i="22" s="1"/>
  <c r="C26" i="22"/>
  <c r="D23" i="12" l="1"/>
  <c r="F23" i="12"/>
  <c r="G23" i="12"/>
  <c r="H23" i="12"/>
  <c r="C23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8" i="12"/>
  <c r="E23" i="12" l="1"/>
  <c r="AR22" i="21"/>
  <c r="AR23" i="21"/>
  <c r="AR24" i="21"/>
  <c r="AR25" i="21"/>
  <c r="AR26" i="21"/>
  <c r="AR27" i="21"/>
  <c r="AR28" i="21"/>
  <c r="AR29" i="21"/>
  <c r="AR30" i="21"/>
  <c r="AR31" i="21"/>
  <c r="AR32" i="21"/>
  <c r="AR33" i="21"/>
  <c r="AR34" i="21"/>
  <c r="AR35" i="21"/>
  <c r="AR21" i="21"/>
  <c r="P133" i="21"/>
  <c r="O133" i="21"/>
  <c r="N133" i="21"/>
  <c r="M133" i="21"/>
  <c r="L133" i="21"/>
  <c r="K133" i="21"/>
  <c r="J133" i="21"/>
  <c r="I133" i="21"/>
  <c r="H133" i="21"/>
  <c r="G133" i="21"/>
  <c r="F133" i="21"/>
  <c r="E133" i="21"/>
  <c r="D133" i="21"/>
  <c r="C133" i="21"/>
  <c r="P109" i="21"/>
  <c r="O109" i="21"/>
  <c r="N109" i="21"/>
  <c r="M109" i="21"/>
  <c r="L109" i="21"/>
  <c r="K109" i="21"/>
  <c r="J109" i="21"/>
  <c r="I109" i="21"/>
  <c r="H109" i="21"/>
  <c r="G109" i="21"/>
  <c r="F109" i="21"/>
  <c r="E109" i="21"/>
  <c r="D109" i="21"/>
  <c r="C109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C84" i="21"/>
  <c r="D60" i="21"/>
  <c r="E60" i="21"/>
  <c r="F60" i="21"/>
  <c r="G60" i="21"/>
  <c r="H60" i="21"/>
  <c r="I60" i="21"/>
  <c r="J60" i="21"/>
  <c r="K60" i="21"/>
  <c r="L60" i="21"/>
  <c r="M60" i="21"/>
  <c r="N60" i="21"/>
  <c r="O60" i="21"/>
  <c r="P60" i="21"/>
  <c r="Q60" i="21"/>
  <c r="R60" i="21"/>
  <c r="C60" i="21"/>
  <c r="Z36" i="21"/>
  <c r="AA36" i="21"/>
  <c r="AB36" i="21"/>
  <c r="AC36" i="21"/>
  <c r="AD36" i="21"/>
  <c r="AE36" i="21"/>
  <c r="AF36" i="21"/>
  <c r="AG36" i="21"/>
  <c r="AH36" i="21"/>
  <c r="AI36" i="21"/>
  <c r="AJ36" i="21"/>
  <c r="AK36" i="21"/>
  <c r="AL36" i="21"/>
  <c r="AM36" i="21"/>
  <c r="AN36" i="21"/>
  <c r="AO36" i="21"/>
  <c r="Y36" i="21"/>
  <c r="P117" i="21"/>
  <c r="M117" i="21"/>
  <c r="L117" i="21"/>
  <c r="I117" i="21"/>
  <c r="F117" i="21"/>
  <c r="D117" i="21"/>
  <c r="C117" i="21"/>
  <c r="P93" i="21"/>
  <c r="M93" i="21"/>
  <c r="L93" i="21"/>
  <c r="I93" i="21"/>
  <c r="F93" i="21"/>
  <c r="D93" i="21"/>
  <c r="C93" i="21"/>
  <c r="P68" i="21"/>
  <c r="M68" i="21"/>
  <c r="L68" i="21"/>
  <c r="I68" i="21"/>
  <c r="F68" i="21"/>
  <c r="D68" i="21"/>
  <c r="C68" i="21"/>
  <c r="P44" i="21"/>
  <c r="M44" i="21"/>
  <c r="L44" i="21"/>
  <c r="I44" i="21"/>
  <c r="F44" i="21"/>
  <c r="C44" i="21"/>
  <c r="D44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P21" i="21"/>
  <c r="O21" i="21"/>
  <c r="O36" i="21" s="1"/>
  <c r="N21" i="21"/>
  <c r="N36" i="21" s="1"/>
  <c r="M21" i="21"/>
  <c r="L21" i="21"/>
  <c r="K21" i="21"/>
  <c r="K36" i="21" s="1"/>
  <c r="J21" i="21"/>
  <c r="J36" i="21" s="1"/>
  <c r="I21" i="21"/>
  <c r="H21" i="21"/>
  <c r="H36" i="21" s="1"/>
  <c r="G21" i="21"/>
  <c r="G36" i="21" s="1"/>
  <c r="F21" i="21"/>
  <c r="E21" i="21"/>
  <c r="E36" i="21" s="1"/>
  <c r="D21" i="21"/>
  <c r="C21" i="21"/>
  <c r="L36" i="21" l="1"/>
  <c r="P36" i="21"/>
  <c r="D36" i="21"/>
  <c r="F36" i="21"/>
  <c r="I36" i="21"/>
  <c r="M36" i="21"/>
  <c r="C36" i="21"/>
  <c r="C22" i="3"/>
  <c r="G7" i="3"/>
  <c r="E126" i="19" l="1"/>
  <c r="D126" i="19"/>
  <c r="F76" i="19"/>
  <c r="E27" i="19"/>
  <c r="G27" i="19"/>
  <c r="D27" i="19"/>
  <c r="C27" i="19"/>
  <c r="A8" i="19"/>
  <c r="A7" i="19"/>
  <c r="A6" i="19"/>
  <c r="A5" i="19"/>
  <c r="A4" i="19"/>
  <c r="A10" i="20"/>
  <c r="A9" i="20"/>
  <c r="A8" i="20"/>
  <c r="A7" i="20"/>
  <c r="A6" i="20"/>
  <c r="A5" i="20"/>
  <c r="A4" i="20"/>
  <c r="I54" i="20" l="1"/>
  <c r="I50" i="20"/>
  <c r="I42" i="20"/>
  <c r="I46" i="20"/>
  <c r="G101" i="19"/>
  <c r="C101" i="19"/>
  <c r="C126" i="19"/>
  <c r="G126" i="19"/>
  <c r="D51" i="19"/>
  <c r="E101" i="19"/>
  <c r="F101" i="19"/>
  <c r="F27" i="19"/>
  <c r="C51" i="19"/>
  <c r="G51" i="19"/>
  <c r="E51" i="19"/>
  <c r="D76" i="19"/>
  <c r="F126" i="19"/>
  <c r="F51" i="19"/>
  <c r="C76" i="19"/>
  <c r="G76" i="19"/>
  <c r="E76" i="19"/>
  <c r="D101" i="19"/>
  <c r="D103" i="20"/>
  <c r="H103" i="20"/>
  <c r="I91" i="20"/>
  <c r="I95" i="20"/>
  <c r="I99" i="20"/>
  <c r="C127" i="20"/>
  <c r="K127" i="20" s="1"/>
  <c r="G127" i="20"/>
  <c r="F154" i="20"/>
  <c r="I140" i="20"/>
  <c r="I144" i="20"/>
  <c r="I148" i="20"/>
  <c r="E180" i="20"/>
  <c r="J180" i="20"/>
  <c r="I167" i="20"/>
  <c r="I171" i="20"/>
  <c r="I175" i="20"/>
  <c r="I179" i="20"/>
  <c r="C103" i="20"/>
  <c r="G103" i="20"/>
  <c r="I92" i="20"/>
  <c r="I96" i="20"/>
  <c r="I100" i="20"/>
  <c r="F127" i="20"/>
  <c r="I113" i="20"/>
  <c r="I117" i="20"/>
  <c r="I121" i="20"/>
  <c r="I125" i="20"/>
  <c r="E154" i="20"/>
  <c r="J154" i="20"/>
  <c r="I145" i="20"/>
  <c r="I149" i="20"/>
  <c r="I153" i="20"/>
  <c r="D180" i="20"/>
  <c r="H180" i="20"/>
  <c r="I168" i="20"/>
  <c r="I172" i="20"/>
  <c r="I43" i="20"/>
  <c r="I47" i="20"/>
  <c r="I44" i="20"/>
  <c r="I48" i="20"/>
  <c r="I52" i="20"/>
  <c r="F103" i="20"/>
  <c r="I89" i="20"/>
  <c r="I93" i="20"/>
  <c r="I97" i="20"/>
  <c r="I101" i="20"/>
  <c r="E127" i="20"/>
  <c r="J127" i="20"/>
  <c r="I114" i="20"/>
  <c r="I118" i="20"/>
  <c r="I122" i="20"/>
  <c r="I126" i="20"/>
  <c r="D154" i="20"/>
  <c r="H154" i="20"/>
  <c r="I142" i="20"/>
  <c r="I146" i="20"/>
  <c r="I150" i="20"/>
  <c r="C180" i="20"/>
  <c r="G180" i="20"/>
  <c r="I169" i="20"/>
  <c r="I173" i="20"/>
  <c r="I177" i="20"/>
  <c r="I51" i="20"/>
  <c r="I41" i="20"/>
  <c r="I45" i="20"/>
  <c r="I49" i="20"/>
  <c r="I53" i="20"/>
  <c r="E103" i="20"/>
  <c r="J103" i="20"/>
  <c r="I90" i="20"/>
  <c r="I94" i="20"/>
  <c r="I98" i="20"/>
  <c r="I102" i="20"/>
  <c r="D127" i="20"/>
  <c r="H127" i="20"/>
  <c r="I115" i="20"/>
  <c r="I119" i="20"/>
  <c r="I123" i="20"/>
  <c r="C154" i="20"/>
  <c r="G154" i="20"/>
  <c r="I143" i="20"/>
  <c r="I147" i="20"/>
  <c r="I151" i="20"/>
  <c r="F180" i="20"/>
  <c r="I166" i="20"/>
  <c r="I170" i="20"/>
  <c r="I174" i="20"/>
  <c r="I178" i="20"/>
  <c r="I116" i="20"/>
  <c r="I120" i="20"/>
  <c r="I124" i="20"/>
  <c r="I152" i="20"/>
  <c r="I141" i="20"/>
  <c r="I176" i="20"/>
  <c r="I40" i="20"/>
  <c r="I88" i="20"/>
  <c r="I112" i="20"/>
  <c r="I139" i="20"/>
  <c r="I165" i="20"/>
  <c r="I55" i="20" l="1"/>
  <c r="I25" i="20"/>
  <c r="I21" i="20"/>
  <c r="I20" i="20"/>
  <c r="I19" i="20"/>
  <c r="I22" i="20"/>
  <c r="I17" i="20"/>
  <c r="I18" i="20"/>
  <c r="I16" i="20"/>
  <c r="I29" i="20"/>
  <c r="I28" i="20"/>
  <c r="I26" i="20"/>
  <c r="I27" i="20"/>
  <c r="I24" i="20"/>
  <c r="I23" i="20"/>
  <c r="I30" i="20"/>
  <c r="G31" i="20"/>
  <c r="F31" i="20"/>
  <c r="H31" i="20"/>
  <c r="D31" i="20"/>
  <c r="J31" i="20"/>
  <c r="I154" i="20"/>
  <c r="I127" i="20"/>
  <c r="C31" i="20"/>
  <c r="E31" i="20"/>
  <c r="I180" i="20"/>
  <c r="Q31" i="20"/>
  <c r="I103" i="20"/>
  <c r="R31" i="20"/>
  <c r="I31" i="20" l="1"/>
  <c r="E25" i="4" l="1"/>
  <c r="G25" i="4"/>
  <c r="H25" i="4"/>
  <c r="I25" i="4"/>
  <c r="D25" i="4"/>
  <c r="F24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10" i="4"/>
  <c r="E7" i="3"/>
  <c r="E8" i="3"/>
  <c r="G8" i="3"/>
  <c r="O25" i="4" l="1"/>
  <c r="F25" i="4"/>
  <c r="R25" i="5" l="1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G25" i="6" l="1"/>
  <c r="F25" i="6"/>
  <c r="D25" i="6"/>
  <c r="C25" i="6"/>
  <c r="H25" i="6" l="1"/>
  <c r="E25" i="6"/>
  <c r="O24" i="4" l="1"/>
  <c r="O23" i="4"/>
  <c r="O22" i="4"/>
  <c r="O20" i="4"/>
  <c r="O19" i="4"/>
  <c r="O18" i="4"/>
  <c r="O16" i="4"/>
  <c r="O15" i="4"/>
  <c r="O14" i="4"/>
  <c r="O12" i="4"/>
  <c r="O11" i="4"/>
  <c r="O10" i="4"/>
  <c r="M25" i="4" l="1"/>
  <c r="O13" i="4"/>
  <c r="O17" i="4"/>
  <c r="O21" i="4"/>
  <c r="N25" i="4"/>
  <c r="K25" i="4"/>
  <c r="L25" i="4" l="1"/>
  <c r="J25" i="4"/>
  <c r="I22" i="3"/>
  <c r="K22" i="3"/>
  <c r="D22" i="3"/>
  <c r="A3" i="6"/>
  <c r="O25" i="5"/>
  <c r="N25" i="5"/>
  <c r="M25" i="5"/>
  <c r="L25" i="5"/>
  <c r="G25" i="5"/>
  <c r="F25" i="5"/>
  <c r="E25" i="5"/>
  <c r="D25" i="5"/>
  <c r="C25" i="5"/>
  <c r="A4" i="5"/>
  <c r="A3" i="5"/>
  <c r="A5" i="4"/>
  <c r="H22" i="3"/>
  <c r="F22" i="3"/>
  <c r="G22" i="3" s="1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A3" i="3"/>
  <c r="H25" i="5" l="1"/>
  <c r="J22" i="3"/>
  <c r="E22" i="3"/>
</calcChain>
</file>

<file path=xl/comments1.xml><?xml version="1.0" encoding="utf-8"?>
<comments xmlns="http://schemas.openxmlformats.org/spreadsheetml/2006/main">
  <authors>
    <author>sveinopo</author>
  </authors>
  <commentList>
    <comment ref="A1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Summeringstabell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6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8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12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3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6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2.xml><?xml version="1.0" encoding="utf-8"?>
<comments xmlns="http://schemas.openxmlformats.org/spreadsheetml/2006/main">
  <authors>
    <author>Svein Opøien</author>
    <author>sveinopo</author>
  </authors>
  <commentList>
    <comment ref="E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7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3.xml><?xml version="1.0" encoding="utf-8"?>
<comments xmlns="http://schemas.openxmlformats.org/spreadsheetml/2006/main">
  <authors>
    <author>sveinopo</author>
  </authors>
  <commentList>
    <comment ref="A1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sumfrmel</t>
        </r>
      </text>
    </comment>
  </commentList>
</comments>
</file>

<file path=xl/comments4.xml><?xml version="1.0" encoding="utf-8"?>
<comments xmlns="http://schemas.openxmlformats.org/spreadsheetml/2006/main">
  <authors>
    <author>sveinopo</author>
  </authors>
  <commentList>
    <comment ref="E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<sst xmlns="http://schemas.openxmlformats.org/spreadsheetml/2006/main" count="1055" uniqueCount="216">
  <si>
    <t>Dette arket inneholder: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</si>
  <si>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</si>
  <si>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</si>
  <si>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</si>
  <si>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</si>
  <si>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</si>
  <si>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</si>
  <si>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</si>
  <si>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</si>
  <si>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</si>
  <si>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</si>
  <si>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</si>
  <si>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</si>
  <si>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</si>
  <si>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</si>
  <si>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</si>
  <si>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</si>
  <si>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</si>
  <si>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Antall meldinger mottatt i perioden</t>
  </si>
  <si>
    <t>SUM meldinger</t>
  </si>
  <si>
    <t>Antall henlagte meldinger i perioden</t>
  </si>
  <si>
    <t>Henlagte i % av sum meldinger i perioden</t>
  </si>
  <si>
    <t>Antall opprettede undersøkelses-saker i perioden</t>
  </si>
  <si>
    <t>Antall ubehandlede meldinger ved periodens utløp</t>
  </si>
  <si>
    <t>Kontroll-sum</t>
  </si>
  <si>
    <t>Antall barn omfattet av meldingene</t>
  </si>
  <si>
    <t>SUM 2. tertial 2010</t>
  </si>
  <si>
    <t>SUM 1. tertial 2010</t>
  </si>
  <si>
    <t>Andel avsluttede under.søk-saker innen 3 mnd.   2)</t>
  </si>
  <si>
    <t>Andel avsluttede under.søk-saker innen 6 mnd.   2)</t>
  </si>
  <si>
    <t>herav i alderen 0 - 17 år</t>
  </si>
  <si>
    <t>SUM barn og unge under tiltak</t>
  </si>
  <si>
    <t>Antall barn i hjelpetiltak totalt</t>
  </si>
  <si>
    <t>herav barn med gyldig tiltaksplan</t>
  </si>
  <si>
    <t>Andel barn med hjelpetiltak som har tiltaksplan</t>
  </si>
  <si>
    <t>Antall barn under omsorg totalt</t>
  </si>
  <si>
    <t>herav barn med gyldig omsorgsplan</t>
  </si>
  <si>
    <t>Andel barn under omsorg som har omsorgsplan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</si>
  <si>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</si>
  <si>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</si>
  <si>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</si>
  <si>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</si>
  <si>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</si>
  <si>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</si>
  <si>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</si>
  <si>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</si>
  <si>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</si>
  <si>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</si>
  <si>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</si>
  <si>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</si>
  <si>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</si>
  <si>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</si>
  <si>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</si>
  <si>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</si>
  <si>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</si>
  <si>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</si>
  <si>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</si>
  <si>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</si>
  <si>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</si>
  <si>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</si>
  <si>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</si>
  <si>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</si>
  <si>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</si>
  <si>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</si>
  <si>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</si>
  <si>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</si>
  <si>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</si>
  <si>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7. Sum underss. avsl. med vedtak</t>
  </si>
  <si>
    <t>13. Sum avsl. unders. uten tiltak:</t>
  </si>
  <si>
    <t>18. Barn omfattet av unders.:</t>
  </si>
  <si>
    <t>Andel undersøkelser avsluttet med vedtak om tiltak</t>
  </si>
  <si>
    <t>- hvor mange av de avsl. sakene mere enn 3 mnd:</t>
  </si>
  <si>
    <t>- hvor mange av de avsl. sakene mere enn 6 mnd:</t>
  </si>
  <si>
    <t>67-74 år</t>
  </si>
  <si>
    <t>75-79 år</t>
  </si>
  <si>
    <t>80-84 år</t>
  </si>
  <si>
    <t>85-89 år</t>
  </si>
  <si>
    <t xml:space="preserve"> </t>
  </si>
  <si>
    <t xml:space="preserve">3. Sum underss  </t>
  </si>
  <si>
    <t>SUM 2013</t>
  </si>
  <si>
    <t>Kun årsstatistikk</t>
  </si>
  <si>
    <t>Tabell 2-4-3 - Barn i fosterhjem som bydelen har plasseringsansvaret for i perioden 1.1 -31-12</t>
  </si>
  <si>
    <t>Antall fosterbarn &lt; 18 år</t>
  </si>
  <si>
    <t>Antall fosterbarn 18 år og over</t>
  </si>
  <si>
    <t>Sum plasserte fosterbarn</t>
  </si>
  <si>
    <t>Ant. barn &lt; 18 år m/oppfylt krav om 4 tilsynsbesøk pr. år</t>
  </si>
  <si>
    <t>Ant. barn &lt; 18 år - ikke oppfylt krav om 4 tilsyns-besøk pr. år</t>
  </si>
  <si>
    <t>Herav med ingen tilsyns-besøk</t>
  </si>
  <si>
    <t>Tabell 2 -5 - Tilsyns- og oppfølgingsbesøk for barn 0 - 17 år i fosterhjem i perioden 01.01 - 31.12.</t>
  </si>
  <si>
    <t>Gjennom-snittlig antall tilsyns-besøk pr. barn plassert av bydelens barnevern</t>
  </si>
  <si>
    <t>Gj.snittlig antall tilsyns-besøk pr. barn plassert av andre  barnevern</t>
  </si>
  <si>
    <t xml:space="preserve">Gj.snittlig antall oppfølgings-besøk pr. barn </t>
  </si>
  <si>
    <t>Sum-tabell</t>
  </si>
  <si>
    <t>Tabell 2-B-1-A1 - Sum personellinnsats innen helsestasjons- og skolehelsetjeneste - timeverk pr. uke</t>
  </si>
  <si>
    <t>Tabell 2-B-1-B - Helsestasjon for ungdom</t>
  </si>
  <si>
    <t>Helse-søstre</t>
  </si>
  <si>
    <t>Jord-mødre</t>
  </si>
  <si>
    <t>Lege-tjeneste</t>
  </si>
  <si>
    <t>Barne-fysio-terapi</t>
  </si>
  <si>
    <t>Annet fag-personell  *)</t>
  </si>
  <si>
    <t>Hjelpe-personell  **)</t>
  </si>
  <si>
    <t>SUM</t>
  </si>
  <si>
    <t>Herav dekket av opp-trappings-midler</t>
  </si>
  <si>
    <t>Antall konsultasjoner i løpet av året</t>
  </si>
  <si>
    <t>Antall ungdommer benyttet tjenesten i løpet av året</t>
  </si>
  <si>
    <t>*) Med minimum 3-årig høyskoleutdanning</t>
  </si>
  <si>
    <t>**) Sekretær, hjelpepleier, assistent m.v.</t>
  </si>
  <si>
    <t>Tabell 2-B-1-A2 - Sum personellinnsats- helsestasjonstjeneste til gravide og barn 0 - 5 år - timeverk pr. uke</t>
  </si>
  <si>
    <t>Tabell 2-B-1-A4 - Sum personellinnsats- skolehelsetjeneste i videregående skole - timeverk pr. uke</t>
  </si>
  <si>
    <t>Tabell 2-B-1-A5 - Sum personellinnsats- helsestasjon for ungdom - timeverk pr. uke</t>
  </si>
  <si>
    <r>
      <t xml:space="preserve">Tabell 2-B-1-A6 - Sum personellinnsats  - </t>
    </r>
    <r>
      <rPr>
        <b/>
        <u/>
        <sz val="10"/>
        <color rgb="FF000000"/>
        <rFont val="Arial"/>
        <family val="2"/>
      </rPr>
      <t>ledelse</t>
    </r>
    <r>
      <rPr>
        <b/>
        <sz val="9"/>
        <color rgb="FF000000"/>
        <rFont val="Arial"/>
        <family val="2"/>
      </rPr>
      <t xml:space="preserve"> - innen helsestasjons- og skolehelsetjeneste - timeverk pr. uke</t>
    </r>
  </si>
  <si>
    <t>Tabell 2-B-1-C- Kommunale fritidsklubber og lignende for barn og ungdom under 14 år</t>
  </si>
  <si>
    <t>Antall klubber</t>
  </si>
  <si>
    <t>Valgt klubb-styre</t>
  </si>
  <si>
    <t>Ant. dager åpent pr. uke</t>
  </si>
  <si>
    <t>Sum ant. kvelder m/lør- søndags tilbud</t>
  </si>
  <si>
    <t>Antall faste brukere</t>
  </si>
  <si>
    <t>Tabell 2-B-1-C2 - Kommunale fritidsklubber og lignende for barn og ungdom 14 - 18 år</t>
  </si>
  <si>
    <t>Tabell 2-B-1-C3 - Ungdomssentre med høyere aldersgrense enn 18 år</t>
  </si>
  <si>
    <t>Tabell 2-B-1-C4 - Ungdomstiltak rettet mot særskilte aktiviteter    *)</t>
  </si>
  <si>
    <t>*) Eksempelvis motorsentre, musikk, media m.m.</t>
  </si>
  <si>
    <t>Tabell 2-B-1-C5 - Kommunalt støttede fritidstiltak for barn og ungdom opp til 18 år</t>
  </si>
  <si>
    <r>
      <t xml:space="preserve">Antall fosterbarn plassert av </t>
    </r>
    <r>
      <rPr>
        <u/>
        <sz val="11"/>
        <color rgb="FF000000"/>
        <rFont val="Arial"/>
        <family val="2"/>
      </rPr>
      <t>bydelens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</si>
  <si>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plasserings-ansvar)</t>
    </r>
    <r>
      <rPr>
        <sz val="11"/>
        <color rgb="FF000000"/>
        <rFont val="Arial"/>
        <family val="2"/>
      </rPr>
      <t xml:space="preserve">   </t>
    </r>
  </si>
  <si>
    <r>
      <t xml:space="preserve">Antall fosterbarn plassert i bydelen av </t>
    </r>
    <r>
      <rPr>
        <u/>
        <sz val="11"/>
        <color rgb="FF000000"/>
        <rFont val="Arial"/>
        <family val="2"/>
      </rPr>
      <t>andre bydelers/-kommuners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</si>
  <si>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tilsyns-ansvar)</t>
    </r>
    <r>
      <rPr>
        <sz val="11"/>
        <color rgb="FF000000"/>
        <rFont val="Arial"/>
        <family val="2"/>
      </rPr>
      <t xml:space="preserve">    </t>
    </r>
  </si>
  <si>
    <r>
      <t xml:space="preserve">Sum </t>
    </r>
    <r>
      <rPr>
        <u/>
        <sz val="11"/>
        <color rgb="FF000000"/>
        <rFont val="Arial"/>
        <family val="2"/>
      </rPr>
      <t>oppfølgings-</t>
    </r>
    <r>
      <rPr>
        <sz val="11"/>
        <color rgb="FF000000"/>
        <rFont val="Arial"/>
        <family val="2"/>
      </rPr>
      <t xml:space="preserve">besøk for disse </t>
    </r>
  </si>
  <si>
    <t xml:space="preserve">Tabell 2-4-2 - A1 - Barn under tiltak i barnevernet etter alder og type tiltak  - sum alle aldre - pr. 31.12  </t>
  </si>
  <si>
    <t xml:space="preserve">Tabell 2-4-2 - B1 - Barn under tiltak i barnevernet etter alder og type tiltak  - sum alle aldre - i perioden 01.01 - 31.12  </t>
  </si>
  <si>
    <t>Barn med tiltak i barne-vernet i alt</t>
  </si>
  <si>
    <t>Herav inn-vandrer-barn</t>
  </si>
  <si>
    <t>Antall barn i foster-hjem</t>
  </si>
  <si>
    <t>Antall oppholds-døgn i foster-hjem totalt</t>
  </si>
  <si>
    <t>Antall oppholds-døgn i for-sterket foster-hjem totalt</t>
  </si>
  <si>
    <t>Antall barn i inst-itusjon</t>
  </si>
  <si>
    <t>Antall oppholds-døgn i institusjon totalt</t>
  </si>
  <si>
    <t>Antall barn i hybel o.a.</t>
  </si>
  <si>
    <t>Antall opp-holds-døgn i hybel o.a.  totalt</t>
  </si>
  <si>
    <t>Konsistensjekk- tab 2-4-1 vs- 2-4-2</t>
  </si>
  <si>
    <t>avvik</t>
  </si>
  <si>
    <t xml:space="preserve"> -</t>
  </si>
  <si>
    <t xml:space="preserve">Tabell 2-4-2 - A2 - Barn under tiltak i barnevernet etter alder og type tiltak  - 0 - 5 år - pr. 31.12  </t>
  </si>
  <si>
    <t xml:space="preserve">Tabell 2-4-2 - A3 - Barn under tiltak i barnevernet etter alder og type tiltak  - 6 - 12 år - pr. 31.12  </t>
  </si>
  <si>
    <t xml:space="preserve">Tabell 2-4-2 - A4 - Barn under tiltak i barnevernet etter alder og type tiltak  - 13 - 17 år - pr. 31.12  </t>
  </si>
  <si>
    <t xml:space="preserve">Tabell 2-4-2 - A5 - Barn under tiltak i barnevernet etter alder og type tiltak  - ≥ 18 år - pr. 31.12  </t>
  </si>
  <si>
    <t>Antall barn i familie-hjem</t>
  </si>
  <si>
    <t>Antall barn i beredskaps-hjem</t>
  </si>
  <si>
    <t>Antall oppholds-døgn i familiehjem totalt</t>
  </si>
  <si>
    <t>Antall oppholdsdøgn i bered-skaps-hjem totalt</t>
  </si>
  <si>
    <t>Kilde: Bydelsstatistikk</t>
  </si>
  <si>
    <t>xxxx</t>
  </si>
  <si>
    <t>SUM pr. 31.12. 2013</t>
  </si>
  <si>
    <t>16. Sum ikke-av-sluttede saker:</t>
  </si>
  <si>
    <t>SUM 2014</t>
  </si>
  <si>
    <t>2. Antall barn og unge med plasserings-tiltak</t>
  </si>
  <si>
    <t>SUM pr 31.12.2014</t>
  </si>
  <si>
    <t>Av disse med tiltak som ikke er plasserings-tiltak</t>
  </si>
  <si>
    <t>Kontroll:</t>
  </si>
  <si>
    <t>Tabell 2 - 6 - A - Saker behandlet av Fylkesnemnda i løpet av året</t>
  </si>
  <si>
    <t>Tabell 2 - 6 - B - Saker behandlet av Tingretten  i perioden 1.1 - 31.12</t>
  </si>
  <si>
    <t>Tabell 2 - 6 - C - Saker behandlet av Lagmannsretten i perioden 1.1 - 31.12</t>
  </si>
  <si>
    <t>Herav saker hvor vedtaket inkluderer bruk av tvang</t>
  </si>
  <si>
    <t>Totalt antall saker behandlet</t>
  </si>
  <si>
    <t>Pålegg om hjelpe-tiltak etter § 4.4</t>
  </si>
  <si>
    <t>Forbud mot flytting etter § 4.8</t>
  </si>
  <si>
    <t>Omsorgs-overtakelse etter §§ 4.8 og 4.12</t>
  </si>
  <si>
    <t>Fratakelse av foreldreansvar etter § 4.20</t>
  </si>
  <si>
    <t>Tiltak for barn med adferds-vansker etter § 4.24</t>
  </si>
  <si>
    <t>Sum antall saker med bruk av tvang</t>
  </si>
  <si>
    <t>Sum antall barn omfattet av sakene</t>
  </si>
  <si>
    <t>1. Antall barn og unge med tiltak som ikke er plasserings-tiltak</t>
  </si>
  <si>
    <t>SUM barn og unge med tiltak</t>
  </si>
  <si>
    <t xml:space="preserve">Antall akutt-plassert </t>
  </si>
  <si>
    <t xml:space="preserve"> Antall akutt-plassert </t>
  </si>
  <si>
    <t xml:space="preserve">Tabell 2-4-2 - A1 - Barn med tiltak i barnevernet etter alder og type tiltak  - sum alle aldre - pr. 31.12  </t>
  </si>
  <si>
    <t xml:space="preserve">Tabell 2-4-2 - B1 - Barn med tiltak i barnevernet etter alder og type tiltak  - sum alle aldre - i perioden 01.01 - 31.12  </t>
  </si>
  <si>
    <t xml:space="preserve">Tabell 2-4-2 - A2 - Barn med tiltak i barnevernet etter alder og type tiltak  - 0 - 5 år - pr. 31.12  </t>
  </si>
  <si>
    <t xml:space="preserve">Tabell 2-4-2 - A3 - Barn med tiltak i barnevernet etter alder og type tiltak  - 6 - 12 år - pr. 31.12  </t>
  </si>
  <si>
    <t xml:space="preserve">Tabell 2-4-2 - A4 - Barn med tiltak i barnevernet etter alder og type tiltak  - 13 - 17 år - pr. 31.12  </t>
  </si>
  <si>
    <t xml:space="preserve">Tabell 2-4-2 - A5 - Barn med tiltak i barnevernet etter alder og type tiltak  - ≥ 18 år - pr. 31.12  </t>
  </si>
  <si>
    <t>xxxx  1)</t>
  </si>
  <si>
    <t>2. Underss. overført fra tidligere periode:</t>
  </si>
  <si>
    <t>1. Underss. opprettet i periode</t>
  </si>
  <si>
    <t>SUM pr 31.08.2015</t>
  </si>
  <si>
    <t xml:space="preserve">Herav antall barn som har hatt både tiltak i hjemmet og plasserings-tiltak </t>
  </si>
  <si>
    <t>SUM 2015</t>
  </si>
  <si>
    <t>Justert befolkning i aldersgruppene 67 år over</t>
  </si>
  <si>
    <t>Netto justering - institusjon m/ utenbys og Omsorg +</t>
  </si>
  <si>
    <t>Utenbys beboere 67+ år med adresse "uoppgitt Oslo"</t>
  </si>
  <si>
    <t>Tabell 2-B-1-A3 - Sum personellinnsats- skolehelsetjeneste i barnetrinnet - timeverk pr. uke</t>
  </si>
  <si>
    <t>Tabell 2-B-1-A3 - Sum personellinnsats- skolehelsetjeneste i ungdomstrinnet - timeverk pr. uke</t>
  </si>
  <si>
    <t>SUM pr 31.12.2015</t>
  </si>
  <si>
    <t>SUM pr 31.08.2016</t>
  </si>
  <si>
    <t>SUM pr  31.12.2014</t>
  </si>
  <si>
    <t xml:space="preserve">      </t>
  </si>
  <si>
    <t>SUM 2016</t>
  </si>
  <si>
    <t>SUM pr 31.12.2016</t>
  </si>
  <si>
    <t>Bydel Stovner 1)</t>
  </si>
  <si>
    <t>Bydel Alna 1)</t>
  </si>
  <si>
    <t>1) Bydelene Stovner og Alna har ikke levert tall pga utfordringer med registreringssystemet.</t>
  </si>
  <si>
    <t>90-94 år</t>
  </si>
  <si>
    <t>95 år +</t>
  </si>
  <si>
    <t>SUM pr 31.08.2017</t>
  </si>
  <si>
    <t>SUM 2017</t>
  </si>
  <si>
    <t>Tabell 2 - 2 - Meldinger i barnevernet i perioden 01.01. - 31.12.</t>
  </si>
  <si>
    <t>Antall ubehandlede meldinger pr 31.12.</t>
  </si>
  <si>
    <t>Tabell 2 - 3 - B - Undersøkelsessaker i barnevernet i perioden 01.01. - 31.12.</t>
  </si>
  <si>
    <t>SUM pr 31.12.2017</t>
  </si>
  <si>
    <t>Tabell 2-4-1 - A2 - Barn og unge med tiltak i barnevernet i perioden 01.01 - 31.12.</t>
  </si>
  <si>
    <r>
      <t>Tabell 2-4-1 - A1 - Barn og unge med tiltak i barnever</t>
    </r>
    <r>
      <rPr>
        <b/>
        <sz val="10"/>
        <rFont val="Arial"/>
        <family val="2"/>
      </rPr>
      <t>net pr. 31.12.</t>
    </r>
  </si>
  <si>
    <t>Tabell 2-4-1 - B1 - Barn med hjelpetiltak og omsorgstiltak, med gyldige planer ved periodeslutt pr. 31.12.</t>
  </si>
  <si>
    <t>Tab 2-4-2</t>
  </si>
  <si>
    <t>SUM pr 31.12.2013</t>
  </si>
  <si>
    <t>Kriteriebefolkningen i bydelene etter alder per 1.1.2018*</t>
  </si>
  <si>
    <t>* Etter korreksjon for befolkning 67 år og over i institusjon og Omsorg+. Det er 86 utenbys beboere som bydelene er betalingsansvarlig for, jf. sum Netto justering - institusjon m/ utenbys og Omsorg +</t>
  </si>
  <si>
    <t>Blant utenbys beboere på institusjon er det 18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</si>
</sst>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 * #,##0.00_ ;_ * \-#,##0.00_ ;_ * &quot;-&quot;??_ ;_ @_ "/>
    <numFmt numFmtId="165" formatCode="0.0&quot; &quot;%"/>
    <numFmt numFmtId="166" formatCode="0&quot; &quot;%"/>
    <numFmt numFmtId="167" formatCode="#,##0;&quot;-&quot;#,##0"/>
    <numFmt numFmtId="168" formatCode="&quot; &quot;#,##0.00&quot; &quot;;&quot; (&quot;#,##0.00&quot;)&quot;;&quot; -&quot;00&quot; &quot;;&quot; &quot;@&quot; &quot;"/>
    <numFmt numFmtId="169" formatCode="&quot; &quot;#,##0&quot; &quot;;&quot; (&quot;#,##0&quot;)&quot;;&quot; -&quot;00&quot; &quot;;&quot; &quot;@&quot; &quot;"/>
    <numFmt numFmtId="170" formatCode="&quot; &quot;#,##0.0&quot; &quot;;&quot; (&quot;#,##0.0&quot;)&quot;;&quot; -&quot;00&quot; &quot;;&quot; &quot;@&quot; &quot;"/>
    <numFmt numFmtId="171" formatCode="_(* #,##0.00_);_(* \(#,##0.00\);_(* &quot;-&quot;??_);_(@_)"/>
    <numFmt numFmtId="172" formatCode="0%"/>
    <numFmt numFmtId="173" formatCode="0.0"/>
  </numFmts>
  <fonts count="41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1"/>
      <color rgb="FF000000"/>
      <name val="Arial"/>
      <family val="2"/>
    </font>
    <font>
      <u/>
      <sz val="9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color rgb="FF000000"/>
      <name val="Arial"/>
      <family val="2"/>
    </font>
    <font>
      <sz val="11"/>
      <color rgb="FFFF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Helv"/>
    </font>
    <font>
      <sz val="8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i/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8">
    <xf numFmtId="0" fontId="0" fillId="0" borderId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 applyNumberFormat="0" applyFont="0" applyBorder="0" applyProtection="0"/>
    <xf numFmtId="166" fontId="5" fillId="0" borderId="0" applyFont="0" applyFill="0" applyBorder="0" applyAlignment="0" applyProtection="0"/>
    <xf numFmtId="0" fontId="6" fillId="0" borderId="0" applyNumberFormat="0" applyBorder="0" applyProtection="0"/>
    <xf numFmtId="167" fontId="5" fillId="0" borderId="0" applyFont="0" applyFill="0" applyBorder="0" applyAlignment="0" applyProtection="0"/>
    <xf numFmtId="0" fontId="4" fillId="0" borderId="0"/>
    <xf numFmtId="0" fontId="12" fillId="0" borderId="0"/>
    <xf numFmtId="168" fontId="5" fillId="0" borderId="0" applyFont="0" applyFill="0" applyBorder="0" applyAlignment="0" applyProtection="0"/>
    <xf numFmtId="0" fontId="3" fillId="0" borderId="0"/>
    <xf numFmtId="0" fontId="14" fillId="0" borderId="0"/>
    <xf numFmtId="9" fontId="14" fillId="0" borderId="0" applyFont="0" applyFill="0" applyBorder="0" applyAlignment="0" applyProtection="0"/>
    <xf numFmtId="0" fontId="23" fillId="0" borderId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2" fillId="0" borderId="0"/>
    <xf numFmtId="172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6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16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9" fontId="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172" fontId="12" fillId="0" borderId="0" applyFont="0" applyFill="0" applyBorder="0" applyAlignment="0" applyProtection="0"/>
  </cellStyleXfs>
  <cellXfs count="635">
    <xf numFmtId="0" fontId="0" fillId="0" borderId="0" xfId="0"/>
    <xf numFmtId="3" fontId="7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7" fillId="0" borderId="6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wrapText="1"/>
    </xf>
    <xf numFmtId="3" fontId="7" fillId="0" borderId="8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wrapText="1"/>
    </xf>
    <xf numFmtId="3" fontId="7" fillId="0" borderId="10" xfId="0" applyNumberFormat="1" applyFont="1" applyFill="1" applyBorder="1" applyAlignment="1">
      <alignment horizontal="center"/>
    </xf>
    <xf numFmtId="3" fontId="7" fillId="0" borderId="11" xfId="0" applyNumberFormat="1" applyFont="1" applyFill="1" applyBorder="1" applyAlignment="1">
      <alignment wrapText="1"/>
    </xf>
    <xf numFmtId="3" fontId="8" fillId="0" borderId="0" xfId="0" applyNumberFormat="1" applyFont="1"/>
    <xf numFmtId="3" fontId="11" fillId="0" borderId="0" xfId="0" applyNumberFormat="1" applyFont="1" applyFill="1" applyAlignment="1">
      <alignment horizontal="left" vertical="center"/>
    </xf>
    <xf numFmtId="3" fontId="8" fillId="0" borderId="0" xfId="0" applyNumberFormat="1" applyFont="1" applyFill="1" applyAlignment="1">
      <alignment horizontal="center" wrapText="1"/>
    </xf>
    <xf numFmtId="3" fontId="11" fillId="0" borderId="0" xfId="0" applyNumberFormat="1" applyFont="1" applyAlignment="1">
      <alignment horizontal="left" vertical="center"/>
    </xf>
    <xf numFmtId="3" fontId="8" fillId="0" borderId="1" xfId="0" applyNumberFormat="1" applyFont="1" applyFill="1" applyBorder="1" applyAlignment="1">
      <alignment horizontal="center" wrapText="1"/>
    </xf>
    <xf numFmtId="3" fontId="8" fillId="0" borderId="2" xfId="0" applyNumberFormat="1" applyFont="1" applyFill="1" applyBorder="1" applyAlignment="1">
      <alignment horizontal="center" wrapText="1"/>
    </xf>
    <xf numFmtId="3" fontId="8" fillId="0" borderId="3" xfId="0" applyNumberFormat="1" applyFont="1" applyFill="1" applyBorder="1" applyAlignment="1">
      <alignment horizontal="center" wrapText="1"/>
    </xf>
    <xf numFmtId="3" fontId="8" fillId="0" borderId="4" xfId="0" applyNumberFormat="1" applyFont="1" applyFill="1" applyBorder="1" applyAlignment="1">
      <alignment horizontal="center" wrapText="1"/>
    </xf>
    <xf numFmtId="3" fontId="8" fillId="0" borderId="18" xfId="0" applyNumberFormat="1" applyFont="1" applyBorder="1" applyAlignment="1">
      <alignment horizontal="center" wrapText="1"/>
    </xf>
    <xf numFmtId="3" fontId="8" fillId="0" borderId="18" xfId="0" applyNumberFormat="1" applyFont="1" applyFill="1" applyBorder="1" applyAlignment="1">
      <alignment horizontal="center" wrapText="1"/>
    </xf>
    <xf numFmtId="0" fontId="14" fillId="0" borderId="0" xfId="0" applyFont="1"/>
    <xf numFmtId="3" fontId="7" fillId="4" borderId="0" xfId="0" applyNumberFormat="1" applyFont="1" applyFill="1" applyAlignment="1"/>
    <xf numFmtId="3" fontId="7" fillId="4" borderId="0" xfId="0" applyNumberFormat="1" applyFont="1" applyFill="1"/>
    <xf numFmtId="3" fontId="7" fillId="6" borderId="0" xfId="0" applyNumberFormat="1" applyFont="1" applyFill="1" applyAlignment="1">
      <alignment horizontal="left"/>
    </xf>
    <xf numFmtId="3" fontId="7" fillId="6" borderId="0" xfId="0" applyNumberFormat="1" applyFont="1" applyFill="1"/>
    <xf numFmtId="3" fontId="16" fillId="6" borderId="0" xfId="0" applyNumberFormat="1" applyFont="1" applyFill="1"/>
    <xf numFmtId="3" fontId="17" fillId="0" borderId="0" xfId="0" applyNumberFormat="1" applyFont="1"/>
    <xf numFmtId="3" fontId="8" fillId="0" borderId="0" xfId="0" applyNumberFormat="1" applyFont="1" applyAlignment="1">
      <alignment horizontal="left" vertical="center"/>
    </xf>
    <xf numFmtId="3" fontId="7" fillId="0" borderId="0" xfId="0" applyNumberFormat="1" applyFont="1" applyAlignment="1"/>
    <xf numFmtId="3" fontId="8" fillId="0" borderId="15" xfId="0" applyNumberFormat="1" applyFont="1" applyBorder="1" applyAlignment="1">
      <alignment horizontal="center" wrapText="1"/>
    </xf>
    <xf numFmtId="3" fontId="7" fillId="0" borderId="30" xfId="0" applyNumberFormat="1" applyFont="1" applyBorder="1"/>
    <xf numFmtId="3" fontId="7" fillId="0" borderId="31" xfId="0" applyNumberFormat="1" applyFont="1" applyBorder="1"/>
    <xf numFmtId="3" fontId="7" fillId="0" borderId="33" xfId="0" applyNumberFormat="1" applyFont="1" applyBorder="1"/>
    <xf numFmtId="3" fontId="7" fillId="0" borderId="35" xfId="0" applyNumberFormat="1" applyFont="1" applyBorder="1"/>
    <xf numFmtId="3" fontId="7" fillId="0" borderId="36" xfId="0" applyNumberFormat="1" applyFont="1" applyBorder="1"/>
    <xf numFmtId="3" fontId="8" fillId="0" borderId="29" xfId="0" applyNumberFormat="1" applyFont="1" applyBorder="1" applyAlignment="1">
      <alignment horizontal="center"/>
    </xf>
    <xf numFmtId="3" fontId="8" fillId="0" borderId="30" xfId="0" applyNumberFormat="1" applyFont="1" applyFill="1" applyBorder="1" applyAlignment="1">
      <alignment wrapText="1"/>
    </xf>
    <xf numFmtId="3" fontId="8" fillId="0" borderId="30" xfId="0" applyNumberFormat="1" applyFont="1" applyBorder="1"/>
    <xf numFmtId="3" fontId="8" fillId="0" borderId="31" xfId="0" applyNumberFormat="1" applyFont="1" applyBorder="1"/>
    <xf numFmtId="3" fontId="7" fillId="0" borderId="32" xfId="0" applyNumberFormat="1" applyFont="1" applyBorder="1" applyAlignment="1">
      <alignment horizontal="center"/>
    </xf>
    <xf numFmtId="3" fontId="7" fillId="0" borderId="50" xfId="0" applyNumberFormat="1" applyFont="1" applyBorder="1"/>
    <xf numFmtId="3" fontId="7" fillId="0" borderId="42" xfId="0" applyNumberFormat="1" applyFont="1" applyBorder="1"/>
    <xf numFmtId="3" fontId="7" fillId="0" borderId="52" xfId="0" applyNumberFormat="1" applyFont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wrapText="1"/>
    </xf>
    <xf numFmtId="0" fontId="19" fillId="0" borderId="8" xfId="0" applyFont="1" applyFill="1" applyBorder="1" applyAlignment="1">
      <alignment horizontal="center"/>
    </xf>
    <xf numFmtId="0" fontId="19" fillId="0" borderId="9" xfId="0" applyFont="1" applyFill="1" applyBorder="1" applyAlignment="1">
      <alignment wrapText="1"/>
    </xf>
    <xf numFmtId="0" fontId="19" fillId="0" borderId="10" xfId="0" applyFont="1" applyFill="1" applyBorder="1" applyAlignment="1">
      <alignment horizontal="center"/>
    </xf>
    <xf numFmtId="0" fontId="19" fillId="0" borderId="11" xfId="0" applyFont="1" applyFill="1" applyBorder="1" applyAlignment="1">
      <alignment wrapText="1"/>
    </xf>
    <xf numFmtId="0" fontId="16" fillId="0" borderId="0" xfId="0" applyFont="1"/>
    <xf numFmtId="0" fontId="16" fillId="0" borderId="29" xfId="0" applyFont="1" applyBorder="1" applyAlignment="1">
      <alignment horizontal="center"/>
    </xf>
    <xf numFmtId="0" fontId="16" fillId="0" borderId="13" xfId="0" applyFont="1" applyBorder="1"/>
    <xf numFmtId="0" fontId="16" fillId="0" borderId="1" xfId="0" applyFont="1" applyBorder="1" applyAlignment="1">
      <alignment horizontal="center"/>
    </xf>
    <xf numFmtId="0" fontId="16" fillId="0" borderId="2" xfId="0" applyFont="1" applyFill="1" applyBorder="1" applyAlignment="1">
      <alignment wrapText="1"/>
    </xf>
    <xf numFmtId="0" fontId="16" fillId="0" borderId="30" xfId="0" applyFont="1" applyBorder="1"/>
    <xf numFmtId="0" fontId="19" fillId="4" borderId="0" xfId="0" applyFont="1" applyFill="1" applyAlignment="1"/>
    <xf numFmtId="0" fontId="19" fillId="4" borderId="0" xfId="0" applyFont="1" applyFill="1"/>
    <xf numFmtId="0" fontId="19" fillId="5" borderId="0" xfId="0" applyFont="1" applyFill="1" applyAlignment="1"/>
    <xf numFmtId="0" fontId="19" fillId="5" borderId="0" xfId="0" applyFont="1" applyFill="1"/>
    <xf numFmtId="2" fontId="19" fillId="0" borderId="0" xfId="0" applyNumberFormat="1" applyFont="1"/>
    <xf numFmtId="0" fontId="16" fillId="0" borderId="12" xfId="0" applyFont="1" applyBorder="1"/>
    <xf numFmtId="2" fontId="16" fillId="0" borderId="0" xfId="0" applyNumberFormat="1" applyFont="1"/>
    <xf numFmtId="0" fontId="16" fillId="0" borderId="1" xfId="0" applyFont="1" applyBorder="1"/>
    <xf numFmtId="0" fontId="19" fillId="0" borderId="32" xfId="0" applyFont="1" applyBorder="1" applyAlignment="1">
      <alignment horizontal="center"/>
    </xf>
    <xf numFmtId="170" fontId="19" fillId="0" borderId="33" xfId="1" applyNumberFormat="1" applyFont="1" applyBorder="1"/>
    <xf numFmtId="0" fontId="19" fillId="0" borderId="34" xfId="0" applyFont="1" applyBorder="1" applyAlignment="1">
      <alignment horizontal="center"/>
    </xf>
    <xf numFmtId="170" fontId="19" fillId="0" borderId="36" xfId="1" applyNumberFormat="1" applyFont="1" applyBorder="1"/>
    <xf numFmtId="0" fontId="22" fillId="0" borderId="0" xfId="0" applyFont="1" applyAlignment="1">
      <alignment horizontal="left"/>
    </xf>
    <xf numFmtId="0" fontId="16" fillId="0" borderId="14" xfId="0" applyFont="1" applyBorder="1"/>
    <xf numFmtId="0" fontId="16" fillId="0" borderId="24" xfId="0" applyFont="1" applyBorder="1"/>
    <xf numFmtId="165" fontId="16" fillId="0" borderId="24" xfId="2" applyNumberFormat="1" applyFont="1" applyBorder="1"/>
    <xf numFmtId="0" fontId="16" fillId="0" borderId="16" xfId="0" applyFont="1" applyBorder="1"/>
    <xf numFmtId="0" fontId="16" fillId="0" borderId="15" xfId="0" applyFont="1" applyBorder="1"/>
    <xf numFmtId="0" fontId="16" fillId="0" borderId="17" xfId="0" applyFont="1" applyBorder="1"/>
    <xf numFmtId="165" fontId="16" fillId="0" borderId="17" xfId="2" applyNumberFormat="1" applyFont="1" applyBorder="1"/>
    <xf numFmtId="3" fontId="8" fillId="0" borderId="0" xfId="0" applyNumberFormat="1" applyFont="1"/>
    <xf numFmtId="0" fontId="19" fillId="0" borderId="0" xfId="0" applyFont="1"/>
    <xf numFmtId="0" fontId="16" fillId="0" borderId="0" xfId="0" applyFont="1"/>
    <xf numFmtId="0" fontId="16" fillId="0" borderId="71" xfId="0" applyFont="1" applyBorder="1" applyAlignment="1">
      <alignment horizontal="center" wrapText="1"/>
    </xf>
    <xf numFmtId="1" fontId="19" fillId="0" borderId="28" xfId="0" applyNumberFormat="1" applyFont="1" applyBorder="1"/>
    <xf numFmtId="0" fontId="16" fillId="0" borderId="74" xfId="0" applyFont="1" applyBorder="1" applyAlignment="1">
      <alignment horizontal="center" wrapText="1"/>
    </xf>
    <xf numFmtId="0" fontId="16" fillId="0" borderId="73" xfId="0" applyFont="1" applyBorder="1" applyAlignment="1">
      <alignment horizontal="center" wrapText="1"/>
    </xf>
    <xf numFmtId="0" fontId="7" fillId="0" borderId="64" xfId="0" applyFont="1" applyFill="1" applyBorder="1" applyAlignment="1">
      <alignment wrapText="1"/>
    </xf>
    <xf numFmtId="0" fontId="16" fillId="0" borderId="72" xfId="0" applyFont="1" applyBorder="1" applyAlignment="1">
      <alignment horizontal="center" wrapText="1"/>
    </xf>
    <xf numFmtId="3" fontId="7" fillId="0" borderId="0" xfId="0" applyNumberFormat="1" applyFont="1"/>
    <xf numFmtId="3" fontId="7" fillId="0" borderId="28" xfId="0" applyNumberFormat="1" applyFont="1" applyBorder="1"/>
    <xf numFmtId="0" fontId="19" fillId="0" borderId="0" xfId="0" applyFont="1"/>
    <xf numFmtId="0" fontId="19" fillId="0" borderId="7" xfId="0" applyFont="1" applyFill="1" applyBorder="1" applyAlignment="1">
      <alignment wrapText="1"/>
    </xf>
    <xf numFmtId="0" fontId="19" fillId="0" borderId="9" xfId="0" applyFont="1" applyFill="1" applyBorder="1" applyAlignment="1">
      <alignment wrapText="1"/>
    </xf>
    <xf numFmtId="0" fontId="19" fillId="0" borderId="28" xfId="0" applyFont="1" applyBorder="1"/>
    <xf numFmtId="0" fontId="19" fillId="0" borderId="39" xfId="0" applyFont="1" applyBorder="1"/>
    <xf numFmtId="0" fontId="19" fillId="0" borderId="35" xfId="0" applyFont="1" applyBorder="1"/>
    <xf numFmtId="3" fontId="7" fillId="0" borderId="28" xfId="0" applyNumberFormat="1" applyFont="1" applyFill="1" applyBorder="1"/>
    <xf numFmtId="3" fontId="7" fillId="0" borderId="35" xfId="0" applyNumberFormat="1" applyFont="1" applyFill="1" applyBorder="1"/>
    <xf numFmtId="3" fontId="7" fillId="0" borderId="33" xfId="0" applyNumberFormat="1" applyFont="1" applyFill="1" applyBorder="1"/>
    <xf numFmtId="3" fontId="7" fillId="0" borderId="36" xfId="0" applyNumberFormat="1" applyFont="1" applyFill="1" applyBorder="1"/>
    <xf numFmtId="3" fontId="7" fillId="0" borderId="32" xfId="0" applyNumberFormat="1" applyFont="1" applyFill="1" applyBorder="1" applyAlignment="1">
      <alignment horizontal="center"/>
    </xf>
    <xf numFmtId="0" fontId="16" fillId="0" borderId="69" xfId="0" applyFont="1" applyBorder="1" applyAlignment="1">
      <alignment horizontal="center" wrapText="1"/>
    </xf>
    <xf numFmtId="0" fontId="16" fillId="0" borderId="68" xfId="0" applyFont="1" applyBorder="1" applyAlignment="1">
      <alignment horizontal="center" wrapText="1"/>
    </xf>
    <xf numFmtId="0" fontId="16" fillId="0" borderId="12" xfId="0" applyFont="1" applyBorder="1" applyAlignment="1">
      <alignment horizontal="center"/>
    </xf>
    <xf numFmtId="0" fontId="16" fillId="0" borderId="70" xfId="0" applyFont="1" applyBorder="1" applyAlignment="1">
      <alignment horizontal="center" wrapText="1"/>
    </xf>
    <xf numFmtId="0" fontId="19" fillId="0" borderId="75" xfId="0" applyFont="1" applyFill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76" xfId="0" applyFont="1" applyFill="1" applyBorder="1" applyAlignment="1">
      <alignment horizontal="center"/>
    </xf>
    <xf numFmtId="3" fontId="23" fillId="0" borderId="0" xfId="113" applyNumberFormat="1" applyFont="1" applyBorder="1" applyAlignment="1" applyProtection="1">
      <alignment horizontal="right"/>
    </xf>
    <xf numFmtId="3" fontId="23" fillId="0" borderId="0" xfId="45" applyNumberFormat="1" applyFont="1" applyBorder="1" applyAlignment="1" applyProtection="1">
      <alignment horizontal="right"/>
    </xf>
    <xf numFmtId="3" fontId="7" fillId="0" borderId="80" xfId="0" applyNumberFormat="1" applyFont="1" applyFill="1" applyBorder="1"/>
    <xf numFmtId="3" fontId="7" fillId="0" borderId="81" xfId="0" applyNumberFormat="1" applyFont="1" applyFill="1" applyBorder="1"/>
    <xf numFmtId="0" fontId="7" fillId="0" borderId="65" xfId="0" applyFont="1" applyFill="1" applyBorder="1" applyAlignment="1">
      <alignment wrapText="1"/>
    </xf>
    <xf numFmtId="3" fontId="7" fillId="0" borderId="34" xfId="0" applyNumberFormat="1" applyFont="1" applyFill="1" applyBorder="1" applyAlignment="1">
      <alignment horizontal="center"/>
    </xf>
    <xf numFmtId="1" fontId="23" fillId="0" borderId="0" xfId="113" applyNumberFormat="1" applyFont="1" applyBorder="1"/>
    <xf numFmtId="1" fontId="23" fillId="0" borderId="0" xfId="45" applyNumberFormat="1" applyFont="1" applyBorder="1"/>
    <xf numFmtId="1" fontId="23" fillId="0" borderId="0" xfId="113" applyNumberFormat="1" applyFont="1" applyBorder="1"/>
    <xf numFmtId="1" fontId="23" fillId="0" borderId="0" xfId="45" applyNumberFormat="1" applyFont="1" applyBorder="1"/>
    <xf numFmtId="3" fontId="23" fillId="0" borderId="0" xfId="45" applyNumberFormat="1" applyFont="1" applyBorder="1" applyAlignment="1" applyProtection="1">
      <alignment horizontal="right"/>
    </xf>
    <xf numFmtId="0" fontId="23" fillId="0" borderId="0" xfId="20" applyFont="1" applyBorder="1" applyProtection="1">
      <protection locked="0"/>
    </xf>
    <xf numFmtId="3" fontId="23" fillId="0" borderId="0" xfId="113" applyNumberFormat="1" applyFont="1" applyBorder="1" applyAlignment="1" applyProtection="1">
      <alignment horizontal="right"/>
    </xf>
    <xf numFmtId="3" fontId="23" fillId="0" borderId="0" xfId="54" applyNumberFormat="1" applyFont="1" applyBorder="1" applyAlignment="1" applyProtection="1">
      <alignment horizontal="right"/>
    </xf>
    <xf numFmtId="3" fontId="7" fillId="0" borderId="66" xfId="0" applyNumberFormat="1" applyFont="1" applyBorder="1" applyAlignment="1">
      <alignment horizontal="center"/>
    </xf>
    <xf numFmtId="3" fontId="7" fillId="0" borderId="39" xfId="0" applyNumberFormat="1" applyFont="1" applyFill="1" applyBorder="1" applyAlignment="1">
      <alignment wrapText="1"/>
    </xf>
    <xf numFmtId="3" fontId="7" fillId="0" borderId="39" xfId="0" applyNumberFormat="1" applyFont="1" applyBorder="1"/>
    <xf numFmtId="3" fontId="7" fillId="0" borderId="67" xfId="0" applyNumberFormat="1" applyFont="1" applyBorder="1"/>
    <xf numFmtId="1" fontId="19" fillId="0" borderId="30" xfId="0" applyNumberFormat="1" applyFont="1" applyBorder="1"/>
    <xf numFmtId="3" fontId="8" fillId="0" borderId="29" xfId="0" applyNumberFormat="1" applyFont="1" applyFill="1" applyBorder="1" applyAlignment="1">
      <alignment horizontal="center"/>
    </xf>
    <xf numFmtId="3" fontId="8" fillId="0" borderId="30" xfId="0" applyNumberFormat="1" applyFont="1" applyFill="1" applyBorder="1"/>
    <xf numFmtId="3" fontId="8" fillId="0" borderId="31" xfId="0" applyNumberFormat="1" applyFont="1" applyFill="1" applyBorder="1"/>
    <xf numFmtId="3" fontId="8" fillId="0" borderId="0" xfId="0" applyNumberFormat="1" applyFont="1" applyBorder="1" applyAlignment="1">
      <alignment horizontal="center"/>
    </xf>
    <xf numFmtId="3" fontId="7" fillId="0" borderId="0" xfId="0" applyNumberFormat="1" applyFont="1" applyFill="1" applyBorder="1" applyAlignment="1">
      <alignment wrapText="1"/>
    </xf>
    <xf numFmtId="3" fontId="7" fillId="0" borderId="0" xfId="0" applyNumberFormat="1" applyFont="1" applyBorder="1"/>
    <xf numFmtId="3" fontId="16" fillId="0" borderId="1" xfId="0" applyNumberFormat="1" applyFont="1" applyBorder="1" applyAlignment="1">
      <alignment horizontal="center" wrapText="1"/>
    </xf>
    <xf numFmtId="3" fontId="16" fillId="0" borderId="2" xfId="0" applyNumberFormat="1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wrapText="1"/>
    </xf>
    <xf numFmtId="3" fontId="16" fillId="0" borderId="4" xfId="0" applyNumberFormat="1" applyFont="1" applyBorder="1" applyAlignment="1">
      <alignment horizontal="center" wrapText="1"/>
    </xf>
    <xf numFmtId="3" fontId="19" fillId="0" borderId="6" xfId="0" applyNumberFormat="1" applyFont="1" applyFill="1" applyBorder="1" applyAlignment="1">
      <alignment horizontal="center"/>
    </xf>
    <xf numFmtId="3" fontId="19" fillId="0" borderId="7" xfId="0" applyNumberFormat="1" applyFont="1" applyFill="1" applyBorder="1" applyAlignment="1">
      <alignment wrapText="1"/>
    </xf>
    <xf numFmtId="3" fontId="19" fillId="0" borderId="29" xfId="0" applyNumberFormat="1" applyFont="1" applyBorder="1"/>
    <xf numFmtId="3" fontId="19" fillId="0" borderId="30" xfId="0" applyNumberFormat="1" applyFont="1" applyBorder="1"/>
    <xf numFmtId="3" fontId="19" fillId="0" borderId="8" xfId="0" applyNumberFormat="1" applyFont="1" applyFill="1" applyBorder="1" applyAlignment="1">
      <alignment horizontal="center"/>
    </xf>
    <xf numFmtId="3" fontId="19" fillId="0" borderId="9" xfId="0" applyNumberFormat="1" applyFont="1" applyFill="1" applyBorder="1" applyAlignment="1">
      <alignment wrapText="1"/>
    </xf>
    <xf numFmtId="3" fontId="19" fillId="0" borderId="32" xfId="0" applyNumberFormat="1" applyFont="1" applyBorder="1"/>
    <xf numFmtId="3" fontId="19" fillId="0" borderId="28" xfId="0" applyNumberFormat="1" applyFont="1" applyBorder="1"/>
    <xf numFmtId="3" fontId="19" fillId="0" borderId="10" xfId="0" applyNumberFormat="1" applyFont="1" applyFill="1" applyBorder="1" applyAlignment="1">
      <alignment horizontal="center"/>
    </xf>
    <xf numFmtId="3" fontId="19" fillId="0" borderId="11" xfId="0" applyNumberFormat="1" applyFont="1" applyFill="1" applyBorder="1" applyAlignment="1">
      <alignment wrapText="1"/>
    </xf>
    <xf numFmtId="3" fontId="19" fillId="0" borderId="34" xfId="0" applyNumberFormat="1" applyFont="1" applyBorder="1"/>
    <xf numFmtId="3" fontId="19" fillId="0" borderId="35" xfId="0" applyNumberFormat="1" applyFont="1" applyBorder="1"/>
    <xf numFmtId="3" fontId="16" fillId="0" borderId="0" xfId="0" applyNumberFormat="1" applyFont="1" applyAlignment="1">
      <alignment horizontal="left" vertical="center"/>
    </xf>
    <xf numFmtId="3" fontId="16" fillId="0" borderId="0" xfId="0" applyNumberFormat="1" applyFont="1"/>
    <xf numFmtId="3" fontId="16" fillId="0" borderId="20" xfId="0" applyNumberFormat="1" applyFont="1" applyBorder="1"/>
    <xf numFmtId="3" fontId="19" fillId="0" borderId="32" xfId="0" applyNumberFormat="1" applyFont="1" applyBorder="1" applyAlignment="1">
      <alignment horizontal="center"/>
    </xf>
    <xf numFmtId="3" fontId="19" fillId="0" borderId="34" xfId="0" applyNumberFormat="1" applyFont="1" applyBorder="1" applyAlignment="1">
      <alignment horizontal="center"/>
    </xf>
    <xf numFmtId="0" fontId="28" fillId="0" borderId="0" xfId="0" applyFont="1" applyFill="1" applyAlignment="1"/>
    <xf numFmtId="0" fontId="28" fillId="0" borderId="0" xfId="0" applyFont="1" applyFill="1"/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29" fillId="0" borderId="21" xfId="0" applyFont="1" applyBorder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0" fontId="29" fillId="0" borderId="37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28" fillId="0" borderId="6" xfId="0" applyFont="1" applyFill="1" applyBorder="1" applyAlignment="1">
      <alignment horizontal="center"/>
    </xf>
    <xf numFmtId="0" fontId="28" fillId="0" borderId="7" xfId="0" applyFont="1" applyFill="1" applyBorder="1" applyAlignment="1">
      <alignment wrapText="1"/>
    </xf>
    <xf numFmtId="165" fontId="31" fillId="0" borderId="31" xfId="2" applyNumberFormat="1" applyFont="1" applyFill="1" applyBorder="1"/>
    <xf numFmtId="0" fontId="28" fillId="0" borderId="8" xfId="0" applyFont="1" applyFill="1" applyBorder="1" applyAlignment="1">
      <alignment horizontal="center"/>
    </xf>
    <xf numFmtId="0" fontId="28" fillId="0" borderId="9" xfId="0" applyFont="1" applyFill="1" applyBorder="1" applyAlignment="1">
      <alignment wrapText="1"/>
    </xf>
    <xf numFmtId="165" fontId="31" fillId="0" borderId="33" xfId="2" applyNumberFormat="1" applyFont="1" applyFill="1" applyBorder="1"/>
    <xf numFmtId="0" fontId="30" fillId="0" borderId="0" xfId="20" applyFont="1" applyFill="1" applyBorder="1" applyProtection="1">
      <protection locked="0"/>
    </xf>
    <xf numFmtId="3" fontId="30" fillId="0" borderId="0" xfId="45" applyNumberFormat="1" applyFont="1" applyBorder="1" applyAlignment="1" applyProtection="1">
      <alignment horizontal="right"/>
    </xf>
    <xf numFmtId="3" fontId="30" fillId="0" borderId="0" xfId="113" applyNumberFormat="1" applyFont="1" applyBorder="1" applyAlignment="1" applyProtection="1">
      <alignment horizontal="right"/>
    </xf>
    <xf numFmtId="0" fontId="28" fillId="0" borderId="10" xfId="0" applyFont="1" applyFill="1" applyBorder="1" applyAlignment="1">
      <alignment horizontal="center"/>
    </xf>
    <xf numFmtId="0" fontId="28" fillId="0" borderId="11" xfId="0" applyFont="1" applyFill="1" applyBorder="1" applyAlignment="1">
      <alignment wrapText="1"/>
    </xf>
    <xf numFmtId="0" fontId="29" fillId="0" borderId="61" xfId="0" applyFont="1" applyBorder="1" applyAlignment="1">
      <alignment horizontal="center" wrapText="1"/>
    </xf>
    <xf numFmtId="0" fontId="29" fillId="0" borderId="85" xfId="0" applyFont="1" applyBorder="1" applyAlignment="1">
      <alignment horizontal="center" wrapText="1"/>
    </xf>
    <xf numFmtId="3" fontId="19" fillId="4" borderId="0" xfId="0" applyNumberFormat="1" applyFont="1" applyFill="1" applyAlignment="1"/>
    <xf numFmtId="3" fontId="19" fillId="4" borderId="0" xfId="0" applyNumberFormat="1" applyFont="1" applyFill="1"/>
    <xf numFmtId="3" fontId="19" fillId="0" borderId="0" xfId="0" applyNumberFormat="1" applyFont="1"/>
    <xf numFmtId="3" fontId="19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left"/>
    </xf>
    <xf numFmtId="3" fontId="19" fillId="6" borderId="0" xfId="0" applyNumberFormat="1" applyFont="1" applyFill="1" applyAlignment="1">
      <alignment horizontal="left"/>
    </xf>
    <xf numFmtId="3" fontId="19" fillId="6" borderId="0" xfId="0" applyNumberFormat="1" applyFont="1" applyFill="1"/>
    <xf numFmtId="3" fontId="19" fillId="6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center" wrapText="1"/>
    </xf>
    <xf numFmtId="3" fontId="16" fillId="0" borderId="18" xfId="0" applyNumberFormat="1" applyFont="1" applyBorder="1" applyAlignment="1">
      <alignment horizontal="center" wrapText="1"/>
    </xf>
    <xf numFmtId="3" fontId="16" fillId="0" borderId="21" xfId="0" applyNumberFormat="1" applyFont="1" applyBorder="1" applyAlignment="1">
      <alignment horizontal="center" wrapText="1"/>
    </xf>
    <xf numFmtId="3" fontId="16" fillId="0" borderId="62" xfId="0" applyNumberFormat="1" applyFont="1" applyBorder="1" applyAlignment="1">
      <alignment horizontal="center" wrapText="1"/>
    </xf>
    <xf numFmtId="3" fontId="16" fillId="0" borderId="37" xfId="0" applyNumberFormat="1" applyFont="1" applyBorder="1" applyAlignment="1">
      <alignment horizontal="center" wrapText="1"/>
    </xf>
    <xf numFmtId="3" fontId="16" fillId="0" borderId="38" xfId="0" applyNumberFormat="1" applyFont="1" applyBorder="1" applyAlignment="1">
      <alignment horizontal="center" wrapText="1"/>
    </xf>
    <xf numFmtId="3" fontId="16" fillId="0" borderId="61" xfId="0" applyNumberFormat="1" applyFont="1" applyBorder="1" applyAlignment="1">
      <alignment horizontal="center" wrapText="1"/>
    </xf>
    <xf numFmtId="3" fontId="19" fillId="0" borderId="31" xfId="0" applyNumberFormat="1" applyFont="1" applyBorder="1"/>
    <xf numFmtId="3" fontId="19" fillId="0" borderId="56" xfId="0" applyNumberFormat="1" applyFont="1" applyBorder="1"/>
    <xf numFmtId="3" fontId="19" fillId="0" borderId="55" xfId="0" applyNumberFormat="1" applyFont="1" applyBorder="1" applyAlignment="1">
      <alignment horizontal="center"/>
    </xf>
    <xf numFmtId="3" fontId="19" fillId="0" borderId="33" xfId="0" applyNumberFormat="1" applyFont="1" applyBorder="1"/>
    <xf numFmtId="3" fontId="19" fillId="0" borderId="58" xfId="0" applyNumberFormat="1" applyFont="1" applyFill="1" applyBorder="1"/>
    <xf numFmtId="3" fontId="19" fillId="0" borderId="57" xfId="0" applyNumberFormat="1" applyFont="1" applyFill="1" applyBorder="1" applyAlignment="1">
      <alignment horizontal="center"/>
    </xf>
    <xf numFmtId="3" fontId="19" fillId="0" borderId="58" xfId="0" applyNumberFormat="1" applyFont="1" applyBorder="1"/>
    <xf numFmtId="3" fontId="19" fillId="0" borderId="57" xfId="0" applyNumberFormat="1" applyFont="1" applyBorder="1" applyAlignment="1">
      <alignment horizontal="center"/>
    </xf>
    <xf numFmtId="3" fontId="19" fillId="0" borderId="36" xfId="0" applyNumberFormat="1" applyFont="1" applyBorder="1"/>
    <xf numFmtId="3" fontId="19" fillId="0" borderId="60" xfId="0" applyNumberFormat="1" applyFont="1" applyBorder="1"/>
    <xf numFmtId="3" fontId="19" fillId="0" borderId="59" xfId="0" applyNumberFormat="1" applyFont="1" applyBorder="1" applyAlignment="1">
      <alignment horizontal="center"/>
    </xf>
    <xf numFmtId="3" fontId="16" fillId="0" borderId="19" xfId="0" applyNumberFormat="1" applyFont="1" applyBorder="1"/>
    <xf numFmtId="3" fontId="16" fillId="0" borderId="0" xfId="0" applyNumberFormat="1" applyFont="1" applyAlignment="1">
      <alignment horizontal="center"/>
    </xf>
    <xf numFmtId="3" fontId="19" fillId="0" borderId="19" xfId="0" applyNumberFormat="1" applyFont="1" applyBorder="1"/>
    <xf numFmtId="3" fontId="19" fillId="0" borderId="0" xfId="0" applyNumberFormat="1" applyFont="1" applyAlignment="1">
      <alignment horizontal="left" vertical="top"/>
    </xf>
    <xf numFmtId="3" fontId="19" fillId="0" borderId="56" xfId="0" applyNumberFormat="1" applyFont="1" applyFill="1" applyBorder="1"/>
    <xf numFmtId="3" fontId="19" fillId="0" borderId="55" xfId="0" applyNumberFormat="1" applyFont="1" applyFill="1" applyBorder="1" applyAlignment="1">
      <alignment horizontal="center"/>
    </xf>
    <xf numFmtId="3" fontId="19" fillId="0" borderId="60" xfId="0" applyNumberFormat="1" applyFont="1" applyFill="1" applyBorder="1"/>
    <xf numFmtId="3" fontId="19" fillId="0" borderId="59" xfId="0" applyNumberFormat="1" applyFont="1" applyFill="1" applyBorder="1" applyAlignment="1">
      <alignment horizontal="center"/>
    </xf>
    <xf numFmtId="3" fontId="19" fillId="0" borderId="15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/>
    </xf>
    <xf numFmtId="0" fontId="16" fillId="0" borderId="44" xfId="0" applyFont="1" applyBorder="1" applyAlignment="1">
      <alignment horizontal="center" wrapText="1"/>
    </xf>
    <xf numFmtId="1" fontId="19" fillId="0" borderId="29" xfId="0" applyNumberFormat="1" applyFont="1" applyBorder="1"/>
    <xf numFmtId="1" fontId="19" fillId="0" borderId="31" xfId="0" applyNumberFormat="1" applyFont="1" applyBorder="1"/>
    <xf numFmtId="1" fontId="19" fillId="0" borderId="32" xfId="0" applyNumberFormat="1" applyFont="1" applyBorder="1"/>
    <xf numFmtId="1" fontId="19" fillId="0" borderId="33" xfId="0" applyNumberFormat="1" applyFont="1" applyBorder="1"/>
    <xf numFmtId="0" fontId="19" fillId="0" borderId="33" xfId="0" applyFont="1" applyBorder="1"/>
    <xf numFmtId="0" fontId="19" fillId="0" borderId="36" xfId="0" applyFont="1" applyBorder="1"/>
    <xf numFmtId="0" fontId="19" fillId="4" borderId="0" xfId="7" applyFont="1" applyFill="1" applyAlignment="1"/>
    <xf numFmtId="0" fontId="19" fillId="4" borderId="0" xfId="7" applyFont="1" applyFill="1"/>
    <xf numFmtId="0" fontId="19" fillId="0" borderId="0" xfId="7" applyFont="1"/>
    <xf numFmtId="0" fontId="19" fillId="0" borderId="0" xfId="7" applyFont="1" applyAlignment="1">
      <alignment horizontal="left"/>
    </xf>
    <xf numFmtId="0" fontId="19" fillId="0" borderId="0" xfId="7" applyFont="1" applyAlignment="1">
      <alignment horizontal="center"/>
    </xf>
    <xf numFmtId="0" fontId="16" fillId="0" borderId="0" xfId="7" applyFont="1" applyAlignment="1">
      <alignment horizontal="left" vertical="center"/>
    </xf>
    <xf numFmtId="0" fontId="16" fillId="0" borderId="0" xfId="7" applyFont="1" applyAlignment="1">
      <alignment horizontal="center" wrapText="1"/>
    </xf>
    <xf numFmtId="0" fontId="16" fillId="0" borderId="43" xfId="7" applyFont="1" applyBorder="1" applyAlignment="1">
      <alignment horizontal="left" vertical="center"/>
    </xf>
    <xf numFmtId="0" fontId="16" fillId="0" borderId="45" xfId="7" applyFont="1" applyBorder="1" applyAlignment="1">
      <alignment horizontal="center" wrapText="1"/>
    </xf>
    <xf numFmtId="0" fontId="16" fillId="0" borderId="47" xfId="7" applyFont="1" applyBorder="1" applyAlignment="1">
      <alignment horizontal="left"/>
    </xf>
    <xf numFmtId="0" fontId="16" fillId="0" borderId="22" xfId="7" applyFont="1" applyBorder="1" applyAlignment="1">
      <alignment horizontal="center" wrapText="1"/>
    </xf>
    <xf numFmtId="0" fontId="16" fillId="0" borderId="1" xfId="7" applyFont="1" applyBorder="1" applyAlignment="1">
      <alignment horizontal="center" wrapText="1"/>
    </xf>
    <xf numFmtId="0" fontId="16" fillId="0" borderId="2" xfId="7" applyFont="1" applyBorder="1" applyAlignment="1">
      <alignment horizontal="center" wrapText="1"/>
    </xf>
    <xf numFmtId="0" fontId="16" fillId="0" borderId="37" xfId="7" applyFont="1" applyBorder="1" applyAlignment="1">
      <alignment horizontal="center" wrapText="1"/>
    </xf>
    <xf numFmtId="0" fontId="16" fillId="0" borderId="21" xfId="7" applyFont="1" applyBorder="1" applyAlignment="1">
      <alignment horizontal="center" wrapText="1"/>
    </xf>
    <xf numFmtId="0" fontId="16" fillId="0" borderId="61" xfId="7" applyFont="1" applyBorder="1" applyAlignment="1">
      <alignment horizontal="center" wrapText="1"/>
    </xf>
    <xf numFmtId="0" fontId="19" fillId="0" borderId="6" xfId="7" applyFont="1" applyFill="1" applyBorder="1" applyAlignment="1">
      <alignment horizontal="center"/>
    </xf>
    <xf numFmtId="0" fontId="19" fillId="0" borderId="7" xfId="7" applyFont="1" applyFill="1" applyBorder="1" applyAlignment="1">
      <alignment wrapText="1"/>
    </xf>
    <xf numFmtId="0" fontId="19" fillId="0" borderId="86" xfId="7" applyFont="1" applyBorder="1"/>
    <xf numFmtId="0" fontId="19" fillId="0" borderId="30" xfId="7" applyFont="1" applyBorder="1"/>
    <xf numFmtId="0" fontId="19" fillId="0" borderId="31" xfId="7" applyFont="1" applyBorder="1"/>
    <xf numFmtId="2" fontId="19" fillId="0" borderId="0" xfId="7" applyNumberFormat="1" applyFont="1"/>
    <xf numFmtId="0" fontId="19" fillId="0" borderId="8" xfId="7" applyFont="1" applyFill="1" applyBorder="1" applyAlignment="1">
      <alignment horizontal="center"/>
    </xf>
    <xf numFmtId="0" fontId="19" fillId="0" borderId="9" xfId="7" applyFont="1" applyFill="1" applyBorder="1" applyAlignment="1">
      <alignment wrapText="1"/>
    </xf>
    <xf numFmtId="0" fontId="19" fillId="0" borderId="87" xfId="7" applyFont="1" applyBorder="1"/>
    <xf numFmtId="0" fontId="19" fillId="0" borderId="28" xfId="7" applyFont="1" applyBorder="1"/>
    <xf numFmtId="0" fontId="19" fillId="0" borderId="33" xfId="7" applyFont="1" applyBorder="1"/>
    <xf numFmtId="0" fontId="19" fillId="0" borderId="10" xfId="7" applyFont="1" applyFill="1" applyBorder="1" applyAlignment="1">
      <alignment horizontal="center"/>
    </xf>
    <xf numFmtId="0" fontId="19" fillId="0" borderId="11" xfId="7" applyFont="1" applyFill="1" applyBorder="1" applyAlignment="1">
      <alignment wrapText="1"/>
    </xf>
    <xf numFmtId="0" fontId="19" fillId="0" borderId="88" xfId="7" applyFont="1" applyBorder="1"/>
    <xf numFmtId="0" fontId="19" fillId="0" borderId="35" xfId="7" applyFont="1" applyBorder="1"/>
    <xf numFmtId="0" fontId="19" fillId="0" borderId="36" xfId="7" applyFont="1" applyBorder="1"/>
    <xf numFmtId="0" fontId="16" fillId="0" borderId="0" xfId="7" applyFont="1"/>
    <xf numFmtId="2" fontId="16" fillId="0" borderId="0" xfId="7" applyNumberFormat="1" applyFont="1"/>
    <xf numFmtId="0" fontId="16" fillId="0" borderId="43" xfId="7" applyFont="1" applyBorder="1" applyAlignment="1">
      <alignment horizontal="left"/>
    </xf>
    <xf numFmtId="0" fontId="16" fillId="0" borderId="16" xfId="7" applyFont="1" applyBorder="1" applyAlignment="1">
      <alignment horizontal="center" wrapText="1"/>
    </xf>
    <xf numFmtId="0" fontId="16" fillId="0" borderId="5" xfId="7" applyFont="1" applyBorder="1" applyAlignment="1">
      <alignment horizontal="center" wrapText="1"/>
    </xf>
    <xf numFmtId="0" fontId="32" fillId="0" borderId="0" xfId="8" applyFont="1" applyAlignment="1"/>
    <xf numFmtId="1" fontId="33" fillId="2" borderId="26" xfId="8" applyNumberFormat="1" applyFont="1" applyFill="1" applyBorder="1" applyAlignment="1">
      <alignment horizontal="right" vertical="center"/>
    </xf>
    <xf numFmtId="1" fontId="33" fillId="0" borderId="26" xfId="8" applyNumberFormat="1" applyFont="1" applyBorder="1" applyAlignment="1">
      <alignment horizontal="right" vertical="center"/>
    </xf>
    <xf numFmtId="3" fontId="33" fillId="2" borderId="26" xfId="14" applyNumberFormat="1" applyFont="1" applyFill="1" applyBorder="1" applyAlignment="1">
      <alignment horizontal="right" vertical="center"/>
    </xf>
    <xf numFmtId="3" fontId="33" fillId="0" borderId="26" xfId="14" applyNumberFormat="1" applyFont="1" applyBorder="1" applyAlignment="1">
      <alignment horizontal="right" vertical="center"/>
    </xf>
    <xf numFmtId="3" fontId="33" fillId="2" borderId="0" xfId="14" applyNumberFormat="1" applyFont="1" applyFill="1" applyBorder="1" applyAlignment="1"/>
    <xf numFmtId="3" fontId="13" fillId="0" borderId="0" xfId="14" applyNumberFormat="1" applyFont="1" applyBorder="1" applyAlignment="1">
      <alignment horizontal="right"/>
    </xf>
    <xf numFmtId="3" fontId="33" fillId="2" borderId="27" xfId="14" applyNumberFormat="1" applyFont="1" applyFill="1" applyBorder="1" applyAlignment="1"/>
    <xf numFmtId="3" fontId="13" fillId="0" borderId="27" xfId="14" applyNumberFormat="1" applyFont="1" applyBorder="1" applyAlignment="1">
      <alignment horizontal="right"/>
    </xf>
    <xf numFmtId="0" fontId="34" fillId="0" borderId="0" xfId="0" applyFont="1" applyBorder="1"/>
    <xf numFmtId="3" fontId="14" fillId="0" borderId="0" xfId="0" applyNumberFormat="1" applyFont="1" applyFill="1"/>
    <xf numFmtId="3" fontId="14" fillId="0" borderId="0" xfId="0" applyNumberFormat="1" applyFont="1"/>
    <xf numFmtId="0" fontId="29" fillId="0" borderId="102" xfId="0" applyFont="1" applyBorder="1" applyAlignment="1">
      <alignment horizontal="center" wrapText="1"/>
    </xf>
    <xf numFmtId="165" fontId="31" fillId="0" borderId="79" xfId="2" applyNumberFormat="1" applyFont="1" applyFill="1" applyBorder="1"/>
    <xf numFmtId="165" fontId="31" fillId="0" borderId="80" xfId="2" applyNumberFormat="1" applyFont="1" applyFill="1" applyBorder="1"/>
    <xf numFmtId="3" fontId="7" fillId="0" borderId="30" xfId="0" applyNumberFormat="1" applyFont="1" applyFill="1" applyBorder="1"/>
    <xf numFmtId="3" fontId="7" fillId="0" borderId="31" xfId="0" applyNumberFormat="1" applyFont="1" applyFill="1" applyBorder="1"/>
    <xf numFmtId="0" fontId="8" fillId="0" borderId="63" xfId="0" applyFont="1" applyFill="1" applyBorder="1" applyAlignment="1">
      <alignment wrapText="1"/>
    </xf>
    <xf numFmtId="3" fontId="8" fillId="0" borderId="29" xfId="0" applyNumberFormat="1" applyFont="1" applyFill="1" applyBorder="1"/>
    <xf numFmtId="3" fontId="8" fillId="0" borderId="79" xfId="0" applyNumberFormat="1" applyFont="1" applyFill="1" applyBorder="1"/>
    <xf numFmtId="3" fontId="8" fillId="0" borderId="29" xfId="0" applyNumberFormat="1" applyFont="1" applyBorder="1"/>
    <xf numFmtId="3" fontId="8" fillId="0" borderId="79" xfId="0" applyNumberFormat="1" applyFont="1" applyBorder="1"/>
    <xf numFmtId="3" fontId="19" fillId="0" borderId="66" xfId="0" applyNumberFormat="1" applyFont="1" applyBorder="1" applyAlignment="1">
      <alignment horizontal="center"/>
    </xf>
    <xf numFmtId="1" fontId="31" fillId="0" borderId="89" xfId="0" applyNumberFormat="1" applyFont="1" applyBorder="1"/>
    <xf numFmtId="1" fontId="31" fillId="0" borderId="26" xfId="0" applyNumberFormat="1" applyFont="1" applyBorder="1"/>
    <xf numFmtId="0" fontId="32" fillId="7" borderId="0" xfId="8" applyFont="1" applyFill="1" applyAlignment="1"/>
    <xf numFmtId="0" fontId="14" fillId="7" borderId="0" xfId="8" applyFont="1" applyFill="1" applyAlignment="1">
      <alignment horizontal="center"/>
    </xf>
    <xf numFmtId="0" fontId="13" fillId="0" borderId="0" xfId="225" applyNumberFormat="1" applyFont="1" applyBorder="1"/>
    <xf numFmtId="3" fontId="13" fillId="0" borderId="0" xfId="225" applyNumberFormat="1" applyFont="1" applyBorder="1"/>
    <xf numFmtId="0" fontId="32" fillId="0" borderId="0" xfId="0" applyFont="1"/>
    <xf numFmtId="1" fontId="33" fillId="0" borderId="25" xfId="225" applyNumberFormat="1" applyFont="1" applyBorder="1" applyAlignment="1">
      <alignment vertical="center"/>
    </xf>
    <xf numFmtId="1" fontId="14" fillId="0" borderId="0" xfId="0" applyNumberFormat="1" applyFont="1"/>
    <xf numFmtId="0" fontId="33" fillId="0" borderId="27" xfId="225" applyNumberFormat="1" applyFont="1" applyBorder="1" applyAlignment="1">
      <alignment vertical="center"/>
    </xf>
    <xf numFmtId="0" fontId="33" fillId="0" borderId="0" xfId="226" applyNumberFormat="1" applyFont="1" applyBorder="1"/>
    <xf numFmtId="3" fontId="13" fillId="7" borderId="0" xfId="14" applyNumberFormat="1" applyFont="1" applyFill="1" applyBorder="1" applyAlignment="1">
      <alignment horizontal="right"/>
    </xf>
    <xf numFmtId="0" fontId="13" fillId="0" borderId="0" xfId="0" applyFont="1"/>
    <xf numFmtId="0" fontId="33" fillId="0" borderId="0" xfId="0" applyFont="1"/>
    <xf numFmtId="0" fontId="33" fillId="0" borderId="27" xfId="0" applyFont="1" applyBorder="1"/>
    <xf numFmtId="1" fontId="33" fillId="0" borderId="0" xfId="8" applyNumberFormat="1" applyFont="1" applyBorder="1" applyAlignment="1">
      <alignment horizontal="right" vertical="center"/>
    </xf>
    <xf numFmtId="0" fontId="33" fillId="0" borderId="27" xfId="226" applyNumberFormat="1" applyFont="1" applyBorder="1"/>
    <xf numFmtId="3" fontId="15" fillId="0" borderId="27" xfId="14" applyNumberFormat="1" applyFont="1" applyBorder="1" applyAlignment="1">
      <alignment horizontal="right"/>
    </xf>
    <xf numFmtId="0" fontId="36" fillId="0" borderId="0" xfId="0" applyFont="1" applyBorder="1"/>
    <xf numFmtId="3" fontId="13" fillId="0" borderId="0" xfId="14" applyNumberFormat="1" applyFont="1" applyFill="1" applyBorder="1" applyAlignment="1">
      <alignment horizontal="right"/>
    </xf>
    <xf numFmtId="3" fontId="14" fillId="0" borderId="26" xfId="0" applyNumberFormat="1" applyFont="1" applyFill="1" applyBorder="1"/>
    <xf numFmtId="3" fontId="14" fillId="0" borderId="26" xfId="0" applyNumberFormat="1" applyFont="1" applyBorder="1"/>
    <xf numFmtId="3" fontId="13" fillId="0" borderId="26" xfId="14" applyNumberFormat="1" applyFont="1" applyFill="1" applyBorder="1" applyAlignment="1">
      <alignment horizontal="right"/>
    </xf>
    <xf numFmtId="3" fontId="7" fillId="0" borderId="66" xfId="0" applyNumberFormat="1" applyFont="1" applyBorder="1"/>
    <xf numFmtId="3" fontId="7" fillId="0" borderId="99" xfId="0" applyNumberFormat="1" applyFont="1" applyBorder="1"/>
    <xf numFmtId="3" fontId="7" fillId="0" borderId="100" xfId="0" applyNumberFormat="1" applyFont="1" applyBorder="1"/>
    <xf numFmtId="3" fontId="7" fillId="0" borderId="103" xfId="0" applyNumberFormat="1" applyFont="1" applyBorder="1"/>
    <xf numFmtId="3" fontId="16" fillId="0" borderId="29" xfId="0" applyNumberFormat="1" applyFont="1" applyBorder="1" applyAlignment="1">
      <alignment horizontal="center"/>
    </xf>
    <xf numFmtId="3" fontId="16" fillId="0" borderId="30" xfId="0" applyNumberFormat="1" applyFont="1" applyBorder="1"/>
    <xf numFmtId="0" fontId="19" fillId="0" borderId="65" xfId="0" applyFont="1" applyFill="1" applyBorder="1" applyAlignment="1">
      <alignment wrapText="1"/>
    </xf>
    <xf numFmtId="0" fontId="19" fillId="0" borderId="83" xfId="0" applyFont="1" applyFill="1" applyBorder="1" applyAlignment="1">
      <alignment wrapText="1"/>
    </xf>
    <xf numFmtId="0" fontId="19" fillId="0" borderId="64" xfId="0" applyFont="1" applyFill="1" applyBorder="1" applyAlignment="1">
      <alignment wrapText="1"/>
    </xf>
    <xf numFmtId="3" fontId="19" fillId="0" borderId="105" xfId="0" applyNumberFormat="1" applyFont="1" applyBorder="1"/>
    <xf numFmtId="3" fontId="16" fillId="0" borderId="29" xfId="0" applyNumberFormat="1" applyFont="1" applyBorder="1"/>
    <xf numFmtId="3" fontId="19" fillId="0" borderId="66" xfId="0" applyNumberFormat="1" applyFont="1" applyBorder="1"/>
    <xf numFmtId="3" fontId="19" fillId="0" borderId="83" xfId="0" applyNumberFormat="1" applyFont="1" applyBorder="1"/>
    <xf numFmtId="165" fontId="19" fillId="0" borderId="97" xfId="2" applyNumberFormat="1" applyFont="1" applyBorder="1"/>
    <xf numFmtId="3" fontId="19" fillId="0" borderId="20" xfId="0" applyNumberFormat="1" applyFont="1" applyBorder="1"/>
    <xf numFmtId="3" fontId="19" fillId="0" borderId="17" xfId="0" applyNumberFormat="1" applyFont="1" applyBorder="1"/>
    <xf numFmtId="3" fontId="16" fillId="0" borderId="31" xfId="0" applyNumberFormat="1" applyFont="1" applyBorder="1"/>
    <xf numFmtId="3" fontId="16" fillId="0" borderId="63" xfId="0" applyNumberFormat="1" applyFont="1" applyFill="1" applyBorder="1" applyAlignment="1">
      <alignment wrapText="1"/>
    </xf>
    <xf numFmtId="3" fontId="19" fillId="0" borderId="64" xfId="0" applyNumberFormat="1" applyFont="1" applyFill="1" applyBorder="1" applyAlignment="1">
      <alignment wrapText="1"/>
    </xf>
    <xf numFmtId="3" fontId="19" fillId="0" borderId="65" xfId="0" applyNumberFormat="1" applyFont="1" applyFill="1" applyBorder="1" applyAlignment="1">
      <alignment wrapText="1"/>
    </xf>
    <xf numFmtId="3" fontId="16" fillId="0" borderId="17" xfId="0" applyNumberFormat="1" applyFont="1" applyBorder="1"/>
    <xf numFmtId="3" fontId="19" fillId="0" borderId="101" xfId="0" applyNumberFormat="1" applyFont="1" applyBorder="1"/>
    <xf numFmtId="3" fontId="22" fillId="0" borderId="107" xfId="0" applyNumberFormat="1" applyFont="1" applyBorder="1"/>
    <xf numFmtId="3" fontId="22" fillId="0" borderId="0" xfId="0" applyNumberFormat="1" applyFont="1"/>
    <xf numFmtId="3" fontId="19" fillId="0" borderId="89" xfId="0" applyNumberFormat="1" applyFont="1" applyBorder="1"/>
    <xf numFmtId="3" fontId="19" fillId="0" borderId="26" xfId="0" applyNumberFormat="1" applyFont="1" applyBorder="1"/>
    <xf numFmtId="3" fontId="37" fillId="0" borderId="106" xfId="0" applyNumberFormat="1" applyFont="1" applyBorder="1"/>
    <xf numFmtId="1" fontId="31" fillId="0" borderId="31" xfId="0" applyNumberFormat="1" applyFont="1" applyBorder="1"/>
    <xf numFmtId="1" fontId="31" fillId="0" borderId="32" xfId="0" applyNumberFormat="1" applyFont="1" applyBorder="1"/>
    <xf numFmtId="1" fontId="31" fillId="0" borderId="33" xfId="0" applyNumberFormat="1" applyFont="1" applyBorder="1"/>
    <xf numFmtId="1" fontId="29" fillId="0" borderId="32" xfId="0" applyNumberFormat="1" applyFont="1" applyBorder="1"/>
    <xf numFmtId="1" fontId="31" fillId="0" borderId="96" xfId="0" applyNumberFormat="1" applyFont="1" applyBorder="1"/>
    <xf numFmtId="1" fontId="31" fillId="0" borderId="25" xfId="0" applyNumberFormat="1" applyFont="1" applyBorder="1"/>
    <xf numFmtId="1" fontId="29" fillId="0" borderId="94" xfId="0" applyNumberFormat="1" applyFont="1" applyBorder="1"/>
    <xf numFmtId="165" fontId="31" fillId="0" borderId="96" xfId="2" applyNumberFormat="1" applyFont="1" applyFill="1" applyBorder="1"/>
    <xf numFmtId="165" fontId="31" fillId="0" borderId="82" xfId="2" applyNumberFormat="1" applyFont="1" applyFill="1" applyBorder="1"/>
    <xf numFmtId="3" fontId="13" fillId="3" borderId="86" xfId="0" applyNumberFormat="1" applyFont="1" applyFill="1" applyBorder="1" applyAlignment="1">
      <alignment horizontal="right"/>
    </xf>
    <xf numFmtId="3" fontId="13" fillId="3" borderId="87" xfId="0" applyNumberFormat="1" applyFont="1" applyFill="1" applyBorder="1" applyAlignment="1">
      <alignment horizontal="right"/>
    </xf>
    <xf numFmtId="3" fontId="13" fillId="3" borderId="98" xfId="0" applyNumberFormat="1" applyFont="1" applyFill="1" applyBorder="1" applyAlignment="1">
      <alignment horizontal="right"/>
    </xf>
    <xf numFmtId="3" fontId="19" fillId="0" borderId="63" xfId="0" applyNumberFormat="1" applyFont="1" applyBorder="1"/>
    <xf numFmtId="165" fontId="19" fillId="0" borderId="86" xfId="2" applyNumberFormat="1" applyFont="1" applyBorder="1"/>
    <xf numFmtId="3" fontId="19" fillId="0" borderId="99" xfId="0" applyNumberFormat="1" applyFont="1" applyBorder="1" applyAlignment="1">
      <alignment horizontal="center"/>
    </xf>
    <xf numFmtId="0" fontId="19" fillId="0" borderId="109" xfId="0" applyFont="1" applyFill="1" applyBorder="1" applyAlignment="1">
      <alignment wrapText="1"/>
    </xf>
    <xf numFmtId="3" fontId="19" fillId="0" borderId="99" xfId="0" applyNumberFormat="1" applyFont="1" applyBorder="1"/>
    <xf numFmtId="3" fontId="19" fillId="0" borderId="109" xfId="0" applyNumberFormat="1" applyFont="1" applyBorder="1"/>
    <xf numFmtId="165" fontId="19" fillId="0" borderId="101" xfId="2" applyNumberFormat="1" applyFont="1" applyBorder="1"/>
    <xf numFmtId="3" fontId="19" fillId="0" borderId="110" xfId="0" applyNumberFormat="1" applyFont="1" applyBorder="1"/>
    <xf numFmtId="3" fontId="19" fillId="0" borderId="28" xfId="0" applyNumberFormat="1" applyFont="1" applyFill="1" applyBorder="1" applyAlignment="1">
      <alignment wrapText="1"/>
    </xf>
    <xf numFmtId="3" fontId="16" fillId="0" borderId="30" xfId="0" applyNumberFormat="1" applyFont="1" applyFill="1" applyBorder="1" applyAlignment="1">
      <alignment wrapText="1"/>
    </xf>
    <xf numFmtId="3" fontId="19" fillId="0" borderId="35" xfId="0" applyNumberFormat="1" applyFont="1" applyFill="1" applyBorder="1" applyAlignment="1">
      <alignment wrapText="1"/>
    </xf>
    <xf numFmtId="3" fontId="16" fillId="0" borderId="89" xfId="0" applyNumberFormat="1" applyFont="1" applyBorder="1"/>
    <xf numFmtId="3" fontId="19" fillId="0" borderId="90" xfId="0" applyNumberFormat="1" applyFont="1" applyBorder="1"/>
    <xf numFmtId="3" fontId="16" fillId="0" borderId="68" xfId="0" applyNumberFormat="1" applyFont="1" applyBorder="1" applyAlignment="1">
      <alignment horizontal="center" wrapText="1"/>
    </xf>
    <xf numFmtId="3" fontId="16" fillId="0" borderId="69" xfId="0" applyNumberFormat="1" applyFont="1" applyBorder="1" applyAlignment="1">
      <alignment horizontal="center" wrapText="1"/>
    </xf>
    <xf numFmtId="3" fontId="16" fillId="0" borderId="111" xfId="0" applyNumberFormat="1" applyFont="1" applyBorder="1" applyAlignment="1">
      <alignment horizontal="center" wrapText="1"/>
    </xf>
    <xf numFmtId="3" fontId="16" fillId="0" borderId="70" xfId="0" applyNumberFormat="1" applyFont="1" applyBorder="1" applyAlignment="1">
      <alignment horizontal="center" wrapText="1"/>
    </xf>
    <xf numFmtId="3" fontId="16" fillId="0" borderId="72" xfId="0" applyNumberFormat="1" applyFont="1" applyBorder="1" applyAlignment="1">
      <alignment horizontal="center" wrapText="1"/>
    </xf>
    <xf numFmtId="3" fontId="16" fillId="0" borderId="71" xfId="0" applyNumberFormat="1" applyFont="1" applyBorder="1" applyAlignment="1">
      <alignment horizontal="center" wrapText="1"/>
    </xf>
    <xf numFmtId="3" fontId="16" fillId="0" borderId="73" xfId="0" applyNumberFormat="1" applyFont="1" applyBorder="1" applyAlignment="1">
      <alignment horizontal="center" wrapText="1"/>
    </xf>
    <xf numFmtId="3" fontId="16" fillId="0" borderId="112" xfId="0" applyNumberFormat="1" applyFont="1" applyBorder="1" applyAlignment="1">
      <alignment horizontal="center" wrapText="1"/>
    </xf>
    <xf numFmtId="3" fontId="16" fillId="0" borderId="113" xfId="0" applyNumberFormat="1" applyFont="1" applyBorder="1" applyAlignment="1">
      <alignment horizontal="center" wrapText="1"/>
    </xf>
    <xf numFmtId="3" fontId="19" fillId="0" borderId="75" xfId="0" applyNumberFormat="1" applyFont="1" applyFill="1" applyBorder="1" applyAlignment="1">
      <alignment horizontal="center"/>
    </xf>
    <xf numFmtId="3" fontId="19" fillId="0" borderId="76" xfId="0" applyNumberFormat="1" applyFont="1" applyFill="1" applyBorder="1" applyAlignment="1">
      <alignment horizontal="center"/>
    </xf>
    <xf numFmtId="3" fontId="19" fillId="0" borderId="114" xfId="0" applyNumberFormat="1" applyFont="1" applyFill="1" applyBorder="1" applyAlignment="1">
      <alignment horizontal="center"/>
    </xf>
    <xf numFmtId="3" fontId="16" fillId="0" borderId="115" xfId="0" applyNumberFormat="1" applyFont="1" applyBorder="1" applyAlignment="1">
      <alignment horizontal="center" wrapText="1"/>
    </xf>
    <xf numFmtId="3" fontId="19" fillId="0" borderId="77" xfId="0" applyNumberFormat="1" applyFont="1" applyFill="1" applyBorder="1" applyAlignment="1">
      <alignment horizontal="center"/>
    </xf>
    <xf numFmtId="3" fontId="19" fillId="0" borderId="78" xfId="0" applyNumberFormat="1" applyFont="1" applyFill="1" applyBorder="1" applyAlignment="1">
      <alignment wrapText="1"/>
    </xf>
    <xf numFmtId="3" fontId="7" fillId="0" borderId="99" xfId="0" applyNumberFormat="1" applyFont="1" applyBorder="1" applyAlignment="1">
      <alignment horizontal="center"/>
    </xf>
    <xf numFmtId="3" fontId="7" fillId="0" borderId="100" xfId="0" applyNumberFormat="1" applyFont="1" applyFill="1" applyBorder="1" applyAlignment="1">
      <alignment wrapText="1"/>
    </xf>
    <xf numFmtId="3" fontId="8" fillId="0" borderId="63" xfId="0" applyNumberFormat="1" applyFont="1" applyFill="1" applyBorder="1" applyAlignment="1">
      <alignment wrapText="1"/>
    </xf>
    <xf numFmtId="3" fontId="7" fillId="0" borderId="83" xfId="0" applyNumberFormat="1" applyFont="1" applyFill="1" applyBorder="1" applyAlignment="1">
      <alignment wrapText="1"/>
    </xf>
    <xf numFmtId="3" fontId="7" fillId="0" borderId="109" xfId="0" applyNumberFormat="1" applyFont="1" applyFill="1" applyBorder="1" applyAlignment="1">
      <alignment wrapText="1"/>
    </xf>
    <xf numFmtId="3" fontId="7" fillId="0" borderId="84" xfId="0" applyNumberFormat="1" applyFont="1" applyBorder="1"/>
    <xf numFmtId="3" fontId="7" fillId="0" borderId="116" xfId="0" applyNumberFormat="1" applyFont="1" applyBorder="1"/>
    <xf numFmtId="3" fontId="8" fillId="0" borderId="86" xfId="0" applyNumberFormat="1" applyFont="1" applyBorder="1"/>
    <xf numFmtId="3" fontId="7" fillId="0" borderId="97" xfId="0" applyNumberFormat="1" applyFont="1" applyBorder="1"/>
    <xf numFmtId="3" fontId="7" fillId="0" borderId="101" xfId="0" applyNumberFormat="1" applyFont="1" applyBorder="1"/>
    <xf numFmtId="3" fontId="8" fillId="0" borderId="117" xfId="0" applyNumberFormat="1" applyFont="1" applyBorder="1" applyAlignment="1">
      <alignment horizontal="center" wrapText="1"/>
    </xf>
    <xf numFmtId="3" fontId="8" fillId="0" borderId="118" xfId="0" applyNumberFormat="1" applyFont="1" applyBorder="1" applyAlignment="1">
      <alignment horizontal="center" wrapText="1"/>
    </xf>
    <xf numFmtId="3" fontId="8" fillId="0" borderId="119" xfId="0" applyNumberFormat="1" applyFont="1" applyBorder="1" applyAlignment="1">
      <alignment horizontal="center" wrapText="1"/>
    </xf>
    <xf numFmtId="3" fontId="8" fillId="0" borderId="120" xfId="0" applyNumberFormat="1" applyFont="1" applyBorder="1" applyAlignment="1">
      <alignment horizontal="center" wrapText="1"/>
    </xf>
    <xf numFmtId="3" fontId="7" fillId="0" borderId="104" xfId="0" applyNumberFormat="1" applyFont="1" applyFill="1" applyBorder="1" applyAlignment="1">
      <alignment horizontal="center"/>
    </xf>
    <xf numFmtId="3" fontId="7" fillId="0" borderId="121" xfId="0" applyNumberFormat="1" applyFont="1" applyFill="1" applyBorder="1" applyAlignment="1">
      <alignment wrapText="1"/>
    </xf>
    <xf numFmtId="3" fontId="7" fillId="0" borderId="76" xfId="0" applyNumberFormat="1" applyFont="1" applyFill="1" applyBorder="1" applyAlignment="1">
      <alignment horizontal="center"/>
    </xf>
    <xf numFmtId="3" fontId="7" fillId="0" borderId="77" xfId="0" applyNumberFormat="1" applyFont="1" applyFill="1" applyBorder="1" applyAlignment="1">
      <alignment horizontal="center"/>
    </xf>
    <xf numFmtId="3" fontId="7" fillId="0" borderId="78" xfId="0" applyNumberFormat="1" applyFont="1" applyFill="1" applyBorder="1" applyAlignment="1">
      <alignment wrapText="1"/>
    </xf>
    <xf numFmtId="0" fontId="19" fillId="0" borderId="114" xfId="0" applyFont="1" applyFill="1" applyBorder="1" applyAlignment="1">
      <alignment horizontal="center"/>
    </xf>
    <xf numFmtId="0" fontId="16" fillId="0" borderId="23" xfId="0" applyFont="1" applyFill="1" applyBorder="1" applyAlignment="1">
      <alignment wrapText="1"/>
    </xf>
    <xf numFmtId="0" fontId="16" fillId="0" borderId="31" xfId="0" applyFont="1" applyBorder="1"/>
    <xf numFmtId="0" fontId="16" fillId="0" borderId="63" xfId="0" applyFont="1" applyFill="1" applyBorder="1" applyAlignment="1">
      <alignment wrapText="1"/>
    </xf>
    <xf numFmtId="0" fontId="16" fillId="0" borderId="29" xfId="0" applyFont="1" applyBorder="1"/>
    <xf numFmtId="0" fontId="19" fillId="0" borderId="32" xfId="0" applyFont="1" applyBorder="1"/>
    <xf numFmtId="0" fontId="19" fillId="0" borderId="34" xfId="0" applyFont="1" applyBorder="1"/>
    <xf numFmtId="0" fontId="16" fillId="0" borderId="63" xfId="0" applyFont="1" applyBorder="1"/>
    <xf numFmtId="0" fontId="19" fillId="0" borderId="64" xfId="0" applyFont="1" applyBorder="1"/>
    <xf numFmtId="0" fontId="19" fillId="0" borderId="65" xfId="0" applyFont="1" applyBorder="1"/>
    <xf numFmtId="0" fontId="16" fillId="0" borderId="79" xfId="0" applyFont="1" applyBorder="1"/>
    <xf numFmtId="0" fontId="19" fillId="0" borderId="80" xfId="0" applyFont="1" applyBorder="1"/>
    <xf numFmtId="0" fontId="19" fillId="0" borderId="81" xfId="0" applyFont="1" applyBorder="1"/>
    <xf numFmtId="0" fontId="16" fillId="0" borderId="86" xfId="0" applyFont="1" applyBorder="1"/>
    <xf numFmtId="0" fontId="19" fillId="0" borderId="87" xfId="0" applyFont="1" applyBorder="1"/>
    <xf numFmtId="0" fontId="19" fillId="0" borderId="88" xfId="0" applyFont="1" applyBorder="1"/>
    <xf numFmtId="0" fontId="16" fillId="0" borderId="91" xfId="0" applyFont="1" applyBorder="1"/>
    <xf numFmtId="0" fontId="19" fillId="0" borderId="92" xfId="0" applyFont="1" applyBorder="1"/>
    <xf numFmtId="0" fontId="19" fillId="0" borderId="93" xfId="0" applyFont="1" applyBorder="1"/>
    <xf numFmtId="165" fontId="19" fillId="0" borderId="32" xfId="2" applyNumberFormat="1" applyFont="1" applyBorder="1"/>
    <xf numFmtId="165" fontId="19" fillId="0" borderId="34" xfId="2" applyNumberFormat="1" applyFont="1" applyBorder="1"/>
    <xf numFmtId="0" fontId="28" fillId="0" borderId="76" xfId="0" applyFont="1" applyFill="1" applyBorder="1" applyAlignment="1">
      <alignment horizontal="center"/>
    </xf>
    <xf numFmtId="0" fontId="28" fillId="0" borderId="77" xfId="0" applyFont="1" applyFill="1" applyBorder="1" applyAlignment="1">
      <alignment horizontal="center"/>
    </xf>
    <xf numFmtId="0" fontId="28" fillId="0" borderId="78" xfId="0" applyFont="1" applyFill="1" applyBorder="1" applyAlignment="1">
      <alignment wrapText="1"/>
    </xf>
    <xf numFmtId="1" fontId="31" fillId="0" borderId="34" xfId="0" applyNumberFormat="1" applyFont="1" applyBorder="1"/>
    <xf numFmtId="1" fontId="31" fillId="0" borderId="36" xfId="0" applyNumberFormat="1" applyFont="1" applyBorder="1"/>
    <xf numFmtId="1" fontId="31" fillId="0" borderId="90" xfId="0" applyNumberFormat="1" applyFont="1" applyBorder="1"/>
    <xf numFmtId="1" fontId="29" fillId="0" borderId="34" xfId="0" applyNumberFormat="1" applyFont="1" applyBorder="1"/>
    <xf numFmtId="165" fontId="31" fillId="0" borderId="36" xfId="2" applyNumberFormat="1" applyFont="1" applyFill="1" applyBorder="1"/>
    <xf numFmtId="165" fontId="31" fillId="0" borderId="81" xfId="2" applyNumberFormat="1" applyFont="1" applyFill="1" applyBorder="1"/>
    <xf numFmtId="0" fontId="7" fillId="0" borderId="109" xfId="0" applyFont="1" applyFill="1" applyBorder="1" applyAlignment="1">
      <alignment wrapText="1"/>
    </xf>
    <xf numFmtId="3" fontId="7" fillId="0" borderId="103" xfId="0" applyNumberFormat="1" applyFont="1" applyFill="1" applyBorder="1"/>
    <xf numFmtId="3" fontId="7" fillId="0" borderId="100" xfId="0" applyNumberFormat="1" applyFont="1" applyFill="1" applyBorder="1"/>
    <xf numFmtId="3" fontId="7" fillId="0" borderId="103" xfId="0" applyNumberFormat="1" applyFont="1" applyFill="1" applyBorder="1" applyAlignment="1">
      <alignment horizontal="center"/>
    </xf>
    <xf numFmtId="3" fontId="7" fillId="0" borderId="116" xfId="0" applyNumberFormat="1" applyFont="1" applyFill="1" applyBorder="1"/>
    <xf numFmtId="169" fontId="16" fillId="0" borderId="29" xfId="0" applyNumberFormat="1" applyFont="1" applyBorder="1"/>
    <xf numFmtId="169" fontId="19" fillId="0" borderId="32" xfId="0" applyNumberFormat="1" applyFont="1" applyBorder="1"/>
    <xf numFmtId="169" fontId="19" fillId="0" borderId="34" xfId="0" applyNumberFormat="1" applyFont="1" applyBorder="1"/>
    <xf numFmtId="0" fontId="16" fillId="0" borderId="29" xfId="7" applyFont="1" applyBorder="1" applyAlignment="1">
      <alignment horizontal="center"/>
    </xf>
    <xf numFmtId="0" fontId="19" fillId="0" borderId="34" xfId="7" applyFont="1" applyBorder="1" applyAlignment="1">
      <alignment horizontal="center"/>
    </xf>
    <xf numFmtId="0" fontId="16" fillId="0" borderId="63" xfId="7" applyFont="1" applyFill="1" applyBorder="1" applyAlignment="1">
      <alignment wrapText="1"/>
    </xf>
    <xf numFmtId="0" fontId="19" fillId="0" borderId="65" xfId="7" applyFont="1" applyFill="1" applyBorder="1" applyAlignment="1">
      <alignment wrapText="1"/>
    </xf>
    <xf numFmtId="0" fontId="19" fillId="0" borderId="34" xfId="7" applyFont="1" applyBorder="1"/>
    <xf numFmtId="3" fontId="19" fillId="0" borderId="67" xfId="0" applyNumberFormat="1" applyFont="1" applyBorder="1"/>
    <xf numFmtId="3" fontId="19" fillId="0" borderId="103" xfId="0" applyNumberFormat="1" applyFont="1" applyBorder="1"/>
    <xf numFmtId="3" fontId="16" fillId="0" borderId="63" xfId="0" applyNumberFormat="1" applyFont="1" applyBorder="1"/>
    <xf numFmtId="3" fontId="19" fillId="0" borderId="104" xfId="0" applyNumberFormat="1" applyFont="1" applyFill="1" applyBorder="1" applyAlignment="1">
      <alignment horizontal="center"/>
    </xf>
    <xf numFmtId="3" fontId="19" fillId="0" borderId="121" xfId="0" applyNumberFormat="1" applyFont="1" applyFill="1" applyBorder="1" applyAlignment="1">
      <alignment wrapText="1"/>
    </xf>
    <xf numFmtId="3" fontId="19" fillId="0" borderId="92" xfId="0" applyNumberFormat="1" applyFont="1" applyBorder="1"/>
    <xf numFmtId="165" fontId="16" fillId="0" borderId="86" xfId="2" applyNumberFormat="1" applyFont="1" applyBorder="1"/>
    <xf numFmtId="165" fontId="19" fillId="0" borderId="87" xfId="2" applyNumberFormat="1" applyFont="1" applyBorder="1"/>
    <xf numFmtId="3" fontId="19" fillId="0" borderId="64" xfId="0" applyNumberFormat="1" applyFont="1" applyBorder="1"/>
    <xf numFmtId="3" fontId="16" fillId="0" borderId="91" xfId="0" applyNumberFormat="1" applyFont="1" applyBorder="1"/>
    <xf numFmtId="0" fontId="39" fillId="0" borderId="0" xfId="0" applyFont="1" applyAlignment="1">
      <alignment horizontal="left" vertical="center"/>
    </xf>
    <xf numFmtId="3" fontId="40" fillId="0" borderId="0" xfId="0" applyNumberFormat="1" applyFont="1" applyFill="1" applyBorder="1" applyAlignment="1"/>
    <xf numFmtId="3" fontId="7" fillId="8" borderId="40" xfId="0" applyNumberFormat="1" applyFont="1" applyFill="1" applyBorder="1"/>
    <xf numFmtId="3" fontId="7" fillId="8" borderId="46" xfId="0" applyNumberFormat="1" applyFont="1" applyFill="1" applyBorder="1"/>
    <xf numFmtId="3" fontId="7" fillId="8" borderId="48" xfId="0" applyNumberFormat="1" applyFont="1" applyFill="1" applyBorder="1"/>
    <xf numFmtId="3" fontId="7" fillId="8" borderId="49" xfId="0" applyNumberFormat="1" applyFont="1" applyFill="1" applyBorder="1"/>
    <xf numFmtId="3" fontId="7" fillId="8" borderId="50" xfId="0" applyNumberFormat="1" applyFont="1" applyFill="1" applyBorder="1"/>
    <xf numFmtId="3" fontId="7" fillId="8" borderId="8" xfId="0" applyNumberFormat="1" applyFont="1" applyFill="1" applyBorder="1"/>
    <xf numFmtId="3" fontId="7" fillId="8" borderId="41" xfId="0" applyNumberFormat="1" applyFont="1" applyFill="1" applyBorder="1"/>
    <xf numFmtId="3" fontId="7" fillId="8" borderId="9" xfId="0" applyNumberFormat="1" applyFont="1" applyFill="1" applyBorder="1"/>
    <xf numFmtId="3" fontId="7" fillId="8" borderId="51" xfId="0" applyNumberFormat="1" applyFont="1" applyFill="1" applyBorder="1"/>
    <xf numFmtId="3" fontId="7" fillId="8" borderId="42" xfId="0" applyNumberFormat="1" applyFont="1" applyFill="1" applyBorder="1"/>
    <xf numFmtId="3" fontId="7" fillId="8" borderId="10" xfId="0" applyNumberFormat="1" applyFont="1" applyFill="1" applyBorder="1"/>
    <xf numFmtId="3" fontId="7" fillId="8" borderId="53" xfId="0" applyNumberFormat="1" applyFont="1" applyFill="1" applyBorder="1"/>
    <xf numFmtId="3" fontId="7" fillId="8" borderId="11" xfId="0" applyNumberFormat="1" applyFont="1" applyFill="1" applyBorder="1"/>
    <xf numFmtId="3" fontId="7" fillId="8" borderId="54" xfId="0" applyNumberFormat="1" applyFont="1" applyFill="1" applyBorder="1"/>
    <xf numFmtId="3" fontId="7" fillId="8" borderId="52" xfId="0" applyNumberFormat="1" applyFont="1" applyFill="1" applyBorder="1"/>
    <xf numFmtId="0" fontId="19" fillId="0" borderId="86" xfId="0" applyFont="1" applyBorder="1"/>
    <xf numFmtId="165" fontId="19" fillId="0" borderId="29" xfId="2" applyNumberFormat="1" applyFont="1" applyBorder="1"/>
    <xf numFmtId="0" fontId="19" fillId="0" borderId="31" xfId="0" applyFont="1" applyBorder="1"/>
    <xf numFmtId="0" fontId="19" fillId="0" borderId="91" xfId="0" applyFont="1" applyBorder="1"/>
    <xf numFmtId="3" fontId="8" fillId="0" borderId="32" xfId="0" applyNumberFormat="1" applyFont="1" applyFill="1" applyBorder="1"/>
    <xf numFmtId="3" fontId="8" fillId="0" borderId="34" xfId="0" applyNumberFormat="1" applyFont="1" applyFill="1" applyBorder="1"/>
    <xf numFmtId="3" fontId="8" fillId="0" borderId="91" xfId="0" applyNumberFormat="1" applyFont="1" applyFill="1" applyBorder="1"/>
    <xf numFmtId="3" fontId="8" fillId="0" borderId="92" xfId="0" applyNumberFormat="1" applyFont="1" applyFill="1" applyBorder="1"/>
    <xf numFmtId="3" fontId="8" fillId="0" borderId="93" xfId="0" applyNumberFormat="1" applyFont="1" applyFill="1" applyBorder="1"/>
    <xf numFmtId="3" fontId="19" fillId="0" borderId="39" xfId="0" applyNumberFormat="1" applyFont="1" applyFill="1" applyBorder="1" applyAlignment="1">
      <alignment wrapText="1"/>
    </xf>
    <xf numFmtId="3" fontId="19" fillId="0" borderId="39" xfId="0" applyNumberFormat="1" applyFont="1" applyBorder="1"/>
    <xf numFmtId="3" fontId="19" fillId="0" borderId="83" xfId="0" applyNumberFormat="1" applyFont="1" applyFill="1" applyBorder="1" applyAlignment="1">
      <alignment wrapText="1"/>
    </xf>
    <xf numFmtId="3" fontId="19" fillId="0" borderId="27" xfId="0" applyNumberFormat="1" applyFont="1" applyBorder="1"/>
    <xf numFmtId="3" fontId="20" fillId="0" borderId="107" xfId="0" applyNumberFormat="1" applyFont="1" applyBorder="1"/>
    <xf numFmtId="1" fontId="19" fillId="0" borderId="34" xfId="0" applyNumberFormat="1" applyFont="1" applyBorder="1"/>
    <xf numFmtId="1" fontId="19" fillId="0" borderId="36" xfId="0" applyNumberFormat="1" applyFont="1" applyBorder="1"/>
    <xf numFmtId="1" fontId="19" fillId="0" borderId="89" xfId="0" applyNumberFormat="1" applyFont="1" applyBorder="1"/>
    <xf numFmtId="1" fontId="19" fillId="0" borderId="26" xfId="0" applyNumberFormat="1" applyFont="1" applyBorder="1"/>
    <xf numFmtId="1" fontId="19" fillId="0" borderId="25" xfId="0" applyNumberFormat="1" applyFont="1" applyBorder="1"/>
    <xf numFmtId="1" fontId="19" fillId="0" borderId="35" xfId="0" applyNumberFormat="1" applyFont="1" applyBorder="1"/>
    <xf numFmtId="169" fontId="19" fillId="0" borderId="66" xfId="0" applyNumberFormat="1" applyFont="1" applyBorder="1"/>
    <xf numFmtId="170" fontId="19" fillId="0" borderId="67" xfId="1" applyNumberFormat="1" applyFont="1" applyBorder="1"/>
    <xf numFmtId="0" fontId="19" fillId="0" borderId="100" xfId="0" applyFont="1" applyBorder="1"/>
    <xf numFmtId="0" fontId="19" fillId="0" borderId="108" xfId="7" applyFont="1" applyBorder="1" applyAlignment="1">
      <alignment horizontal="center"/>
    </xf>
    <xf numFmtId="0" fontId="16" fillId="0" borderId="62" xfId="7" applyFont="1" applyBorder="1" applyAlignment="1">
      <alignment horizontal="center" wrapText="1"/>
    </xf>
    <xf numFmtId="0" fontId="16" fillId="0" borderId="66" xfId="7" applyFont="1" applyBorder="1"/>
    <xf numFmtId="0" fontId="16" fillId="0" borderId="39" xfId="7" applyFont="1" applyBorder="1"/>
    <xf numFmtId="0" fontId="16" fillId="0" borderId="67" xfId="7" applyFont="1" applyBorder="1"/>
    <xf numFmtId="0" fontId="19" fillId="0" borderId="29" xfId="7" applyFont="1" applyBorder="1"/>
    <xf numFmtId="0" fontId="19" fillId="0" borderId="32" xfId="7" applyFont="1" applyBorder="1"/>
    <xf numFmtId="0" fontId="16" fillId="0" borderId="97" xfId="7" applyFont="1" applyBorder="1"/>
    <xf numFmtId="0" fontId="16" fillId="0" borderId="44" xfId="7" applyFont="1" applyBorder="1" applyAlignment="1">
      <alignment horizontal="center" wrapText="1"/>
    </xf>
    <xf numFmtId="0" fontId="16" fillId="0" borderId="122" xfId="7" applyFont="1" applyBorder="1" applyAlignment="1">
      <alignment horizontal="center" wrapText="1"/>
    </xf>
    <xf numFmtId="0" fontId="16" fillId="0" borderId="113" xfId="7" applyFont="1" applyBorder="1" applyAlignment="1">
      <alignment horizontal="center" wrapText="1"/>
    </xf>
    <xf numFmtId="0" fontId="14" fillId="0" borderId="27" xfId="0" applyFont="1" applyBorder="1"/>
    <xf numFmtId="0" fontId="19" fillId="0" borderId="123" xfId="0" applyFont="1" applyBorder="1"/>
    <xf numFmtId="0" fontId="19" fillId="0" borderId="124" xfId="0" applyFont="1" applyBorder="1"/>
    <xf numFmtId="0" fontId="19" fillId="0" borderId="125" xfId="0" applyFont="1" applyBorder="1"/>
    <xf numFmtId="1" fontId="29" fillId="0" borderId="29" xfId="0" applyNumberFormat="1" applyFont="1" applyBorder="1"/>
    <xf numFmtId="3" fontId="7" fillId="0" borderId="66" xfId="0" applyNumberFormat="1" applyFont="1" applyFill="1" applyBorder="1" applyAlignment="1">
      <alignment horizontal="center"/>
    </xf>
    <xf numFmtId="0" fontId="7" fillId="0" borderId="83" xfId="0" applyFont="1" applyFill="1" applyBorder="1" applyAlignment="1">
      <alignment wrapText="1"/>
    </xf>
    <xf numFmtId="3" fontId="7" fillId="0" borderId="67" xfId="0" applyNumberFormat="1" applyFont="1" applyFill="1" applyBorder="1"/>
    <xf numFmtId="3" fontId="7" fillId="0" borderId="39" xfId="0" applyNumberFormat="1" applyFont="1" applyFill="1" applyBorder="1"/>
    <xf numFmtId="3" fontId="7" fillId="0" borderId="84" xfId="0" applyNumberFormat="1" applyFont="1" applyFill="1" applyBorder="1"/>
    <xf numFmtId="3" fontId="7" fillId="0" borderId="105" xfId="0" applyNumberFormat="1" applyFont="1" applyBorder="1"/>
    <xf numFmtId="3" fontId="8" fillId="0" borderId="66" xfId="0" applyNumberFormat="1" applyFont="1" applyFill="1" applyBorder="1"/>
    <xf numFmtId="3" fontId="8" fillId="0" borderId="99" xfId="0" applyNumberFormat="1" applyFont="1" applyFill="1" applyBorder="1"/>
    <xf numFmtId="3" fontId="8" fillId="0" borderId="66" xfId="0" applyNumberFormat="1" applyFont="1" applyBorder="1"/>
    <xf numFmtId="3" fontId="8" fillId="0" borderId="32" xfId="0" applyNumberFormat="1" applyFont="1" applyBorder="1"/>
    <xf numFmtId="3" fontId="7" fillId="0" borderId="29" xfId="0" applyNumberFormat="1" applyFont="1" applyBorder="1"/>
    <xf numFmtId="3" fontId="7" fillId="0" borderId="126" xfId="0" applyNumberFormat="1" applyFont="1" applyBorder="1"/>
    <xf numFmtId="3" fontId="7" fillId="0" borderId="127" xfId="0" applyNumberFormat="1" applyFont="1" applyBorder="1"/>
    <xf numFmtId="3" fontId="7" fillId="0" borderId="128" xfId="0" applyNumberFormat="1" applyFont="1" applyBorder="1"/>
    <xf numFmtId="3" fontId="7" fillId="0" borderId="86" xfId="0" applyNumberFormat="1" applyFont="1" applyBorder="1"/>
    <xf numFmtId="3" fontId="7" fillId="0" borderId="32" xfId="0" applyNumberFormat="1" applyFont="1" applyBorder="1"/>
    <xf numFmtId="3" fontId="7" fillId="0" borderId="34" xfId="0" applyNumberFormat="1" applyFont="1" applyBorder="1"/>
    <xf numFmtId="3" fontId="7" fillId="0" borderId="94" xfId="0" applyNumberFormat="1" applyFont="1" applyBorder="1"/>
    <xf numFmtId="3" fontId="7" fillId="0" borderId="95" xfId="0" applyNumberFormat="1" applyFont="1" applyBorder="1"/>
    <xf numFmtId="3" fontId="7" fillId="0" borderId="96" xfId="0" applyNumberFormat="1" applyFont="1" applyBorder="1"/>
    <xf numFmtId="3" fontId="7" fillId="0" borderId="131" xfId="0" applyNumberFormat="1" applyFont="1" applyBorder="1"/>
    <xf numFmtId="3" fontId="7" fillId="0" borderId="132" xfId="0" applyNumberFormat="1" applyFont="1" applyBorder="1"/>
    <xf numFmtId="3" fontId="7" fillId="0" borderId="133" xfId="0" applyNumberFormat="1" applyFont="1" applyBorder="1"/>
    <xf numFmtId="3" fontId="7" fillId="0" borderId="87" xfId="0" applyNumberFormat="1" applyFont="1" applyBorder="1"/>
    <xf numFmtId="3" fontId="7" fillId="0" borderId="88" xfId="0" applyNumberFormat="1" applyFont="1" applyBorder="1"/>
    <xf numFmtId="3" fontId="8" fillId="0" borderId="121" xfId="0" applyNumberFormat="1" applyFont="1" applyFill="1" applyBorder="1" applyAlignment="1">
      <alignment wrapText="1"/>
    </xf>
    <xf numFmtId="3" fontId="8" fillId="0" borderId="129" xfId="0" applyNumberFormat="1" applyFont="1" applyBorder="1"/>
    <xf numFmtId="3" fontId="8" fillId="0" borderId="130" xfId="0" applyNumberFormat="1" applyFont="1" applyBorder="1"/>
    <xf numFmtId="165" fontId="16" fillId="0" borderId="31" xfId="2" applyNumberFormat="1" applyFont="1" applyBorder="1"/>
    <xf numFmtId="165" fontId="19" fillId="0" borderId="33" xfId="2" applyNumberFormat="1" applyFont="1" applyBorder="1"/>
    <xf numFmtId="165" fontId="19" fillId="0" borderId="36" xfId="2" applyNumberFormat="1" applyFont="1" applyBorder="1"/>
    <xf numFmtId="1" fontId="31" fillId="0" borderId="29" xfId="0" applyNumberFormat="1" applyFont="1" applyBorder="1"/>
    <xf numFmtId="0" fontId="29" fillId="0" borderId="0" xfId="0" applyFont="1"/>
    <xf numFmtId="1" fontId="31" fillId="0" borderId="94" xfId="0" applyNumberFormat="1" applyFont="1" applyBorder="1"/>
    <xf numFmtId="0" fontId="29" fillId="0" borderId="104" xfId="0" applyFont="1" applyFill="1" applyBorder="1" applyAlignment="1">
      <alignment horizontal="center"/>
    </xf>
    <xf numFmtId="0" fontId="29" fillId="0" borderId="121" xfId="0" applyFont="1" applyFill="1" applyBorder="1" applyAlignment="1">
      <alignment wrapText="1"/>
    </xf>
    <xf numFmtId="1" fontId="38" fillId="0" borderId="29" xfId="0" applyNumberFormat="1" applyFont="1" applyBorder="1"/>
    <xf numFmtId="1" fontId="38" fillId="0" borderId="31" xfId="0" applyNumberFormat="1" applyFont="1" applyBorder="1"/>
    <xf numFmtId="1" fontId="38" fillId="0" borderId="89" xfId="0" applyNumberFormat="1" applyFont="1" applyBorder="1"/>
    <xf numFmtId="165" fontId="38" fillId="0" borderId="31" xfId="2" applyNumberFormat="1" applyFont="1" applyFill="1" applyBorder="1"/>
    <xf numFmtId="165" fontId="38" fillId="0" borderId="79" xfId="2" applyNumberFormat="1" applyFont="1" applyFill="1" applyBorder="1"/>
    <xf numFmtId="3" fontId="13" fillId="3" borderId="123" xfId="0" applyNumberFormat="1" applyFont="1" applyFill="1" applyBorder="1" applyAlignment="1">
      <alignment horizontal="right"/>
    </xf>
    <xf numFmtId="3" fontId="13" fillId="3" borderId="124" xfId="0" applyNumberFormat="1" applyFont="1" applyFill="1" applyBorder="1" applyAlignment="1">
      <alignment horizontal="right"/>
    </xf>
    <xf numFmtId="3" fontId="13" fillId="3" borderId="134" xfId="0" applyNumberFormat="1" applyFont="1" applyFill="1" applyBorder="1" applyAlignment="1">
      <alignment horizontal="right"/>
    </xf>
    <xf numFmtId="3" fontId="8" fillId="0" borderId="84" xfId="0" applyNumberFormat="1" applyFont="1" applyBorder="1"/>
    <xf numFmtId="3" fontId="13" fillId="3" borderId="88" xfId="0" applyNumberFormat="1" applyFont="1" applyFill="1" applyBorder="1" applyAlignment="1">
      <alignment horizontal="right"/>
    </xf>
    <xf numFmtId="3" fontId="16" fillId="0" borderId="67" xfId="0" applyNumberFormat="1" applyFont="1" applyBorder="1"/>
    <xf numFmtId="3" fontId="16" fillId="0" borderId="39" xfId="0" applyNumberFormat="1" applyFont="1" applyBorder="1"/>
    <xf numFmtId="3" fontId="19" fillId="0" borderId="91" xfId="0" applyNumberFormat="1" applyFont="1" applyBorder="1"/>
    <xf numFmtId="3" fontId="19" fillId="0" borderId="93" xfId="0" applyNumberFormat="1" applyFont="1" applyBorder="1"/>
    <xf numFmtId="3" fontId="19" fillId="0" borderId="100" xfId="0" applyNumberFormat="1" applyFont="1" applyBorder="1"/>
    <xf numFmtId="3" fontId="19" fillId="0" borderId="28" xfId="0" applyNumberFormat="1" applyFont="1" applyBorder="1" applyAlignment="1">
      <alignment horizontal="center" wrapText="1"/>
    </xf>
    <xf numFmtId="3" fontId="19" fillId="0" borderId="29" xfId="0" applyNumberFormat="1" applyFont="1" applyBorder="1" applyAlignment="1">
      <alignment horizontal="center" wrapText="1"/>
    </xf>
    <xf numFmtId="3" fontId="19" fillId="0" borderId="30" xfId="0" applyNumberFormat="1" applyFont="1" applyBorder="1" applyAlignment="1">
      <alignment horizontal="center" wrapText="1"/>
    </xf>
    <xf numFmtId="3" fontId="19" fillId="0" borderId="31" xfId="0" applyNumberFormat="1" applyFont="1" applyBorder="1" applyAlignment="1">
      <alignment horizontal="center" wrapText="1"/>
    </xf>
    <xf numFmtId="3" fontId="19" fillId="0" borderId="32" xfId="0" applyNumberFormat="1" applyFont="1" applyBorder="1" applyAlignment="1">
      <alignment horizontal="center" wrapText="1"/>
    </xf>
    <xf numFmtId="3" fontId="19" fillId="0" borderId="33" xfId="0" applyNumberFormat="1" applyFont="1" applyBorder="1" applyAlignment="1">
      <alignment horizontal="center" wrapText="1"/>
    </xf>
    <xf numFmtId="3" fontId="19" fillId="0" borderId="34" xfId="0" applyNumberFormat="1" applyFont="1" applyBorder="1" applyAlignment="1">
      <alignment horizontal="center" wrapText="1"/>
    </xf>
    <xf numFmtId="3" fontId="19" fillId="0" borderId="35" xfId="0" applyNumberFormat="1" applyFont="1" applyBorder="1" applyAlignment="1">
      <alignment horizontal="center" wrapText="1"/>
    </xf>
    <xf numFmtId="3" fontId="19" fillId="0" borderId="36" xfId="0" applyNumberFormat="1" applyFont="1" applyBorder="1" applyAlignment="1">
      <alignment horizontal="center" wrapText="1"/>
    </xf>
    <xf numFmtId="3" fontId="19" fillId="0" borderId="135" xfId="0" applyNumberFormat="1" applyFont="1" applyBorder="1"/>
    <xf numFmtId="1" fontId="16" fillId="0" borderId="29" xfId="0" applyNumberFormat="1" applyFont="1" applyBorder="1"/>
    <xf numFmtId="1" fontId="16" fillId="0" borderId="31" xfId="0" applyNumberFormat="1" applyFont="1" applyBorder="1"/>
    <xf numFmtId="0" fontId="19" fillId="0" borderId="105" xfId="0" applyFont="1" applyBorder="1"/>
    <xf numFmtId="0" fontId="19" fillId="0" borderId="66" xfId="0" applyFont="1" applyBorder="1"/>
    <xf numFmtId="173" fontId="19" fillId="0" borderId="67" xfId="0" applyNumberFormat="1" applyFont="1" applyBorder="1"/>
    <xf numFmtId="0" fontId="19" fillId="0" borderId="99" xfId="0" applyFont="1" applyBorder="1"/>
    <xf numFmtId="173" fontId="19" fillId="0" borderId="103" xfId="0" applyNumberFormat="1" applyFont="1" applyBorder="1"/>
    <xf numFmtId="173" fontId="19" fillId="0" borderId="83" xfId="0" applyNumberFormat="1" applyFont="1" applyBorder="1"/>
    <xf numFmtId="173" fontId="19" fillId="0" borderId="109" xfId="0" applyNumberFormat="1" applyFont="1" applyBorder="1"/>
    <xf numFmtId="173" fontId="16" fillId="0" borderId="63" xfId="0" applyNumberFormat="1" applyFont="1" applyBorder="1"/>
    <xf numFmtId="170" fontId="19" fillId="0" borderId="83" xfId="1" applyNumberFormat="1" applyFont="1" applyBorder="1"/>
    <xf numFmtId="170" fontId="19" fillId="0" borderId="64" xfId="1" applyNumberFormat="1" applyFont="1" applyBorder="1"/>
    <xf numFmtId="170" fontId="19" fillId="0" borderId="65" xfId="1" applyNumberFormat="1" applyFont="1" applyBorder="1"/>
    <xf numFmtId="173" fontId="16" fillId="0" borderId="31" xfId="0" applyNumberFormat="1" applyFont="1" applyBorder="1"/>
    <xf numFmtId="0" fontId="19" fillId="0" borderId="123" xfId="7" applyFont="1" applyBorder="1"/>
    <xf numFmtId="0" fontId="19" fillId="0" borderId="124" xfId="7" applyFont="1" applyBorder="1"/>
    <xf numFmtId="0" fontId="19" fillId="0" borderId="125" xfId="7" applyFont="1" applyBorder="1"/>
    <xf numFmtId="0" fontId="19" fillId="0" borderId="89" xfId="7" applyFont="1" applyBorder="1"/>
    <xf numFmtId="0" fontId="19" fillId="0" borderId="26" xfId="7" applyFont="1" applyBorder="1"/>
    <xf numFmtId="0" fontId="19" fillId="0" borderId="90" xfId="7" applyFont="1" applyBorder="1"/>
    <xf numFmtId="0" fontId="19" fillId="0" borderId="28" xfId="7" applyFont="1" applyFill="1" applyBorder="1" applyAlignment="1">
      <alignment wrapText="1"/>
    </xf>
    <xf numFmtId="0" fontId="16" fillId="0" borderId="136" xfId="7" applyFont="1" applyBorder="1"/>
    <xf numFmtId="0" fontId="16" fillId="0" borderId="27" xfId="7" applyFont="1" applyBorder="1"/>
    <xf numFmtId="0" fontId="19" fillId="0" borderId="28" xfId="7" applyFont="1" applyBorder="1" applyAlignment="1">
      <alignment horizontal="center"/>
    </xf>
    <xf numFmtId="0" fontId="28" fillId="0" borderId="75" xfId="0" applyFont="1" applyFill="1" applyBorder="1" applyAlignment="1">
      <alignment horizontal="center"/>
    </xf>
    <xf numFmtId="1" fontId="31" fillId="0" borderId="66" xfId="0" applyNumberFormat="1" applyFont="1" applyBorder="1"/>
    <xf numFmtId="1" fontId="31" fillId="0" borderId="67" xfId="0" applyNumberFormat="1" applyFont="1" applyBorder="1"/>
    <xf numFmtId="1" fontId="31" fillId="0" borderId="27" xfId="0" applyNumberFormat="1" applyFont="1" applyBorder="1"/>
    <xf numFmtId="1" fontId="29" fillId="0" borderId="66" xfId="0" applyNumberFormat="1" applyFont="1" applyBorder="1"/>
    <xf numFmtId="165" fontId="31" fillId="0" borderId="67" xfId="2" applyNumberFormat="1" applyFont="1" applyFill="1" applyBorder="1"/>
    <xf numFmtId="165" fontId="31" fillId="0" borderId="84" xfId="2" applyNumberFormat="1" applyFont="1" applyFill="1" applyBorder="1"/>
    <xf numFmtId="3" fontId="19" fillId="0" borderId="29" xfId="0" applyNumberFormat="1" applyFont="1" applyFill="1" applyBorder="1"/>
    <xf numFmtId="3" fontId="19" fillId="0" borderId="30" xfId="0" applyNumberFormat="1" applyFont="1" applyFill="1" applyBorder="1"/>
    <xf numFmtId="3" fontId="19" fillId="0" borderId="31" xfId="0" applyNumberFormat="1" applyFont="1" applyFill="1" applyBorder="1"/>
    <xf numFmtId="3" fontId="19" fillId="0" borderId="32" xfId="0" applyNumberFormat="1" applyFont="1" applyFill="1" applyBorder="1"/>
    <xf numFmtId="3" fontId="19" fillId="0" borderId="28" xfId="0" applyNumberFormat="1" applyFont="1" applyFill="1" applyBorder="1"/>
    <xf numFmtId="3" fontId="19" fillId="0" borderId="33" xfId="0" applyNumberFormat="1" applyFont="1" applyFill="1" applyBorder="1"/>
    <xf numFmtId="3" fontId="19" fillId="0" borderId="94" xfId="0" applyNumberFormat="1" applyFont="1" applyFill="1" applyBorder="1"/>
    <xf numFmtId="3" fontId="19" fillId="0" borderId="95" xfId="0" applyNumberFormat="1" applyFont="1" applyFill="1" applyBorder="1"/>
    <xf numFmtId="3" fontId="19" fillId="0" borderId="96" xfId="0" applyNumberFormat="1" applyFont="1" applyFill="1" applyBorder="1"/>
    <xf numFmtId="1" fontId="19" fillId="0" borderId="94" xfId="0" applyNumberFormat="1" applyFont="1" applyBorder="1"/>
    <xf numFmtId="1" fontId="19" fillId="0" borderId="96" xfId="0" applyNumberFormat="1" applyFont="1" applyBorder="1"/>
    <xf numFmtId="1" fontId="19" fillId="0" borderId="95" xfId="0" applyNumberFormat="1" applyFont="1" applyBorder="1"/>
    <xf numFmtId="0" fontId="16" fillId="0" borderId="104" xfId="0" applyFont="1" applyFill="1" applyBorder="1" applyAlignment="1">
      <alignment horizontal="center"/>
    </xf>
    <xf numFmtId="0" fontId="16" fillId="0" borderId="121" xfId="0" applyFont="1" applyFill="1" applyBorder="1" applyAlignment="1">
      <alignment wrapText="1"/>
    </xf>
    <xf numFmtId="1" fontId="16" fillId="0" borderId="89" xfId="0" applyNumberFormat="1" applyFont="1" applyBorder="1"/>
    <xf numFmtId="1" fontId="16" fillId="0" borderId="30" xfId="0" applyNumberFormat="1" applyFont="1" applyBorder="1"/>
    <xf numFmtId="0" fontId="19" fillId="0" borderId="77" xfId="0" applyFont="1" applyFill="1" applyBorder="1" applyAlignment="1">
      <alignment horizontal="center"/>
    </xf>
    <xf numFmtId="0" fontId="19" fillId="0" borderId="78" xfId="0" applyFont="1" applyFill="1" applyBorder="1" applyAlignment="1">
      <alignment wrapText="1"/>
    </xf>
    <xf numFmtId="1" fontId="19" fillId="0" borderId="90" xfId="0" applyNumberFormat="1" applyFont="1" applyBorder="1"/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wrapText="1"/>
    </xf>
    <xf numFmtId="0" fontId="16" fillId="0" borderId="117" xfId="0" applyFont="1" applyBorder="1" applyAlignment="1">
      <alignment horizontal="center" wrapText="1"/>
    </xf>
    <xf numFmtId="0" fontId="16" fillId="0" borderId="118" xfId="0" applyFont="1" applyBorder="1" applyAlignment="1">
      <alignment horizontal="center" wrapText="1"/>
    </xf>
    <xf numFmtId="0" fontId="19" fillId="0" borderId="137" xfId="0" applyFont="1" applyBorder="1" applyAlignment="1">
      <alignment horizontal="center" wrapText="1"/>
    </xf>
    <xf numFmtId="0" fontId="19" fillId="0" borderId="138" xfId="0" applyFont="1" applyBorder="1" applyAlignment="1">
      <alignment horizontal="center" wrapText="1"/>
    </xf>
    <xf numFmtId="0" fontId="14" fillId="0" borderId="26" xfId="0" applyFont="1" applyBorder="1" applyAlignment="1">
      <alignment wrapText="1"/>
    </xf>
    <xf numFmtId="3" fontId="16" fillId="0" borderId="0" xfId="0" applyNumberFormat="1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horizontal="left" vertical="center" wrapText="1"/>
    </xf>
    <xf numFmtId="0" fontId="16" fillId="0" borderId="5" xfId="7" applyFont="1" applyFill="1" applyBorder="1" applyAlignment="1">
      <alignment horizontal="center" wrapText="1"/>
    </xf>
    <xf numFmtId="0" fontId="16" fillId="0" borderId="18" xfId="7" applyFont="1" applyFill="1" applyBorder="1" applyAlignment="1">
      <alignment horizontal="center" wrapText="1"/>
    </xf>
  </cellXfs>
  <cellStyles count="228">
    <cellStyle name="Hyperkobling 2" xfId="38"/>
    <cellStyle name="Komma" xfId="1" builtinId="3" customBuiltin="1"/>
    <cellStyle name="Komma 2" xfId="14"/>
    <cellStyle name="Komma 3" xfId="19"/>
    <cellStyle name="Normal" xfId="0" builtinId="0" customBuiltin="1"/>
    <cellStyle name="Normal 10" xfId="45"/>
    <cellStyle name="Normal 10 2" xfId="113"/>
    <cellStyle name="Normal 10 3" xfId="121"/>
    <cellStyle name="Normal 10 3 2" xfId="54"/>
    <cellStyle name="Normal 10 3 2 2" xfId="224"/>
    <cellStyle name="Normal 10 4" xfId="89"/>
    <cellStyle name="Normal 10 4 2" xfId="189"/>
    <cellStyle name="Normal 10 5" xfId="55"/>
    <cellStyle name="Normal 11" xfId="10"/>
    <cellStyle name="Normal 11 2" xfId="83"/>
    <cellStyle name="Normal 11 3" xfId="71"/>
    <cellStyle name="Normal 12" xfId="53"/>
    <cellStyle name="Normal 13" xfId="161"/>
    <cellStyle name="Normal 2" xfId="3"/>
    <cellStyle name="Normal 2 2" xfId="39"/>
    <cellStyle name="Normal 2 2 2" xfId="96"/>
    <cellStyle name="Normal 2 2 3" xfId="73"/>
    <cellStyle name="Normal 2 2 4" xfId="176"/>
    <cellStyle name="Normal 2 3" xfId="16"/>
    <cellStyle name="Normal 2 3 2" xfId="95"/>
    <cellStyle name="Normal 2 4" xfId="103"/>
    <cellStyle name="Normal 3" xfId="7"/>
    <cellStyle name="Normal 3 2" xfId="20"/>
    <cellStyle name="Normal 3 2 2" xfId="105"/>
    <cellStyle name="Normal 3 2 3" xfId="85"/>
    <cellStyle name="Normal 3 2 3 2" xfId="186"/>
    <cellStyle name="Normal 3 3" xfId="11"/>
    <cellStyle name="Normal 3 3 2" xfId="93"/>
    <cellStyle name="Normal 3 4" xfId="52"/>
    <cellStyle name="Normal 3 4 2" xfId="102"/>
    <cellStyle name="Normal 3 4 3" xfId="153"/>
    <cellStyle name="Normal 3 5" xfId="114"/>
    <cellStyle name="Normal 3 5 2" xfId="154"/>
    <cellStyle name="Normal 3 5 2 2" xfId="217"/>
    <cellStyle name="Normal 3 6" xfId="82"/>
    <cellStyle name="Normal 3 6 2" xfId="184"/>
    <cellStyle name="Normal 3 7" xfId="158"/>
    <cellStyle name="Normal 4" xfId="21"/>
    <cellStyle name="Normal 4 10" xfId="56"/>
    <cellStyle name="Normal 4 11" xfId="162"/>
    <cellStyle name="Normal 4 2" xfId="23"/>
    <cellStyle name="Normal 4 2 2" xfId="31"/>
    <cellStyle name="Normal 4 2 2 2" xfId="140"/>
    <cellStyle name="Normal 4 2 2 2 2" xfId="211"/>
    <cellStyle name="Normal 4 2 2 3" xfId="65"/>
    <cellStyle name="Normal 4 2 2 4" xfId="170"/>
    <cellStyle name="Normal 4 2 3" xfId="35"/>
    <cellStyle name="Normal 4 2 3 2" xfId="69"/>
    <cellStyle name="Normal 4 2 3 3" xfId="174"/>
    <cellStyle name="Normal 4 2 4" xfId="125"/>
    <cellStyle name="Normal 4 2 4 2" xfId="196"/>
    <cellStyle name="Normal 4 2 5" xfId="136"/>
    <cellStyle name="Normal 4 2 5 2" xfId="207"/>
    <cellStyle name="Normal 4 2 6" xfId="144"/>
    <cellStyle name="Normal 4 2 6 2" xfId="215"/>
    <cellStyle name="Normal 4 2 7" xfId="130"/>
    <cellStyle name="Normal 4 2 7 2" xfId="201"/>
    <cellStyle name="Normal 4 2 8" xfId="58"/>
    <cellStyle name="Normal 4 2 9" xfId="164"/>
    <cellStyle name="Normal 4 2_MAL2T-2014A.XLS" xfId="146"/>
    <cellStyle name="Normal 4 3" xfId="26"/>
    <cellStyle name="Normal 4 3 2" xfId="48"/>
    <cellStyle name="Normal 4 3 2 2" xfId="138"/>
    <cellStyle name="Normal 4 3 2 2 2" xfId="209"/>
    <cellStyle name="Normal 4 3 2 3" xfId="77"/>
    <cellStyle name="Normal 4 3 2 4" xfId="179"/>
    <cellStyle name="Normal 4 3 3" xfId="122"/>
    <cellStyle name="Normal 4 3 3 2" xfId="193"/>
    <cellStyle name="Normal 4 3 4" xfId="127"/>
    <cellStyle name="Normal 4 3 4 2" xfId="198"/>
    <cellStyle name="Normal 4 3 5" xfId="133"/>
    <cellStyle name="Normal 4 3 5 2" xfId="204"/>
    <cellStyle name="Normal 4 3 6" xfId="61"/>
    <cellStyle name="Normal 4 3 7" xfId="167"/>
    <cellStyle name="Normal 4 3_MAL2T-2014A.XLS" xfId="147"/>
    <cellStyle name="Normal 4 4" xfId="27"/>
    <cellStyle name="Normal 4 4 2" xfId="50"/>
    <cellStyle name="Normal 4 4 2 2" xfId="79"/>
    <cellStyle name="Normal 4 4 2 3" xfId="181"/>
    <cellStyle name="Normal 4 4 3" xfId="62"/>
    <cellStyle name="Normal 4 4 4" xfId="168"/>
    <cellStyle name="Normal 4 5" xfId="33"/>
    <cellStyle name="Normal 4 5 2" xfId="67"/>
    <cellStyle name="Normal 4 5 3" xfId="172"/>
    <cellStyle name="Normal 4 6" xfId="123"/>
    <cellStyle name="Normal 4 6 2" xfId="194"/>
    <cellStyle name="Normal 4 7" xfId="134"/>
    <cellStyle name="Normal 4 7 2" xfId="205"/>
    <cellStyle name="Normal 4 8" xfId="142"/>
    <cellStyle name="Normal 4 8 2" xfId="213"/>
    <cellStyle name="Normal 4 9" xfId="128"/>
    <cellStyle name="Normal 4 9 2" xfId="199"/>
    <cellStyle name="Normal 4_MAL1K-2014A.XLS" xfId="40"/>
    <cellStyle name="Normal 5" xfId="17"/>
    <cellStyle name="Normal 5 2" xfId="30"/>
    <cellStyle name="Normal 5 2 2" xfId="108"/>
    <cellStyle name="Normal 5 2 3" xfId="116"/>
    <cellStyle name="Normal 5 2 3 2" xfId="160"/>
    <cellStyle name="Normal 5 2 3 2 2" xfId="219"/>
    <cellStyle name="Normal 5 2 4" xfId="84"/>
    <cellStyle name="Normal 5 2 4 2" xfId="185"/>
    <cellStyle name="Normal 5 2 5" xfId="64"/>
    <cellStyle name="Normal 5 3" xfId="37"/>
    <cellStyle name="Normal 5 4" xfId="46"/>
    <cellStyle name="Normal 5 4 2" xfId="75"/>
    <cellStyle name="Normal 5 4 3" xfId="177"/>
    <cellStyle name="Normal 5 5" xfId="104"/>
    <cellStyle name="Normal 5 6" xfId="115"/>
    <cellStyle name="Normal 5 6 2" xfId="148"/>
    <cellStyle name="Normal 5 6 2 2" xfId="218"/>
    <cellStyle name="Normal 5 7" xfId="159"/>
    <cellStyle name="Normal 6" xfId="41"/>
    <cellStyle name="Normal 6 2" xfId="88"/>
    <cellStyle name="Normal 6 2 2" xfId="188"/>
    <cellStyle name="Normal 6 3" xfId="109"/>
    <cellStyle name="Normal 6 4" xfId="117"/>
    <cellStyle name="Normal 6 4 2" xfId="150"/>
    <cellStyle name="Normal 6 4 2 2" xfId="220"/>
    <cellStyle name="Normal 6 5" xfId="81"/>
    <cellStyle name="Normal 6 5 2" xfId="183"/>
    <cellStyle name="Normal 6 6" xfId="152"/>
    <cellStyle name="Normal 7" xfId="43"/>
    <cellStyle name="Normal 7 2" xfId="111"/>
    <cellStyle name="Normal 7 3" xfId="119"/>
    <cellStyle name="Normal 7 3 2" xfId="157"/>
    <cellStyle name="Normal 7 3 2 2" xfId="222"/>
    <cellStyle name="Normal 7 4" xfId="86"/>
    <cellStyle name="Normal 7 4 2" xfId="187"/>
    <cellStyle name="Normal 7 5" xfId="155"/>
    <cellStyle name="Normal 8" xfId="44"/>
    <cellStyle name="Normal 8 2" xfId="101"/>
    <cellStyle name="Normal 8 3" xfId="99"/>
    <cellStyle name="Normal 8 4" xfId="112"/>
    <cellStyle name="Normal 8 5" xfId="120"/>
    <cellStyle name="Normal 8 5 2" xfId="151"/>
    <cellStyle name="Normal 8 5 2 2" xfId="223"/>
    <cellStyle name="Normal 8 6" xfId="91"/>
    <cellStyle name="Normal 8 7" xfId="156"/>
    <cellStyle name="Normal 9" xfId="42"/>
    <cellStyle name="Normal 9 2" xfId="110"/>
    <cellStyle name="Normal 9 3" xfId="118"/>
    <cellStyle name="Normal 9 3 2" xfId="72"/>
    <cellStyle name="Normal 9 3 2 2" xfId="221"/>
    <cellStyle name="Normal 9 4" xfId="90"/>
    <cellStyle name="Normal 9 4 2" xfId="190"/>
    <cellStyle name="Normal 9 5" xfId="74"/>
    <cellStyle name="Normal_IN9813 2" xfId="226"/>
    <cellStyle name="Normal_IN9828" xfId="8"/>
    <cellStyle name="Normal_SO02ny 2" xfId="225"/>
    <cellStyle name="Prosent" xfId="2" builtinId="5" customBuiltin="1"/>
    <cellStyle name="Prosent 13" xfId="227"/>
    <cellStyle name="Prosent 2" xfId="4"/>
    <cellStyle name="Prosent 2 2" xfId="24"/>
    <cellStyle name="Prosent 2 2 2" xfId="32"/>
    <cellStyle name="Prosent 2 2 2 2" xfId="141"/>
    <cellStyle name="Prosent 2 2 2 2 2" xfId="212"/>
    <cellStyle name="Prosent 2 2 2 3" xfId="66"/>
    <cellStyle name="Prosent 2 2 2 4" xfId="171"/>
    <cellStyle name="Prosent 2 2 3" xfId="36"/>
    <cellStyle name="Prosent 2 2 3 2" xfId="70"/>
    <cellStyle name="Prosent 2 2 3 3" xfId="175"/>
    <cellStyle name="Prosent 2 2 4" xfId="106"/>
    <cellStyle name="Prosent 2 2 4 2" xfId="191"/>
    <cellStyle name="Prosent 2 2 5" xfId="92"/>
    <cellStyle name="Prosent 2 2 5 2" xfId="137"/>
    <cellStyle name="Prosent 2 2 5 2 2" xfId="208"/>
    <cellStyle name="Prosent 2 2 6" xfId="145"/>
    <cellStyle name="Prosent 2 2 6 2" xfId="216"/>
    <cellStyle name="Prosent 2 2 7" xfId="131"/>
    <cellStyle name="Prosent 2 2 7 2" xfId="202"/>
    <cellStyle name="Prosent 2 2 8" xfId="59"/>
    <cellStyle name="Prosent 2 2 9" xfId="165"/>
    <cellStyle name="Prosent 2 3" xfId="25"/>
    <cellStyle name="Prosent 2 3 2" xfId="49"/>
    <cellStyle name="Prosent 2 3 2 2" xfId="139"/>
    <cellStyle name="Prosent 2 3 2 2 2" xfId="210"/>
    <cellStyle name="Prosent 2 3 2 3" xfId="78"/>
    <cellStyle name="Prosent 2 3 2 4" xfId="180"/>
    <cellStyle name="Prosent 2 3 3" xfId="107"/>
    <cellStyle name="Prosent 2 3 3 2" xfId="192"/>
    <cellStyle name="Prosent 2 3 4" xfId="94"/>
    <cellStyle name="Prosent 2 3 4 2" xfId="126"/>
    <cellStyle name="Prosent 2 3 4 2 2" xfId="197"/>
    <cellStyle name="Prosent 2 3 5" xfId="132"/>
    <cellStyle name="Prosent 2 3 5 2" xfId="203"/>
    <cellStyle name="Prosent 2 3 6" xfId="60"/>
    <cellStyle name="Prosent 2 3 7" xfId="166"/>
    <cellStyle name="Prosent 2 4" xfId="22"/>
    <cellStyle name="Prosent 2 4 2" xfId="51"/>
    <cellStyle name="Prosent 2 4 2 2" xfId="80"/>
    <cellStyle name="Prosent 2 4 2 3" xfId="182"/>
    <cellStyle name="Prosent 2 4 3" xfId="57"/>
    <cellStyle name="Prosent 2 4 4" xfId="163"/>
    <cellStyle name="Prosent 2 5" xfId="29"/>
    <cellStyle name="Prosent 2 5 2" xfId="34"/>
    <cellStyle name="Prosent 2 5 2 2" xfId="68"/>
    <cellStyle name="Prosent 2 5 2 3" xfId="173"/>
    <cellStyle name="Prosent 2 6" xfId="15"/>
    <cellStyle name="Prosent 2 6 2" xfId="124"/>
    <cellStyle name="Prosent 2 6 3" xfId="195"/>
    <cellStyle name="Prosent 2 7" xfId="135"/>
    <cellStyle name="Prosent 2 7 2" xfId="206"/>
    <cellStyle name="Prosent 2 8" xfId="143"/>
    <cellStyle name="Prosent 2 8 2" xfId="214"/>
    <cellStyle name="Prosent 2 9" xfId="129"/>
    <cellStyle name="Prosent 2 9 2" xfId="200"/>
    <cellStyle name="Prosent 3" xfId="12"/>
    <cellStyle name="Prosent 3 2" xfId="47"/>
    <cellStyle name="Prosent 3 2 2" xfId="76"/>
    <cellStyle name="Prosent 3 2 3" xfId="178"/>
    <cellStyle name="Prosent 4" xfId="18"/>
    <cellStyle name="Prosent 5" xfId="28"/>
    <cellStyle name="Prosent 5 2" xfId="149"/>
    <cellStyle name="Prosent 6" xfId="63"/>
    <cellStyle name="Prosent 7" xfId="169"/>
    <cellStyle name="Svein" xfId="5"/>
    <cellStyle name="Svein 2" xfId="13"/>
    <cellStyle name="Svein 3" xfId="97"/>
    <cellStyle name="Tusen[0]" xfId="6"/>
    <cellStyle name="Tusenskille 2" xfId="87"/>
    <cellStyle name="Tusenskille 2 2" xfId="100"/>
    <cellStyle name="Tusenskille 2 3" xfId="98"/>
    <cellStyle name="Tusenskille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5"/>
        <xdr:cNvSpPr/>
      </xdr:nvSpPr>
      <xdr:spPr>
        <a:xfrm>
          <a:off x="323850" y="6477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6"/>
        <xdr:cNvSpPr/>
      </xdr:nvSpPr>
      <xdr:spPr>
        <a:xfrm>
          <a:off x="323850" y="6477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9528</xdr:colOff>
      <xdr:row>10</xdr:row>
      <xdr:rowOff>85725</xdr:rowOff>
    </xdr:from>
    <xdr:ext cx="2174872" cy="257175"/>
    <xdr:sp macro="" textlink="">
      <xdr:nvSpPr>
        <xdr:cNvPr id="4" name="AutoShape 31"/>
        <xdr:cNvSpPr/>
      </xdr:nvSpPr>
      <xdr:spPr>
        <a:xfrm>
          <a:off x="9528" y="1647825"/>
          <a:ext cx="2174872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1"/>
        <xdr:cNvSpPr/>
      </xdr:nvSpPr>
      <xdr:spPr>
        <a:xfrm>
          <a:off x="323850" y="6096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2"/>
        <xdr:cNvSpPr/>
      </xdr:nvSpPr>
      <xdr:spPr>
        <a:xfrm>
          <a:off x="323850" y="6096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95253</xdr:rowOff>
    </xdr:from>
    <xdr:ext cx="2965454" cy="257175"/>
    <xdr:sp macro="" textlink="">
      <xdr:nvSpPr>
        <xdr:cNvPr id="2" name="AutoShape 5"/>
        <xdr:cNvSpPr/>
      </xdr:nvSpPr>
      <xdr:spPr>
        <a:xfrm>
          <a:off x="0" y="2381253"/>
          <a:ext cx="2965454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 - Sum for alle aldersgrupper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2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5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6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7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9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0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1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2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0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2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3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6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8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9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5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7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8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2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5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W186"/>
  <sheetViews>
    <sheetView showGridLines="0" tabSelected="1" zoomScaleNormal="100" workbookViewId="0">
      <selection activeCell="M22" sqref="M22"/>
    </sheetView>
  </sheetViews>
  <sheetFormatPr baseColWidth="10" defaultColWidth="11.42578125" defaultRowHeight="12" x14ac:dyDescent="0.2"/>
  <cols>
    <col min="1" max="1" width="4.85546875" style="3" customWidth="1"/>
    <col min="2" max="2" width="22" style="1" bestFit="1" customWidth="1"/>
    <col min="3" max="3" width="10.42578125" style="1" customWidth="1"/>
    <col min="4" max="10" width="8.7109375" style="1" customWidth="1"/>
    <col min="11" max="11" width="11.42578125" style="1" customWidth="1"/>
    <col min="12" max="12" width="11.42578125" style="100" customWidth="1"/>
    <col min="13" max="13" width="11.42578125" style="1" customWidth="1"/>
    <col min="14" max="14" width="5.7109375" style="1" customWidth="1"/>
    <col min="15" max="15" width="7" style="1" customWidth="1"/>
    <col min="16" max="16" width="26" style="1" customWidth="1"/>
    <col min="17" max="17" width="13.140625" style="1" customWidth="1"/>
    <col min="18" max="18" width="11.42578125" style="1" customWidth="1"/>
    <col min="19" max="16384" width="11.42578125" style="1"/>
  </cols>
  <sheetData>
    <row r="1" spans="1:23" x14ac:dyDescent="0.2">
      <c r="A1" s="27" t="s">
        <v>80</v>
      </c>
      <c r="B1" s="28"/>
    </row>
    <row r="2" spans="1:23" x14ac:dyDescent="0.2">
      <c r="A2" s="2" t="s">
        <v>0</v>
      </c>
    </row>
    <row r="4" spans="1:23" ht="15" x14ac:dyDescent="0.25">
      <c r="A4" s="29" t="str">
        <f>A14</f>
        <v>Tabell 2-B-1-A1 - Sum personellinnsats innen helsestasjons- og skolehelsetjeneste - timeverk pr. uke</v>
      </c>
      <c r="B4" s="30"/>
      <c r="C4" s="30"/>
      <c r="D4" s="30"/>
      <c r="E4" s="30"/>
      <c r="F4" s="30"/>
      <c r="G4" s="30"/>
      <c r="H4" s="30"/>
      <c r="I4" s="30"/>
      <c r="J4" s="31" t="s">
        <v>92</v>
      </c>
      <c r="K4" s="30"/>
      <c r="L4" s="30"/>
    </row>
    <row r="5" spans="1:23" x14ac:dyDescent="0.2">
      <c r="A5" s="4" t="str">
        <f>A38</f>
        <v>Tabell 2-B-1-A2 - Sum personellinnsats- helsestasjonstjeneste til gravide og barn 0 - 5 år - timeverk pr. uke</v>
      </c>
    </row>
    <row r="6" spans="1:23" x14ac:dyDescent="0.2">
      <c r="A6" s="4" t="str">
        <f>A86</f>
        <v>Tabell 2-B-1-A3 - Sum personellinnsats- skolehelsetjeneste i ungdomstrinnet - timeverk pr. uke</v>
      </c>
    </row>
    <row r="7" spans="1:23" x14ac:dyDescent="0.2">
      <c r="A7" s="4" t="str">
        <f>A110</f>
        <v>Tabell 2-B-1-A4 - Sum personellinnsats- skolehelsetjeneste i videregående skole - timeverk pr. uke</v>
      </c>
    </row>
    <row r="8" spans="1:23" x14ac:dyDescent="0.2">
      <c r="A8" s="4" t="str">
        <f>A137</f>
        <v>Tabell 2-B-1-A5 - Sum personellinnsats- helsestasjon for ungdom - timeverk pr. uke</v>
      </c>
    </row>
    <row r="9" spans="1:23" x14ac:dyDescent="0.2">
      <c r="A9" s="4" t="str">
        <f>A163</f>
        <v>Tabell 2-B-1-A6 - Sum personellinnsats  - ledelse - innen helsestasjons- og skolehelsetjeneste - timeverk pr. uke</v>
      </c>
    </row>
    <row r="10" spans="1:23" x14ac:dyDescent="0.2">
      <c r="A10" s="4" t="str">
        <f>O14</f>
        <v>Tabell 2-B-1-B - Helsestasjon for ungdom</v>
      </c>
      <c r="P10" s="1" t="s">
        <v>77</v>
      </c>
    </row>
    <row r="11" spans="1:23" x14ac:dyDescent="0.2">
      <c r="A11" s="4"/>
      <c r="K11" s="32"/>
      <c r="L11" s="32"/>
    </row>
    <row r="12" spans="1:23" x14ac:dyDescent="0.2">
      <c r="A12" s="4"/>
    </row>
    <row r="13" spans="1:23" x14ac:dyDescent="0.2">
      <c r="A13" s="4"/>
    </row>
    <row r="14" spans="1:23" s="5" customFormat="1" ht="12.75" thickBot="1" x14ac:dyDescent="0.25">
      <c r="A14" s="33" t="s">
        <v>93</v>
      </c>
      <c r="O14" s="33" t="s">
        <v>94</v>
      </c>
    </row>
    <row r="15" spans="1:23" s="5" customFormat="1" ht="60.75" thickBot="1" x14ac:dyDescent="0.25">
      <c r="A15" s="6" t="s">
        <v>1</v>
      </c>
      <c r="B15" s="7" t="s">
        <v>2</v>
      </c>
      <c r="C15" s="8" t="s">
        <v>95</v>
      </c>
      <c r="D15" s="8" t="s">
        <v>96</v>
      </c>
      <c r="E15" s="8" t="s">
        <v>97</v>
      </c>
      <c r="F15" s="8" t="s">
        <v>98</v>
      </c>
      <c r="G15" s="8" t="s">
        <v>99</v>
      </c>
      <c r="H15" s="9" t="s">
        <v>100</v>
      </c>
      <c r="I15" s="9" t="s">
        <v>101</v>
      </c>
      <c r="J15" s="9" t="s">
        <v>102</v>
      </c>
      <c r="O15" s="6" t="s">
        <v>1</v>
      </c>
      <c r="P15" s="7" t="s">
        <v>2</v>
      </c>
      <c r="Q15" s="24" t="s">
        <v>103</v>
      </c>
      <c r="R15" s="24" t="s">
        <v>104</v>
      </c>
      <c r="W15" s="5" t="s">
        <v>77</v>
      </c>
    </row>
    <row r="16" spans="1:23" x14ac:dyDescent="0.2">
      <c r="A16" s="10">
        <v>1</v>
      </c>
      <c r="B16" s="11" t="s">
        <v>3</v>
      </c>
      <c r="C16" s="459">
        <f t="shared" ref="C16:J30" si="0">C40+C65+C88+C112+C139+C165</f>
        <v>1177.5</v>
      </c>
      <c r="D16" s="460">
        <f t="shared" si="0"/>
        <v>225</v>
      </c>
      <c r="E16" s="460">
        <f t="shared" si="0"/>
        <v>68.5</v>
      </c>
      <c r="F16" s="460">
        <f t="shared" si="0"/>
        <v>34.200000000000003</v>
      </c>
      <c r="G16" s="460">
        <f t="shared" si="0"/>
        <v>4.3</v>
      </c>
      <c r="H16" s="461">
        <f t="shared" si="0"/>
        <v>270</v>
      </c>
      <c r="I16" s="462">
        <f t="shared" si="0"/>
        <v>1779.4999999999998</v>
      </c>
      <c r="J16" s="463">
        <f t="shared" si="0"/>
        <v>213.75</v>
      </c>
      <c r="O16" s="10">
        <v>1</v>
      </c>
      <c r="P16" s="11" t="s">
        <v>3</v>
      </c>
      <c r="Q16" s="523">
        <v>785</v>
      </c>
      <c r="R16" s="527">
        <v>478</v>
      </c>
    </row>
    <row r="17" spans="1:21" x14ac:dyDescent="0.2">
      <c r="A17" s="12">
        <v>2</v>
      </c>
      <c r="B17" s="13" t="s">
        <v>4</v>
      </c>
      <c r="C17" s="464">
        <f t="shared" si="0"/>
        <v>1065</v>
      </c>
      <c r="D17" s="465">
        <f t="shared" si="0"/>
        <v>206.25</v>
      </c>
      <c r="E17" s="465">
        <f t="shared" si="0"/>
        <v>48.75</v>
      </c>
      <c r="F17" s="465">
        <f t="shared" si="0"/>
        <v>206</v>
      </c>
      <c r="G17" s="465">
        <f t="shared" si="0"/>
        <v>63.35</v>
      </c>
      <c r="H17" s="466">
        <f t="shared" si="0"/>
        <v>131.25</v>
      </c>
      <c r="I17" s="467">
        <f t="shared" si="0"/>
        <v>1720.6</v>
      </c>
      <c r="J17" s="468">
        <f t="shared" si="0"/>
        <v>0</v>
      </c>
      <c r="K17" s="100"/>
      <c r="O17" s="12">
        <v>2</v>
      </c>
      <c r="P17" s="13" t="s">
        <v>4</v>
      </c>
      <c r="Q17" s="318">
        <v>1093</v>
      </c>
      <c r="R17" s="393">
        <v>914</v>
      </c>
    </row>
    <row r="18" spans="1:21" x14ac:dyDescent="0.2">
      <c r="A18" s="12">
        <v>3</v>
      </c>
      <c r="B18" s="13" t="s">
        <v>5</v>
      </c>
      <c r="C18" s="464">
        <f t="shared" si="0"/>
        <v>749.95</v>
      </c>
      <c r="D18" s="465">
        <f t="shared" si="0"/>
        <v>120</v>
      </c>
      <c r="E18" s="465">
        <f t="shared" si="0"/>
        <v>66</v>
      </c>
      <c r="F18" s="465">
        <f t="shared" si="0"/>
        <v>73</v>
      </c>
      <c r="G18" s="465">
        <f t="shared" si="0"/>
        <v>97.5</v>
      </c>
      <c r="H18" s="466">
        <f t="shared" si="0"/>
        <v>56.25</v>
      </c>
      <c r="I18" s="467">
        <f t="shared" si="0"/>
        <v>1162.7</v>
      </c>
      <c r="J18" s="468">
        <f t="shared" si="0"/>
        <v>150</v>
      </c>
      <c r="K18" s="100"/>
      <c r="O18" s="12">
        <v>3</v>
      </c>
      <c r="P18" s="13" t="s">
        <v>5</v>
      </c>
      <c r="Q18" s="318">
        <v>237</v>
      </c>
      <c r="R18" s="393">
        <v>181</v>
      </c>
    </row>
    <row r="19" spans="1:21" x14ac:dyDescent="0.2">
      <c r="A19" s="12">
        <v>4</v>
      </c>
      <c r="B19" s="13" t="s">
        <v>6</v>
      </c>
      <c r="C19" s="464">
        <f t="shared" si="0"/>
        <v>767.64</v>
      </c>
      <c r="D19" s="465">
        <f t="shared" si="0"/>
        <v>105</v>
      </c>
      <c r="E19" s="465">
        <f t="shared" si="0"/>
        <v>78.75</v>
      </c>
      <c r="F19" s="465">
        <f t="shared" si="0"/>
        <v>7.2</v>
      </c>
      <c r="G19" s="465">
        <f t="shared" si="0"/>
        <v>90</v>
      </c>
      <c r="H19" s="466">
        <f t="shared" si="0"/>
        <v>60</v>
      </c>
      <c r="I19" s="467">
        <f t="shared" si="0"/>
        <v>1108.5900000000001</v>
      </c>
      <c r="J19" s="468">
        <f t="shared" si="0"/>
        <v>0</v>
      </c>
      <c r="K19" s="100"/>
      <c r="O19" s="12">
        <v>4</v>
      </c>
      <c r="P19" s="13" t="s">
        <v>6</v>
      </c>
      <c r="Q19" s="318">
        <v>1003</v>
      </c>
      <c r="R19" s="393">
        <v>992</v>
      </c>
    </row>
    <row r="20" spans="1:21" x14ac:dyDescent="0.2">
      <c r="A20" s="12">
        <v>5</v>
      </c>
      <c r="B20" s="13" t="s">
        <v>7</v>
      </c>
      <c r="C20" s="464">
        <f t="shared" si="0"/>
        <v>847.5</v>
      </c>
      <c r="D20" s="465">
        <f t="shared" si="0"/>
        <v>151.75</v>
      </c>
      <c r="E20" s="465">
        <f t="shared" si="0"/>
        <v>46.5</v>
      </c>
      <c r="F20" s="465">
        <f t="shared" si="0"/>
        <v>72</v>
      </c>
      <c r="G20" s="465">
        <f t="shared" si="0"/>
        <v>99.87</v>
      </c>
      <c r="H20" s="466">
        <f t="shared" si="0"/>
        <v>93.5</v>
      </c>
      <c r="I20" s="467">
        <f t="shared" si="0"/>
        <v>1311.1200000000001</v>
      </c>
      <c r="J20" s="468">
        <f t="shared" si="0"/>
        <v>37.5</v>
      </c>
      <c r="K20" s="100"/>
      <c r="O20" s="12">
        <v>5</v>
      </c>
      <c r="P20" s="13" t="s">
        <v>7</v>
      </c>
      <c r="Q20" s="318">
        <v>1882</v>
      </c>
      <c r="R20" s="393">
        <v>1189</v>
      </c>
    </row>
    <row r="21" spans="1:21" x14ac:dyDescent="0.2">
      <c r="A21" s="12">
        <v>6</v>
      </c>
      <c r="B21" s="13" t="s">
        <v>8</v>
      </c>
      <c r="C21" s="464">
        <f t="shared" si="0"/>
        <v>549.75</v>
      </c>
      <c r="D21" s="465">
        <f t="shared" si="0"/>
        <v>75</v>
      </c>
      <c r="E21" s="465">
        <f t="shared" si="0"/>
        <v>29.5</v>
      </c>
      <c r="F21" s="465">
        <f t="shared" si="0"/>
        <v>86.4</v>
      </c>
      <c r="G21" s="465">
        <f t="shared" si="0"/>
        <v>22.5</v>
      </c>
      <c r="H21" s="466">
        <f t="shared" si="0"/>
        <v>60</v>
      </c>
      <c r="I21" s="467">
        <f t="shared" si="0"/>
        <v>823.15</v>
      </c>
      <c r="J21" s="468">
        <f t="shared" si="0"/>
        <v>0</v>
      </c>
      <c r="K21" s="100"/>
      <c r="O21" s="12">
        <v>6</v>
      </c>
      <c r="P21" s="13" t="s">
        <v>8</v>
      </c>
      <c r="Q21" s="318">
        <v>800</v>
      </c>
      <c r="R21" s="393">
        <v>147</v>
      </c>
    </row>
    <row r="22" spans="1:21" x14ac:dyDescent="0.2">
      <c r="A22" s="12">
        <v>7</v>
      </c>
      <c r="B22" s="13" t="s">
        <v>9</v>
      </c>
      <c r="C22" s="464">
        <f t="shared" si="0"/>
        <v>809.85</v>
      </c>
      <c r="D22" s="465">
        <f t="shared" si="0"/>
        <v>67.5</v>
      </c>
      <c r="E22" s="465">
        <f t="shared" si="0"/>
        <v>58.5</v>
      </c>
      <c r="F22" s="465">
        <f t="shared" si="0"/>
        <v>2</v>
      </c>
      <c r="G22" s="465">
        <f t="shared" si="0"/>
        <v>0</v>
      </c>
      <c r="H22" s="466">
        <f t="shared" si="0"/>
        <v>82.5</v>
      </c>
      <c r="I22" s="467">
        <f t="shared" si="0"/>
        <v>1020.35</v>
      </c>
      <c r="J22" s="468">
        <f t="shared" si="0"/>
        <v>0</v>
      </c>
      <c r="K22" s="100"/>
      <c r="O22" s="12">
        <v>7</v>
      </c>
      <c r="P22" s="13" t="s">
        <v>9</v>
      </c>
      <c r="Q22" s="318">
        <v>1166</v>
      </c>
      <c r="R22" s="393">
        <v>650</v>
      </c>
    </row>
    <row r="23" spans="1:21" x14ac:dyDescent="0.2">
      <c r="A23" s="12">
        <v>8</v>
      </c>
      <c r="B23" s="13" t="s">
        <v>10</v>
      </c>
      <c r="C23" s="464">
        <f t="shared" si="0"/>
        <v>941.25</v>
      </c>
      <c r="D23" s="465">
        <f t="shared" si="0"/>
        <v>63.75</v>
      </c>
      <c r="E23" s="465">
        <f t="shared" si="0"/>
        <v>45.5</v>
      </c>
      <c r="F23" s="465">
        <f t="shared" si="0"/>
        <v>37</v>
      </c>
      <c r="G23" s="465">
        <f t="shared" si="0"/>
        <v>67.5</v>
      </c>
      <c r="H23" s="466">
        <f t="shared" si="0"/>
        <v>97.5</v>
      </c>
      <c r="I23" s="467">
        <f t="shared" si="0"/>
        <v>1252.5</v>
      </c>
      <c r="J23" s="468">
        <f t="shared" si="0"/>
        <v>30</v>
      </c>
      <c r="K23" s="100"/>
      <c r="O23" s="12">
        <v>8</v>
      </c>
      <c r="P23" s="13" t="s">
        <v>10</v>
      </c>
      <c r="Q23" s="318">
        <v>1352</v>
      </c>
      <c r="R23" s="393">
        <v>913</v>
      </c>
    </row>
    <row r="24" spans="1:21" x14ac:dyDescent="0.2">
      <c r="A24" s="12">
        <v>9</v>
      </c>
      <c r="B24" s="13" t="s">
        <v>11</v>
      </c>
      <c r="C24" s="464">
        <f t="shared" si="0"/>
        <v>743.25</v>
      </c>
      <c r="D24" s="465">
        <f t="shared" si="0"/>
        <v>82.5</v>
      </c>
      <c r="E24" s="465">
        <f t="shared" si="0"/>
        <v>46</v>
      </c>
      <c r="F24" s="465">
        <f t="shared" si="0"/>
        <v>9.5</v>
      </c>
      <c r="G24" s="465">
        <f t="shared" si="0"/>
        <v>37.5</v>
      </c>
      <c r="H24" s="466">
        <f t="shared" si="0"/>
        <v>97.5</v>
      </c>
      <c r="I24" s="467">
        <f t="shared" si="0"/>
        <v>1016.25</v>
      </c>
      <c r="J24" s="468">
        <f t="shared" si="0"/>
        <v>225</v>
      </c>
      <c r="K24" s="100"/>
      <c r="O24" s="12">
        <v>9</v>
      </c>
      <c r="P24" s="13" t="s">
        <v>11</v>
      </c>
      <c r="Q24" s="318">
        <v>680</v>
      </c>
      <c r="R24" s="393">
        <v>676</v>
      </c>
      <c r="U24" s="1" t="s">
        <v>77</v>
      </c>
    </row>
    <row r="25" spans="1:21" x14ac:dyDescent="0.2">
      <c r="A25" s="12">
        <v>10</v>
      </c>
      <c r="B25" s="13" t="s">
        <v>12</v>
      </c>
      <c r="C25" s="464">
        <f t="shared" si="0"/>
        <v>656.25</v>
      </c>
      <c r="D25" s="465">
        <f t="shared" si="0"/>
        <v>101.25</v>
      </c>
      <c r="E25" s="465">
        <f t="shared" si="0"/>
        <v>24</v>
      </c>
      <c r="F25" s="465">
        <f t="shared" si="0"/>
        <v>0</v>
      </c>
      <c r="G25" s="465">
        <f t="shared" si="0"/>
        <v>241.75</v>
      </c>
      <c r="H25" s="466">
        <f t="shared" si="0"/>
        <v>37.5</v>
      </c>
      <c r="I25" s="467">
        <f t="shared" si="0"/>
        <v>1060.75</v>
      </c>
      <c r="J25" s="468">
        <f t="shared" si="0"/>
        <v>95.75</v>
      </c>
      <c r="K25" s="100"/>
      <c r="O25" s="12">
        <v>10</v>
      </c>
      <c r="P25" s="13" t="s">
        <v>12</v>
      </c>
      <c r="Q25" s="318">
        <v>145</v>
      </c>
      <c r="R25" s="393">
        <v>140</v>
      </c>
    </row>
    <row r="26" spans="1:21" x14ac:dyDescent="0.2">
      <c r="A26" s="12">
        <v>11</v>
      </c>
      <c r="B26" s="13" t="s">
        <v>13</v>
      </c>
      <c r="C26" s="464">
        <f t="shared" si="0"/>
        <v>761.82</v>
      </c>
      <c r="D26" s="465">
        <f t="shared" si="0"/>
        <v>97.5</v>
      </c>
      <c r="E26" s="465">
        <f t="shared" si="0"/>
        <v>68</v>
      </c>
      <c r="F26" s="465">
        <f t="shared" si="0"/>
        <v>12</v>
      </c>
      <c r="G26" s="465">
        <f t="shared" si="0"/>
        <v>37.5</v>
      </c>
      <c r="H26" s="466">
        <f t="shared" si="0"/>
        <v>101.25</v>
      </c>
      <c r="I26" s="467">
        <f t="shared" si="0"/>
        <v>1078.0700000000002</v>
      </c>
      <c r="J26" s="468">
        <f t="shared" si="0"/>
        <v>0</v>
      </c>
      <c r="K26" s="100"/>
      <c r="O26" s="12">
        <v>11</v>
      </c>
      <c r="P26" s="13" t="s">
        <v>197</v>
      </c>
      <c r="Q26" s="318">
        <v>507</v>
      </c>
      <c r="R26" s="393">
        <v>330</v>
      </c>
    </row>
    <row r="27" spans="1:21" x14ac:dyDescent="0.2">
      <c r="A27" s="12">
        <v>12</v>
      </c>
      <c r="B27" s="13" t="s">
        <v>14</v>
      </c>
      <c r="C27" s="464">
        <f t="shared" si="0"/>
        <v>1046.25</v>
      </c>
      <c r="D27" s="465">
        <f t="shared" si="0"/>
        <v>223.125</v>
      </c>
      <c r="E27" s="465">
        <f t="shared" si="0"/>
        <v>59.25</v>
      </c>
      <c r="F27" s="465">
        <f t="shared" si="0"/>
        <v>20.399999999999999</v>
      </c>
      <c r="G27" s="465">
        <f t="shared" si="0"/>
        <v>60</v>
      </c>
      <c r="H27" s="466">
        <f t="shared" si="0"/>
        <v>97.5</v>
      </c>
      <c r="I27" s="467">
        <f t="shared" si="0"/>
        <v>1506.5250000000001</v>
      </c>
      <c r="J27" s="468">
        <f t="shared" si="0"/>
        <v>0</v>
      </c>
      <c r="K27" s="100"/>
      <c r="O27" s="12">
        <v>12</v>
      </c>
      <c r="P27" s="13" t="s">
        <v>198</v>
      </c>
      <c r="Q27" s="318">
        <v>692</v>
      </c>
      <c r="R27" s="393">
        <v>692</v>
      </c>
    </row>
    <row r="28" spans="1:21" x14ac:dyDescent="0.2">
      <c r="A28" s="12">
        <v>13</v>
      </c>
      <c r="B28" s="13" t="s">
        <v>15</v>
      </c>
      <c r="C28" s="464">
        <f t="shared" si="0"/>
        <v>1222</v>
      </c>
      <c r="D28" s="465">
        <f t="shared" si="0"/>
        <v>93.75</v>
      </c>
      <c r="E28" s="465">
        <f t="shared" si="0"/>
        <v>64</v>
      </c>
      <c r="F28" s="465">
        <f t="shared" si="0"/>
        <v>244.8</v>
      </c>
      <c r="G28" s="465">
        <f t="shared" si="0"/>
        <v>0</v>
      </c>
      <c r="H28" s="466">
        <f t="shared" si="0"/>
        <v>107.9</v>
      </c>
      <c r="I28" s="467">
        <f t="shared" si="0"/>
        <v>1732.45</v>
      </c>
      <c r="J28" s="468">
        <f t="shared" si="0"/>
        <v>0</v>
      </c>
      <c r="K28" s="100"/>
      <c r="O28" s="12">
        <v>13</v>
      </c>
      <c r="P28" s="13" t="s">
        <v>15</v>
      </c>
      <c r="Q28" s="318">
        <v>791</v>
      </c>
      <c r="R28" s="393">
        <v>762</v>
      </c>
    </row>
    <row r="29" spans="1:21" x14ac:dyDescent="0.2">
      <c r="A29" s="12">
        <v>14</v>
      </c>
      <c r="B29" s="13" t="s">
        <v>16</v>
      </c>
      <c r="C29" s="464">
        <f t="shared" si="0"/>
        <v>1143.75</v>
      </c>
      <c r="D29" s="465">
        <f t="shared" si="0"/>
        <v>146.25</v>
      </c>
      <c r="E29" s="465">
        <f t="shared" si="0"/>
        <v>44</v>
      </c>
      <c r="F29" s="465">
        <f t="shared" si="0"/>
        <v>72</v>
      </c>
      <c r="G29" s="465">
        <f t="shared" si="0"/>
        <v>112.5</v>
      </c>
      <c r="H29" s="466">
        <f t="shared" si="0"/>
        <v>131.5</v>
      </c>
      <c r="I29" s="467">
        <f t="shared" si="0"/>
        <v>1650</v>
      </c>
      <c r="J29" s="468">
        <f t="shared" si="0"/>
        <v>0</v>
      </c>
      <c r="K29" s="100"/>
      <c r="O29" s="12">
        <v>14</v>
      </c>
      <c r="P29" s="13" t="s">
        <v>16</v>
      </c>
      <c r="Q29" s="318">
        <v>690</v>
      </c>
      <c r="R29" s="393">
        <v>250</v>
      </c>
    </row>
    <row r="30" spans="1:21" ht="12.75" thickBot="1" x14ac:dyDescent="0.25">
      <c r="A30" s="14">
        <v>15</v>
      </c>
      <c r="B30" s="15" t="s">
        <v>17</v>
      </c>
      <c r="C30" s="469">
        <f t="shared" si="0"/>
        <v>879.75</v>
      </c>
      <c r="D30" s="470">
        <f t="shared" si="0"/>
        <v>52.5</v>
      </c>
      <c r="E30" s="470">
        <f t="shared" si="0"/>
        <v>11.4</v>
      </c>
      <c r="F30" s="470">
        <f t="shared" si="0"/>
        <v>42</v>
      </c>
      <c r="G30" s="470">
        <f t="shared" si="0"/>
        <v>37.5</v>
      </c>
      <c r="H30" s="471">
        <f t="shared" si="0"/>
        <v>146.25</v>
      </c>
      <c r="I30" s="472">
        <f t="shared" si="0"/>
        <v>1169.4000000000001</v>
      </c>
      <c r="J30" s="473">
        <f t="shared" si="0"/>
        <v>0</v>
      </c>
      <c r="K30" s="100"/>
      <c r="O30" s="14">
        <v>15</v>
      </c>
      <c r="P30" s="15" t="s">
        <v>17</v>
      </c>
      <c r="Q30" s="319">
        <v>972</v>
      </c>
      <c r="R30" s="394">
        <v>853</v>
      </c>
    </row>
    <row r="31" spans="1:21" s="16" customFormat="1" x14ac:dyDescent="0.2">
      <c r="A31" s="41"/>
      <c r="B31" s="387" t="s">
        <v>203</v>
      </c>
      <c r="C31" s="292">
        <f t="shared" ref="C31:J31" si="1">SUM(C16:C30)</f>
        <v>13361.51</v>
      </c>
      <c r="D31" s="43">
        <f t="shared" si="1"/>
        <v>1811.125</v>
      </c>
      <c r="E31" s="43">
        <f t="shared" si="1"/>
        <v>758.65</v>
      </c>
      <c r="F31" s="43">
        <f t="shared" si="1"/>
        <v>918.5</v>
      </c>
      <c r="G31" s="43">
        <f t="shared" si="1"/>
        <v>971.77</v>
      </c>
      <c r="H31" s="44">
        <f t="shared" si="1"/>
        <v>1570.4</v>
      </c>
      <c r="I31" s="392">
        <f t="shared" si="1"/>
        <v>19391.954999999998</v>
      </c>
      <c r="J31" s="293">
        <f t="shared" si="1"/>
        <v>752</v>
      </c>
      <c r="L31" s="91"/>
      <c r="O31" s="41"/>
      <c r="P31" s="387" t="s">
        <v>203</v>
      </c>
      <c r="Q31" s="292">
        <f>SUM(Q16:Q30)</f>
        <v>12795</v>
      </c>
      <c r="R31" s="44">
        <f>SUM(R16:R30)</f>
        <v>9167</v>
      </c>
    </row>
    <row r="32" spans="1:21" s="100" customFormat="1" x14ac:dyDescent="0.2">
      <c r="A32" s="134"/>
      <c r="B32" s="388" t="s">
        <v>195</v>
      </c>
      <c r="C32" s="318">
        <v>11555.7</v>
      </c>
      <c r="D32" s="136">
        <v>1374.37</v>
      </c>
      <c r="E32" s="136">
        <v>741.37</v>
      </c>
      <c r="F32" s="136">
        <v>921.55</v>
      </c>
      <c r="G32" s="136">
        <v>923.96</v>
      </c>
      <c r="H32" s="137">
        <v>1600.15</v>
      </c>
      <c r="I32" s="393">
        <v>17117.100000000002</v>
      </c>
      <c r="J32" s="390">
        <v>875.76</v>
      </c>
      <c r="O32" s="134"/>
      <c r="P32" s="388" t="s">
        <v>195</v>
      </c>
      <c r="Q32" s="318">
        <v>9153</v>
      </c>
      <c r="R32" s="137">
        <v>5586</v>
      </c>
    </row>
    <row r="33" spans="1:20" s="100" customFormat="1" x14ac:dyDescent="0.2">
      <c r="A33" s="134"/>
      <c r="B33" s="388" t="s">
        <v>185</v>
      </c>
      <c r="C33" s="318">
        <v>10319</v>
      </c>
      <c r="D33" s="136">
        <v>1069.9749999999999</v>
      </c>
      <c r="E33" s="136">
        <v>727</v>
      </c>
      <c r="F33" s="136">
        <v>724.19</v>
      </c>
      <c r="G33" s="136">
        <v>577.75</v>
      </c>
      <c r="H33" s="137">
        <v>1582.3</v>
      </c>
      <c r="I33" s="393">
        <v>15000.215</v>
      </c>
      <c r="J33" s="390">
        <v>823.25</v>
      </c>
      <c r="O33" s="134"/>
      <c r="P33" s="388" t="s">
        <v>185</v>
      </c>
      <c r="Q33" s="318">
        <v>7269</v>
      </c>
      <c r="R33" s="137">
        <v>4045</v>
      </c>
    </row>
    <row r="34" spans="1:20" s="100" customFormat="1" x14ac:dyDescent="0.2">
      <c r="A34" s="134"/>
      <c r="B34" s="388" t="s">
        <v>153</v>
      </c>
      <c r="C34" s="318">
        <v>9992.5600000000013</v>
      </c>
      <c r="D34" s="136">
        <v>1105.8</v>
      </c>
      <c r="E34" s="136">
        <v>726.15</v>
      </c>
      <c r="F34" s="136">
        <v>566.71</v>
      </c>
      <c r="G34" s="136">
        <v>480.49</v>
      </c>
      <c r="H34" s="137">
        <v>1687.83</v>
      </c>
      <c r="I34" s="393">
        <v>14559.539999999999</v>
      </c>
      <c r="J34" s="390">
        <v>740.74</v>
      </c>
      <c r="O34" s="134"/>
      <c r="P34" s="388" t="s">
        <v>153</v>
      </c>
      <c r="Q34" s="318">
        <v>8395</v>
      </c>
      <c r="R34" s="137">
        <v>4446</v>
      </c>
    </row>
    <row r="35" spans="1:20" s="100" customFormat="1" ht="12.75" thickBot="1" x14ac:dyDescent="0.25">
      <c r="A35" s="385"/>
      <c r="B35" s="389" t="s">
        <v>79</v>
      </c>
      <c r="C35" s="319">
        <v>8970.380000000001</v>
      </c>
      <c r="D35" s="320">
        <v>1072.25</v>
      </c>
      <c r="E35" s="320">
        <v>714.85</v>
      </c>
      <c r="F35" s="320">
        <v>587.79</v>
      </c>
      <c r="G35" s="320">
        <v>483.89</v>
      </c>
      <c r="H35" s="321">
        <v>1748.38</v>
      </c>
      <c r="I35" s="394">
        <v>13577.54</v>
      </c>
      <c r="J35" s="391">
        <v>867.15</v>
      </c>
      <c r="O35" s="385"/>
      <c r="P35" s="389" t="s">
        <v>79</v>
      </c>
      <c r="Q35" s="319">
        <v>10091</v>
      </c>
      <c r="R35" s="321">
        <v>5919</v>
      </c>
    </row>
    <row r="36" spans="1:20" s="91" customFormat="1" x14ac:dyDescent="0.2">
      <c r="A36" s="34" t="s">
        <v>105</v>
      </c>
      <c r="B36" s="143"/>
      <c r="C36" s="144"/>
      <c r="D36" s="144"/>
      <c r="E36" s="144"/>
      <c r="F36" s="144"/>
      <c r="G36" s="144"/>
      <c r="H36" s="144"/>
      <c r="I36" s="144"/>
      <c r="J36" s="144"/>
      <c r="N36" s="142"/>
      <c r="O36" s="458" t="s">
        <v>199</v>
      </c>
      <c r="P36" s="144"/>
      <c r="Q36" s="144"/>
    </row>
    <row r="37" spans="1:20" s="91" customFormat="1" x14ac:dyDescent="0.2">
      <c r="A37" s="34" t="s">
        <v>106</v>
      </c>
      <c r="B37" s="143"/>
      <c r="C37" s="144"/>
      <c r="D37" s="144"/>
      <c r="E37" s="144"/>
      <c r="F37" s="144"/>
      <c r="G37" s="144"/>
      <c r="H37" s="144"/>
      <c r="I37" s="144"/>
      <c r="J37" s="144"/>
      <c r="N37" s="142"/>
      <c r="O37" s="143"/>
      <c r="P37" s="144"/>
      <c r="Q37" s="144"/>
    </row>
    <row r="38" spans="1:20" s="5" customFormat="1" ht="26.25" customHeight="1" thickBot="1" x14ac:dyDescent="0.25">
      <c r="A38" s="33" t="s">
        <v>107</v>
      </c>
      <c r="N38" s="1"/>
      <c r="O38" s="1"/>
      <c r="P38" s="1"/>
      <c r="Q38" s="1"/>
      <c r="R38" s="1"/>
      <c r="S38" s="1"/>
      <c r="T38" s="1"/>
    </row>
    <row r="39" spans="1:20" s="5" customFormat="1" ht="78.75" customHeight="1" thickBot="1" x14ac:dyDescent="0.25">
      <c r="A39" s="6" t="s">
        <v>1</v>
      </c>
      <c r="B39" s="7" t="s">
        <v>2</v>
      </c>
      <c r="C39" s="8" t="s">
        <v>95</v>
      </c>
      <c r="D39" s="8" t="s">
        <v>96</v>
      </c>
      <c r="E39" s="8" t="s">
        <v>97</v>
      </c>
      <c r="F39" s="8" t="s">
        <v>98</v>
      </c>
      <c r="G39" s="8" t="s">
        <v>99</v>
      </c>
      <c r="H39" s="9" t="s">
        <v>100</v>
      </c>
      <c r="I39" s="35" t="s">
        <v>101</v>
      </c>
      <c r="J39" s="9" t="s">
        <v>102</v>
      </c>
      <c r="N39" s="1"/>
      <c r="O39" s="1"/>
      <c r="P39" s="1"/>
      <c r="Q39" s="1"/>
      <c r="R39" s="1"/>
      <c r="S39" s="1"/>
      <c r="T39" s="1"/>
    </row>
    <row r="40" spans="1:20" ht="12.95" customHeight="1" x14ac:dyDescent="0.2">
      <c r="A40" s="10">
        <v>1</v>
      </c>
      <c r="B40" s="11" t="s">
        <v>3</v>
      </c>
      <c r="C40" s="523">
        <v>551.25</v>
      </c>
      <c r="D40" s="36">
        <v>225</v>
      </c>
      <c r="E40" s="36">
        <v>49.5</v>
      </c>
      <c r="F40" s="36">
        <v>19.8</v>
      </c>
      <c r="G40" s="36">
        <v>0</v>
      </c>
      <c r="H40" s="37">
        <v>220</v>
      </c>
      <c r="I40" s="524">
        <f t="shared" ref="I40:I54" si="2">SUM(C40:H40)</f>
        <v>1065.55</v>
      </c>
      <c r="J40" s="527">
        <v>0</v>
      </c>
    </row>
    <row r="41" spans="1:20" ht="12.95" customHeight="1" x14ac:dyDescent="0.2">
      <c r="A41" s="12">
        <v>2</v>
      </c>
      <c r="B41" s="13" t="s">
        <v>4</v>
      </c>
      <c r="C41" s="318">
        <v>712.5</v>
      </c>
      <c r="D41" s="136">
        <v>187.5</v>
      </c>
      <c r="E41" s="136">
        <v>48.75</v>
      </c>
      <c r="F41" s="136">
        <v>119</v>
      </c>
      <c r="G41" s="136">
        <v>20</v>
      </c>
      <c r="H41" s="137">
        <v>131.25</v>
      </c>
      <c r="I41" s="525">
        <f t="shared" si="2"/>
        <v>1219</v>
      </c>
      <c r="J41" s="393">
        <v>0</v>
      </c>
    </row>
    <row r="42" spans="1:20" x14ac:dyDescent="0.2">
      <c r="A42" s="12">
        <v>3</v>
      </c>
      <c r="B42" s="13" t="s">
        <v>5</v>
      </c>
      <c r="C42" s="318">
        <v>528.70000000000005</v>
      </c>
      <c r="D42" s="136">
        <v>120</v>
      </c>
      <c r="E42" s="136">
        <v>50.5</v>
      </c>
      <c r="F42" s="136">
        <v>48</v>
      </c>
      <c r="G42" s="136">
        <v>60</v>
      </c>
      <c r="H42" s="137">
        <v>56.25</v>
      </c>
      <c r="I42" s="525">
        <f t="shared" si="2"/>
        <v>863.45</v>
      </c>
      <c r="J42" s="393">
        <v>112.5</v>
      </c>
    </row>
    <row r="43" spans="1:20" x14ac:dyDescent="0.2">
      <c r="A43" s="12">
        <v>4</v>
      </c>
      <c r="B43" s="13" t="s">
        <v>6</v>
      </c>
      <c r="C43" s="318">
        <v>331.88</v>
      </c>
      <c r="D43" s="136">
        <v>105</v>
      </c>
      <c r="E43" s="136">
        <v>75</v>
      </c>
      <c r="F43" s="136">
        <v>7.2</v>
      </c>
      <c r="G43" s="136">
        <v>0</v>
      </c>
      <c r="H43" s="137">
        <v>60</v>
      </c>
      <c r="I43" s="525">
        <f t="shared" si="2"/>
        <v>579.08000000000004</v>
      </c>
      <c r="J43" s="393">
        <v>0</v>
      </c>
    </row>
    <row r="44" spans="1:20" x14ac:dyDescent="0.2">
      <c r="A44" s="12">
        <v>5</v>
      </c>
      <c r="B44" s="13" t="s">
        <v>7</v>
      </c>
      <c r="C44" s="318">
        <v>367.5</v>
      </c>
      <c r="D44" s="136">
        <v>150.25</v>
      </c>
      <c r="E44" s="136">
        <v>37.5</v>
      </c>
      <c r="F44" s="136">
        <v>18</v>
      </c>
      <c r="G44" s="136">
        <v>18.75</v>
      </c>
      <c r="H44" s="137">
        <v>93.5</v>
      </c>
      <c r="I44" s="525">
        <f t="shared" si="2"/>
        <v>685.5</v>
      </c>
      <c r="J44" s="393">
        <v>0</v>
      </c>
    </row>
    <row r="45" spans="1:20" x14ac:dyDescent="0.2">
      <c r="A45" s="12">
        <v>6</v>
      </c>
      <c r="B45" s="13" t="s">
        <v>8</v>
      </c>
      <c r="C45" s="318">
        <v>240</v>
      </c>
      <c r="D45" s="136">
        <v>75</v>
      </c>
      <c r="E45" s="136">
        <v>26.5</v>
      </c>
      <c r="F45" s="136">
        <v>50.4</v>
      </c>
      <c r="G45" s="136">
        <v>0</v>
      </c>
      <c r="H45" s="137">
        <v>60</v>
      </c>
      <c r="I45" s="525">
        <f t="shared" si="2"/>
        <v>451.9</v>
      </c>
      <c r="J45" s="393">
        <v>0</v>
      </c>
    </row>
    <row r="46" spans="1:20" x14ac:dyDescent="0.2">
      <c r="A46" s="12">
        <v>7</v>
      </c>
      <c r="B46" s="13" t="s">
        <v>9</v>
      </c>
      <c r="C46" s="318">
        <v>341.25</v>
      </c>
      <c r="D46" s="136">
        <v>67.5</v>
      </c>
      <c r="E46" s="136">
        <v>51.5</v>
      </c>
      <c r="F46" s="136">
        <v>1</v>
      </c>
      <c r="G46" s="136">
        <v>0</v>
      </c>
      <c r="H46" s="137">
        <v>82.5</v>
      </c>
      <c r="I46" s="525">
        <f t="shared" si="2"/>
        <v>543.75</v>
      </c>
      <c r="J46" s="393">
        <v>0</v>
      </c>
    </row>
    <row r="47" spans="1:20" x14ac:dyDescent="0.2">
      <c r="A47" s="12">
        <v>8</v>
      </c>
      <c r="B47" s="13" t="s">
        <v>10</v>
      </c>
      <c r="C47" s="318">
        <v>393.75</v>
      </c>
      <c r="D47" s="136">
        <v>63.75</v>
      </c>
      <c r="E47" s="136">
        <v>37.5</v>
      </c>
      <c r="F47" s="136">
        <v>4</v>
      </c>
      <c r="G47" s="136">
        <v>30</v>
      </c>
      <c r="H47" s="137">
        <v>97.5</v>
      </c>
      <c r="I47" s="525">
        <f t="shared" si="2"/>
        <v>626.5</v>
      </c>
      <c r="J47" s="393">
        <v>30</v>
      </c>
    </row>
    <row r="48" spans="1:20" x14ac:dyDescent="0.2">
      <c r="A48" s="12">
        <v>9</v>
      </c>
      <c r="B48" s="13" t="s">
        <v>11</v>
      </c>
      <c r="C48" s="318">
        <v>427.5</v>
      </c>
      <c r="D48" s="136">
        <v>75</v>
      </c>
      <c r="E48" s="136">
        <v>32</v>
      </c>
      <c r="F48" s="136">
        <v>2</v>
      </c>
      <c r="G48" s="136">
        <v>37.5</v>
      </c>
      <c r="H48" s="137">
        <v>90</v>
      </c>
      <c r="I48" s="525">
        <f t="shared" si="2"/>
        <v>664</v>
      </c>
      <c r="J48" s="393">
        <v>93.75</v>
      </c>
      <c r="P48" s="1" t="s">
        <v>77</v>
      </c>
    </row>
    <row r="49" spans="1:15" x14ac:dyDescent="0.2">
      <c r="A49" s="12">
        <v>10</v>
      </c>
      <c r="B49" s="13" t="s">
        <v>12</v>
      </c>
      <c r="C49" s="318">
        <v>311.25</v>
      </c>
      <c r="D49" s="136">
        <v>101.25</v>
      </c>
      <c r="E49" s="136">
        <v>24</v>
      </c>
      <c r="F49" s="136">
        <v>0</v>
      </c>
      <c r="G49" s="136">
        <v>75</v>
      </c>
      <c r="H49" s="137">
        <v>37.5</v>
      </c>
      <c r="I49" s="525">
        <f t="shared" si="2"/>
        <v>549</v>
      </c>
      <c r="J49" s="393">
        <v>48.75</v>
      </c>
    </row>
    <row r="50" spans="1:15" x14ac:dyDescent="0.2">
      <c r="A50" s="12">
        <v>11</v>
      </c>
      <c r="B50" s="13" t="s">
        <v>13</v>
      </c>
      <c r="C50" s="318">
        <v>314.92</v>
      </c>
      <c r="D50" s="136">
        <v>97.5</v>
      </c>
      <c r="E50" s="136">
        <v>37.5</v>
      </c>
      <c r="F50" s="136">
        <v>5</v>
      </c>
      <c r="G50" s="136">
        <v>30</v>
      </c>
      <c r="H50" s="137">
        <v>101.25</v>
      </c>
      <c r="I50" s="525">
        <f t="shared" si="2"/>
        <v>586.17000000000007</v>
      </c>
      <c r="J50" s="393">
        <v>0</v>
      </c>
    </row>
    <row r="51" spans="1:15" x14ac:dyDescent="0.2">
      <c r="A51" s="12">
        <v>12</v>
      </c>
      <c r="B51" s="13" t="s">
        <v>14</v>
      </c>
      <c r="C51" s="318">
        <v>423.75</v>
      </c>
      <c r="D51" s="136">
        <v>223.125</v>
      </c>
      <c r="E51" s="136">
        <v>56.25</v>
      </c>
      <c r="F51" s="136">
        <v>20.399999999999999</v>
      </c>
      <c r="G51" s="136">
        <v>22.5</v>
      </c>
      <c r="H51" s="137">
        <v>97.5</v>
      </c>
      <c r="I51" s="525">
        <f t="shared" si="2"/>
        <v>843.52499999999998</v>
      </c>
      <c r="J51" s="393">
        <v>0</v>
      </c>
    </row>
    <row r="52" spans="1:15" x14ac:dyDescent="0.2">
      <c r="A52" s="12">
        <v>13</v>
      </c>
      <c r="B52" s="13" t="s">
        <v>15</v>
      </c>
      <c r="C52" s="318">
        <v>517.5</v>
      </c>
      <c r="D52" s="136">
        <v>93.75</v>
      </c>
      <c r="E52" s="136">
        <v>43</v>
      </c>
      <c r="F52" s="136">
        <v>169</v>
      </c>
      <c r="G52" s="136">
        <v>0</v>
      </c>
      <c r="H52" s="137">
        <v>91</v>
      </c>
      <c r="I52" s="525">
        <f t="shared" si="2"/>
        <v>914.25</v>
      </c>
      <c r="J52" s="393">
        <v>0</v>
      </c>
    </row>
    <row r="53" spans="1:15" x14ac:dyDescent="0.2">
      <c r="A53" s="12">
        <v>14</v>
      </c>
      <c r="B53" s="13" t="s">
        <v>16</v>
      </c>
      <c r="C53" s="318">
        <v>438.75</v>
      </c>
      <c r="D53" s="136">
        <v>142.5</v>
      </c>
      <c r="E53" s="136">
        <v>38.75</v>
      </c>
      <c r="F53" s="136">
        <v>72</v>
      </c>
      <c r="G53" s="136">
        <v>22.5</v>
      </c>
      <c r="H53" s="137">
        <v>131.5</v>
      </c>
      <c r="I53" s="525">
        <f t="shared" si="2"/>
        <v>846</v>
      </c>
      <c r="J53" s="393">
        <v>0</v>
      </c>
    </row>
    <row r="54" spans="1:15" ht="12.75" thickBot="1" x14ac:dyDescent="0.25">
      <c r="A54" s="14">
        <v>15</v>
      </c>
      <c r="B54" s="15" t="s">
        <v>17</v>
      </c>
      <c r="C54" s="319">
        <v>367.5</v>
      </c>
      <c r="D54" s="320">
        <v>52.5</v>
      </c>
      <c r="E54" s="320">
        <v>8.4</v>
      </c>
      <c r="F54" s="320">
        <v>6</v>
      </c>
      <c r="G54" s="320">
        <v>37.5</v>
      </c>
      <c r="H54" s="321">
        <v>146.25</v>
      </c>
      <c r="I54" s="526">
        <f t="shared" si="2"/>
        <v>618.15</v>
      </c>
      <c r="J54" s="394">
        <v>0</v>
      </c>
    </row>
    <row r="55" spans="1:15" s="16" customFormat="1" x14ac:dyDescent="0.2">
      <c r="A55" s="41"/>
      <c r="B55" s="387" t="s">
        <v>203</v>
      </c>
      <c r="C55" s="292">
        <f t="shared" ref="C55:J55" si="3">SUM(C40:C54)</f>
        <v>6268</v>
      </c>
      <c r="D55" s="43">
        <f t="shared" si="3"/>
        <v>1779.625</v>
      </c>
      <c r="E55" s="43">
        <f t="shared" si="3"/>
        <v>616.65</v>
      </c>
      <c r="F55" s="43">
        <f t="shared" si="3"/>
        <v>541.79999999999995</v>
      </c>
      <c r="G55" s="43">
        <f t="shared" si="3"/>
        <v>353.75</v>
      </c>
      <c r="H55" s="44">
        <f t="shared" si="3"/>
        <v>1496</v>
      </c>
      <c r="I55" s="392">
        <f t="shared" si="3"/>
        <v>11055.824999999999</v>
      </c>
      <c r="J55" s="293">
        <f t="shared" si="3"/>
        <v>285</v>
      </c>
      <c r="L55" s="91"/>
    </row>
    <row r="56" spans="1:15" s="100" customFormat="1" x14ac:dyDescent="0.2">
      <c r="A56" s="134"/>
      <c r="B56" s="388" t="s">
        <v>195</v>
      </c>
      <c r="C56" s="318">
        <v>5518.62</v>
      </c>
      <c r="D56" s="136">
        <v>1363.12</v>
      </c>
      <c r="E56" s="136">
        <v>574.35</v>
      </c>
      <c r="F56" s="136">
        <v>536.75</v>
      </c>
      <c r="G56" s="136">
        <v>301.25</v>
      </c>
      <c r="H56" s="137">
        <v>1488.75</v>
      </c>
      <c r="I56" s="393">
        <v>9782.84</v>
      </c>
      <c r="J56" s="390">
        <v>318.75</v>
      </c>
    </row>
    <row r="57" spans="1:15" s="100" customFormat="1" x14ac:dyDescent="0.2">
      <c r="A57" s="134"/>
      <c r="B57" s="388" t="s">
        <v>185</v>
      </c>
      <c r="C57" s="318">
        <v>4934.25</v>
      </c>
      <c r="D57" s="136">
        <v>1064.7249999999999</v>
      </c>
      <c r="E57" s="136">
        <v>561.5</v>
      </c>
      <c r="F57" s="136">
        <v>389.95</v>
      </c>
      <c r="G57" s="136">
        <v>257.5</v>
      </c>
      <c r="H57" s="137">
        <v>1469.4</v>
      </c>
      <c r="I57" s="393">
        <v>8677.3250000000007</v>
      </c>
      <c r="J57" s="390">
        <v>203.75</v>
      </c>
    </row>
    <row r="58" spans="1:15" s="100" customFormat="1" x14ac:dyDescent="0.2">
      <c r="A58" s="134"/>
      <c r="B58" s="388" t="s">
        <v>153</v>
      </c>
      <c r="C58" s="318">
        <v>5009.83</v>
      </c>
      <c r="D58" s="136">
        <v>1100.55</v>
      </c>
      <c r="E58" s="136">
        <v>542.12</v>
      </c>
      <c r="F58" s="136">
        <v>310.89999999999998</v>
      </c>
      <c r="G58" s="136">
        <v>207.12</v>
      </c>
      <c r="H58" s="137">
        <v>1578.33</v>
      </c>
      <c r="I58" s="393">
        <v>8748.85</v>
      </c>
      <c r="J58" s="390">
        <v>208.12</v>
      </c>
    </row>
    <row r="59" spans="1:15" s="100" customFormat="1" ht="12.75" thickBot="1" x14ac:dyDescent="0.25">
      <c r="A59" s="385"/>
      <c r="B59" s="389" t="s">
        <v>79</v>
      </c>
      <c r="C59" s="319">
        <v>4331.83</v>
      </c>
      <c r="D59" s="320">
        <v>1059.25</v>
      </c>
      <c r="E59" s="320">
        <v>539.95000000000005</v>
      </c>
      <c r="F59" s="320">
        <v>341.63</v>
      </c>
      <c r="G59" s="320">
        <v>214.97</v>
      </c>
      <c r="H59" s="321">
        <v>1610.88</v>
      </c>
      <c r="I59" s="394">
        <v>8098.5099999999993</v>
      </c>
      <c r="J59" s="391">
        <v>283.05</v>
      </c>
    </row>
    <row r="60" spans="1:15" x14ac:dyDescent="0.2">
      <c r="A60" s="34" t="s">
        <v>105</v>
      </c>
    </row>
    <row r="61" spans="1:15" x14ac:dyDescent="0.2">
      <c r="A61" s="34" t="s">
        <v>106</v>
      </c>
    </row>
    <row r="62" spans="1:15" x14ac:dyDescent="0.2">
      <c r="O62" s="1" t="s">
        <v>77</v>
      </c>
    </row>
    <row r="63" spans="1:15" ht="12.75" thickBot="1" x14ac:dyDescent="0.25">
      <c r="A63" s="33" t="s">
        <v>189</v>
      </c>
      <c r="B63" s="5"/>
      <c r="C63" s="5"/>
      <c r="D63" s="5"/>
      <c r="E63" s="5"/>
      <c r="F63" s="5"/>
      <c r="G63" s="5"/>
      <c r="H63" s="5"/>
      <c r="I63" s="5"/>
      <c r="J63" s="5"/>
    </row>
    <row r="64" spans="1:15" s="100" customFormat="1" ht="60.75" thickBot="1" x14ac:dyDescent="0.25">
      <c r="A64" s="6" t="s">
        <v>1</v>
      </c>
      <c r="B64" s="7" t="s">
        <v>2</v>
      </c>
      <c r="C64" s="8" t="s">
        <v>95</v>
      </c>
      <c r="D64" s="8" t="s">
        <v>96</v>
      </c>
      <c r="E64" s="8" t="s">
        <v>97</v>
      </c>
      <c r="F64" s="8" t="s">
        <v>98</v>
      </c>
      <c r="G64" s="8" t="s">
        <v>99</v>
      </c>
      <c r="H64" s="9" t="s">
        <v>100</v>
      </c>
      <c r="I64" s="35" t="s">
        <v>101</v>
      </c>
      <c r="J64" s="9" t="s">
        <v>102</v>
      </c>
    </row>
    <row r="65" spans="1:11" s="100" customFormat="1" x14ac:dyDescent="0.2">
      <c r="A65" s="10">
        <v>1</v>
      </c>
      <c r="B65" s="11" t="s">
        <v>3</v>
      </c>
      <c r="C65" s="523">
        <v>251.25</v>
      </c>
      <c r="D65" s="36">
        <v>0</v>
      </c>
      <c r="E65" s="36">
        <v>15</v>
      </c>
      <c r="F65" s="36">
        <v>14.4</v>
      </c>
      <c r="G65" s="36">
        <v>0.1</v>
      </c>
      <c r="H65" s="37">
        <v>50</v>
      </c>
      <c r="I65" s="524">
        <f t="shared" ref="I65:I79" si="4">SUM(C65:H65)</f>
        <v>330.75</v>
      </c>
      <c r="J65" s="527">
        <v>153.75</v>
      </c>
      <c r="K65" s="100">
        <f>C65/37.5</f>
        <v>6.7</v>
      </c>
    </row>
    <row r="66" spans="1:11" s="100" customFormat="1" x14ac:dyDescent="0.2">
      <c r="A66" s="12">
        <v>2</v>
      </c>
      <c r="B66" s="13" t="s">
        <v>4</v>
      </c>
      <c r="C66" s="528">
        <v>161.25</v>
      </c>
      <c r="D66" s="101">
        <v>0</v>
      </c>
      <c r="E66" s="101">
        <v>0</v>
      </c>
      <c r="F66" s="101">
        <v>87</v>
      </c>
      <c r="G66" s="101">
        <v>17.350000000000001</v>
      </c>
      <c r="H66" s="38">
        <v>0</v>
      </c>
      <c r="I66" s="525">
        <f t="shared" si="4"/>
        <v>265.60000000000002</v>
      </c>
      <c r="J66" s="536">
        <v>0</v>
      </c>
      <c r="K66" s="100">
        <f t="shared" ref="K66:K79" si="5">C66/37.5</f>
        <v>4.3</v>
      </c>
    </row>
    <row r="67" spans="1:11" s="100" customFormat="1" x14ac:dyDescent="0.2">
      <c r="A67" s="12">
        <v>3</v>
      </c>
      <c r="B67" s="13" t="s">
        <v>5</v>
      </c>
      <c r="C67" s="528">
        <v>150.75</v>
      </c>
      <c r="D67" s="101">
        <v>0</v>
      </c>
      <c r="E67" s="101">
        <v>12.5</v>
      </c>
      <c r="F67" s="101">
        <v>25</v>
      </c>
      <c r="G67" s="101">
        <v>18.75</v>
      </c>
      <c r="H67" s="38">
        <v>0</v>
      </c>
      <c r="I67" s="525">
        <f t="shared" si="4"/>
        <v>207</v>
      </c>
      <c r="J67" s="536">
        <v>18.75</v>
      </c>
      <c r="K67" s="100">
        <f t="shared" si="5"/>
        <v>4.0199999999999996</v>
      </c>
    </row>
    <row r="68" spans="1:11" s="100" customFormat="1" x14ac:dyDescent="0.2">
      <c r="A68" s="12">
        <v>4</v>
      </c>
      <c r="B68" s="13" t="s">
        <v>6</v>
      </c>
      <c r="C68" s="528">
        <v>196.88</v>
      </c>
      <c r="D68" s="101">
        <v>0</v>
      </c>
      <c r="E68" s="101">
        <v>0</v>
      </c>
      <c r="F68" s="101">
        <v>0</v>
      </c>
      <c r="G68" s="101">
        <v>7.5</v>
      </c>
      <c r="H68" s="38">
        <v>0</v>
      </c>
      <c r="I68" s="525">
        <f t="shared" si="4"/>
        <v>204.38</v>
      </c>
      <c r="J68" s="536">
        <v>0</v>
      </c>
      <c r="K68" s="100">
        <f t="shared" si="5"/>
        <v>5.2501333333333333</v>
      </c>
    </row>
    <row r="69" spans="1:11" s="100" customFormat="1" x14ac:dyDescent="0.2">
      <c r="A69" s="12">
        <v>5</v>
      </c>
      <c r="B69" s="13" t="s">
        <v>7</v>
      </c>
      <c r="C69" s="528">
        <v>146.25</v>
      </c>
      <c r="D69" s="101">
        <v>0</v>
      </c>
      <c r="E69" s="101">
        <v>3</v>
      </c>
      <c r="F69" s="101">
        <v>18</v>
      </c>
      <c r="G69" s="101">
        <v>25.1</v>
      </c>
      <c r="H69" s="38">
        <v>0</v>
      </c>
      <c r="I69" s="525">
        <f t="shared" si="4"/>
        <v>192.35</v>
      </c>
      <c r="J69" s="536">
        <v>18.75</v>
      </c>
      <c r="K69" s="100">
        <f t="shared" si="5"/>
        <v>3.9</v>
      </c>
    </row>
    <row r="70" spans="1:11" s="100" customFormat="1" x14ac:dyDescent="0.2">
      <c r="A70" s="12">
        <v>6</v>
      </c>
      <c r="B70" s="13" t="s">
        <v>8</v>
      </c>
      <c r="C70" s="528">
        <v>210</v>
      </c>
      <c r="D70" s="101">
        <v>0</v>
      </c>
      <c r="E70" s="101">
        <v>0</v>
      </c>
      <c r="F70" s="101">
        <v>36</v>
      </c>
      <c r="G70" s="101">
        <v>0</v>
      </c>
      <c r="H70" s="38">
        <v>0</v>
      </c>
      <c r="I70" s="525">
        <f t="shared" si="4"/>
        <v>246</v>
      </c>
      <c r="J70" s="536">
        <v>0</v>
      </c>
      <c r="K70" s="100">
        <f t="shared" si="5"/>
        <v>5.6</v>
      </c>
    </row>
    <row r="71" spans="1:11" s="100" customFormat="1" x14ac:dyDescent="0.2">
      <c r="A71" s="12">
        <v>7</v>
      </c>
      <c r="B71" s="13" t="s">
        <v>9</v>
      </c>
      <c r="C71" s="528">
        <v>300</v>
      </c>
      <c r="D71" s="101">
        <v>0</v>
      </c>
      <c r="E71" s="101">
        <v>2</v>
      </c>
      <c r="F71" s="101">
        <v>1</v>
      </c>
      <c r="G71" s="101">
        <v>0</v>
      </c>
      <c r="H71" s="38">
        <v>0</v>
      </c>
      <c r="I71" s="525">
        <f t="shared" si="4"/>
        <v>303</v>
      </c>
      <c r="J71" s="536">
        <v>0</v>
      </c>
      <c r="K71" s="100">
        <f t="shared" si="5"/>
        <v>8</v>
      </c>
    </row>
    <row r="72" spans="1:11" s="100" customFormat="1" x14ac:dyDescent="0.2">
      <c r="A72" s="12">
        <v>8</v>
      </c>
      <c r="B72" s="13" t="s">
        <v>10</v>
      </c>
      <c r="C72" s="528">
        <v>276.88</v>
      </c>
      <c r="D72" s="101">
        <v>0</v>
      </c>
      <c r="E72" s="101">
        <v>2</v>
      </c>
      <c r="F72" s="101">
        <v>25</v>
      </c>
      <c r="G72" s="101">
        <v>0</v>
      </c>
      <c r="H72" s="38">
        <v>0</v>
      </c>
      <c r="I72" s="525">
        <f t="shared" si="4"/>
        <v>303.88</v>
      </c>
      <c r="J72" s="536">
        <v>0</v>
      </c>
      <c r="K72" s="100">
        <f t="shared" si="5"/>
        <v>7.3834666666666662</v>
      </c>
    </row>
    <row r="73" spans="1:11" s="100" customFormat="1" x14ac:dyDescent="0.2">
      <c r="A73" s="12">
        <v>9</v>
      </c>
      <c r="B73" s="13" t="s">
        <v>11</v>
      </c>
      <c r="C73" s="528">
        <v>134.75</v>
      </c>
      <c r="D73" s="101">
        <v>0</v>
      </c>
      <c r="E73" s="101">
        <v>11</v>
      </c>
      <c r="F73" s="101">
        <v>0</v>
      </c>
      <c r="G73" s="101">
        <v>0</v>
      </c>
      <c r="H73" s="38">
        <v>0</v>
      </c>
      <c r="I73" s="525">
        <f t="shared" si="4"/>
        <v>145.75</v>
      </c>
      <c r="J73" s="536">
        <v>37.5</v>
      </c>
      <c r="K73" s="100">
        <f t="shared" si="5"/>
        <v>3.5933333333333333</v>
      </c>
    </row>
    <row r="74" spans="1:11" s="100" customFormat="1" x14ac:dyDescent="0.2">
      <c r="A74" s="12">
        <v>10</v>
      </c>
      <c r="B74" s="13" t="s">
        <v>12</v>
      </c>
      <c r="C74" s="528">
        <v>210</v>
      </c>
      <c r="D74" s="101">
        <v>0</v>
      </c>
      <c r="E74" s="101">
        <v>0</v>
      </c>
      <c r="F74" s="101">
        <v>0</v>
      </c>
      <c r="G74" s="101">
        <v>93.75</v>
      </c>
      <c r="H74" s="38">
        <v>0</v>
      </c>
      <c r="I74" s="525">
        <f t="shared" si="4"/>
        <v>303.75</v>
      </c>
      <c r="J74" s="536">
        <v>45</v>
      </c>
      <c r="K74" s="100">
        <f t="shared" si="5"/>
        <v>5.6</v>
      </c>
    </row>
    <row r="75" spans="1:11" s="100" customFormat="1" x14ac:dyDescent="0.2">
      <c r="A75" s="12">
        <v>11</v>
      </c>
      <c r="B75" s="13" t="s">
        <v>13</v>
      </c>
      <c r="C75" s="528">
        <v>217.5</v>
      </c>
      <c r="D75" s="101">
        <v>0</v>
      </c>
      <c r="E75" s="101">
        <v>24.5</v>
      </c>
      <c r="F75" s="101">
        <v>5</v>
      </c>
      <c r="G75" s="101">
        <v>7.5</v>
      </c>
      <c r="H75" s="38">
        <v>0</v>
      </c>
      <c r="I75" s="525">
        <f t="shared" si="4"/>
        <v>254.5</v>
      </c>
      <c r="J75" s="536">
        <v>0</v>
      </c>
      <c r="K75" s="100">
        <f t="shared" si="5"/>
        <v>5.8</v>
      </c>
    </row>
    <row r="76" spans="1:11" s="100" customFormat="1" x14ac:dyDescent="0.2">
      <c r="A76" s="12">
        <v>12</v>
      </c>
      <c r="B76" s="13" t="s">
        <v>14</v>
      </c>
      <c r="C76" s="528">
        <v>356.25</v>
      </c>
      <c r="D76" s="101">
        <v>0</v>
      </c>
      <c r="E76" s="101">
        <v>0</v>
      </c>
      <c r="F76" s="101">
        <v>0</v>
      </c>
      <c r="G76" s="101">
        <v>0</v>
      </c>
      <c r="H76" s="38">
        <v>0</v>
      </c>
      <c r="I76" s="525">
        <f t="shared" si="4"/>
        <v>356.25</v>
      </c>
      <c r="J76" s="536">
        <v>0</v>
      </c>
      <c r="K76" s="100">
        <f t="shared" si="5"/>
        <v>9.5</v>
      </c>
    </row>
    <row r="77" spans="1:11" s="100" customFormat="1" x14ac:dyDescent="0.2">
      <c r="A77" s="12">
        <v>13</v>
      </c>
      <c r="B77" s="13" t="s">
        <v>15</v>
      </c>
      <c r="C77" s="528">
        <v>405</v>
      </c>
      <c r="D77" s="101">
        <v>0</v>
      </c>
      <c r="E77" s="101">
        <v>21</v>
      </c>
      <c r="F77" s="101">
        <v>65</v>
      </c>
      <c r="G77" s="101">
        <v>0</v>
      </c>
      <c r="H77" s="38">
        <v>8.4499999999999993</v>
      </c>
      <c r="I77" s="525">
        <f t="shared" si="4"/>
        <v>499.45</v>
      </c>
      <c r="J77" s="536">
        <v>0</v>
      </c>
      <c r="K77" s="100">
        <f t="shared" si="5"/>
        <v>10.8</v>
      </c>
    </row>
    <row r="78" spans="1:11" s="100" customFormat="1" x14ac:dyDescent="0.2">
      <c r="A78" s="12">
        <v>14</v>
      </c>
      <c r="B78" s="13" t="s">
        <v>16</v>
      </c>
      <c r="C78" s="528">
        <v>356.25</v>
      </c>
      <c r="D78" s="101">
        <v>0</v>
      </c>
      <c r="E78" s="101">
        <v>1</v>
      </c>
      <c r="F78" s="101">
        <v>0</v>
      </c>
      <c r="G78" s="101">
        <v>18.75</v>
      </c>
      <c r="H78" s="38">
        <v>0</v>
      </c>
      <c r="I78" s="525">
        <f t="shared" si="4"/>
        <v>376</v>
      </c>
      <c r="J78" s="536">
        <v>0</v>
      </c>
      <c r="K78" s="100">
        <f t="shared" si="5"/>
        <v>9.5</v>
      </c>
    </row>
    <row r="79" spans="1:11" s="100" customFormat="1" ht="12.75" thickBot="1" x14ac:dyDescent="0.25">
      <c r="A79" s="14">
        <v>15</v>
      </c>
      <c r="B79" s="15" t="s">
        <v>17</v>
      </c>
      <c r="C79" s="530">
        <v>311.25</v>
      </c>
      <c r="D79" s="531">
        <v>0</v>
      </c>
      <c r="E79" s="531">
        <v>0</v>
      </c>
      <c r="F79" s="531">
        <v>0</v>
      </c>
      <c r="G79" s="531">
        <v>0</v>
      </c>
      <c r="H79" s="532">
        <v>0</v>
      </c>
      <c r="I79" s="526">
        <f t="shared" si="4"/>
        <v>311.25</v>
      </c>
      <c r="J79" s="537">
        <v>0</v>
      </c>
      <c r="K79" s="100">
        <f t="shared" si="5"/>
        <v>8.3000000000000007</v>
      </c>
    </row>
    <row r="80" spans="1:11" s="100" customFormat="1" x14ac:dyDescent="0.2">
      <c r="A80" s="399"/>
      <c r="B80" s="538" t="s">
        <v>203</v>
      </c>
      <c r="C80" s="292">
        <f t="shared" ref="C80:J80" si="6">SUM(C65:C79)</f>
        <v>3684.26</v>
      </c>
      <c r="D80" s="43">
        <f t="shared" si="6"/>
        <v>0</v>
      </c>
      <c r="E80" s="43">
        <f t="shared" si="6"/>
        <v>92</v>
      </c>
      <c r="F80" s="43">
        <f t="shared" si="6"/>
        <v>276.39999999999998</v>
      </c>
      <c r="G80" s="43">
        <f t="shared" si="6"/>
        <v>188.8</v>
      </c>
      <c r="H80" s="44">
        <f t="shared" si="6"/>
        <v>58.45</v>
      </c>
      <c r="I80" s="539">
        <f t="shared" si="6"/>
        <v>4299.91</v>
      </c>
      <c r="J80" s="540">
        <f t="shared" si="6"/>
        <v>273.75</v>
      </c>
    </row>
    <row r="81" spans="1:20" s="100" customFormat="1" x14ac:dyDescent="0.2">
      <c r="A81" s="401"/>
      <c r="B81" s="13" t="s">
        <v>195</v>
      </c>
      <c r="C81" s="528">
        <v>2887.43</v>
      </c>
      <c r="D81" s="101">
        <v>0</v>
      </c>
      <c r="E81" s="101">
        <v>92.27</v>
      </c>
      <c r="F81" s="101">
        <v>270.8</v>
      </c>
      <c r="G81" s="101">
        <v>154.48999999999998</v>
      </c>
      <c r="H81" s="38">
        <v>93.95</v>
      </c>
      <c r="I81" s="47">
        <v>3498.9399999999996</v>
      </c>
      <c r="J81" s="533">
        <v>285.38</v>
      </c>
    </row>
    <row r="82" spans="1:20" s="100" customFormat="1" ht="12.75" thickBot="1" x14ac:dyDescent="0.25">
      <c r="A82" s="402"/>
      <c r="B82" s="403" t="s">
        <v>185</v>
      </c>
      <c r="C82" s="529">
        <v>2496.63</v>
      </c>
      <c r="D82" s="39">
        <v>0</v>
      </c>
      <c r="E82" s="39">
        <v>93.75</v>
      </c>
      <c r="F82" s="39">
        <v>271.94</v>
      </c>
      <c r="G82" s="39">
        <v>65.75</v>
      </c>
      <c r="H82" s="40">
        <v>101.45</v>
      </c>
      <c r="I82" s="534">
        <v>3029.5199999999995</v>
      </c>
      <c r="J82" s="535">
        <v>323.75</v>
      </c>
    </row>
    <row r="83" spans="1:20" s="100" customFormat="1" x14ac:dyDescent="0.2">
      <c r="A83" s="34" t="s">
        <v>105</v>
      </c>
    </row>
    <row r="84" spans="1:20" s="100" customFormat="1" x14ac:dyDescent="0.2">
      <c r="A84" s="34" t="s">
        <v>106</v>
      </c>
    </row>
    <row r="85" spans="1:20" s="100" customFormat="1" x14ac:dyDescent="0.2">
      <c r="A85" s="3"/>
    </row>
    <row r="86" spans="1:20" s="5" customFormat="1" ht="26.25" customHeight="1" thickBot="1" x14ac:dyDescent="0.25">
      <c r="A86" s="33" t="s">
        <v>190</v>
      </c>
      <c r="N86" s="1"/>
      <c r="O86" s="1"/>
      <c r="P86" s="1"/>
      <c r="Q86" s="1"/>
      <c r="R86" s="1"/>
      <c r="S86" s="1"/>
      <c r="T86" s="1"/>
    </row>
    <row r="87" spans="1:20" s="5" customFormat="1" ht="68.25" customHeight="1" thickBot="1" x14ac:dyDescent="0.25">
      <c r="A87" s="6" t="s">
        <v>1</v>
      </c>
      <c r="B87" s="7" t="s">
        <v>2</v>
      </c>
      <c r="C87" s="8" t="s">
        <v>95</v>
      </c>
      <c r="D87" s="8" t="s">
        <v>96</v>
      </c>
      <c r="E87" s="8" t="s">
        <v>97</v>
      </c>
      <c r="F87" s="8" t="s">
        <v>98</v>
      </c>
      <c r="G87" s="8" t="s">
        <v>99</v>
      </c>
      <c r="H87" s="9" t="s">
        <v>100</v>
      </c>
      <c r="I87" s="35" t="s">
        <v>101</v>
      </c>
      <c r="J87" s="35" t="s">
        <v>102</v>
      </c>
      <c r="N87" s="1"/>
      <c r="O87" s="1"/>
      <c r="P87" s="1"/>
      <c r="Q87" s="1"/>
      <c r="R87" s="1"/>
      <c r="S87" s="1"/>
      <c r="T87" s="1"/>
    </row>
    <row r="88" spans="1:20" ht="12.95" customHeight="1" x14ac:dyDescent="0.2">
      <c r="A88" s="10">
        <v>1</v>
      </c>
      <c r="B88" s="11" t="s">
        <v>3</v>
      </c>
      <c r="C88" s="523">
        <v>56.25</v>
      </c>
      <c r="D88" s="36">
        <v>0</v>
      </c>
      <c r="E88" s="36">
        <v>0</v>
      </c>
      <c r="F88" s="36">
        <v>0</v>
      </c>
      <c r="G88" s="36">
        <v>0.1</v>
      </c>
      <c r="H88" s="37">
        <v>0</v>
      </c>
      <c r="I88" s="46">
        <f t="shared" ref="I88:I102" si="7">SUM(C88:H88)</f>
        <v>56.35</v>
      </c>
      <c r="J88" s="46">
        <v>0</v>
      </c>
      <c r="K88" s="1">
        <f>C88/37.5</f>
        <v>1.5</v>
      </c>
    </row>
    <row r="89" spans="1:20" ht="12.95" customHeight="1" x14ac:dyDescent="0.2">
      <c r="A89" s="12">
        <v>2</v>
      </c>
      <c r="B89" s="13" t="s">
        <v>4</v>
      </c>
      <c r="C89" s="528">
        <v>67.5</v>
      </c>
      <c r="D89" s="101">
        <v>0</v>
      </c>
      <c r="E89" s="101">
        <v>0</v>
      </c>
      <c r="F89" s="101">
        <v>0</v>
      </c>
      <c r="G89" s="101">
        <v>0</v>
      </c>
      <c r="H89" s="38">
        <v>0</v>
      </c>
      <c r="I89" s="47">
        <f t="shared" si="7"/>
        <v>67.5</v>
      </c>
      <c r="J89" s="47">
        <v>0</v>
      </c>
      <c r="K89" s="100">
        <f t="shared" ref="K89:K102" si="8">C89/37.5</f>
        <v>1.8</v>
      </c>
      <c r="O89" s="1" t="s">
        <v>77</v>
      </c>
    </row>
    <row r="90" spans="1:20" x14ac:dyDescent="0.2">
      <c r="A90" s="12">
        <v>3</v>
      </c>
      <c r="B90" s="13" t="s">
        <v>5</v>
      </c>
      <c r="C90" s="528">
        <v>30</v>
      </c>
      <c r="D90" s="101">
        <v>0</v>
      </c>
      <c r="E90" s="101">
        <v>0</v>
      </c>
      <c r="F90" s="101">
        <v>0</v>
      </c>
      <c r="G90" s="101">
        <v>18.75</v>
      </c>
      <c r="H90" s="38">
        <v>0</v>
      </c>
      <c r="I90" s="47">
        <f t="shared" si="7"/>
        <v>48.75</v>
      </c>
      <c r="J90" s="47">
        <v>18.75</v>
      </c>
      <c r="K90" s="100">
        <f t="shared" si="8"/>
        <v>0.8</v>
      </c>
    </row>
    <row r="91" spans="1:20" x14ac:dyDescent="0.2">
      <c r="A91" s="12">
        <v>4</v>
      </c>
      <c r="B91" s="13" t="s">
        <v>6</v>
      </c>
      <c r="C91" s="528">
        <v>101.25</v>
      </c>
      <c r="D91" s="101">
        <v>0</v>
      </c>
      <c r="E91" s="101">
        <v>0</v>
      </c>
      <c r="F91" s="101">
        <v>0</v>
      </c>
      <c r="G91" s="101">
        <v>0</v>
      </c>
      <c r="H91" s="38">
        <v>0</v>
      </c>
      <c r="I91" s="47">
        <f t="shared" si="7"/>
        <v>101.25</v>
      </c>
      <c r="J91" s="47">
        <v>0</v>
      </c>
      <c r="K91" s="100">
        <f t="shared" si="8"/>
        <v>2.7</v>
      </c>
    </row>
    <row r="92" spans="1:20" x14ac:dyDescent="0.2">
      <c r="A92" s="12">
        <v>5</v>
      </c>
      <c r="B92" s="13" t="s">
        <v>7</v>
      </c>
      <c r="C92" s="528">
        <v>116.25</v>
      </c>
      <c r="D92" s="101">
        <v>0</v>
      </c>
      <c r="E92" s="101">
        <v>0</v>
      </c>
      <c r="F92" s="101">
        <v>0</v>
      </c>
      <c r="G92" s="101">
        <v>43.76</v>
      </c>
      <c r="H92" s="38">
        <v>0</v>
      </c>
      <c r="I92" s="47">
        <f t="shared" si="7"/>
        <v>160.01</v>
      </c>
      <c r="J92" s="47">
        <v>18.75</v>
      </c>
      <c r="K92" s="100">
        <f t="shared" si="8"/>
        <v>3.1</v>
      </c>
    </row>
    <row r="93" spans="1:20" x14ac:dyDescent="0.2">
      <c r="A93" s="12">
        <v>6</v>
      </c>
      <c r="B93" s="13" t="s">
        <v>8</v>
      </c>
      <c r="C93" s="528">
        <v>56.25</v>
      </c>
      <c r="D93" s="101">
        <v>0</v>
      </c>
      <c r="E93" s="101">
        <v>0</v>
      </c>
      <c r="F93" s="101">
        <v>0</v>
      </c>
      <c r="G93" s="101">
        <v>0</v>
      </c>
      <c r="H93" s="38">
        <v>0</v>
      </c>
      <c r="I93" s="47">
        <f t="shared" si="7"/>
        <v>56.25</v>
      </c>
      <c r="J93" s="47">
        <v>0</v>
      </c>
      <c r="K93" s="100">
        <f t="shared" si="8"/>
        <v>1.5</v>
      </c>
    </row>
    <row r="94" spans="1:20" x14ac:dyDescent="0.2">
      <c r="A94" s="12">
        <v>7</v>
      </c>
      <c r="B94" s="13" t="s">
        <v>9</v>
      </c>
      <c r="C94" s="528">
        <v>82.5</v>
      </c>
      <c r="D94" s="101">
        <v>0</v>
      </c>
      <c r="E94" s="101">
        <v>1</v>
      </c>
      <c r="F94" s="101">
        <v>0</v>
      </c>
      <c r="G94" s="101">
        <v>0</v>
      </c>
      <c r="H94" s="38">
        <v>0</v>
      </c>
      <c r="I94" s="47">
        <f t="shared" si="7"/>
        <v>83.5</v>
      </c>
      <c r="J94" s="47">
        <v>0</v>
      </c>
      <c r="K94" s="100">
        <f t="shared" si="8"/>
        <v>2.2000000000000002</v>
      </c>
    </row>
    <row r="95" spans="1:20" x14ac:dyDescent="0.2">
      <c r="A95" s="12">
        <v>8</v>
      </c>
      <c r="B95" s="13" t="s">
        <v>10</v>
      </c>
      <c r="C95" s="528">
        <v>83.12</v>
      </c>
      <c r="D95" s="101">
        <v>0</v>
      </c>
      <c r="E95" s="101">
        <v>0</v>
      </c>
      <c r="F95" s="101">
        <v>5</v>
      </c>
      <c r="G95" s="101">
        <v>11.25</v>
      </c>
      <c r="H95" s="38">
        <v>0</v>
      </c>
      <c r="I95" s="47">
        <f t="shared" si="7"/>
        <v>99.37</v>
      </c>
      <c r="J95" s="47">
        <v>0</v>
      </c>
      <c r="K95" s="100">
        <f t="shared" si="8"/>
        <v>2.2165333333333335</v>
      </c>
    </row>
    <row r="96" spans="1:20" x14ac:dyDescent="0.2">
      <c r="A96" s="12">
        <v>9</v>
      </c>
      <c r="B96" s="13" t="s">
        <v>11</v>
      </c>
      <c r="C96" s="528">
        <v>52.5</v>
      </c>
      <c r="D96" s="101">
        <v>0</v>
      </c>
      <c r="E96" s="101">
        <v>0</v>
      </c>
      <c r="F96" s="101">
        <v>0</v>
      </c>
      <c r="G96" s="101">
        <v>0</v>
      </c>
      <c r="H96" s="38">
        <v>0</v>
      </c>
      <c r="I96" s="47">
        <f t="shared" si="7"/>
        <v>52.5</v>
      </c>
      <c r="J96" s="47">
        <v>18.75</v>
      </c>
      <c r="K96" s="100">
        <f t="shared" si="8"/>
        <v>1.4</v>
      </c>
    </row>
    <row r="97" spans="1:20" x14ac:dyDescent="0.2">
      <c r="A97" s="12">
        <v>10</v>
      </c>
      <c r="B97" s="13" t="s">
        <v>12</v>
      </c>
      <c r="C97" s="528">
        <v>95.5</v>
      </c>
      <c r="D97" s="101">
        <v>0</v>
      </c>
      <c r="E97" s="101">
        <v>0</v>
      </c>
      <c r="F97" s="101">
        <v>0</v>
      </c>
      <c r="G97" s="101">
        <v>71</v>
      </c>
      <c r="H97" s="38">
        <v>0</v>
      </c>
      <c r="I97" s="47">
        <f t="shared" si="7"/>
        <v>166.5</v>
      </c>
      <c r="J97" s="47">
        <v>0</v>
      </c>
      <c r="K97" s="100">
        <f t="shared" si="8"/>
        <v>2.5466666666666669</v>
      </c>
    </row>
    <row r="98" spans="1:20" x14ac:dyDescent="0.2">
      <c r="A98" s="12">
        <v>11</v>
      </c>
      <c r="B98" s="13" t="s">
        <v>13</v>
      </c>
      <c r="C98" s="528">
        <v>143.15</v>
      </c>
      <c r="D98" s="101">
        <v>0</v>
      </c>
      <c r="E98" s="101">
        <v>0</v>
      </c>
      <c r="F98" s="101">
        <v>1</v>
      </c>
      <c r="G98" s="101">
        <v>0</v>
      </c>
      <c r="H98" s="38">
        <v>0</v>
      </c>
      <c r="I98" s="47">
        <f t="shared" si="7"/>
        <v>144.15</v>
      </c>
      <c r="J98" s="47">
        <v>0</v>
      </c>
      <c r="K98" s="100">
        <f t="shared" si="8"/>
        <v>3.8173333333333335</v>
      </c>
    </row>
    <row r="99" spans="1:20" x14ac:dyDescent="0.2">
      <c r="A99" s="12">
        <v>12</v>
      </c>
      <c r="B99" s="13" t="s">
        <v>14</v>
      </c>
      <c r="C99" s="528">
        <v>112.5</v>
      </c>
      <c r="D99" s="101">
        <v>0</v>
      </c>
      <c r="E99" s="101">
        <v>0</v>
      </c>
      <c r="F99" s="101">
        <v>0</v>
      </c>
      <c r="G99" s="101">
        <v>0</v>
      </c>
      <c r="H99" s="38">
        <v>0</v>
      </c>
      <c r="I99" s="47">
        <f t="shared" si="7"/>
        <v>112.5</v>
      </c>
      <c r="J99" s="47">
        <v>0</v>
      </c>
      <c r="K99" s="100">
        <f t="shared" si="8"/>
        <v>3</v>
      </c>
    </row>
    <row r="100" spans="1:20" x14ac:dyDescent="0.2">
      <c r="A100" s="12">
        <v>13</v>
      </c>
      <c r="B100" s="13" t="s">
        <v>15</v>
      </c>
      <c r="C100" s="528">
        <v>142</v>
      </c>
      <c r="D100" s="101">
        <v>0</v>
      </c>
      <c r="E100" s="101">
        <v>0</v>
      </c>
      <c r="F100" s="101">
        <v>10.8</v>
      </c>
      <c r="G100" s="101">
        <v>0</v>
      </c>
      <c r="H100" s="38">
        <v>8.4499999999999993</v>
      </c>
      <c r="I100" s="47">
        <f t="shared" si="7"/>
        <v>161.25</v>
      </c>
      <c r="J100" s="47">
        <v>0</v>
      </c>
      <c r="K100" s="100">
        <f t="shared" si="8"/>
        <v>3.7866666666666666</v>
      </c>
    </row>
    <row r="101" spans="1:20" x14ac:dyDescent="0.2">
      <c r="A101" s="12">
        <v>14</v>
      </c>
      <c r="B101" s="13" t="s">
        <v>16</v>
      </c>
      <c r="C101" s="528">
        <v>150</v>
      </c>
      <c r="D101" s="101">
        <v>0</v>
      </c>
      <c r="E101" s="101">
        <v>0</v>
      </c>
      <c r="F101" s="101">
        <v>0</v>
      </c>
      <c r="G101" s="101">
        <v>36.75</v>
      </c>
      <c r="H101" s="38">
        <v>0</v>
      </c>
      <c r="I101" s="47">
        <f t="shared" si="7"/>
        <v>186.75</v>
      </c>
      <c r="J101" s="47">
        <v>0</v>
      </c>
      <c r="K101" s="100">
        <f t="shared" si="8"/>
        <v>4</v>
      </c>
    </row>
    <row r="102" spans="1:20" ht="12.75" thickBot="1" x14ac:dyDescent="0.25">
      <c r="A102" s="14">
        <v>15</v>
      </c>
      <c r="B102" s="15" t="s">
        <v>17</v>
      </c>
      <c r="C102" s="529">
        <v>90</v>
      </c>
      <c r="D102" s="39">
        <v>0</v>
      </c>
      <c r="E102" s="39">
        <v>0</v>
      </c>
      <c r="F102" s="39">
        <v>36</v>
      </c>
      <c r="G102" s="39">
        <v>0</v>
      </c>
      <c r="H102" s="40">
        <v>0</v>
      </c>
      <c r="I102" s="48">
        <f t="shared" si="7"/>
        <v>126</v>
      </c>
      <c r="J102" s="48">
        <v>0</v>
      </c>
      <c r="K102" s="100">
        <f t="shared" si="8"/>
        <v>2.4</v>
      </c>
    </row>
    <row r="103" spans="1:20" s="16" customFormat="1" x14ac:dyDescent="0.2">
      <c r="A103" s="399"/>
      <c r="B103" s="538" t="s">
        <v>203</v>
      </c>
      <c r="C103" s="292">
        <f t="shared" ref="C103:J103" si="9">SUM(C88:C102)</f>
        <v>1378.77</v>
      </c>
      <c r="D103" s="43">
        <f t="shared" si="9"/>
        <v>0</v>
      </c>
      <c r="E103" s="43">
        <f t="shared" si="9"/>
        <v>1</v>
      </c>
      <c r="F103" s="43">
        <f t="shared" si="9"/>
        <v>52.8</v>
      </c>
      <c r="G103" s="43">
        <f t="shared" si="9"/>
        <v>181.61</v>
      </c>
      <c r="H103" s="44">
        <f t="shared" si="9"/>
        <v>8.4499999999999993</v>
      </c>
      <c r="I103" s="539">
        <f t="shared" si="9"/>
        <v>1622.63</v>
      </c>
      <c r="J103" s="540">
        <f t="shared" si="9"/>
        <v>56.25</v>
      </c>
      <c r="K103" s="16">
        <f>SUM(K88:K102)</f>
        <v>36.767199999999995</v>
      </c>
      <c r="L103" s="91"/>
    </row>
    <row r="104" spans="1:20" s="100" customFormat="1" x14ac:dyDescent="0.2">
      <c r="A104" s="401"/>
      <c r="B104" s="13" t="s">
        <v>195</v>
      </c>
      <c r="C104" s="528">
        <v>1247.9000000000001</v>
      </c>
      <c r="D104" s="101">
        <v>0</v>
      </c>
      <c r="E104" s="101">
        <v>1</v>
      </c>
      <c r="F104" s="101">
        <v>29</v>
      </c>
      <c r="G104" s="101">
        <v>244.23999999999998</v>
      </c>
      <c r="H104" s="38">
        <v>8.4499999999999993</v>
      </c>
      <c r="I104" s="47">
        <v>1530.59</v>
      </c>
      <c r="J104" s="533">
        <v>61.88</v>
      </c>
      <c r="K104" s="100">
        <v>33.277333333333331</v>
      </c>
    </row>
    <row r="105" spans="1:20" s="100" customFormat="1" ht="12.75" thickBot="1" x14ac:dyDescent="0.25">
      <c r="A105" s="402"/>
      <c r="B105" s="403" t="s">
        <v>185</v>
      </c>
      <c r="C105" s="529">
        <v>1115.24</v>
      </c>
      <c r="D105" s="39">
        <v>0</v>
      </c>
      <c r="E105" s="39">
        <v>6</v>
      </c>
      <c r="F105" s="39">
        <v>19.100000000000001</v>
      </c>
      <c r="G105" s="39">
        <v>105.5</v>
      </c>
      <c r="H105" s="40">
        <v>8.4499999999999993</v>
      </c>
      <c r="I105" s="534">
        <v>1254.29</v>
      </c>
      <c r="J105" s="535">
        <v>87.5</v>
      </c>
    </row>
    <row r="106" spans="1:20" x14ac:dyDescent="0.2">
      <c r="A106" s="34" t="s">
        <v>105</v>
      </c>
    </row>
    <row r="107" spans="1:20" x14ac:dyDescent="0.2">
      <c r="A107" s="34" t="s">
        <v>106</v>
      </c>
    </row>
    <row r="109" spans="1:20" x14ac:dyDescent="0.2">
      <c r="A109" s="33"/>
    </row>
    <row r="110" spans="1:20" s="5" customFormat="1" ht="26.25" customHeight="1" thickBot="1" x14ac:dyDescent="0.25">
      <c r="A110" s="33" t="s">
        <v>108</v>
      </c>
      <c r="N110" s="1"/>
      <c r="O110" s="1" t="s">
        <v>77</v>
      </c>
      <c r="P110" s="1"/>
      <c r="Q110" s="1"/>
      <c r="R110" s="1"/>
      <c r="S110" s="1"/>
      <c r="T110" s="1"/>
    </row>
    <row r="111" spans="1:20" s="5" customFormat="1" ht="75.75" customHeight="1" thickBot="1" x14ac:dyDescent="0.25">
      <c r="A111" s="6" t="s">
        <v>1</v>
      </c>
      <c r="B111" s="7" t="s">
        <v>2</v>
      </c>
      <c r="C111" s="8" t="s">
        <v>95</v>
      </c>
      <c r="D111" s="8" t="s">
        <v>96</v>
      </c>
      <c r="E111" s="8" t="s">
        <v>97</v>
      </c>
      <c r="F111" s="8" t="s">
        <v>98</v>
      </c>
      <c r="G111" s="8" t="s">
        <v>99</v>
      </c>
      <c r="H111" s="9" t="s">
        <v>100</v>
      </c>
      <c r="I111" s="35" t="s">
        <v>101</v>
      </c>
      <c r="J111" s="35" t="s">
        <v>102</v>
      </c>
      <c r="N111" s="1"/>
      <c r="O111" s="1"/>
      <c r="P111" s="1"/>
      <c r="Q111" s="1"/>
      <c r="R111" s="1"/>
      <c r="S111" s="1"/>
      <c r="T111" s="1"/>
    </row>
    <row r="112" spans="1:20" ht="12.95" customHeight="1" x14ac:dyDescent="0.2">
      <c r="A112" s="10">
        <v>1</v>
      </c>
      <c r="B112" s="11" t="s">
        <v>3</v>
      </c>
      <c r="C112" s="523">
        <v>146.25</v>
      </c>
      <c r="D112" s="36">
        <v>0</v>
      </c>
      <c r="E112" s="36">
        <v>0</v>
      </c>
      <c r="F112" s="36">
        <v>0</v>
      </c>
      <c r="G112" s="36">
        <v>0.1</v>
      </c>
      <c r="H112" s="37">
        <v>0</v>
      </c>
      <c r="I112" s="46">
        <f t="shared" ref="I112:I126" si="10">SUM(C112:H112)</f>
        <v>146.35</v>
      </c>
      <c r="J112" s="46">
        <v>60</v>
      </c>
      <c r="K112" s="1">
        <f>C112/37.5</f>
        <v>3.9</v>
      </c>
    </row>
    <row r="113" spans="1:12" ht="12.95" customHeight="1" x14ac:dyDescent="0.2">
      <c r="A113" s="12">
        <v>2</v>
      </c>
      <c r="B113" s="13" t="s">
        <v>4</v>
      </c>
      <c r="C113" s="318">
        <v>71.25</v>
      </c>
      <c r="D113" s="136">
        <v>0</v>
      </c>
      <c r="E113" s="136">
        <v>0</v>
      </c>
      <c r="F113" s="136">
        <v>0</v>
      </c>
      <c r="G113" s="136">
        <v>0</v>
      </c>
      <c r="H113" s="137">
        <v>0</v>
      </c>
      <c r="I113" s="47">
        <f t="shared" si="10"/>
        <v>71.25</v>
      </c>
      <c r="J113" s="47">
        <v>0</v>
      </c>
      <c r="K113" s="100">
        <f t="shared" ref="K113:K127" si="11">C113/37.5</f>
        <v>1.9</v>
      </c>
    </row>
    <row r="114" spans="1:12" x14ac:dyDescent="0.2">
      <c r="A114" s="12">
        <v>3</v>
      </c>
      <c r="B114" s="13" t="s">
        <v>5</v>
      </c>
      <c r="C114" s="318">
        <v>0</v>
      </c>
      <c r="D114" s="136">
        <v>0</v>
      </c>
      <c r="E114" s="136">
        <v>0</v>
      </c>
      <c r="F114" s="136">
        <v>0</v>
      </c>
      <c r="G114" s="136">
        <v>0</v>
      </c>
      <c r="H114" s="137">
        <v>0</v>
      </c>
      <c r="I114" s="47">
        <f t="shared" si="10"/>
        <v>0</v>
      </c>
      <c r="J114" s="47">
        <v>0</v>
      </c>
      <c r="K114" s="100">
        <f t="shared" si="11"/>
        <v>0</v>
      </c>
    </row>
    <row r="115" spans="1:12" x14ac:dyDescent="0.2">
      <c r="A115" s="12">
        <v>4</v>
      </c>
      <c r="B115" s="13" t="s">
        <v>6</v>
      </c>
      <c r="C115" s="318">
        <v>96.38</v>
      </c>
      <c r="D115" s="136">
        <v>0</v>
      </c>
      <c r="E115" s="136">
        <v>0</v>
      </c>
      <c r="F115" s="136">
        <v>0</v>
      </c>
      <c r="G115" s="136">
        <v>37.5</v>
      </c>
      <c r="H115" s="137">
        <v>0</v>
      </c>
      <c r="I115" s="47">
        <f t="shared" si="10"/>
        <v>133.88</v>
      </c>
      <c r="J115" s="47">
        <v>0</v>
      </c>
      <c r="K115" s="100">
        <f t="shared" si="11"/>
        <v>2.5701333333333332</v>
      </c>
    </row>
    <row r="116" spans="1:12" x14ac:dyDescent="0.2">
      <c r="A116" s="12">
        <v>5</v>
      </c>
      <c r="B116" s="13" t="s">
        <v>7</v>
      </c>
      <c r="C116" s="318">
        <v>142.5</v>
      </c>
      <c r="D116" s="136">
        <v>0</v>
      </c>
      <c r="E116" s="136">
        <v>0</v>
      </c>
      <c r="F116" s="136">
        <v>36</v>
      </c>
      <c r="G116" s="136">
        <v>6.26</v>
      </c>
      <c r="H116" s="137">
        <v>0</v>
      </c>
      <c r="I116" s="47">
        <f t="shared" si="10"/>
        <v>184.76</v>
      </c>
      <c r="J116" s="47">
        <v>0</v>
      </c>
      <c r="K116" s="100">
        <f t="shared" si="11"/>
        <v>3.8</v>
      </c>
    </row>
    <row r="117" spans="1:12" x14ac:dyDescent="0.2">
      <c r="A117" s="12">
        <v>6</v>
      </c>
      <c r="B117" s="13" t="s">
        <v>8</v>
      </c>
      <c r="C117" s="318">
        <v>37.5</v>
      </c>
      <c r="D117" s="136">
        <v>0</v>
      </c>
      <c r="E117" s="136">
        <v>0</v>
      </c>
      <c r="F117" s="136">
        <v>0</v>
      </c>
      <c r="G117" s="136">
        <v>0</v>
      </c>
      <c r="H117" s="137">
        <v>0</v>
      </c>
      <c r="I117" s="47">
        <f t="shared" si="10"/>
        <v>37.5</v>
      </c>
      <c r="J117" s="47">
        <v>0</v>
      </c>
      <c r="K117" s="100">
        <f t="shared" si="11"/>
        <v>1</v>
      </c>
    </row>
    <row r="118" spans="1:12" x14ac:dyDescent="0.2">
      <c r="A118" s="12">
        <v>7</v>
      </c>
      <c r="B118" s="13" t="s">
        <v>9</v>
      </c>
      <c r="C118" s="318">
        <v>37.5</v>
      </c>
      <c r="D118" s="136">
        <v>0</v>
      </c>
      <c r="E118" s="136">
        <v>0</v>
      </c>
      <c r="F118" s="136">
        <v>0</v>
      </c>
      <c r="G118" s="136">
        <v>0</v>
      </c>
      <c r="H118" s="137">
        <v>0</v>
      </c>
      <c r="I118" s="47">
        <f t="shared" si="10"/>
        <v>37.5</v>
      </c>
      <c r="J118" s="47">
        <v>0</v>
      </c>
      <c r="K118" s="100">
        <f t="shared" si="11"/>
        <v>1</v>
      </c>
    </row>
    <row r="119" spans="1:12" x14ac:dyDescent="0.2">
      <c r="A119" s="12">
        <v>8</v>
      </c>
      <c r="B119" s="13" t="s">
        <v>10</v>
      </c>
      <c r="C119" s="318">
        <v>120</v>
      </c>
      <c r="D119" s="136">
        <v>0</v>
      </c>
      <c r="E119" s="136">
        <v>0</v>
      </c>
      <c r="F119" s="136">
        <v>3</v>
      </c>
      <c r="G119" s="136">
        <v>26.25</v>
      </c>
      <c r="H119" s="137">
        <v>0</v>
      </c>
      <c r="I119" s="47">
        <f t="shared" si="10"/>
        <v>149.25</v>
      </c>
      <c r="J119" s="47">
        <v>0</v>
      </c>
      <c r="K119" s="100">
        <f t="shared" si="11"/>
        <v>3.2</v>
      </c>
    </row>
    <row r="120" spans="1:12" x14ac:dyDescent="0.2">
      <c r="A120" s="12">
        <v>9</v>
      </c>
      <c r="B120" s="13" t="s">
        <v>11</v>
      </c>
      <c r="C120" s="318">
        <v>62.5</v>
      </c>
      <c r="D120" s="136">
        <v>0</v>
      </c>
      <c r="E120" s="136">
        <v>0</v>
      </c>
      <c r="F120" s="136">
        <v>0</v>
      </c>
      <c r="G120" s="136">
        <v>0</v>
      </c>
      <c r="H120" s="137">
        <v>0</v>
      </c>
      <c r="I120" s="47">
        <f t="shared" si="10"/>
        <v>62.5</v>
      </c>
      <c r="J120" s="47">
        <v>37.5</v>
      </c>
      <c r="K120" s="100">
        <f t="shared" si="11"/>
        <v>1.6666666666666667</v>
      </c>
    </row>
    <row r="121" spans="1:12" x14ac:dyDescent="0.2">
      <c r="A121" s="12">
        <v>10</v>
      </c>
      <c r="B121" s="13" t="s">
        <v>12</v>
      </c>
      <c r="C121" s="318">
        <v>0</v>
      </c>
      <c r="D121" s="136">
        <v>0</v>
      </c>
      <c r="E121" s="136">
        <v>0</v>
      </c>
      <c r="F121" s="136">
        <v>0</v>
      </c>
      <c r="G121" s="136">
        <v>0</v>
      </c>
      <c r="H121" s="137">
        <v>0</v>
      </c>
      <c r="I121" s="47">
        <f t="shared" si="10"/>
        <v>0</v>
      </c>
      <c r="J121" s="47">
        <v>0</v>
      </c>
      <c r="K121" s="100">
        <f t="shared" si="11"/>
        <v>0</v>
      </c>
    </row>
    <row r="122" spans="1:12" x14ac:dyDescent="0.2">
      <c r="A122" s="12">
        <v>11</v>
      </c>
      <c r="B122" s="13" t="s">
        <v>13</v>
      </c>
      <c r="C122" s="318">
        <v>37.5</v>
      </c>
      <c r="D122" s="136">
        <v>0</v>
      </c>
      <c r="E122" s="136">
        <v>0</v>
      </c>
      <c r="F122" s="136">
        <v>1</v>
      </c>
      <c r="G122" s="136">
        <v>0</v>
      </c>
      <c r="H122" s="137">
        <v>0</v>
      </c>
      <c r="I122" s="47">
        <f t="shared" si="10"/>
        <v>38.5</v>
      </c>
      <c r="J122" s="47">
        <v>0</v>
      </c>
      <c r="K122" s="100">
        <f t="shared" si="11"/>
        <v>1</v>
      </c>
    </row>
    <row r="123" spans="1:12" x14ac:dyDescent="0.2">
      <c r="A123" s="12">
        <v>12</v>
      </c>
      <c r="B123" s="13" t="s">
        <v>14</v>
      </c>
      <c r="C123" s="318">
        <v>56.25</v>
      </c>
      <c r="D123" s="136">
        <v>0</v>
      </c>
      <c r="E123" s="136">
        <v>0</v>
      </c>
      <c r="F123" s="136">
        <v>0</v>
      </c>
      <c r="G123" s="136">
        <v>0</v>
      </c>
      <c r="H123" s="137">
        <v>0</v>
      </c>
      <c r="I123" s="47">
        <f t="shared" si="10"/>
        <v>56.25</v>
      </c>
      <c r="J123" s="47">
        <v>0</v>
      </c>
      <c r="K123" s="100">
        <f t="shared" si="11"/>
        <v>1.5</v>
      </c>
    </row>
    <row r="124" spans="1:12" x14ac:dyDescent="0.2">
      <c r="A124" s="12">
        <v>13</v>
      </c>
      <c r="B124" s="13" t="s">
        <v>15</v>
      </c>
      <c r="C124" s="318">
        <v>30</v>
      </c>
      <c r="D124" s="136">
        <v>0</v>
      </c>
      <c r="E124" s="136">
        <v>0</v>
      </c>
      <c r="F124" s="136">
        <v>0</v>
      </c>
      <c r="G124" s="136">
        <v>0</v>
      </c>
      <c r="H124" s="137">
        <v>0</v>
      </c>
      <c r="I124" s="47">
        <f t="shared" si="10"/>
        <v>30</v>
      </c>
      <c r="J124" s="47">
        <v>0</v>
      </c>
      <c r="K124" s="100">
        <f t="shared" si="11"/>
        <v>0.8</v>
      </c>
    </row>
    <row r="125" spans="1:12" x14ac:dyDescent="0.2">
      <c r="A125" s="12">
        <v>14</v>
      </c>
      <c r="B125" s="13" t="s">
        <v>16</v>
      </c>
      <c r="C125" s="318">
        <v>71.25</v>
      </c>
      <c r="D125" s="136">
        <v>0</v>
      </c>
      <c r="E125" s="136">
        <v>0</v>
      </c>
      <c r="F125" s="136">
        <v>0</v>
      </c>
      <c r="G125" s="136">
        <v>30</v>
      </c>
      <c r="H125" s="137">
        <v>0</v>
      </c>
      <c r="I125" s="47">
        <f t="shared" si="10"/>
        <v>101.25</v>
      </c>
      <c r="J125" s="47">
        <v>0</v>
      </c>
      <c r="K125" s="100">
        <f t="shared" si="11"/>
        <v>1.9</v>
      </c>
    </row>
    <row r="126" spans="1:12" ht="12.75" thickBot="1" x14ac:dyDescent="0.25">
      <c r="A126" s="14">
        <v>15</v>
      </c>
      <c r="B126" s="15" t="s">
        <v>17</v>
      </c>
      <c r="C126" s="319">
        <v>67.5</v>
      </c>
      <c r="D126" s="320">
        <v>0</v>
      </c>
      <c r="E126" s="320">
        <v>0</v>
      </c>
      <c r="F126" s="320">
        <v>0</v>
      </c>
      <c r="G126" s="320">
        <v>0</v>
      </c>
      <c r="H126" s="321">
        <v>0</v>
      </c>
      <c r="I126" s="48">
        <f t="shared" si="10"/>
        <v>67.5</v>
      </c>
      <c r="J126" s="48">
        <v>0</v>
      </c>
      <c r="K126" s="100">
        <f t="shared" si="11"/>
        <v>1.8</v>
      </c>
    </row>
    <row r="127" spans="1:12" s="16" customFormat="1" x14ac:dyDescent="0.2">
      <c r="A127" s="41"/>
      <c r="B127" s="387" t="s">
        <v>203</v>
      </c>
      <c r="C127" s="292">
        <f t="shared" ref="C127:J127" si="12">SUM(C112:C126)</f>
        <v>976.38</v>
      </c>
      <c r="D127" s="43">
        <f t="shared" si="12"/>
        <v>0</v>
      </c>
      <c r="E127" s="43">
        <f t="shared" si="12"/>
        <v>0</v>
      </c>
      <c r="F127" s="43">
        <f t="shared" si="12"/>
        <v>40</v>
      </c>
      <c r="G127" s="43">
        <f t="shared" si="12"/>
        <v>100.11</v>
      </c>
      <c r="H127" s="44">
        <f t="shared" si="12"/>
        <v>0</v>
      </c>
      <c r="I127" s="392">
        <f t="shared" si="12"/>
        <v>1116.49</v>
      </c>
      <c r="J127" s="293">
        <f t="shared" si="12"/>
        <v>97.5</v>
      </c>
      <c r="K127" s="100">
        <f t="shared" si="11"/>
        <v>26.036799999999999</v>
      </c>
      <c r="L127" s="91"/>
    </row>
    <row r="128" spans="1:12" s="100" customFormat="1" x14ac:dyDescent="0.2">
      <c r="A128" s="134"/>
      <c r="B128" s="388" t="s">
        <v>195</v>
      </c>
      <c r="C128" s="318">
        <v>997.25</v>
      </c>
      <c r="D128" s="136">
        <v>0</v>
      </c>
      <c r="E128" s="136">
        <v>0</v>
      </c>
      <c r="F128" s="136">
        <v>7</v>
      </c>
      <c r="G128" s="136">
        <v>72.599999999999994</v>
      </c>
      <c r="H128" s="137">
        <v>0</v>
      </c>
      <c r="I128" s="393">
        <v>1076.8499999999999</v>
      </c>
      <c r="J128" s="390">
        <v>153.75</v>
      </c>
      <c r="K128" s="100">
        <v>26.593333333333334</v>
      </c>
    </row>
    <row r="129" spans="1:20" s="100" customFormat="1" x14ac:dyDescent="0.2">
      <c r="A129" s="134"/>
      <c r="B129" s="388" t="s">
        <v>185</v>
      </c>
      <c r="C129" s="318">
        <v>824.88</v>
      </c>
      <c r="D129" s="136">
        <v>0</v>
      </c>
      <c r="E129" s="136">
        <v>0</v>
      </c>
      <c r="F129" s="136">
        <v>7.2</v>
      </c>
      <c r="G129" s="136">
        <v>61.25</v>
      </c>
      <c r="H129" s="137">
        <v>0</v>
      </c>
      <c r="I129" s="393">
        <v>893.32999999999993</v>
      </c>
      <c r="J129" s="390">
        <v>153.75</v>
      </c>
    </row>
    <row r="130" spans="1:20" s="100" customFormat="1" x14ac:dyDescent="0.2">
      <c r="A130" s="134"/>
      <c r="B130" s="388" t="s">
        <v>153</v>
      </c>
      <c r="C130" s="318">
        <v>701.43</v>
      </c>
      <c r="D130" s="136">
        <v>0</v>
      </c>
      <c r="E130" s="136">
        <v>0</v>
      </c>
      <c r="F130" s="136">
        <v>16</v>
      </c>
      <c r="G130" s="136">
        <v>69</v>
      </c>
      <c r="H130" s="137">
        <v>0</v>
      </c>
      <c r="I130" s="393">
        <v>786.43</v>
      </c>
      <c r="J130" s="390">
        <v>176.25</v>
      </c>
    </row>
    <row r="131" spans="1:20" s="100" customFormat="1" ht="12.75" thickBot="1" x14ac:dyDescent="0.25">
      <c r="A131" s="385"/>
      <c r="B131" s="389" t="s">
        <v>79</v>
      </c>
      <c r="C131" s="319">
        <v>643.68000000000006</v>
      </c>
      <c r="D131" s="320">
        <v>0</v>
      </c>
      <c r="E131" s="320">
        <v>1</v>
      </c>
      <c r="F131" s="320">
        <v>13</v>
      </c>
      <c r="G131" s="320">
        <v>69</v>
      </c>
      <c r="H131" s="321">
        <v>7.5</v>
      </c>
      <c r="I131" s="394">
        <v>734.18000000000006</v>
      </c>
      <c r="J131" s="391">
        <v>150</v>
      </c>
    </row>
    <row r="132" spans="1:20" x14ac:dyDescent="0.2">
      <c r="A132" s="34" t="s">
        <v>105</v>
      </c>
    </row>
    <row r="133" spans="1:20" x14ac:dyDescent="0.2">
      <c r="A133" s="34" t="s">
        <v>106</v>
      </c>
    </row>
    <row r="137" spans="1:20" s="5" customFormat="1" ht="26.25" customHeight="1" thickBot="1" x14ac:dyDescent="0.25">
      <c r="A137" s="33" t="s">
        <v>109</v>
      </c>
      <c r="N137" s="1"/>
      <c r="O137" s="1"/>
      <c r="P137" s="1"/>
      <c r="Q137" s="1"/>
      <c r="R137" s="1"/>
      <c r="S137" s="1"/>
      <c r="T137" s="1"/>
    </row>
    <row r="138" spans="1:20" s="5" customFormat="1" ht="72" customHeight="1" thickBot="1" x14ac:dyDescent="0.25">
      <c r="A138" s="6" t="s">
        <v>1</v>
      </c>
      <c r="B138" s="7" t="s">
        <v>2</v>
      </c>
      <c r="C138" s="8" t="s">
        <v>95</v>
      </c>
      <c r="D138" s="8" t="s">
        <v>96</v>
      </c>
      <c r="E138" s="8" t="s">
        <v>97</v>
      </c>
      <c r="F138" s="8" t="s">
        <v>98</v>
      </c>
      <c r="G138" s="8" t="s">
        <v>99</v>
      </c>
      <c r="H138" s="9" t="s">
        <v>100</v>
      </c>
      <c r="I138" s="35" t="s">
        <v>101</v>
      </c>
      <c r="J138" s="35" t="s">
        <v>102</v>
      </c>
      <c r="N138" s="1"/>
      <c r="O138" s="1"/>
      <c r="P138" s="1"/>
      <c r="Q138" s="1"/>
      <c r="R138" s="1"/>
      <c r="S138" s="1"/>
      <c r="T138" s="1"/>
    </row>
    <row r="139" spans="1:20" ht="12.95" customHeight="1" x14ac:dyDescent="0.2">
      <c r="A139" s="10">
        <v>1</v>
      </c>
      <c r="B139" s="11" t="s">
        <v>3</v>
      </c>
      <c r="C139" s="523">
        <v>22.5</v>
      </c>
      <c r="D139" s="36">
        <v>0</v>
      </c>
      <c r="E139" s="36">
        <v>4</v>
      </c>
      <c r="F139" s="36">
        <v>0</v>
      </c>
      <c r="G139" s="36">
        <v>4</v>
      </c>
      <c r="H139" s="37">
        <v>0</v>
      </c>
      <c r="I139" s="46">
        <f t="shared" ref="I139:I153" si="13">SUM(C139:H139)</f>
        <v>30.5</v>
      </c>
      <c r="J139" s="46">
        <v>0</v>
      </c>
    </row>
    <row r="140" spans="1:20" ht="12.95" customHeight="1" x14ac:dyDescent="0.2">
      <c r="A140" s="12">
        <v>2</v>
      </c>
      <c r="B140" s="13" t="s">
        <v>4</v>
      </c>
      <c r="C140" s="318">
        <v>15</v>
      </c>
      <c r="D140" s="136">
        <v>0</v>
      </c>
      <c r="E140" s="136">
        <v>0</v>
      </c>
      <c r="F140" s="136">
        <v>0</v>
      </c>
      <c r="G140" s="136">
        <v>0</v>
      </c>
      <c r="H140" s="137">
        <v>0</v>
      </c>
      <c r="I140" s="47">
        <f t="shared" si="13"/>
        <v>15</v>
      </c>
      <c r="J140" s="47">
        <v>0</v>
      </c>
      <c r="M140" s="1" t="s">
        <v>77</v>
      </c>
    </row>
    <row r="141" spans="1:20" x14ac:dyDescent="0.2">
      <c r="A141" s="12">
        <v>3</v>
      </c>
      <c r="B141" s="13" t="s">
        <v>5</v>
      </c>
      <c r="C141" s="318">
        <v>3</v>
      </c>
      <c r="D141" s="136">
        <v>0</v>
      </c>
      <c r="E141" s="136">
        <v>3</v>
      </c>
      <c r="F141" s="136">
        <v>0</v>
      </c>
      <c r="G141" s="136">
        <v>0</v>
      </c>
      <c r="H141" s="137">
        <v>0</v>
      </c>
      <c r="I141" s="47">
        <f t="shared" si="13"/>
        <v>6</v>
      </c>
      <c r="J141" s="47">
        <v>0</v>
      </c>
    </row>
    <row r="142" spans="1:20" x14ac:dyDescent="0.2">
      <c r="A142" s="12">
        <v>4</v>
      </c>
      <c r="B142" s="13" t="s">
        <v>6</v>
      </c>
      <c r="C142" s="318">
        <v>3.75</v>
      </c>
      <c r="D142" s="136">
        <v>0</v>
      </c>
      <c r="E142" s="136">
        <v>3.75</v>
      </c>
      <c r="F142" s="136">
        <v>0</v>
      </c>
      <c r="G142" s="136">
        <v>0</v>
      </c>
      <c r="H142" s="137">
        <v>0</v>
      </c>
      <c r="I142" s="47">
        <f t="shared" si="13"/>
        <v>7.5</v>
      </c>
      <c r="J142" s="47">
        <v>0</v>
      </c>
    </row>
    <row r="143" spans="1:20" x14ac:dyDescent="0.2">
      <c r="A143" s="12">
        <v>5</v>
      </c>
      <c r="B143" s="13" t="s">
        <v>7</v>
      </c>
      <c r="C143" s="318">
        <v>37.5</v>
      </c>
      <c r="D143" s="136">
        <v>1.5</v>
      </c>
      <c r="E143" s="136">
        <v>6</v>
      </c>
      <c r="F143" s="136">
        <v>0</v>
      </c>
      <c r="G143" s="136">
        <v>6</v>
      </c>
      <c r="H143" s="137">
        <v>0</v>
      </c>
      <c r="I143" s="47">
        <f t="shared" si="13"/>
        <v>51</v>
      </c>
      <c r="J143" s="47">
        <v>0</v>
      </c>
    </row>
    <row r="144" spans="1:20" x14ac:dyDescent="0.2">
      <c r="A144" s="12">
        <v>6</v>
      </c>
      <c r="B144" s="13" t="s">
        <v>8</v>
      </c>
      <c r="C144" s="318">
        <v>6</v>
      </c>
      <c r="D144" s="136">
        <v>0</v>
      </c>
      <c r="E144" s="136">
        <v>3</v>
      </c>
      <c r="F144" s="136">
        <v>0</v>
      </c>
      <c r="G144" s="136">
        <v>0</v>
      </c>
      <c r="H144" s="137">
        <v>0</v>
      </c>
      <c r="I144" s="47">
        <f t="shared" si="13"/>
        <v>9</v>
      </c>
      <c r="J144" s="47">
        <v>0</v>
      </c>
      <c r="P144" s="1" t="s">
        <v>77</v>
      </c>
    </row>
    <row r="145" spans="1:12" x14ac:dyDescent="0.2">
      <c r="A145" s="12">
        <v>7</v>
      </c>
      <c r="B145" s="13" t="s">
        <v>9</v>
      </c>
      <c r="C145" s="318">
        <v>11.25</v>
      </c>
      <c r="D145" s="136">
        <v>0</v>
      </c>
      <c r="E145" s="136">
        <v>4</v>
      </c>
      <c r="F145" s="136">
        <v>0</v>
      </c>
      <c r="G145" s="136">
        <v>0</v>
      </c>
      <c r="H145" s="137">
        <v>0</v>
      </c>
      <c r="I145" s="47">
        <f t="shared" si="13"/>
        <v>15.25</v>
      </c>
      <c r="J145" s="47">
        <v>0</v>
      </c>
    </row>
    <row r="146" spans="1:12" x14ac:dyDescent="0.2">
      <c r="A146" s="12">
        <v>8</v>
      </c>
      <c r="B146" s="13" t="s">
        <v>10</v>
      </c>
      <c r="C146" s="318">
        <v>30</v>
      </c>
      <c r="D146" s="136">
        <v>0</v>
      </c>
      <c r="E146" s="136">
        <v>6</v>
      </c>
      <c r="F146" s="136">
        <v>0</v>
      </c>
      <c r="G146" s="136">
        <v>0</v>
      </c>
      <c r="H146" s="137">
        <v>0</v>
      </c>
      <c r="I146" s="47">
        <f t="shared" si="13"/>
        <v>36</v>
      </c>
      <c r="J146" s="47">
        <v>0</v>
      </c>
    </row>
    <row r="147" spans="1:12" x14ac:dyDescent="0.2">
      <c r="A147" s="12">
        <v>9</v>
      </c>
      <c r="B147" s="13" t="s">
        <v>11</v>
      </c>
      <c r="C147" s="318">
        <v>6</v>
      </c>
      <c r="D147" s="136">
        <v>0</v>
      </c>
      <c r="E147" s="136">
        <v>3</v>
      </c>
      <c r="F147" s="136">
        <v>0</v>
      </c>
      <c r="G147" s="136">
        <v>0</v>
      </c>
      <c r="H147" s="137">
        <v>0</v>
      </c>
      <c r="I147" s="47">
        <f t="shared" si="13"/>
        <v>9</v>
      </c>
      <c r="J147" s="47">
        <v>0</v>
      </c>
    </row>
    <row r="148" spans="1:12" x14ac:dyDescent="0.2">
      <c r="A148" s="12">
        <v>10</v>
      </c>
      <c r="B148" s="13" t="s">
        <v>12</v>
      </c>
      <c r="C148" s="318">
        <v>2</v>
      </c>
      <c r="D148" s="136">
        <v>0</v>
      </c>
      <c r="E148" s="136">
        <v>0</v>
      </c>
      <c r="F148" s="136">
        <v>0</v>
      </c>
      <c r="G148" s="136">
        <v>2</v>
      </c>
      <c r="H148" s="137">
        <v>0</v>
      </c>
      <c r="I148" s="47">
        <f t="shared" si="13"/>
        <v>4</v>
      </c>
      <c r="J148" s="47">
        <v>2</v>
      </c>
    </row>
    <row r="149" spans="1:12" x14ac:dyDescent="0.2">
      <c r="A149" s="12">
        <v>11</v>
      </c>
      <c r="B149" s="13" t="s">
        <v>13</v>
      </c>
      <c r="C149" s="318">
        <v>11.25</v>
      </c>
      <c r="D149" s="136">
        <v>0</v>
      </c>
      <c r="E149" s="136">
        <v>6</v>
      </c>
      <c r="F149" s="136">
        <v>0</v>
      </c>
      <c r="G149" s="136">
        <v>0</v>
      </c>
      <c r="H149" s="137">
        <v>0</v>
      </c>
      <c r="I149" s="47">
        <f t="shared" si="13"/>
        <v>17.25</v>
      </c>
      <c r="J149" s="47">
        <v>0</v>
      </c>
    </row>
    <row r="150" spans="1:12" x14ac:dyDescent="0.2">
      <c r="A150" s="12">
        <v>12</v>
      </c>
      <c r="B150" s="13" t="s">
        <v>14</v>
      </c>
      <c r="C150" s="318">
        <v>22.5</v>
      </c>
      <c r="D150" s="136">
        <v>0</v>
      </c>
      <c r="E150" s="136">
        <v>3</v>
      </c>
      <c r="F150" s="136">
        <v>0</v>
      </c>
      <c r="G150" s="136">
        <v>0</v>
      </c>
      <c r="H150" s="137">
        <v>0</v>
      </c>
      <c r="I150" s="47">
        <f t="shared" si="13"/>
        <v>25.5</v>
      </c>
      <c r="J150" s="47">
        <v>0</v>
      </c>
    </row>
    <row r="151" spans="1:12" x14ac:dyDescent="0.2">
      <c r="A151" s="12">
        <v>13</v>
      </c>
      <c r="B151" s="13" t="s">
        <v>15</v>
      </c>
      <c r="C151" s="318">
        <v>15</v>
      </c>
      <c r="D151" s="136">
        <v>0</v>
      </c>
      <c r="E151" s="136">
        <v>0</v>
      </c>
      <c r="F151" s="136">
        <v>0</v>
      </c>
      <c r="G151" s="136">
        <v>0</v>
      </c>
      <c r="H151" s="137">
        <v>0</v>
      </c>
      <c r="I151" s="47">
        <f t="shared" si="13"/>
        <v>15</v>
      </c>
      <c r="J151" s="47">
        <v>0</v>
      </c>
    </row>
    <row r="152" spans="1:12" x14ac:dyDescent="0.2">
      <c r="A152" s="12">
        <v>14</v>
      </c>
      <c r="B152" s="13" t="s">
        <v>16</v>
      </c>
      <c r="C152" s="318">
        <v>18.75</v>
      </c>
      <c r="D152" s="136">
        <v>3.75</v>
      </c>
      <c r="E152" s="136">
        <v>4.25</v>
      </c>
      <c r="F152" s="136">
        <v>0</v>
      </c>
      <c r="G152" s="136">
        <v>4.5</v>
      </c>
      <c r="H152" s="137">
        <v>0</v>
      </c>
      <c r="I152" s="47">
        <f t="shared" si="13"/>
        <v>31.25</v>
      </c>
      <c r="J152" s="47">
        <v>0</v>
      </c>
    </row>
    <row r="153" spans="1:12" ht="12.75" thickBot="1" x14ac:dyDescent="0.25">
      <c r="A153" s="14">
        <v>15</v>
      </c>
      <c r="B153" s="15" t="s">
        <v>17</v>
      </c>
      <c r="C153" s="319">
        <v>6</v>
      </c>
      <c r="D153" s="320">
        <v>0</v>
      </c>
      <c r="E153" s="320">
        <v>3</v>
      </c>
      <c r="F153" s="320">
        <v>0</v>
      </c>
      <c r="G153" s="320">
        <v>0</v>
      </c>
      <c r="H153" s="321">
        <v>0</v>
      </c>
      <c r="I153" s="48">
        <f t="shared" si="13"/>
        <v>9</v>
      </c>
      <c r="J153" s="48">
        <v>0</v>
      </c>
    </row>
    <row r="154" spans="1:12" s="16" customFormat="1" x14ac:dyDescent="0.2">
      <c r="A154" s="41"/>
      <c r="B154" s="387" t="s">
        <v>203</v>
      </c>
      <c r="C154" s="292">
        <f t="shared" ref="C154:J154" si="14">SUM(C139:C153)</f>
        <v>210.5</v>
      </c>
      <c r="D154" s="43">
        <f t="shared" si="14"/>
        <v>5.25</v>
      </c>
      <c r="E154" s="43">
        <f t="shared" si="14"/>
        <v>49</v>
      </c>
      <c r="F154" s="43">
        <f t="shared" si="14"/>
        <v>0</v>
      </c>
      <c r="G154" s="43">
        <f t="shared" si="14"/>
        <v>16.5</v>
      </c>
      <c r="H154" s="44">
        <f t="shared" si="14"/>
        <v>0</v>
      </c>
      <c r="I154" s="392">
        <f t="shared" si="14"/>
        <v>281.25</v>
      </c>
      <c r="J154" s="293">
        <f t="shared" si="14"/>
        <v>2</v>
      </c>
      <c r="L154" s="91"/>
    </row>
    <row r="155" spans="1:12" s="100" customFormat="1" x14ac:dyDescent="0.2">
      <c r="A155" s="134"/>
      <c r="B155" s="388" t="s">
        <v>195</v>
      </c>
      <c r="C155" s="318">
        <v>137</v>
      </c>
      <c r="D155" s="136">
        <v>5.25</v>
      </c>
      <c r="E155" s="136">
        <v>49</v>
      </c>
      <c r="F155" s="136">
        <v>0</v>
      </c>
      <c r="G155" s="136">
        <v>23.5</v>
      </c>
      <c r="H155" s="137">
        <v>3</v>
      </c>
      <c r="I155" s="393">
        <v>217.75</v>
      </c>
      <c r="J155" s="390">
        <v>18.5</v>
      </c>
    </row>
    <row r="156" spans="1:12" s="100" customFormat="1" x14ac:dyDescent="0.2">
      <c r="A156" s="134"/>
      <c r="B156" s="388" t="s">
        <v>185</v>
      </c>
      <c r="C156" s="318">
        <v>129.25</v>
      </c>
      <c r="D156" s="136">
        <v>5.25</v>
      </c>
      <c r="E156" s="136">
        <v>47</v>
      </c>
      <c r="F156" s="136">
        <v>0</v>
      </c>
      <c r="G156" s="136">
        <v>31.5</v>
      </c>
      <c r="H156" s="137">
        <v>3</v>
      </c>
      <c r="I156" s="393">
        <v>216</v>
      </c>
      <c r="J156" s="390">
        <v>17</v>
      </c>
    </row>
    <row r="157" spans="1:12" s="100" customFormat="1" x14ac:dyDescent="0.2">
      <c r="A157" s="134"/>
      <c r="B157" s="388" t="s">
        <v>153</v>
      </c>
      <c r="C157" s="318">
        <v>141.25</v>
      </c>
      <c r="D157" s="136">
        <v>5.25</v>
      </c>
      <c r="E157" s="136">
        <v>45.75</v>
      </c>
      <c r="F157" s="136">
        <v>0</v>
      </c>
      <c r="G157" s="136">
        <v>17.75</v>
      </c>
      <c r="H157" s="137">
        <v>3</v>
      </c>
      <c r="I157" s="393">
        <v>213</v>
      </c>
      <c r="J157" s="390">
        <v>2</v>
      </c>
    </row>
    <row r="158" spans="1:12" s="100" customFormat="1" ht="12.75" thickBot="1" x14ac:dyDescent="0.25">
      <c r="A158" s="385"/>
      <c r="B158" s="389" t="s">
        <v>79</v>
      </c>
      <c r="C158" s="319">
        <v>159.35</v>
      </c>
      <c r="D158" s="320">
        <v>5.25</v>
      </c>
      <c r="E158" s="320">
        <v>48.5</v>
      </c>
      <c r="F158" s="320">
        <v>0</v>
      </c>
      <c r="G158" s="320">
        <v>15.25</v>
      </c>
      <c r="H158" s="321">
        <v>2</v>
      </c>
      <c r="I158" s="394">
        <v>230.35</v>
      </c>
      <c r="J158" s="391">
        <v>50</v>
      </c>
    </row>
    <row r="159" spans="1:12" x14ac:dyDescent="0.2">
      <c r="A159" s="34" t="s">
        <v>105</v>
      </c>
    </row>
    <row r="160" spans="1:12" x14ac:dyDescent="0.2">
      <c r="A160" s="34" t="s">
        <v>106</v>
      </c>
    </row>
    <row r="163" spans="1:20" s="5" customFormat="1" ht="26.25" customHeight="1" thickBot="1" x14ac:dyDescent="0.25">
      <c r="A163" s="33" t="s">
        <v>110</v>
      </c>
      <c r="N163" s="1"/>
      <c r="O163" s="1"/>
      <c r="P163" s="1"/>
      <c r="Q163" s="1"/>
      <c r="R163" s="1"/>
      <c r="S163" s="1"/>
      <c r="T163" s="1"/>
    </row>
    <row r="164" spans="1:20" s="5" customFormat="1" ht="81.75" customHeight="1" thickBot="1" x14ac:dyDescent="0.25">
      <c r="A164" s="6" t="s">
        <v>1</v>
      </c>
      <c r="B164" s="7" t="s">
        <v>2</v>
      </c>
      <c r="C164" s="8" t="s">
        <v>95</v>
      </c>
      <c r="D164" s="8" t="s">
        <v>96</v>
      </c>
      <c r="E164" s="8" t="s">
        <v>97</v>
      </c>
      <c r="F164" s="8" t="s">
        <v>98</v>
      </c>
      <c r="G164" s="8" t="s">
        <v>99</v>
      </c>
      <c r="H164" s="9" t="s">
        <v>100</v>
      </c>
      <c r="I164" s="35" t="s">
        <v>101</v>
      </c>
      <c r="J164" s="35" t="s">
        <v>102</v>
      </c>
      <c r="N164" s="1"/>
      <c r="O164" s="1"/>
      <c r="P164" s="1"/>
      <c r="Q164" s="1"/>
      <c r="R164" s="1"/>
      <c r="S164" s="1"/>
      <c r="T164" s="1"/>
    </row>
    <row r="165" spans="1:20" ht="12.95" customHeight="1" x14ac:dyDescent="0.2">
      <c r="A165" s="10">
        <v>1</v>
      </c>
      <c r="B165" s="11" t="s">
        <v>3</v>
      </c>
      <c r="C165" s="523">
        <v>150</v>
      </c>
      <c r="D165" s="36">
        <v>0</v>
      </c>
      <c r="E165" s="36">
        <v>0</v>
      </c>
      <c r="F165" s="36">
        <v>0</v>
      </c>
      <c r="G165" s="36">
        <v>0</v>
      </c>
      <c r="H165" s="37">
        <v>0</v>
      </c>
      <c r="I165" s="46">
        <f t="shared" ref="I165:I179" si="15">SUM(C165:H165)</f>
        <v>150</v>
      </c>
      <c r="J165" s="46">
        <v>0</v>
      </c>
    </row>
    <row r="166" spans="1:20" ht="12.95" customHeight="1" x14ac:dyDescent="0.2">
      <c r="A166" s="12">
        <v>2</v>
      </c>
      <c r="B166" s="13" t="s">
        <v>4</v>
      </c>
      <c r="C166" s="318">
        <v>37.5</v>
      </c>
      <c r="D166" s="136">
        <v>18.75</v>
      </c>
      <c r="E166" s="136">
        <v>0</v>
      </c>
      <c r="F166" s="136">
        <v>0</v>
      </c>
      <c r="G166" s="136">
        <v>26</v>
      </c>
      <c r="H166" s="137">
        <v>0</v>
      </c>
      <c r="I166" s="47">
        <f t="shared" si="15"/>
        <v>82.25</v>
      </c>
      <c r="J166" s="47">
        <v>0</v>
      </c>
    </row>
    <row r="167" spans="1:20" x14ac:dyDescent="0.2">
      <c r="A167" s="12">
        <v>3</v>
      </c>
      <c r="B167" s="13" t="s">
        <v>5</v>
      </c>
      <c r="C167" s="318">
        <v>37.5</v>
      </c>
      <c r="D167" s="136">
        <v>0</v>
      </c>
      <c r="E167" s="136">
        <v>0</v>
      </c>
      <c r="F167" s="136">
        <v>0</v>
      </c>
      <c r="G167" s="136">
        <v>0</v>
      </c>
      <c r="H167" s="137">
        <v>0</v>
      </c>
      <c r="I167" s="47">
        <f t="shared" si="15"/>
        <v>37.5</v>
      </c>
      <c r="J167" s="47">
        <v>0</v>
      </c>
    </row>
    <row r="168" spans="1:20" x14ac:dyDescent="0.2">
      <c r="A168" s="12">
        <v>4</v>
      </c>
      <c r="B168" s="13" t="s">
        <v>6</v>
      </c>
      <c r="C168" s="318">
        <v>37.5</v>
      </c>
      <c r="D168" s="136">
        <v>0</v>
      </c>
      <c r="E168" s="136">
        <v>0</v>
      </c>
      <c r="F168" s="136">
        <v>0</v>
      </c>
      <c r="G168" s="136">
        <v>45</v>
      </c>
      <c r="H168" s="137">
        <v>0</v>
      </c>
      <c r="I168" s="47">
        <f t="shared" si="15"/>
        <v>82.5</v>
      </c>
      <c r="J168" s="47">
        <v>0</v>
      </c>
    </row>
    <row r="169" spans="1:20" x14ac:dyDescent="0.2">
      <c r="A169" s="12">
        <v>5</v>
      </c>
      <c r="B169" s="13" t="s">
        <v>7</v>
      </c>
      <c r="C169" s="318">
        <v>37.5</v>
      </c>
      <c r="D169" s="136">
        <v>0</v>
      </c>
      <c r="E169" s="136">
        <v>0</v>
      </c>
      <c r="F169" s="136">
        <v>0</v>
      </c>
      <c r="G169" s="136">
        <v>0</v>
      </c>
      <c r="H169" s="137">
        <v>0</v>
      </c>
      <c r="I169" s="47">
        <f t="shared" si="15"/>
        <v>37.5</v>
      </c>
      <c r="J169" s="47">
        <v>0</v>
      </c>
    </row>
    <row r="170" spans="1:20" x14ac:dyDescent="0.2">
      <c r="A170" s="12">
        <v>6</v>
      </c>
      <c r="B170" s="13" t="s">
        <v>8</v>
      </c>
      <c r="C170" s="318">
        <v>0</v>
      </c>
      <c r="D170" s="136">
        <v>0</v>
      </c>
      <c r="E170" s="136">
        <v>0</v>
      </c>
      <c r="F170" s="136">
        <v>0</v>
      </c>
      <c r="G170" s="136">
        <v>22.5</v>
      </c>
      <c r="H170" s="137">
        <v>0</v>
      </c>
      <c r="I170" s="47">
        <f t="shared" si="15"/>
        <v>22.5</v>
      </c>
      <c r="J170" s="47">
        <v>0</v>
      </c>
    </row>
    <row r="171" spans="1:20" x14ac:dyDescent="0.2">
      <c r="A171" s="12">
        <v>7</v>
      </c>
      <c r="B171" s="13" t="s">
        <v>9</v>
      </c>
      <c r="C171" s="318">
        <v>37.35</v>
      </c>
      <c r="D171" s="136">
        <v>0</v>
      </c>
      <c r="E171" s="136">
        <v>0</v>
      </c>
      <c r="F171" s="136">
        <v>0</v>
      </c>
      <c r="G171" s="136">
        <v>0</v>
      </c>
      <c r="H171" s="137">
        <v>0</v>
      </c>
      <c r="I171" s="47">
        <f t="shared" si="15"/>
        <v>37.35</v>
      </c>
      <c r="J171" s="47">
        <v>0</v>
      </c>
    </row>
    <row r="172" spans="1:20" x14ac:dyDescent="0.2">
      <c r="A172" s="12">
        <v>8</v>
      </c>
      <c r="B172" s="13" t="s">
        <v>10</v>
      </c>
      <c r="C172" s="318">
        <v>37.5</v>
      </c>
      <c r="D172" s="136">
        <v>0</v>
      </c>
      <c r="E172" s="136">
        <v>0</v>
      </c>
      <c r="F172" s="136">
        <v>0</v>
      </c>
      <c r="G172" s="136">
        <v>0</v>
      </c>
      <c r="H172" s="137">
        <v>0</v>
      </c>
      <c r="I172" s="47">
        <f t="shared" si="15"/>
        <v>37.5</v>
      </c>
      <c r="J172" s="47">
        <v>0</v>
      </c>
    </row>
    <row r="173" spans="1:20" x14ac:dyDescent="0.2">
      <c r="A173" s="12">
        <v>9</v>
      </c>
      <c r="B173" s="13" t="s">
        <v>11</v>
      </c>
      <c r="C173" s="318">
        <v>60</v>
      </c>
      <c r="D173" s="136">
        <v>7.5</v>
      </c>
      <c r="E173" s="136">
        <v>0</v>
      </c>
      <c r="F173" s="136">
        <v>7.5</v>
      </c>
      <c r="G173" s="136">
        <v>0</v>
      </c>
      <c r="H173" s="137">
        <v>7.5</v>
      </c>
      <c r="I173" s="47">
        <f t="shared" si="15"/>
        <v>82.5</v>
      </c>
      <c r="J173" s="47">
        <v>37.5</v>
      </c>
    </row>
    <row r="174" spans="1:20" x14ac:dyDescent="0.2">
      <c r="A174" s="12">
        <v>10</v>
      </c>
      <c r="B174" s="13" t="s">
        <v>12</v>
      </c>
      <c r="C174" s="318">
        <v>37.5</v>
      </c>
      <c r="D174" s="136">
        <v>0</v>
      </c>
      <c r="E174" s="136">
        <v>0</v>
      </c>
      <c r="F174" s="136">
        <v>0</v>
      </c>
      <c r="G174" s="136">
        <v>0</v>
      </c>
      <c r="H174" s="137">
        <v>0</v>
      </c>
      <c r="I174" s="47">
        <f t="shared" si="15"/>
        <v>37.5</v>
      </c>
      <c r="J174" s="47">
        <v>0</v>
      </c>
      <c r="O174" s="1" t="s">
        <v>77</v>
      </c>
    </row>
    <row r="175" spans="1:20" x14ac:dyDescent="0.2">
      <c r="A175" s="12">
        <v>11</v>
      </c>
      <c r="B175" s="13" t="s">
        <v>13</v>
      </c>
      <c r="C175" s="318">
        <v>37.5</v>
      </c>
      <c r="D175" s="136">
        <v>0</v>
      </c>
      <c r="E175" s="136">
        <v>0</v>
      </c>
      <c r="F175" s="136">
        <v>0</v>
      </c>
      <c r="G175" s="136">
        <v>0</v>
      </c>
      <c r="H175" s="137">
        <v>0</v>
      </c>
      <c r="I175" s="47">
        <f t="shared" si="15"/>
        <v>37.5</v>
      </c>
      <c r="J175" s="47">
        <v>0</v>
      </c>
    </row>
    <row r="176" spans="1:20" x14ac:dyDescent="0.2">
      <c r="A176" s="12">
        <v>12</v>
      </c>
      <c r="B176" s="13" t="s">
        <v>14</v>
      </c>
      <c r="C176" s="318">
        <v>75</v>
      </c>
      <c r="D176" s="136">
        <v>0</v>
      </c>
      <c r="E176" s="136">
        <v>0</v>
      </c>
      <c r="F176" s="136">
        <v>0</v>
      </c>
      <c r="G176" s="136">
        <v>37.5</v>
      </c>
      <c r="H176" s="137">
        <v>0</v>
      </c>
      <c r="I176" s="47">
        <f t="shared" si="15"/>
        <v>112.5</v>
      </c>
      <c r="J176" s="47">
        <v>0</v>
      </c>
    </row>
    <row r="177" spans="1:12" x14ac:dyDescent="0.2">
      <c r="A177" s="12">
        <v>13</v>
      </c>
      <c r="B177" s="13" t="s">
        <v>15</v>
      </c>
      <c r="C177" s="318">
        <v>112.5</v>
      </c>
      <c r="D177" s="136">
        <v>0</v>
      </c>
      <c r="E177" s="136">
        <v>0</v>
      </c>
      <c r="F177" s="136">
        <v>0</v>
      </c>
      <c r="G177" s="136">
        <v>0</v>
      </c>
      <c r="H177" s="137">
        <v>0</v>
      </c>
      <c r="I177" s="47">
        <f t="shared" si="15"/>
        <v>112.5</v>
      </c>
      <c r="J177" s="47">
        <v>0</v>
      </c>
    </row>
    <row r="178" spans="1:12" x14ac:dyDescent="0.2">
      <c r="A178" s="12">
        <v>14</v>
      </c>
      <c r="B178" s="13" t="s">
        <v>16</v>
      </c>
      <c r="C178" s="318">
        <v>108.75</v>
      </c>
      <c r="D178" s="136">
        <v>0</v>
      </c>
      <c r="E178" s="136">
        <v>0</v>
      </c>
      <c r="F178" s="136">
        <v>0</v>
      </c>
      <c r="G178" s="136">
        <v>0</v>
      </c>
      <c r="H178" s="137">
        <v>0</v>
      </c>
      <c r="I178" s="47">
        <f t="shared" si="15"/>
        <v>108.75</v>
      </c>
      <c r="J178" s="47">
        <v>0</v>
      </c>
    </row>
    <row r="179" spans="1:12" ht="12.75" thickBot="1" x14ac:dyDescent="0.25">
      <c r="A179" s="14">
        <v>15</v>
      </c>
      <c r="B179" s="15" t="s">
        <v>17</v>
      </c>
      <c r="C179" s="319">
        <v>37.5</v>
      </c>
      <c r="D179" s="320">
        <v>0</v>
      </c>
      <c r="E179" s="320">
        <v>0</v>
      </c>
      <c r="F179" s="320">
        <v>0</v>
      </c>
      <c r="G179" s="320">
        <v>0</v>
      </c>
      <c r="H179" s="321">
        <v>0</v>
      </c>
      <c r="I179" s="48">
        <f t="shared" si="15"/>
        <v>37.5</v>
      </c>
      <c r="J179" s="48">
        <v>0</v>
      </c>
    </row>
    <row r="180" spans="1:12" s="16" customFormat="1" x14ac:dyDescent="0.2">
      <c r="A180" s="41"/>
      <c r="B180" s="387" t="s">
        <v>203</v>
      </c>
      <c r="C180" s="292">
        <f>SUM(C165:C179)</f>
        <v>843.6</v>
      </c>
      <c r="D180" s="43">
        <f t="shared" ref="D180:J180" si="16">SUM(D165:D179)</f>
        <v>26.25</v>
      </c>
      <c r="E180" s="43">
        <f t="shared" si="16"/>
        <v>0</v>
      </c>
      <c r="F180" s="43">
        <f t="shared" si="16"/>
        <v>7.5</v>
      </c>
      <c r="G180" s="43">
        <f t="shared" si="16"/>
        <v>131</v>
      </c>
      <c r="H180" s="44">
        <f t="shared" si="16"/>
        <v>7.5</v>
      </c>
      <c r="I180" s="392">
        <f t="shared" si="16"/>
        <v>1015.85</v>
      </c>
      <c r="J180" s="293">
        <f t="shared" si="16"/>
        <v>37.5</v>
      </c>
      <c r="L180" s="91"/>
    </row>
    <row r="181" spans="1:12" s="100" customFormat="1" x14ac:dyDescent="0.2">
      <c r="A181" s="134"/>
      <c r="B181" s="388" t="s">
        <v>195</v>
      </c>
      <c r="C181" s="318">
        <v>767.5</v>
      </c>
      <c r="D181" s="136">
        <v>6</v>
      </c>
      <c r="E181" s="136">
        <v>24.75</v>
      </c>
      <c r="F181" s="136">
        <v>78</v>
      </c>
      <c r="G181" s="136">
        <v>127.88</v>
      </c>
      <c r="H181" s="137">
        <v>6</v>
      </c>
      <c r="I181" s="393">
        <v>1010.13</v>
      </c>
      <c r="J181" s="390">
        <v>37.5</v>
      </c>
    </row>
    <row r="182" spans="1:12" s="100" customFormat="1" x14ac:dyDescent="0.2">
      <c r="A182" s="134"/>
      <c r="B182" s="388" t="s">
        <v>185</v>
      </c>
      <c r="C182" s="318">
        <v>818.75</v>
      </c>
      <c r="D182" s="136">
        <v>0</v>
      </c>
      <c r="E182" s="136">
        <v>18.75</v>
      </c>
      <c r="F182" s="136">
        <v>36</v>
      </c>
      <c r="G182" s="136">
        <v>56.25</v>
      </c>
      <c r="H182" s="137">
        <v>0</v>
      </c>
      <c r="I182" s="393">
        <v>929.75</v>
      </c>
      <c r="J182" s="390">
        <v>37.5</v>
      </c>
    </row>
    <row r="183" spans="1:12" s="100" customFormat="1" x14ac:dyDescent="0.2">
      <c r="A183" s="134"/>
      <c r="B183" s="388" t="s">
        <v>153</v>
      </c>
      <c r="C183" s="318">
        <v>856</v>
      </c>
      <c r="D183" s="136">
        <v>0</v>
      </c>
      <c r="E183" s="136">
        <v>18.75</v>
      </c>
      <c r="F183" s="136">
        <v>36</v>
      </c>
      <c r="G183" s="136">
        <v>56.25</v>
      </c>
      <c r="H183" s="137">
        <v>0</v>
      </c>
      <c r="I183" s="393">
        <v>967</v>
      </c>
      <c r="J183" s="390">
        <v>37.5</v>
      </c>
    </row>
    <row r="184" spans="1:12" s="100" customFormat="1" ht="12.75" thickBot="1" x14ac:dyDescent="0.25">
      <c r="A184" s="385"/>
      <c r="B184" s="389" t="s">
        <v>79</v>
      </c>
      <c r="C184" s="319">
        <v>768.5</v>
      </c>
      <c r="D184" s="320">
        <v>7.75</v>
      </c>
      <c r="E184" s="320">
        <v>7.25</v>
      </c>
      <c r="F184" s="320">
        <v>36</v>
      </c>
      <c r="G184" s="320">
        <v>59.5</v>
      </c>
      <c r="H184" s="321">
        <v>60</v>
      </c>
      <c r="I184" s="394">
        <v>939</v>
      </c>
      <c r="J184" s="391">
        <v>0</v>
      </c>
    </row>
    <row r="185" spans="1:12" x14ac:dyDescent="0.2">
      <c r="A185" s="34" t="s">
        <v>105</v>
      </c>
    </row>
    <row r="186" spans="1:12" x14ac:dyDescent="0.2">
      <c r="A186" s="34" t="s">
        <v>106</v>
      </c>
    </row>
  </sheetData>
  <pageMargins left="0.7" right="0.7" top="0.78740157499999996" bottom="0.78740157499999996" header="0.3" footer="0.3"/>
  <pageSetup paperSize="9" scale="101" orientation="landscape" r:id="rId1"/>
  <headerFooter>
    <oddFooter>&amp;L&amp;F</oddFooter>
  </headerFooter>
  <rowBreaks count="6" manualBreakCount="6">
    <brk id="37" max="16383" man="1"/>
    <brk id="62" max="16383" man="1"/>
    <brk id="85" max="16383" man="1"/>
    <brk id="109" max="16383" man="1"/>
    <brk id="136" max="16383" man="1"/>
    <brk id="162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83"/>
  <sheetViews>
    <sheetView showGridLines="0" view="pageLayout" topLeftCell="A62" zoomScaleNormal="100" workbookViewId="0">
      <selection activeCell="M16" sqref="M16"/>
    </sheetView>
  </sheetViews>
  <sheetFormatPr baseColWidth="10" defaultColWidth="11.42578125" defaultRowHeight="14.25" x14ac:dyDescent="0.2"/>
  <cols>
    <col min="1" max="1" width="4.85546875" style="239" customWidth="1"/>
    <col min="2" max="2" width="22" style="237" bestFit="1" customWidth="1"/>
    <col min="3" max="3" width="12.7109375" style="237" customWidth="1"/>
    <col min="4" max="4" width="13.42578125" style="237" customWidth="1"/>
    <col min="5" max="5" width="11.42578125" style="237" customWidth="1"/>
    <col min="6" max="7" width="13.42578125" style="237" customWidth="1"/>
    <col min="8" max="8" width="12.7109375" style="237" customWidth="1"/>
    <col min="9" max="9" width="11.85546875" style="237" customWidth="1"/>
    <col min="10" max="10" width="11.140625" style="237" customWidth="1"/>
    <col min="11" max="11" width="11.42578125" style="237" customWidth="1"/>
    <col min="12" max="16384" width="11.42578125" style="237"/>
  </cols>
  <sheetData>
    <row r="1" spans="1:14" x14ac:dyDescent="0.2">
      <c r="A1" s="235" t="s">
        <v>80</v>
      </c>
      <c r="B1" s="236"/>
    </row>
    <row r="2" spans="1:14" x14ac:dyDescent="0.2">
      <c r="A2" s="238" t="s">
        <v>0</v>
      </c>
    </row>
    <row r="4" spans="1:14" x14ac:dyDescent="0.2">
      <c r="A4" s="238" t="s">
        <v>158</v>
      </c>
    </row>
    <row r="5" spans="1:14" x14ac:dyDescent="0.2">
      <c r="A5" s="238" t="s">
        <v>159</v>
      </c>
    </row>
    <row r="6" spans="1:14" x14ac:dyDescent="0.2">
      <c r="A6" s="238" t="s">
        <v>160</v>
      </c>
    </row>
    <row r="8" spans="1:14" s="241" customFormat="1" ht="15.75" thickBot="1" x14ac:dyDescent="0.3">
      <c r="A8" s="240" t="s">
        <v>158</v>
      </c>
    </row>
    <row r="9" spans="1:14" s="241" customFormat="1" ht="15.75" thickBot="1" x14ac:dyDescent="0.3">
      <c r="A9" s="242"/>
      <c r="B9" s="243"/>
      <c r="C9" s="244"/>
      <c r="D9" s="633" t="s">
        <v>161</v>
      </c>
      <c r="E9" s="633"/>
      <c r="F9" s="633"/>
      <c r="G9" s="633"/>
      <c r="H9" s="633"/>
      <c r="I9" s="634"/>
      <c r="J9" s="505"/>
    </row>
    <row r="10" spans="1:14" s="241" customFormat="1" ht="90.75" thickBot="1" x14ac:dyDescent="0.3">
      <c r="A10" s="246" t="s">
        <v>1</v>
      </c>
      <c r="B10" s="247" t="s">
        <v>2</v>
      </c>
      <c r="C10" s="498" t="s">
        <v>162</v>
      </c>
      <c r="D10" s="248" t="s">
        <v>163</v>
      </c>
      <c r="E10" s="249" t="s">
        <v>164</v>
      </c>
      <c r="F10" s="249" t="s">
        <v>165</v>
      </c>
      <c r="G10" s="249" t="s">
        <v>166</v>
      </c>
      <c r="H10" s="250" t="s">
        <v>167</v>
      </c>
      <c r="I10" s="506" t="s">
        <v>168</v>
      </c>
      <c r="J10" s="507" t="s">
        <v>169</v>
      </c>
    </row>
    <row r="11" spans="1:14" x14ac:dyDescent="0.2">
      <c r="A11" s="251">
        <v>1</v>
      </c>
      <c r="B11" s="252" t="s">
        <v>3</v>
      </c>
      <c r="C11" s="588">
        <v>22</v>
      </c>
      <c r="D11" s="502">
        <v>1</v>
      </c>
      <c r="E11" s="254">
        <v>0</v>
      </c>
      <c r="F11" s="254">
        <v>13</v>
      </c>
      <c r="G11" s="254">
        <v>0</v>
      </c>
      <c r="H11" s="255">
        <v>5</v>
      </c>
      <c r="I11" s="591">
        <f>SUM(D11:H11)</f>
        <v>19</v>
      </c>
      <c r="J11" s="253">
        <v>19</v>
      </c>
      <c r="M11" s="256"/>
      <c r="N11" s="256"/>
    </row>
    <row r="12" spans="1:14" x14ac:dyDescent="0.2">
      <c r="A12" s="257">
        <v>2</v>
      </c>
      <c r="B12" s="258" t="s">
        <v>4</v>
      </c>
      <c r="C12" s="589">
        <v>13</v>
      </c>
      <c r="D12" s="503">
        <v>2</v>
      </c>
      <c r="E12" s="260">
        <v>0</v>
      </c>
      <c r="F12" s="260">
        <v>8</v>
      </c>
      <c r="G12" s="260">
        <v>0</v>
      </c>
      <c r="H12" s="261">
        <v>0</v>
      </c>
      <c r="I12" s="592">
        <f t="shared" ref="I12:I26" si="0">SUM(D12:H12)</f>
        <v>10</v>
      </c>
      <c r="J12" s="259">
        <v>11</v>
      </c>
      <c r="M12" s="256"/>
      <c r="N12" s="256"/>
    </row>
    <row r="13" spans="1:14" x14ac:dyDescent="0.2">
      <c r="A13" s="257">
        <v>3</v>
      </c>
      <c r="B13" s="258" t="s">
        <v>5</v>
      </c>
      <c r="C13" s="589">
        <v>6</v>
      </c>
      <c r="D13" s="503">
        <v>0</v>
      </c>
      <c r="E13" s="260">
        <v>0</v>
      </c>
      <c r="F13" s="260">
        <v>4</v>
      </c>
      <c r="G13" s="260">
        <v>0</v>
      </c>
      <c r="H13" s="261">
        <v>2</v>
      </c>
      <c r="I13" s="592">
        <f t="shared" si="0"/>
        <v>6</v>
      </c>
      <c r="J13" s="259">
        <v>6</v>
      </c>
      <c r="M13" s="256"/>
      <c r="N13" s="256"/>
    </row>
    <row r="14" spans="1:14" x14ac:dyDescent="0.2">
      <c r="A14" s="257">
        <v>4</v>
      </c>
      <c r="B14" s="258" t="s">
        <v>6</v>
      </c>
      <c r="C14" s="589">
        <v>3</v>
      </c>
      <c r="D14" s="503">
        <v>0</v>
      </c>
      <c r="E14" s="260">
        <v>0</v>
      </c>
      <c r="F14" s="260">
        <v>1</v>
      </c>
      <c r="G14" s="260">
        <v>2</v>
      </c>
      <c r="H14" s="261">
        <v>0</v>
      </c>
      <c r="I14" s="592">
        <f t="shared" si="0"/>
        <v>3</v>
      </c>
      <c r="J14" s="259">
        <v>3</v>
      </c>
      <c r="M14" s="256"/>
      <c r="N14" s="256"/>
    </row>
    <row r="15" spans="1:14" x14ac:dyDescent="0.2">
      <c r="A15" s="257">
        <v>5</v>
      </c>
      <c r="B15" s="258" t="s">
        <v>7</v>
      </c>
      <c r="C15" s="589">
        <v>9</v>
      </c>
      <c r="D15" s="503">
        <v>1</v>
      </c>
      <c r="E15" s="260">
        <v>0</v>
      </c>
      <c r="F15" s="260">
        <v>7</v>
      </c>
      <c r="G15" s="260">
        <v>0</v>
      </c>
      <c r="H15" s="261">
        <v>1</v>
      </c>
      <c r="I15" s="592">
        <f t="shared" si="0"/>
        <v>9</v>
      </c>
      <c r="J15" s="259">
        <v>0</v>
      </c>
      <c r="M15" s="256"/>
      <c r="N15" s="256"/>
    </row>
    <row r="16" spans="1:14" x14ac:dyDescent="0.2">
      <c r="A16" s="257">
        <v>6</v>
      </c>
      <c r="B16" s="258" t="s">
        <v>8</v>
      </c>
      <c r="C16" s="589">
        <v>0</v>
      </c>
      <c r="D16" s="503">
        <v>0</v>
      </c>
      <c r="E16" s="260">
        <v>0</v>
      </c>
      <c r="F16" s="260">
        <v>0</v>
      </c>
      <c r="G16" s="260">
        <v>0</v>
      </c>
      <c r="H16" s="261">
        <v>0</v>
      </c>
      <c r="I16" s="592">
        <f t="shared" si="0"/>
        <v>0</v>
      </c>
      <c r="J16" s="259">
        <v>0</v>
      </c>
      <c r="M16" s="256"/>
      <c r="N16" s="256"/>
    </row>
    <row r="17" spans="1:14" x14ac:dyDescent="0.2">
      <c r="A17" s="257">
        <v>7</v>
      </c>
      <c r="B17" s="258" t="s">
        <v>9</v>
      </c>
      <c r="C17" s="589">
        <v>3</v>
      </c>
      <c r="D17" s="503">
        <v>0</v>
      </c>
      <c r="E17" s="260">
        <v>0</v>
      </c>
      <c r="F17" s="260">
        <v>1</v>
      </c>
      <c r="G17" s="260">
        <v>0</v>
      </c>
      <c r="H17" s="261">
        <v>2</v>
      </c>
      <c r="I17" s="592">
        <f t="shared" si="0"/>
        <v>3</v>
      </c>
      <c r="J17" s="259">
        <v>0</v>
      </c>
      <c r="M17" s="256"/>
      <c r="N17" s="256"/>
    </row>
    <row r="18" spans="1:14" x14ac:dyDescent="0.2">
      <c r="A18" s="257">
        <v>8</v>
      </c>
      <c r="B18" s="258" t="s">
        <v>10</v>
      </c>
      <c r="C18" s="589">
        <v>4</v>
      </c>
      <c r="D18" s="503">
        <v>0</v>
      </c>
      <c r="E18" s="260">
        <v>0</v>
      </c>
      <c r="F18" s="260">
        <v>3</v>
      </c>
      <c r="G18" s="260">
        <v>0</v>
      </c>
      <c r="H18" s="261">
        <v>0</v>
      </c>
      <c r="I18" s="592">
        <f t="shared" si="0"/>
        <v>3</v>
      </c>
      <c r="J18" s="259">
        <v>4</v>
      </c>
      <c r="M18" s="256"/>
      <c r="N18" s="256"/>
    </row>
    <row r="19" spans="1:14" x14ac:dyDescent="0.2">
      <c r="A19" s="257">
        <v>9</v>
      </c>
      <c r="B19" s="258" t="s">
        <v>11</v>
      </c>
      <c r="C19" s="589">
        <v>6</v>
      </c>
      <c r="D19" s="503">
        <v>0</v>
      </c>
      <c r="E19" s="260">
        <v>0</v>
      </c>
      <c r="F19" s="260">
        <v>3</v>
      </c>
      <c r="G19" s="260">
        <v>0</v>
      </c>
      <c r="H19" s="261">
        <v>0</v>
      </c>
      <c r="I19" s="592">
        <f t="shared" si="0"/>
        <v>3</v>
      </c>
      <c r="J19" s="259">
        <v>4</v>
      </c>
      <c r="M19" s="256"/>
      <c r="N19" s="256"/>
    </row>
    <row r="20" spans="1:14" x14ac:dyDescent="0.2">
      <c r="A20" s="257">
        <v>10</v>
      </c>
      <c r="B20" s="258" t="s">
        <v>12</v>
      </c>
      <c r="C20" s="589">
        <v>21</v>
      </c>
      <c r="D20" s="503">
        <v>0</v>
      </c>
      <c r="E20" s="260">
        <v>0</v>
      </c>
      <c r="F20" s="260">
        <v>17</v>
      </c>
      <c r="G20" s="260">
        <v>0</v>
      </c>
      <c r="H20" s="261">
        <v>2</v>
      </c>
      <c r="I20" s="592">
        <f t="shared" si="0"/>
        <v>19</v>
      </c>
      <c r="J20" s="259">
        <v>21</v>
      </c>
      <c r="M20" s="256"/>
      <c r="N20" s="256"/>
    </row>
    <row r="21" spans="1:14" x14ac:dyDescent="0.2">
      <c r="A21" s="257">
        <v>11</v>
      </c>
      <c r="B21" s="258" t="s">
        <v>13</v>
      </c>
      <c r="C21" s="589">
        <v>22</v>
      </c>
      <c r="D21" s="503">
        <v>3</v>
      </c>
      <c r="E21" s="260">
        <v>0</v>
      </c>
      <c r="F21" s="260">
        <v>17</v>
      </c>
      <c r="G21" s="260">
        <v>0</v>
      </c>
      <c r="H21" s="261">
        <v>2</v>
      </c>
      <c r="I21" s="592">
        <f t="shared" si="0"/>
        <v>22</v>
      </c>
      <c r="J21" s="259">
        <v>22</v>
      </c>
      <c r="M21" s="256"/>
      <c r="N21" s="256"/>
    </row>
    <row r="22" spans="1:14" x14ac:dyDescent="0.2">
      <c r="A22" s="257">
        <v>12</v>
      </c>
      <c r="B22" s="258" t="s">
        <v>14</v>
      </c>
      <c r="C22" s="589">
        <v>32</v>
      </c>
      <c r="D22" s="503">
        <v>1</v>
      </c>
      <c r="E22" s="260">
        <v>0</v>
      </c>
      <c r="F22" s="260">
        <v>10</v>
      </c>
      <c r="G22" s="260">
        <v>1</v>
      </c>
      <c r="H22" s="261">
        <v>9</v>
      </c>
      <c r="I22" s="592">
        <f t="shared" si="0"/>
        <v>21</v>
      </c>
      <c r="J22" s="259">
        <v>28</v>
      </c>
      <c r="M22" s="256"/>
      <c r="N22" s="256"/>
    </row>
    <row r="23" spans="1:14" x14ac:dyDescent="0.2">
      <c r="A23" s="257">
        <v>13</v>
      </c>
      <c r="B23" s="258" t="s">
        <v>15</v>
      </c>
      <c r="C23" s="589">
        <v>16</v>
      </c>
      <c r="D23" s="503">
        <v>2</v>
      </c>
      <c r="E23" s="260">
        <v>12</v>
      </c>
      <c r="F23" s="260">
        <v>0</v>
      </c>
      <c r="G23" s="260">
        <v>0</v>
      </c>
      <c r="H23" s="261">
        <v>0</v>
      </c>
      <c r="I23" s="592">
        <f t="shared" si="0"/>
        <v>14</v>
      </c>
      <c r="J23" s="259">
        <v>16</v>
      </c>
      <c r="M23" s="256"/>
      <c r="N23" s="256"/>
    </row>
    <row r="24" spans="1:14" x14ac:dyDescent="0.2">
      <c r="A24" s="257">
        <v>14</v>
      </c>
      <c r="B24" s="258" t="s">
        <v>16</v>
      </c>
      <c r="C24" s="589">
        <v>13</v>
      </c>
      <c r="D24" s="503">
        <v>1</v>
      </c>
      <c r="E24" s="260">
        <v>0</v>
      </c>
      <c r="F24" s="260">
        <v>8</v>
      </c>
      <c r="G24" s="260">
        <v>0</v>
      </c>
      <c r="H24" s="261">
        <v>0</v>
      </c>
      <c r="I24" s="592">
        <f t="shared" si="0"/>
        <v>9</v>
      </c>
      <c r="J24" s="259">
        <v>12</v>
      </c>
      <c r="M24" s="256"/>
      <c r="N24" s="256"/>
    </row>
    <row r="25" spans="1:14" ht="29.25" thickBot="1" x14ac:dyDescent="0.25">
      <c r="A25" s="262">
        <v>15</v>
      </c>
      <c r="B25" s="263" t="s">
        <v>17</v>
      </c>
      <c r="C25" s="590">
        <v>13</v>
      </c>
      <c r="D25" s="446">
        <v>0</v>
      </c>
      <c r="E25" s="265">
        <v>0</v>
      </c>
      <c r="F25" s="265">
        <v>9</v>
      </c>
      <c r="G25" s="265">
        <v>0</v>
      </c>
      <c r="H25" s="266">
        <v>3</v>
      </c>
      <c r="I25" s="593">
        <f t="shared" si="0"/>
        <v>12</v>
      </c>
      <c r="J25" s="264">
        <v>13</v>
      </c>
      <c r="M25" s="256"/>
      <c r="N25" s="256"/>
    </row>
    <row r="26" spans="1:14" s="267" customFormat="1" ht="15" x14ac:dyDescent="0.25">
      <c r="A26" s="442"/>
      <c r="B26" s="444" t="s">
        <v>203</v>
      </c>
      <c r="C26" s="595">
        <f>SUM(C11:C25)</f>
        <v>183</v>
      </c>
      <c r="D26" s="499">
        <f t="shared" ref="D26:J26" si="1">SUM(D11:D25)</f>
        <v>11</v>
      </c>
      <c r="E26" s="500">
        <f t="shared" si="1"/>
        <v>12</v>
      </c>
      <c r="F26" s="500">
        <f t="shared" si="1"/>
        <v>101</v>
      </c>
      <c r="G26" s="500">
        <f t="shared" si="1"/>
        <v>3</v>
      </c>
      <c r="H26" s="501">
        <f t="shared" si="1"/>
        <v>26</v>
      </c>
      <c r="I26" s="596">
        <f t="shared" si="0"/>
        <v>153</v>
      </c>
      <c r="J26" s="504">
        <f t="shared" si="1"/>
        <v>159</v>
      </c>
      <c r="M26" s="268"/>
    </row>
    <row r="27" spans="1:14" x14ac:dyDescent="0.2">
      <c r="A27" s="497"/>
      <c r="B27" s="594" t="s">
        <v>195</v>
      </c>
      <c r="C27" s="592">
        <v>234</v>
      </c>
      <c r="D27" s="503">
        <v>9</v>
      </c>
      <c r="E27" s="260">
        <v>0</v>
      </c>
      <c r="F27" s="260">
        <v>144</v>
      </c>
      <c r="G27" s="260">
        <v>9</v>
      </c>
      <c r="H27" s="261">
        <v>22</v>
      </c>
      <c r="I27" s="592">
        <v>184</v>
      </c>
      <c r="J27" s="259">
        <v>217</v>
      </c>
      <c r="M27" s="256"/>
    </row>
    <row r="28" spans="1:14" x14ac:dyDescent="0.2">
      <c r="A28" s="497"/>
      <c r="B28" s="594" t="s">
        <v>185</v>
      </c>
      <c r="C28" s="592">
        <v>215</v>
      </c>
      <c r="D28" s="503">
        <v>0</v>
      </c>
      <c r="E28" s="260">
        <v>1</v>
      </c>
      <c r="F28" s="260">
        <v>133</v>
      </c>
      <c r="G28" s="260">
        <v>10</v>
      </c>
      <c r="H28" s="261">
        <v>12</v>
      </c>
      <c r="I28" s="592">
        <v>166</v>
      </c>
      <c r="J28" s="259">
        <v>204</v>
      </c>
      <c r="M28" s="256"/>
    </row>
    <row r="29" spans="1:14" ht="15" thickBot="1" x14ac:dyDescent="0.25">
      <c r="A29" s="443"/>
      <c r="B29" s="445" t="s">
        <v>153</v>
      </c>
      <c r="C29" s="590">
        <v>216</v>
      </c>
      <c r="D29" s="446">
        <v>1</v>
      </c>
      <c r="E29" s="265">
        <v>0</v>
      </c>
      <c r="F29" s="265">
        <v>129</v>
      </c>
      <c r="G29" s="265">
        <v>4</v>
      </c>
      <c r="H29" s="266">
        <v>8</v>
      </c>
      <c r="I29" s="593">
        <v>152</v>
      </c>
      <c r="J29" s="264">
        <v>210</v>
      </c>
      <c r="M29" s="256"/>
    </row>
    <row r="33" spans="1:14" s="241" customFormat="1" ht="15.75" thickBot="1" x14ac:dyDescent="0.3">
      <c r="A33" s="240" t="s">
        <v>159</v>
      </c>
    </row>
    <row r="34" spans="1:14" s="241" customFormat="1" ht="15.75" thickBot="1" x14ac:dyDescent="0.3">
      <c r="A34" s="242"/>
      <c r="B34" s="243"/>
      <c r="C34" s="269"/>
      <c r="D34" s="633" t="s">
        <v>161</v>
      </c>
      <c r="E34" s="633"/>
      <c r="F34" s="633"/>
      <c r="G34" s="633"/>
      <c r="H34" s="633"/>
      <c r="I34" s="633"/>
      <c r="J34" s="245"/>
    </row>
    <row r="35" spans="1:14" s="241" customFormat="1" ht="90.75" thickBot="1" x14ac:dyDescent="0.3">
      <c r="A35" s="246" t="s">
        <v>1</v>
      </c>
      <c r="B35" s="247" t="s">
        <v>2</v>
      </c>
      <c r="C35" s="246" t="s">
        <v>162</v>
      </c>
      <c r="D35" s="270" t="s">
        <v>163</v>
      </c>
      <c r="E35" s="270" t="s">
        <v>164</v>
      </c>
      <c r="F35" s="270" t="s">
        <v>165</v>
      </c>
      <c r="G35" s="270" t="s">
        <v>166</v>
      </c>
      <c r="H35" s="270" t="s">
        <v>167</v>
      </c>
      <c r="I35" s="247" t="s">
        <v>168</v>
      </c>
      <c r="J35" s="271" t="s">
        <v>169</v>
      </c>
    </row>
    <row r="36" spans="1:14" x14ac:dyDescent="0.2">
      <c r="A36" s="251">
        <v>1</v>
      </c>
      <c r="B36" s="252" t="s">
        <v>3</v>
      </c>
      <c r="C36" s="588">
        <v>6</v>
      </c>
      <c r="D36" s="502">
        <v>0</v>
      </c>
      <c r="E36" s="254">
        <v>0</v>
      </c>
      <c r="F36" s="254">
        <v>6</v>
      </c>
      <c r="G36" s="254">
        <v>0</v>
      </c>
      <c r="H36" s="255">
        <v>0</v>
      </c>
      <c r="I36" s="591">
        <f>SUM(D36:H36)</f>
        <v>6</v>
      </c>
      <c r="J36" s="253">
        <v>6</v>
      </c>
      <c r="M36" s="256"/>
      <c r="N36" s="256"/>
    </row>
    <row r="37" spans="1:14" x14ac:dyDescent="0.2">
      <c r="A37" s="257">
        <v>2</v>
      </c>
      <c r="B37" s="258" t="s">
        <v>4</v>
      </c>
      <c r="C37" s="589">
        <v>6</v>
      </c>
      <c r="D37" s="503">
        <v>0</v>
      </c>
      <c r="E37" s="260">
        <v>0</v>
      </c>
      <c r="F37" s="260">
        <v>2</v>
      </c>
      <c r="G37" s="260">
        <v>1</v>
      </c>
      <c r="H37" s="261">
        <v>0</v>
      </c>
      <c r="I37" s="592">
        <f t="shared" ref="I37:I54" si="2">SUM(D37:H37)</f>
        <v>3</v>
      </c>
      <c r="J37" s="259">
        <v>6</v>
      </c>
      <c r="M37" s="256"/>
      <c r="N37" s="256"/>
    </row>
    <row r="38" spans="1:14" x14ac:dyDescent="0.2">
      <c r="A38" s="257">
        <v>3</v>
      </c>
      <c r="B38" s="258" t="s">
        <v>5</v>
      </c>
      <c r="C38" s="589">
        <v>6</v>
      </c>
      <c r="D38" s="503">
        <v>0</v>
      </c>
      <c r="E38" s="260">
        <v>0</v>
      </c>
      <c r="F38" s="260">
        <v>5</v>
      </c>
      <c r="G38" s="260">
        <v>0</v>
      </c>
      <c r="H38" s="261">
        <v>1</v>
      </c>
      <c r="I38" s="592">
        <f t="shared" si="2"/>
        <v>6</v>
      </c>
      <c r="J38" s="259">
        <v>6</v>
      </c>
      <c r="M38" s="256"/>
      <c r="N38" s="256"/>
    </row>
    <row r="39" spans="1:14" x14ac:dyDescent="0.2">
      <c r="A39" s="257">
        <v>4</v>
      </c>
      <c r="B39" s="258" t="s">
        <v>6</v>
      </c>
      <c r="C39" s="589">
        <v>1</v>
      </c>
      <c r="D39" s="503">
        <v>0</v>
      </c>
      <c r="E39" s="260">
        <v>0</v>
      </c>
      <c r="F39" s="260">
        <v>0</v>
      </c>
      <c r="G39" s="260">
        <v>1</v>
      </c>
      <c r="H39" s="261">
        <v>0</v>
      </c>
      <c r="I39" s="592">
        <f t="shared" si="2"/>
        <v>1</v>
      </c>
      <c r="J39" s="259">
        <v>1</v>
      </c>
      <c r="M39" s="256"/>
      <c r="N39" s="256"/>
    </row>
    <row r="40" spans="1:14" x14ac:dyDescent="0.2">
      <c r="A40" s="257">
        <v>5</v>
      </c>
      <c r="B40" s="258" t="s">
        <v>7</v>
      </c>
      <c r="C40" s="589">
        <v>1</v>
      </c>
      <c r="D40" s="503">
        <v>0</v>
      </c>
      <c r="E40" s="260">
        <v>0</v>
      </c>
      <c r="F40" s="260">
        <v>1</v>
      </c>
      <c r="G40" s="260">
        <v>0</v>
      </c>
      <c r="H40" s="261">
        <v>0</v>
      </c>
      <c r="I40" s="592">
        <f t="shared" si="2"/>
        <v>1</v>
      </c>
      <c r="J40" s="259">
        <v>0</v>
      </c>
      <c r="M40" s="256"/>
      <c r="N40" s="256"/>
    </row>
    <row r="41" spans="1:14" x14ac:dyDescent="0.2">
      <c r="A41" s="257">
        <v>6</v>
      </c>
      <c r="B41" s="258" t="s">
        <v>8</v>
      </c>
      <c r="C41" s="589">
        <v>0</v>
      </c>
      <c r="D41" s="503">
        <v>0</v>
      </c>
      <c r="E41" s="260">
        <v>0</v>
      </c>
      <c r="F41" s="260">
        <v>0</v>
      </c>
      <c r="G41" s="260">
        <v>0</v>
      </c>
      <c r="H41" s="261">
        <v>0</v>
      </c>
      <c r="I41" s="592">
        <f t="shared" si="2"/>
        <v>0</v>
      </c>
      <c r="J41" s="259">
        <v>0</v>
      </c>
      <c r="M41" s="256"/>
      <c r="N41" s="256"/>
    </row>
    <row r="42" spans="1:14" x14ac:dyDescent="0.2">
      <c r="A42" s="257">
        <v>7</v>
      </c>
      <c r="B42" s="258" t="s">
        <v>9</v>
      </c>
      <c r="C42" s="589">
        <v>0</v>
      </c>
      <c r="D42" s="503">
        <v>0</v>
      </c>
      <c r="E42" s="260">
        <v>0</v>
      </c>
      <c r="F42" s="260">
        <v>0</v>
      </c>
      <c r="G42" s="260">
        <v>0</v>
      </c>
      <c r="H42" s="261">
        <v>0</v>
      </c>
      <c r="I42" s="592">
        <f t="shared" si="2"/>
        <v>0</v>
      </c>
      <c r="J42" s="259">
        <v>0</v>
      </c>
      <c r="M42" s="256"/>
      <c r="N42" s="256"/>
    </row>
    <row r="43" spans="1:14" x14ac:dyDescent="0.2">
      <c r="A43" s="257">
        <v>8</v>
      </c>
      <c r="B43" s="258" t="s">
        <v>10</v>
      </c>
      <c r="C43" s="589">
        <v>0</v>
      </c>
      <c r="D43" s="503">
        <v>0</v>
      </c>
      <c r="E43" s="260">
        <v>0</v>
      </c>
      <c r="F43" s="260">
        <v>0</v>
      </c>
      <c r="G43" s="260">
        <v>0</v>
      </c>
      <c r="H43" s="261">
        <v>0</v>
      </c>
      <c r="I43" s="592">
        <f t="shared" si="2"/>
        <v>0</v>
      </c>
      <c r="J43" s="259">
        <v>0</v>
      </c>
      <c r="M43" s="256"/>
      <c r="N43" s="256"/>
    </row>
    <row r="44" spans="1:14" x14ac:dyDescent="0.2">
      <c r="A44" s="257">
        <v>9</v>
      </c>
      <c r="B44" s="258" t="s">
        <v>11</v>
      </c>
      <c r="C44" s="589">
        <v>0</v>
      </c>
      <c r="D44" s="503">
        <v>0</v>
      </c>
      <c r="E44" s="260">
        <v>0</v>
      </c>
      <c r="F44" s="260">
        <v>0</v>
      </c>
      <c r="G44" s="260">
        <v>0</v>
      </c>
      <c r="H44" s="261">
        <v>0</v>
      </c>
      <c r="I44" s="592">
        <f t="shared" si="2"/>
        <v>0</v>
      </c>
      <c r="J44" s="259">
        <v>0</v>
      </c>
      <c r="M44" s="256"/>
      <c r="N44" s="256"/>
    </row>
    <row r="45" spans="1:14" x14ac:dyDescent="0.2">
      <c r="A45" s="257">
        <v>10</v>
      </c>
      <c r="B45" s="258" t="s">
        <v>12</v>
      </c>
      <c r="C45" s="589">
        <v>3</v>
      </c>
      <c r="D45" s="503">
        <v>0</v>
      </c>
      <c r="E45" s="260">
        <v>0</v>
      </c>
      <c r="F45" s="260">
        <v>2</v>
      </c>
      <c r="G45" s="260">
        <v>0</v>
      </c>
      <c r="H45" s="261">
        <v>0</v>
      </c>
      <c r="I45" s="592">
        <f t="shared" si="2"/>
        <v>2</v>
      </c>
      <c r="J45" s="259">
        <v>3</v>
      </c>
      <c r="M45" s="256"/>
      <c r="N45" s="256"/>
    </row>
    <row r="46" spans="1:14" x14ac:dyDescent="0.2">
      <c r="A46" s="257">
        <v>11</v>
      </c>
      <c r="B46" s="258" t="s">
        <v>13</v>
      </c>
      <c r="C46" s="589">
        <v>6</v>
      </c>
      <c r="D46" s="503">
        <v>0</v>
      </c>
      <c r="E46" s="260">
        <v>0</v>
      </c>
      <c r="F46" s="260">
        <v>6</v>
      </c>
      <c r="G46" s="260">
        <v>0</v>
      </c>
      <c r="H46" s="261">
        <v>0</v>
      </c>
      <c r="I46" s="592">
        <f t="shared" si="2"/>
        <v>6</v>
      </c>
      <c r="J46" s="259">
        <v>0</v>
      </c>
      <c r="M46" s="256"/>
      <c r="N46" s="256"/>
    </row>
    <row r="47" spans="1:14" x14ac:dyDescent="0.2">
      <c r="A47" s="257">
        <v>12</v>
      </c>
      <c r="B47" s="258" t="s">
        <v>14</v>
      </c>
      <c r="C47" s="589">
        <v>18</v>
      </c>
      <c r="D47" s="503">
        <v>0</v>
      </c>
      <c r="E47" s="260">
        <v>0</v>
      </c>
      <c r="F47" s="260">
        <v>6</v>
      </c>
      <c r="G47" s="260">
        <v>0</v>
      </c>
      <c r="H47" s="261">
        <v>4</v>
      </c>
      <c r="I47" s="592">
        <f t="shared" si="2"/>
        <v>10</v>
      </c>
      <c r="J47" s="259">
        <v>18</v>
      </c>
      <c r="M47" s="256"/>
      <c r="N47" s="256"/>
    </row>
    <row r="48" spans="1:14" x14ac:dyDescent="0.2">
      <c r="A48" s="257">
        <v>13</v>
      </c>
      <c r="B48" s="258" t="s">
        <v>15</v>
      </c>
      <c r="C48" s="589">
        <v>8</v>
      </c>
      <c r="D48" s="503">
        <v>0</v>
      </c>
      <c r="E48" s="260">
        <v>0</v>
      </c>
      <c r="F48" s="260">
        <v>8</v>
      </c>
      <c r="G48" s="260">
        <v>0</v>
      </c>
      <c r="H48" s="261">
        <v>0</v>
      </c>
      <c r="I48" s="592">
        <f t="shared" si="2"/>
        <v>8</v>
      </c>
      <c r="J48" s="259">
        <v>8</v>
      </c>
      <c r="M48" s="256"/>
      <c r="N48" s="256"/>
    </row>
    <row r="49" spans="1:14" x14ac:dyDescent="0.2">
      <c r="A49" s="257">
        <v>14</v>
      </c>
      <c r="B49" s="258" t="s">
        <v>16</v>
      </c>
      <c r="C49" s="589">
        <v>1</v>
      </c>
      <c r="D49" s="503">
        <v>0</v>
      </c>
      <c r="E49" s="260">
        <v>0</v>
      </c>
      <c r="F49" s="260">
        <v>0</v>
      </c>
      <c r="G49" s="260">
        <v>0</v>
      </c>
      <c r="H49" s="261">
        <v>0</v>
      </c>
      <c r="I49" s="592">
        <f t="shared" si="2"/>
        <v>0</v>
      </c>
      <c r="J49" s="259">
        <v>1</v>
      </c>
      <c r="M49" s="256"/>
      <c r="N49" s="256"/>
    </row>
    <row r="50" spans="1:14" ht="29.25" thickBot="1" x14ac:dyDescent="0.25">
      <c r="A50" s="262">
        <v>15</v>
      </c>
      <c r="B50" s="263" t="s">
        <v>17</v>
      </c>
      <c r="C50" s="590">
        <v>7</v>
      </c>
      <c r="D50" s="446">
        <v>0</v>
      </c>
      <c r="E50" s="265">
        <v>0</v>
      </c>
      <c r="F50" s="265">
        <v>4</v>
      </c>
      <c r="G50" s="265">
        <v>0</v>
      </c>
      <c r="H50" s="266">
        <v>0</v>
      </c>
      <c r="I50" s="593">
        <f t="shared" si="2"/>
        <v>4</v>
      </c>
      <c r="J50" s="264">
        <v>7</v>
      </c>
      <c r="M50" s="256"/>
      <c r="N50" s="256"/>
    </row>
    <row r="51" spans="1:14" s="267" customFormat="1" ht="15" x14ac:dyDescent="0.25">
      <c r="A51" s="442"/>
      <c r="B51" s="444" t="s">
        <v>203</v>
      </c>
      <c r="C51" s="595">
        <f>SUM(C36:C50)</f>
        <v>63</v>
      </c>
      <c r="D51" s="499">
        <f t="shared" ref="D51:J51" si="3">SUM(D36:D50)</f>
        <v>0</v>
      </c>
      <c r="E51" s="500">
        <f t="shared" si="3"/>
        <v>0</v>
      </c>
      <c r="F51" s="500">
        <f t="shared" si="3"/>
        <v>40</v>
      </c>
      <c r="G51" s="500">
        <f t="shared" si="3"/>
        <v>2</v>
      </c>
      <c r="H51" s="501">
        <f t="shared" si="3"/>
        <v>5</v>
      </c>
      <c r="I51" s="596">
        <f t="shared" si="2"/>
        <v>47</v>
      </c>
      <c r="J51" s="504">
        <f t="shared" si="3"/>
        <v>56</v>
      </c>
      <c r="M51" s="268"/>
    </row>
    <row r="52" spans="1:14" x14ac:dyDescent="0.2">
      <c r="A52" s="597"/>
      <c r="B52" s="594" t="s">
        <v>195</v>
      </c>
      <c r="C52" s="592">
        <v>56</v>
      </c>
      <c r="D52" s="503">
        <v>0</v>
      </c>
      <c r="E52" s="260">
        <v>1</v>
      </c>
      <c r="F52" s="260">
        <v>34</v>
      </c>
      <c r="G52" s="260">
        <v>3</v>
      </c>
      <c r="H52" s="261">
        <v>2</v>
      </c>
      <c r="I52" s="592">
        <f t="shared" si="2"/>
        <v>40</v>
      </c>
      <c r="J52" s="259">
        <v>56</v>
      </c>
      <c r="M52" s="256"/>
    </row>
    <row r="53" spans="1:14" x14ac:dyDescent="0.2">
      <c r="A53" s="597"/>
      <c r="B53" s="594" t="s">
        <v>185</v>
      </c>
      <c r="C53" s="592">
        <v>56</v>
      </c>
      <c r="D53" s="503">
        <v>0</v>
      </c>
      <c r="E53" s="260">
        <v>0</v>
      </c>
      <c r="F53" s="260">
        <v>29</v>
      </c>
      <c r="G53" s="260">
        <v>3</v>
      </c>
      <c r="H53" s="261">
        <v>1</v>
      </c>
      <c r="I53" s="592">
        <f t="shared" si="2"/>
        <v>33</v>
      </c>
      <c r="J53" s="259">
        <v>51</v>
      </c>
      <c r="M53" s="256"/>
    </row>
    <row r="54" spans="1:14" ht="15" thickBot="1" x14ac:dyDescent="0.25">
      <c r="A54" s="443"/>
      <c r="B54" s="445" t="s">
        <v>153</v>
      </c>
      <c r="C54" s="590">
        <v>48</v>
      </c>
      <c r="D54" s="446">
        <v>0</v>
      </c>
      <c r="E54" s="265">
        <v>0</v>
      </c>
      <c r="F54" s="265">
        <v>29</v>
      </c>
      <c r="G54" s="265">
        <v>2</v>
      </c>
      <c r="H54" s="266">
        <v>1</v>
      </c>
      <c r="I54" s="593">
        <f t="shared" si="2"/>
        <v>32</v>
      </c>
      <c r="J54" s="264">
        <v>54</v>
      </c>
      <c r="M54" s="256"/>
    </row>
    <row r="62" spans="1:14" s="241" customFormat="1" ht="15.75" thickBot="1" x14ac:dyDescent="0.3">
      <c r="A62" s="240" t="s">
        <v>160</v>
      </c>
    </row>
    <row r="63" spans="1:14" s="241" customFormat="1" ht="15.75" thickBot="1" x14ac:dyDescent="0.3">
      <c r="A63" s="242"/>
      <c r="B63" s="243"/>
      <c r="C63" s="269"/>
      <c r="D63" s="633" t="s">
        <v>161</v>
      </c>
      <c r="E63" s="633"/>
      <c r="F63" s="633"/>
      <c r="G63" s="633"/>
      <c r="H63" s="633"/>
      <c r="I63" s="633"/>
      <c r="J63" s="245"/>
    </row>
    <row r="64" spans="1:14" s="241" customFormat="1" ht="90.75" thickBot="1" x14ac:dyDescent="0.3">
      <c r="A64" s="246" t="s">
        <v>1</v>
      </c>
      <c r="B64" s="247" t="s">
        <v>2</v>
      </c>
      <c r="C64" s="246" t="s">
        <v>162</v>
      </c>
      <c r="D64" s="270" t="s">
        <v>163</v>
      </c>
      <c r="E64" s="270" t="s">
        <v>164</v>
      </c>
      <c r="F64" s="270" t="s">
        <v>165</v>
      </c>
      <c r="G64" s="270" t="s">
        <v>166</v>
      </c>
      <c r="H64" s="270" t="s">
        <v>167</v>
      </c>
      <c r="I64" s="247" t="s">
        <v>168</v>
      </c>
      <c r="J64" s="271" t="s">
        <v>169</v>
      </c>
    </row>
    <row r="65" spans="1:14" x14ac:dyDescent="0.2">
      <c r="A65" s="251">
        <v>1</v>
      </c>
      <c r="B65" s="252" t="s">
        <v>3</v>
      </c>
      <c r="C65" s="588">
        <v>0</v>
      </c>
      <c r="D65" s="502">
        <v>0</v>
      </c>
      <c r="E65" s="254">
        <v>0</v>
      </c>
      <c r="F65" s="254">
        <v>0</v>
      </c>
      <c r="G65" s="254">
        <v>0</v>
      </c>
      <c r="H65" s="255">
        <v>0</v>
      </c>
      <c r="I65" s="591">
        <f>SUM(D65:H65)</f>
        <v>0</v>
      </c>
      <c r="J65" s="253">
        <v>0</v>
      </c>
      <c r="M65" s="256"/>
      <c r="N65" s="256"/>
    </row>
    <row r="66" spans="1:14" x14ac:dyDescent="0.2">
      <c r="A66" s="257">
        <v>2</v>
      </c>
      <c r="B66" s="258" t="s">
        <v>4</v>
      </c>
      <c r="C66" s="589">
        <v>1</v>
      </c>
      <c r="D66" s="503">
        <v>0</v>
      </c>
      <c r="E66" s="260">
        <v>0</v>
      </c>
      <c r="F66" s="260">
        <v>0</v>
      </c>
      <c r="G66" s="260">
        <v>1</v>
      </c>
      <c r="H66" s="261">
        <v>0</v>
      </c>
      <c r="I66" s="592">
        <f t="shared" ref="I66:I80" si="4">SUM(D66:H66)</f>
        <v>1</v>
      </c>
      <c r="J66" s="259">
        <v>1</v>
      </c>
      <c r="M66" s="256"/>
      <c r="N66" s="256"/>
    </row>
    <row r="67" spans="1:14" x14ac:dyDescent="0.2">
      <c r="A67" s="257">
        <v>3</v>
      </c>
      <c r="B67" s="258" t="s">
        <v>5</v>
      </c>
      <c r="C67" s="589">
        <v>4</v>
      </c>
      <c r="D67" s="503">
        <v>0</v>
      </c>
      <c r="E67" s="260">
        <v>0</v>
      </c>
      <c r="F67" s="260">
        <v>3</v>
      </c>
      <c r="G67" s="260">
        <v>0</v>
      </c>
      <c r="H67" s="261">
        <v>1</v>
      </c>
      <c r="I67" s="592">
        <f t="shared" si="4"/>
        <v>4</v>
      </c>
      <c r="J67" s="259">
        <v>4</v>
      </c>
      <c r="M67" s="256"/>
      <c r="N67" s="256"/>
    </row>
    <row r="68" spans="1:14" x14ac:dyDescent="0.2">
      <c r="A68" s="257">
        <v>4</v>
      </c>
      <c r="B68" s="258" t="s">
        <v>6</v>
      </c>
      <c r="C68" s="589">
        <v>0</v>
      </c>
      <c r="D68" s="503">
        <v>0</v>
      </c>
      <c r="E68" s="260">
        <v>0</v>
      </c>
      <c r="F68" s="260">
        <v>0</v>
      </c>
      <c r="G68" s="260">
        <v>0</v>
      </c>
      <c r="H68" s="261">
        <v>0</v>
      </c>
      <c r="I68" s="592">
        <f t="shared" si="4"/>
        <v>0</v>
      </c>
      <c r="J68" s="259">
        <v>0</v>
      </c>
      <c r="M68" s="256"/>
      <c r="N68" s="256"/>
    </row>
    <row r="69" spans="1:14" x14ac:dyDescent="0.2">
      <c r="A69" s="257">
        <v>5</v>
      </c>
      <c r="B69" s="258" t="s">
        <v>7</v>
      </c>
      <c r="C69" s="589">
        <v>0</v>
      </c>
      <c r="D69" s="503">
        <v>0</v>
      </c>
      <c r="E69" s="260">
        <v>0</v>
      </c>
      <c r="F69" s="260">
        <v>0</v>
      </c>
      <c r="G69" s="260">
        <v>0</v>
      </c>
      <c r="H69" s="261">
        <v>0</v>
      </c>
      <c r="I69" s="592">
        <f t="shared" si="4"/>
        <v>0</v>
      </c>
      <c r="J69" s="259">
        <v>0</v>
      </c>
      <c r="M69" s="256"/>
      <c r="N69" s="256"/>
    </row>
    <row r="70" spans="1:14" x14ac:dyDescent="0.2">
      <c r="A70" s="257">
        <v>6</v>
      </c>
      <c r="B70" s="258" t="s">
        <v>8</v>
      </c>
      <c r="C70" s="589">
        <v>0</v>
      </c>
      <c r="D70" s="503">
        <v>0</v>
      </c>
      <c r="E70" s="260">
        <v>0</v>
      </c>
      <c r="F70" s="260">
        <v>0</v>
      </c>
      <c r="G70" s="260">
        <v>0</v>
      </c>
      <c r="H70" s="261">
        <v>0</v>
      </c>
      <c r="I70" s="592">
        <f t="shared" si="4"/>
        <v>0</v>
      </c>
      <c r="J70" s="259">
        <v>0</v>
      </c>
      <c r="M70" s="256"/>
      <c r="N70" s="256"/>
    </row>
    <row r="71" spans="1:14" x14ac:dyDescent="0.2">
      <c r="A71" s="257">
        <v>7</v>
      </c>
      <c r="B71" s="258" t="s">
        <v>9</v>
      </c>
      <c r="C71" s="589">
        <v>0</v>
      </c>
      <c r="D71" s="503">
        <v>0</v>
      </c>
      <c r="E71" s="260">
        <v>0</v>
      </c>
      <c r="F71" s="260">
        <v>0</v>
      </c>
      <c r="G71" s="260">
        <v>0</v>
      </c>
      <c r="H71" s="261">
        <v>0</v>
      </c>
      <c r="I71" s="592">
        <f t="shared" si="4"/>
        <v>0</v>
      </c>
      <c r="J71" s="259">
        <v>0</v>
      </c>
      <c r="M71" s="256"/>
      <c r="N71" s="256"/>
    </row>
    <row r="72" spans="1:14" x14ac:dyDescent="0.2">
      <c r="A72" s="257">
        <v>8</v>
      </c>
      <c r="B72" s="258" t="s">
        <v>10</v>
      </c>
      <c r="C72" s="589">
        <v>0</v>
      </c>
      <c r="D72" s="503">
        <v>0</v>
      </c>
      <c r="E72" s="260">
        <v>0</v>
      </c>
      <c r="F72" s="260">
        <v>0</v>
      </c>
      <c r="G72" s="260">
        <v>0</v>
      </c>
      <c r="H72" s="261">
        <v>0</v>
      </c>
      <c r="I72" s="592">
        <f t="shared" si="4"/>
        <v>0</v>
      </c>
      <c r="J72" s="259">
        <v>0</v>
      </c>
      <c r="M72" s="256"/>
      <c r="N72" s="256"/>
    </row>
    <row r="73" spans="1:14" x14ac:dyDescent="0.2">
      <c r="A73" s="257">
        <v>9</v>
      </c>
      <c r="B73" s="258" t="s">
        <v>11</v>
      </c>
      <c r="C73" s="589">
        <v>0</v>
      </c>
      <c r="D73" s="503">
        <v>0</v>
      </c>
      <c r="E73" s="260">
        <v>0</v>
      </c>
      <c r="F73" s="260">
        <v>0</v>
      </c>
      <c r="G73" s="260">
        <v>0</v>
      </c>
      <c r="H73" s="261">
        <v>0</v>
      </c>
      <c r="I73" s="592">
        <f t="shared" si="4"/>
        <v>0</v>
      </c>
      <c r="J73" s="259">
        <v>0</v>
      </c>
      <c r="M73" s="256"/>
      <c r="N73" s="256"/>
    </row>
    <row r="74" spans="1:14" x14ac:dyDescent="0.2">
      <c r="A74" s="257">
        <v>10</v>
      </c>
      <c r="B74" s="258" t="s">
        <v>12</v>
      </c>
      <c r="C74" s="589">
        <v>0</v>
      </c>
      <c r="D74" s="503">
        <v>0</v>
      </c>
      <c r="E74" s="260">
        <v>0</v>
      </c>
      <c r="F74" s="260">
        <v>0</v>
      </c>
      <c r="G74" s="260">
        <v>0</v>
      </c>
      <c r="H74" s="261">
        <v>0</v>
      </c>
      <c r="I74" s="592">
        <f t="shared" si="4"/>
        <v>0</v>
      </c>
      <c r="J74" s="259">
        <v>0</v>
      </c>
      <c r="M74" s="256"/>
      <c r="N74" s="256"/>
    </row>
    <row r="75" spans="1:14" x14ac:dyDescent="0.2">
      <c r="A75" s="257">
        <v>11</v>
      </c>
      <c r="B75" s="258" t="s">
        <v>13</v>
      </c>
      <c r="C75" s="589">
        <v>1</v>
      </c>
      <c r="D75" s="503">
        <v>0</v>
      </c>
      <c r="E75" s="260">
        <v>0</v>
      </c>
      <c r="F75" s="260">
        <v>0</v>
      </c>
      <c r="G75" s="260">
        <v>1</v>
      </c>
      <c r="H75" s="261">
        <v>0</v>
      </c>
      <c r="I75" s="592">
        <f t="shared" si="4"/>
        <v>1</v>
      </c>
      <c r="J75" s="259">
        <v>1</v>
      </c>
      <c r="M75" s="256"/>
      <c r="N75" s="256"/>
    </row>
    <row r="76" spans="1:14" x14ac:dyDescent="0.2">
      <c r="A76" s="257">
        <v>12</v>
      </c>
      <c r="B76" s="258" t="s">
        <v>14</v>
      </c>
      <c r="C76" s="589">
        <v>4</v>
      </c>
      <c r="D76" s="503">
        <v>0</v>
      </c>
      <c r="E76" s="260">
        <v>0</v>
      </c>
      <c r="F76" s="260">
        <v>1</v>
      </c>
      <c r="G76" s="260">
        <v>0</v>
      </c>
      <c r="H76" s="261">
        <v>0</v>
      </c>
      <c r="I76" s="592">
        <f t="shared" si="4"/>
        <v>1</v>
      </c>
      <c r="J76" s="259">
        <v>4</v>
      </c>
      <c r="L76" s="237" t="s">
        <v>77</v>
      </c>
      <c r="M76" s="256"/>
      <c r="N76" s="256"/>
    </row>
    <row r="77" spans="1:14" x14ac:dyDescent="0.2">
      <c r="A77" s="257">
        <v>13</v>
      </c>
      <c r="B77" s="258" t="s">
        <v>15</v>
      </c>
      <c r="C77" s="589">
        <v>0</v>
      </c>
      <c r="D77" s="503">
        <v>0</v>
      </c>
      <c r="E77" s="260">
        <v>0</v>
      </c>
      <c r="F77" s="260">
        <v>0</v>
      </c>
      <c r="G77" s="260">
        <v>0</v>
      </c>
      <c r="H77" s="261">
        <v>0</v>
      </c>
      <c r="I77" s="592">
        <f t="shared" si="4"/>
        <v>0</v>
      </c>
      <c r="J77" s="259">
        <v>0</v>
      </c>
      <c r="M77" s="256"/>
      <c r="N77" s="256"/>
    </row>
    <row r="78" spans="1:14" x14ac:dyDescent="0.2">
      <c r="A78" s="257">
        <v>14</v>
      </c>
      <c r="B78" s="258" t="s">
        <v>16</v>
      </c>
      <c r="C78" s="589">
        <v>0</v>
      </c>
      <c r="D78" s="503">
        <v>0</v>
      </c>
      <c r="E78" s="260">
        <v>0</v>
      </c>
      <c r="F78" s="260">
        <v>0</v>
      </c>
      <c r="G78" s="260">
        <v>0</v>
      </c>
      <c r="H78" s="261">
        <v>0</v>
      </c>
      <c r="I78" s="592">
        <f t="shared" si="4"/>
        <v>0</v>
      </c>
      <c r="J78" s="259">
        <v>0</v>
      </c>
      <c r="M78" s="256"/>
      <c r="N78" s="256"/>
    </row>
    <row r="79" spans="1:14" ht="29.25" thickBot="1" x14ac:dyDescent="0.25">
      <c r="A79" s="262">
        <v>15</v>
      </c>
      <c r="B79" s="263" t="s">
        <v>17</v>
      </c>
      <c r="C79" s="590">
        <v>0</v>
      </c>
      <c r="D79" s="446">
        <v>0</v>
      </c>
      <c r="E79" s="265">
        <v>0</v>
      </c>
      <c r="F79" s="265">
        <v>0</v>
      </c>
      <c r="G79" s="265">
        <v>0</v>
      </c>
      <c r="H79" s="266">
        <v>0</v>
      </c>
      <c r="I79" s="593">
        <f t="shared" si="4"/>
        <v>0</v>
      </c>
      <c r="J79" s="264">
        <v>0</v>
      </c>
      <c r="M79" s="256"/>
      <c r="N79" s="256"/>
    </row>
    <row r="80" spans="1:14" s="267" customFormat="1" ht="15" x14ac:dyDescent="0.25">
      <c r="A80" s="442"/>
      <c r="B80" s="444" t="s">
        <v>203</v>
      </c>
      <c r="C80" s="595">
        <f>SUM(C65:C79)</f>
        <v>10</v>
      </c>
      <c r="D80" s="499">
        <f t="shared" ref="D80:J80" si="5">SUM(D65:D79)</f>
        <v>0</v>
      </c>
      <c r="E80" s="500">
        <f t="shared" si="5"/>
        <v>0</v>
      </c>
      <c r="F80" s="500">
        <f t="shared" si="5"/>
        <v>4</v>
      </c>
      <c r="G80" s="500">
        <f t="shared" si="5"/>
        <v>2</v>
      </c>
      <c r="H80" s="501">
        <f t="shared" si="5"/>
        <v>1</v>
      </c>
      <c r="I80" s="596">
        <f t="shared" si="4"/>
        <v>7</v>
      </c>
      <c r="J80" s="504">
        <f t="shared" si="5"/>
        <v>10</v>
      </c>
      <c r="M80" s="268"/>
    </row>
    <row r="81" spans="1:13" s="267" customFormat="1" ht="15" x14ac:dyDescent="0.25">
      <c r="A81" s="597"/>
      <c r="B81" s="594" t="s">
        <v>195</v>
      </c>
      <c r="C81" s="592">
        <v>6</v>
      </c>
      <c r="D81" s="503">
        <v>0</v>
      </c>
      <c r="E81" s="260">
        <v>0</v>
      </c>
      <c r="F81" s="260">
        <v>4</v>
      </c>
      <c r="G81" s="260">
        <v>1</v>
      </c>
      <c r="H81" s="261">
        <v>0</v>
      </c>
      <c r="I81" s="592">
        <v>5</v>
      </c>
      <c r="J81" s="259">
        <v>6</v>
      </c>
      <c r="M81" s="268"/>
    </row>
    <row r="82" spans="1:13" x14ac:dyDescent="0.2">
      <c r="A82" s="597"/>
      <c r="B82" s="594" t="s">
        <v>185</v>
      </c>
      <c r="C82" s="592">
        <v>6</v>
      </c>
      <c r="D82" s="503">
        <v>0</v>
      </c>
      <c r="E82" s="260">
        <v>0</v>
      </c>
      <c r="F82" s="260">
        <v>4</v>
      </c>
      <c r="G82" s="260">
        <v>2</v>
      </c>
      <c r="H82" s="261">
        <v>0</v>
      </c>
      <c r="I82" s="592">
        <v>6</v>
      </c>
      <c r="J82" s="259">
        <v>6</v>
      </c>
      <c r="M82" s="256"/>
    </row>
    <row r="83" spans="1:13" ht="15" thickBot="1" x14ac:dyDescent="0.25">
      <c r="A83" s="443"/>
      <c r="B83" s="445" t="s">
        <v>153</v>
      </c>
      <c r="C83" s="590">
        <v>5</v>
      </c>
      <c r="D83" s="446">
        <v>0</v>
      </c>
      <c r="E83" s="265">
        <v>0</v>
      </c>
      <c r="F83" s="265">
        <v>4</v>
      </c>
      <c r="G83" s="265">
        <v>0</v>
      </c>
      <c r="H83" s="266">
        <v>0</v>
      </c>
      <c r="I83" s="593">
        <v>4</v>
      </c>
      <c r="J83" s="264">
        <v>5</v>
      </c>
      <c r="M83" s="256"/>
    </row>
  </sheetData>
  <mergeCells count="3">
    <mergeCell ref="D9:I9"/>
    <mergeCell ref="D34:I34"/>
    <mergeCell ref="D63:I63"/>
  </mergeCells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AH23"/>
  <sheetViews>
    <sheetView zoomScaleNormal="100" workbookViewId="0">
      <selection activeCell="O29" sqref="O29"/>
    </sheetView>
  </sheetViews>
  <sheetFormatPr baseColWidth="10" defaultRowHeight="12.75" x14ac:dyDescent="0.2"/>
  <cols>
    <col min="1" max="1" width="25.42578125" style="26" customWidth="1"/>
    <col min="2" max="2" width="10.7109375" style="282" customWidth="1"/>
    <col min="3" max="19" width="8.7109375" style="283" customWidth="1"/>
    <col min="20" max="20" width="5.5703125" style="26" customWidth="1"/>
    <col min="21" max="27" width="8.28515625" style="26" customWidth="1"/>
    <col min="28" max="28" width="4.7109375" style="26" customWidth="1"/>
    <col min="29" max="34" width="7.7109375" style="26" customWidth="1"/>
    <col min="35" max="16384" width="11.42578125" style="26"/>
  </cols>
  <sheetData>
    <row r="1" spans="1:27" x14ac:dyDescent="0.2">
      <c r="A1" s="272" t="s">
        <v>213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97"/>
      <c r="O1" s="297"/>
      <c r="P1" s="298" t="s">
        <v>186</v>
      </c>
      <c r="Q1" s="297"/>
      <c r="R1" s="297"/>
      <c r="S1" s="297"/>
    </row>
    <row r="2" spans="1:27" x14ac:dyDescent="0.2">
      <c r="A2" s="299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U2" s="301" t="s">
        <v>187</v>
      </c>
    </row>
    <row r="3" spans="1:27" s="303" customFormat="1" ht="18" customHeight="1" x14ac:dyDescent="0.2">
      <c r="A3" s="302"/>
      <c r="B3" s="273" t="s">
        <v>38</v>
      </c>
      <c r="C3" s="274" t="s">
        <v>39</v>
      </c>
      <c r="D3" s="274" t="s">
        <v>40</v>
      </c>
      <c r="E3" s="274" t="s">
        <v>41</v>
      </c>
      <c r="F3" s="274" t="s">
        <v>42</v>
      </c>
      <c r="G3" s="274" t="s">
        <v>43</v>
      </c>
      <c r="H3" s="274" t="s">
        <v>44</v>
      </c>
      <c r="I3" s="274" t="s">
        <v>45</v>
      </c>
      <c r="J3" s="274" t="s">
        <v>46</v>
      </c>
      <c r="K3" s="274" t="s">
        <v>47</v>
      </c>
      <c r="L3" s="274" t="s">
        <v>48</v>
      </c>
      <c r="M3" s="274" t="s">
        <v>49</v>
      </c>
      <c r="N3" s="274" t="s">
        <v>73</v>
      </c>
      <c r="O3" s="274" t="s">
        <v>74</v>
      </c>
      <c r="P3" s="274" t="s">
        <v>75</v>
      </c>
      <c r="Q3" s="274" t="s">
        <v>76</v>
      </c>
      <c r="R3" s="274" t="s">
        <v>200</v>
      </c>
      <c r="S3" s="274" t="s">
        <v>201</v>
      </c>
      <c r="U3" s="274" t="s">
        <v>73</v>
      </c>
      <c r="V3" s="274" t="s">
        <v>74</v>
      </c>
      <c r="W3" s="274" t="s">
        <v>75</v>
      </c>
      <c r="X3" s="274" t="s">
        <v>76</v>
      </c>
      <c r="Y3" s="274" t="s">
        <v>200</v>
      </c>
      <c r="Z3" s="274" t="s">
        <v>201</v>
      </c>
      <c r="AA3" s="274" t="s">
        <v>101</v>
      </c>
    </row>
    <row r="4" spans="1:27" ht="18" customHeight="1" x14ac:dyDescent="0.2">
      <c r="A4" s="304" t="s">
        <v>50</v>
      </c>
      <c r="B4" s="275">
        <v>673520</v>
      </c>
      <c r="C4" s="276">
        <v>9235</v>
      </c>
      <c r="D4" s="276">
        <v>41672</v>
      </c>
      <c r="E4" s="276">
        <v>50497</v>
      </c>
      <c r="F4" s="276">
        <v>18700</v>
      </c>
      <c r="G4" s="276">
        <v>12025</v>
      </c>
      <c r="H4" s="276">
        <v>12664</v>
      </c>
      <c r="I4" s="276">
        <v>45890</v>
      </c>
      <c r="J4" s="276">
        <v>73381</v>
      </c>
      <c r="K4" s="276">
        <v>126977</v>
      </c>
      <c r="L4" s="276">
        <v>94224</v>
      </c>
      <c r="M4" s="276">
        <v>115258</v>
      </c>
      <c r="N4" s="276">
        <v>38497</v>
      </c>
      <c r="O4" s="276">
        <v>13577</v>
      </c>
      <c r="P4" s="276">
        <v>9196</v>
      </c>
      <c r="Q4" s="276">
        <v>6876</v>
      </c>
      <c r="R4" s="276">
        <v>3547</v>
      </c>
      <c r="S4" s="276">
        <v>1304</v>
      </c>
      <c r="U4" s="276">
        <v>27</v>
      </c>
      <c r="V4" s="276">
        <v>14</v>
      </c>
      <c r="W4" s="276">
        <v>11</v>
      </c>
      <c r="X4" s="276">
        <v>6</v>
      </c>
      <c r="Y4" s="276">
        <v>5</v>
      </c>
      <c r="Z4" s="276">
        <v>6</v>
      </c>
      <c r="AA4" s="276">
        <v>69</v>
      </c>
    </row>
    <row r="5" spans="1:27" s="307" customFormat="1" ht="18" customHeight="1" x14ac:dyDescent="0.2">
      <c r="A5" s="305" t="s">
        <v>51</v>
      </c>
      <c r="B5" s="277">
        <v>54614</v>
      </c>
      <c r="C5" s="278">
        <v>951</v>
      </c>
      <c r="D5" s="278">
        <v>3579</v>
      </c>
      <c r="E5" s="278">
        <v>3221</v>
      </c>
      <c r="F5" s="278">
        <v>950</v>
      </c>
      <c r="G5" s="278">
        <v>613</v>
      </c>
      <c r="H5" s="278">
        <v>736</v>
      </c>
      <c r="I5" s="278">
        <v>3561</v>
      </c>
      <c r="J5" s="278">
        <v>7866</v>
      </c>
      <c r="K5" s="278">
        <v>14426</v>
      </c>
      <c r="L5" s="278">
        <v>7850</v>
      </c>
      <c r="M5" s="278">
        <v>7665</v>
      </c>
      <c r="N5" s="306">
        <v>1983</v>
      </c>
      <c r="O5" s="306">
        <v>518</v>
      </c>
      <c r="P5" s="306">
        <v>303</v>
      </c>
      <c r="Q5" s="306">
        <v>208</v>
      </c>
      <c r="R5" s="306">
        <v>132</v>
      </c>
      <c r="S5" s="306">
        <v>52</v>
      </c>
      <c r="U5" s="26">
        <v>3</v>
      </c>
      <c r="V5" s="26">
        <v>7</v>
      </c>
      <c r="W5" s="26">
        <v>7</v>
      </c>
      <c r="X5" s="26">
        <v>7</v>
      </c>
      <c r="Y5" s="26">
        <v>9</v>
      </c>
      <c r="Z5" s="26">
        <v>5</v>
      </c>
      <c r="AA5" s="308">
        <v>38</v>
      </c>
    </row>
    <row r="6" spans="1:27" s="307" customFormat="1" x14ac:dyDescent="0.2">
      <c r="A6" s="305" t="s">
        <v>52</v>
      </c>
      <c r="B6" s="277">
        <v>58881</v>
      </c>
      <c r="C6" s="278">
        <v>1030</v>
      </c>
      <c r="D6" s="278">
        <v>3385</v>
      </c>
      <c r="E6" s="278">
        <v>2714</v>
      </c>
      <c r="F6" s="278">
        <v>812</v>
      </c>
      <c r="G6" s="278">
        <v>513</v>
      </c>
      <c r="H6" s="278">
        <v>674</v>
      </c>
      <c r="I6" s="278">
        <v>5304</v>
      </c>
      <c r="J6" s="278">
        <v>10995</v>
      </c>
      <c r="K6" s="278">
        <v>16186</v>
      </c>
      <c r="L6" s="278">
        <v>7556</v>
      </c>
      <c r="M6" s="278">
        <v>6732</v>
      </c>
      <c r="N6" s="306">
        <v>1777</v>
      </c>
      <c r="O6" s="306">
        <v>514</v>
      </c>
      <c r="P6" s="306">
        <v>285</v>
      </c>
      <c r="Q6" s="306">
        <v>214</v>
      </c>
      <c r="R6" s="306">
        <v>125</v>
      </c>
      <c r="S6" s="306">
        <v>65</v>
      </c>
      <c r="U6" s="26">
        <v>6</v>
      </c>
      <c r="V6" s="26">
        <v>-3</v>
      </c>
      <c r="W6" s="26">
        <v>-2</v>
      </c>
      <c r="X6" s="26">
        <v>-7</v>
      </c>
      <c r="Y6" s="26">
        <v>-10</v>
      </c>
      <c r="Z6" s="26">
        <v>-9</v>
      </c>
      <c r="AA6" s="308">
        <v>-25</v>
      </c>
    </row>
    <row r="7" spans="1:27" s="307" customFormat="1" x14ac:dyDescent="0.2">
      <c r="A7" s="305" t="s">
        <v>53</v>
      </c>
      <c r="B7" s="277">
        <v>43067</v>
      </c>
      <c r="C7" s="278">
        <v>824</v>
      </c>
      <c r="D7" s="278">
        <v>2646</v>
      </c>
      <c r="E7" s="278">
        <v>1782</v>
      </c>
      <c r="F7" s="278">
        <v>540</v>
      </c>
      <c r="G7" s="278">
        <v>302</v>
      </c>
      <c r="H7" s="278">
        <v>451</v>
      </c>
      <c r="I7" s="278">
        <v>3424</v>
      </c>
      <c r="J7" s="278">
        <v>8056</v>
      </c>
      <c r="K7" s="278">
        <v>11938</v>
      </c>
      <c r="L7" s="278">
        <v>5137</v>
      </c>
      <c r="M7" s="278">
        <v>5210</v>
      </c>
      <c r="N7" s="306">
        <v>1622</v>
      </c>
      <c r="O7" s="306">
        <v>480</v>
      </c>
      <c r="P7" s="306">
        <v>287</v>
      </c>
      <c r="Q7" s="306">
        <v>191</v>
      </c>
      <c r="R7" s="306">
        <v>111</v>
      </c>
      <c r="S7" s="306">
        <v>66</v>
      </c>
      <c r="U7" s="26">
        <v>-12</v>
      </c>
      <c r="V7" s="26">
        <v>-11</v>
      </c>
      <c r="W7" s="26">
        <v>-3</v>
      </c>
      <c r="X7" s="26">
        <v>-12</v>
      </c>
      <c r="Y7" s="26">
        <v>-23</v>
      </c>
      <c r="Z7" s="26">
        <v>-3</v>
      </c>
      <c r="AA7" s="308">
        <v>-64</v>
      </c>
    </row>
    <row r="8" spans="1:27" s="307" customFormat="1" x14ac:dyDescent="0.2">
      <c r="A8" s="305" t="s">
        <v>54</v>
      </c>
      <c r="B8" s="277">
        <v>39094</v>
      </c>
      <c r="C8" s="278">
        <v>546</v>
      </c>
      <c r="D8" s="278">
        <v>1751</v>
      </c>
      <c r="E8" s="278">
        <v>1550</v>
      </c>
      <c r="F8" s="278">
        <v>503</v>
      </c>
      <c r="G8" s="278">
        <v>333</v>
      </c>
      <c r="H8" s="278">
        <v>480</v>
      </c>
      <c r="I8" s="278">
        <v>4081</v>
      </c>
      <c r="J8" s="278">
        <v>7717</v>
      </c>
      <c r="K8" s="278">
        <v>9774</v>
      </c>
      <c r="L8" s="278">
        <v>4723</v>
      </c>
      <c r="M8" s="278">
        <v>4927</v>
      </c>
      <c r="N8" s="306">
        <v>1502</v>
      </c>
      <c r="O8" s="306">
        <v>527</v>
      </c>
      <c r="P8" s="306">
        <v>298</v>
      </c>
      <c r="Q8" s="306">
        <v>189</v>
      </c>
      <c r="R8" s="306">
        <v>116</v>
      </c>
      <c r="S8" s="306">
        <v>77</v>
      </c>
      <c r="U8" s="26">
        <v>-6</v>
      </c>
      <c r="V8" s="26">
        <v>-13</v>
      </c>
      <c r="W8" s="26">
        <v>-17</v>
      </c>
      <c r="X8" s="26">
        <v>-39</v>
      </c>
      <c r="Y8" s="26">
        <v>-25</v>
      </c>
      <c r="Z8" s="26">
        <v>-29</v>
      </c>
      <c r="AA8" s="308">
        <v>-129</v>
      </c>
    </row>
    <row r="9" spans="1:27" s="307" customFormat="1" x14ac:dyDescent="0.2">
      <c r="A9" s="305" t="s">
        <v>55</v>
      </c>
      <c r="B9" s="277">
        <v>58293</v>
      </c>
      <c r="C9" s="278">
        <v>646</v>
      </c>
      <c r="D9" s="278">
        <v>2382</v>
      </c>
      <c r="E9" s="278">
        <v>2292</v>
      </c>
      <c r="F9" s="278">
        <v>896</v>
      </c>
      <c r="G9" s="278">
        <v>578</v>
      </c>
      <c r="H9" s="278">
        <v>792</v>
      </c>
      <c r="I9" s="278">
        <v>5331</v>
      </c>
      <c r="J9" s="278">
        <v>9349</v>
      </c>
      <c r="K9" s="278">
        <v>11693</v>
      </c>
      <c r="L9" s="278">
        <v>6908</v>
      </c>
      <c r="M9" s="278">
        <v>10036</v>
      </c>
      <c r="N9" s="306">
        <v>4015</v>
      </c>
      <c r="O9" s="306">
        <v>1428</v>
      </c>
      <c r="P9" s="306">
        <v>899</v>
      </c>
      <c r="Q9" s="306">
        <v>600</v>
      </c>
      <c r="R9" s="306">
        <v>308</v>
      </c>
      <c r="S9" s="306">
        <v>140</v>
      </c>
      <c r="U9" s="26">
        <v>12</v>
      </c>
      <c r="V9" s="26">
        <v>5</v>
      </c>
      <c r="W9" s="26">
        <v>-4</v>
      </c>
      <c r="X9" s="26">
        <v>4</v>
      </c>
      <c r="Y9" s="26">
        <v>-6</v>
      </c>
      <c r="Z9" s="26">
        <v>-1</v>
      </c>
      <c r="AA9" s="308">
        <v>10</v>
      </c>
    </row>
    <row r="10" spans="1:27" s="307" customFormat="1" ht="18" customHeight="1" x14ac:dyDescent="0.2">
      <c r="A10" s="305" t="s">
        <v>56</v>
      </c>
      <c r="B10" s="277">
        <v>33354</v>
      </c>
      <c r="C10" s="278">
        <v>400</v>
      </c>
      <c r="D10" s="278">
        <v>2095</v>
      </c>
      <c r="E10" s="278">
        <v>2935</v>
      </c>
      <c r="F10" s="278">
        <v>1044</v>
      </c>
      <c r="G10" s="278">
        <v>659</v>
      </c>
      <c r="H10" s="278">
        <v>589</v>
      </c>
      <c r="I10" s="278">
        <v>1602</v>
      </c>
      <c r="J10" s="278">
        <v>2040</v>
      </c>
      <c r="K10" s="278">
        <v>4931</v>
      </c>
      <c r="L10" s="278">
        <v>4568</v>
      </c>
      <c r="M10" s="278">
        <v>6780</v>
      </c>
      <c r="N10" s="306">
        <v>3011</v>
      </c>
      <c r="O10" s="306">
        <v>1131</v>
      </c>
      <c r="P10" s="306">
        <v>676</v>
      </c>
      <c r="Q10" s="306">
        <v>527</v>
      </c>
      <c r="R10" s="306">
        <v>286</v>
      </c>
      <c r="S10" s="306">
        <v>80</v>
      </c>
      <c r="U10" s="26">
        <v>-20</v>
      </c>
      <c r="V10" s="26">
        <v>-8</v>
      </c>
      <c r="W10" s="26">
        <v>-16</v>
      </c>
      <c r="X10" s="26">
        <v>-15</v>
      </c>
      <c r="Y10" s="26">
        <v>-23</v>
      </c>
      <c r="Z10" s="26">
        <v>-27</v>
      </c>
      <c r="AA10" s="308">
        <v>-109</v>
      </c>
    </row>
    <row r="11" spans="1:27" s="307" customFormat="1" x14ac:dyDescent="0.2">
      <c r="A11" s="305" t="s">
        <v>57</v>
      </c>
      <c r="B11" s="277">
        <v>49414</v>
      </c>
      <c r="C11" s="278">
        <v>654</v>
      </c>
      <c r="D11" s="278">
        <v>3424</v>
      </c>
      <c r="E11" s="278">
        <v>4785</v>
      </c>
      <c r="F11" s="278">
        <v>1754</v>
      </c>
      <c r="G11" s="278">
        <v>1167</v>
      </c>
      <c r="H11" s="278">
        <v>1088</v>
      </c>
      <c r="I11" s="278">
        <v>2610</v>
      </c>
      <c r="J11" s="278">
        <v>2900</v>
      </c>
      <c r="K11" s="278">
        <v>6710</v>
      </c>
      <c r="L11" s="278">
        <v>7224</v>
      </c>
      <c r="M11" s="278">
        <v>9705</v>
      </c>
      <c r="N11" s="306">
        <v>3983</v>
      </c>
      <c r="O11" s="306">
        <v>1348</v>
      </c>
      <c r="P11" s="306">
        <v>875</v>
      </c>
      <c r="Q11" s="306">
        <v>682</v>
      </c>
      <c r="R11" s="306">
        <v>361</v>
      </c>
      <c r="S11" s="306">
        <v>144</v>
      </c>
      <c r="U11" s="26">
        <v>4</v>
      </c>
      <c r="V11" s="26">
        <v>8</v>
      </c>
      <c r="W11" s="26">
        <v>3</v>
      </c>
      <c r="X11" s="26">
        <v>4</v>
      </c>
      <c r="Y11" s="26">
        <v>9</v>
      </c>
      <c r="Z11" s="26">
        <v>24</v>
      </c>
      <c r="AA11" s="308">
        <v>52</v>
      </c>
    </row>
    <row r="12" spans="1:27" s="307" customFormat="1" x14ac:dyDescent="0.2">
      <c r="A12" s="305" t="s">
        <v>58</v>
      </c>
      <c r="B12" s="277">
        <v>51598</v>
      </c>
      <c r="C12" s="278">
        <v>574</v>
      </c>
      <c r="D12" s="278">
        <v>3257</v>
      </c>
      <c r="E12" s="278">
        <v>4789</v>
      </c>
      <c r="F12" s="278">
        <v>1830</v>
      </c>
      <c r="G12" s="278">
        <v>1113</v>
      </c>
      <c r="H12" s="278">
        <v>1203</v>
      </c>
      <c r="I12" s="278">
        <v>4057</v>
      </c>
      <c r="J12" s="278">
        <v>4203</v>
      </c>
      <c r="K12" s="278">
        <v>7301</v>
      </c>
      <c r="L12" s="278">
        <v>7580</v>
      </c>
      <c r="M12" s="278">
        <v>9501</v>
      </c>
      <c r="N12" s="306">
        <v>3156</v>
      </c>
      <c r="O12" s="306">
        <v>1144</v>
      </c>
      <c r="P12" s="306">
        <v>814</v>
      </c>
      <c r="Q12" s="306">
        <v>645</v>
      </c>
      <c r="R12" s="306">
        <v>327</v>
      </c>
      <c r="S12" s="306">
        <v>104</v>
      </c>
      <c r="U12" s="26">
        <v>16</v>
      </c>
      <c r="V12" s="26">
        <v>10</v>
      </c>
      <c r="W12" s="26">
        <v>15</v>
      </c>
      <c r="X12" s="26">
        <v>9</v>
      </c>
      <c r="Y12" s="26">
        <v>18</v>
      </c>
      <c r="Z12" s="26">
        <v>5</v>
      </c>
      <c r="AA12" s="308">
        <v>73</v>
      </c>
    </row>
    <row r="13" spans="1:27" s="307" customFormat="1" x14ac:dyDescent="0.2">
      <c r="A13" s="305" t="s">
        <v>59</v>
      </c>
      <c r="B13" s="277">
        <v>32072</v>
      </c>
      <c r="C13" s="278">
        <v>508</v>
      </c>
      <c r="D13" s="278">
        <v>2380</v>
      </c>
      <c r="E13" s="278">
        <v>3066</v>
      </c>
      <c r="F13" s="278">
        <v>1067</v>
      </c>
      <c r="G13" s="278">
        <v>659</v>
      </c>
      <c r="H13" s="278">
        <v>640</v>
      </c>
      <c r="I13" s="278">
        <v>1744</v>
      </c>
      <c r="J13" s="278">
        <v>2778</v>
      </c>
      <c r="K13" s="278">
        <v>5891</v>
      </c>
      <c r="L13" s="278">
        <v>4923</v>
      </c>
      <c r="M13" s="278">
        <v>5201</v>
      </c>
      <c r="N13" s="306">
        <v>1568</v>
      </c>
      <c r="O13" s="306">
        <v>573</v>
      </c>
      <c r="P13" s="306">
        <v>434</v>
      </c>
      <c r="Q13" s="306">
        <v>375</v>
      </c>
      <c r="R13" s="306">
        <v>202</v>
      </c>
      <c r="S13" s="306">
        <v>63</v>
      </c>
      <c r="U13" s="26">
        <v>0</v>
      </c>
      <c r="V13" s="26">
        <v>1</v>
      </c>
      <c r="W13" s="26">
        <v>19</v>
      </c>
      <c r="X13" s="26">
        <v>28</v>
      </c>
      <c r="Y13" s="26">
        <v>35</v>
      </c>
      <c r="Z13" s="26">
        <v>16</v>
      </c>
      <c r="AA13" s="308">
        <v>99</v>
      </c>
    </row>
    <row r="14" spans="1:27" s="307" customFormat="1" x14ac:dyDescent="0.2">
      <c r="A14" s="305" t="s">
        <v>60</v>
      </c>
      <c r="B14" s="277">
        <v>27405</v>
      </c>
      <c r="C14" s="278">
        <v>332</v>
      </c>
      <c r="D14" s="278">
        <v>1710</v>
      </c>
      <c r="E14" s="278">
        <v>2291</v>
      </c>
      <c r="F14" s="278">
        <v>939</v>
      </c>
      <c r="G14" s="278">
        <v>633</v>
      </c>
      <c r="H14" s="278">
        <v>647</v>
      </c>
      <c r="I14" s="278">
        <v>1669</v>
      </c>
      <c r="J14" s="278">
        <v>2078</v>
      </c>
      <c r="K14" s="278">
        <v>4239</v>
      </c>
      <c r="L14" s="278">
        <v>4067</v>
      </c>
      <c r="M14" s="278">
        <v>5535</v>
      </c>
      <c r="N14" s="306">
        <v>1619</v>
      </c>
      <c r="O14" s="306">
        <v>628</v>
      </c>
      <c r="P14" s="306">
        <v>492</v>
      </c>
      <c r="Q14" s="306">
        <v>334</v>
      </c>
      <c r="R14" s="306">
        <v>141</v>
      </c>
      <c r="S14" s="306">
        <v>51</v>
      </c>
      <c r="U14" s="26">
        <v>-8</v>
      </c>
      <c r="V14" s="26">
        <v>-16</v>
      </c>
      <c r="W14" s="26">
        <v>-25</v>
      </c>
      <c r="X14" s="26">
        <v>-33</v>
      </c>
      <c r="Y14" s="26">
        <v>-23</v>
      </c>
      <c r="Z14" s="26">
        <v>-19</v>
      </c>
      <c r="AA14" s="308">
        <v>-124</v>
      </c>
    </row>
    <row r="15" spans="1:27" s="307" customFormat="1" ht="18" customHeight="1" x14ac:dyDescent="0.2">
      <c r="A15" s="305" t="s">
        <v>61</v>
      </c>
      <c r="B15" s="277">
        <v>32751</v>
      </c>
      <c r="C15" s="278">
        <v>348</v>
      </c>
      <c r="D15" s="278">
        <v>2138</v>
      </c>
      <c r="E15" s="278">
        <v>3015</v>
      </c>
      <c r="F15" s="278">
        <v>1408</v>
      </c>
      <c r="G15" s="278">
        <v>973</v>
      </c>
      <c r="H15" s="278">
        <v>963</v>
      </c>
      <c r="I15" s="278">
        <v>2083</v>
      </c>
      <c r="J15" s="278">
        <v>2085</v>
      </c>
      <c r="K15" s="278">
        <v>4356</v>
      </c>
      <c r="L15" s="278">
        <v>4769</v>
      </c>
      <c r="M15" s="278">
        <v>6261</v>
      </c>
      <c r="N15" s="306">
        <v>2323</v>
      </c>
      <c r="O15" s="306">
        <v>959</v>
      </c>
      <c r="P15" s="306">
        <v>577</v>
      </c>
      <c r="Q15" s="306">
        <v>348</v>
      </c>
      <c r="R15" s="306">
        <v>113</v>
      </c>
      <c r="S15" s="306">
        <v>32</v>
      </c>
      <c r="U15" s="26">
        <v>-7</v>
      </c>
      <c r="V15" s="26">
        <v>5</v>
      </c>
      <c r="W15" s="26">
        <v>-10</v>
      </c>
      <c r="X15" s="26">
        <v>-21</v>
      </c>
      <c r="Y15" s="26">
        <v>-42</v>
      </c>
      <c r="Z15" s="26">
        <v>-24</v>
      </c>
      <c r="AA15" s="308">
        <v>-99</v>
      </c>
    </row>
    <row r="16" spans="1:27" s="307" customFormat="1" x14ac:dyDescent="0.2">
      <c r="A16" s="305" t="s">
        <v>62</v>
      </c>
      <c r="B16" s="277">
        <v>49427</v>
      </c>
      <c r="C16" s="278">
        <v>675</v>
      </c>
      <c r="D16" s="278">
        <v>3312</v>
      </c>
      <c r="E16" s="278">
        <v>4273</v>
      </c>
      <c r="F16" s="278">
        <v>1688</v>
      </c>
      <c r="G16" s="278">
        <v>1117</v>
      </c>
      <c r="H16" s="278">
        <v>1120</v>
      </c>
      <c r="I16" s="278">
        <v>2773</v>
      </c>
      <c r="J16" s="278">
        <v>3866</v>
      </c>
      <c r="K16" s="278">
        <v>8268</v>
      </c>
      <c r="L16" s="278">
        <v>6903</v>
      </c>
      <c r="M16" s="278">
        <v>9336</v>
      </c>
      <c r="N16" s="306">
        <v>3324</v>
      </c>
      <c r="O16" s="306">
        <v>1182</v>
      </c>
      <c r="P16" s="306">
        <v>704</v>
      </c>
      <c r="Q16" s="306">
        <v>541</v>
      </c>
      <c r="R16" s="306">
        <v>248</v>
      </c>
      <c r="S16" s="306">
        <v>97</v>
      </c>
      <c r="U16" s="26">
        <v>16</v>
      </c>
      <c r="V16" s="26">
        <v>8</v>
      </c>
      <c r="W16" s="26">
        <v>2</v>
      </c>
      <c r="X16" s="26">
        <v>3</v>
      </c>
      <c r="Y16" s="26">
        <v>19</v>
      </c>
      <c r="Z16" s="26">
        <v>11</v>
      </c>
      <c r="AA16" s="308">
        <v>59</v>
      </c>
    </row>
    <row r="17" spans="1:34" s="307" customFormat="1" x14ac:dyDescent="0.2">
      <c r="A17" s="305" t="s">
        <v>63</v>
      </c>
      <c r="B17" s="277">
        <v>50163</v>
      </c>
      <c r="C17" s="278">
        <v>596</v>
      </c>
      <c r="D17" s="278">
        <v>3386</v>
      </c>
      <c r="E17" s="278">
        <v>4702</v>
      </c>
      <c r="F17" s="278">
        <v>1677</v>
      </c>
      <c r="G17" s="278">
        <v>1064</v>
      </c>
      <c r="H17" s="278">
        <v>1021</v>
      </c>
      <c r="I17" s="278">
        <v>2385</v>
      </c>
      <c r="J17" s="278">
        <v>3379</v>
      </c>
      <c r="K17" s="278">
        <v>7611</v>
      </c>
      <c r="L17" s="278">
        <v>7943</v>
      </c>
      <c r="M17" s="278">
        <v>9587</v>
      </c>
      <c r="N17" s="306">
        <v>2811</v>
      </c>
      <c r="O17" s="306">
        <v>1168</v>
      </c>
      <c r="P17" s="306">
        <v>1219</v>
      </c>
      <c r="Q17" s="306">
        <v>1019</v>
      </c>
      <c r="R17" s="306">
        <v>453</v>
      </c>
      <c r="S17" s="306">
        <v>142</v>
      </c>
      <c r="U17" s="26">
        <v>4</v>
      </c>
      <c r="V17" s="26">
        <v>1</v>
      </c>
      <c r="W17" s="26">
        <v>27</v>
      </c>
      <c r="X17" s="26">
        <v>52</v>
      </c>
      <c r="Y17" s="26">
        <v>45</v>
      </c>
      <c r="Z17" s="26">
        <v>39</v>
      </c>
      <c r="AA17" s="308">
        <v>168</v>
      </c>
    </row>
    <row r="18" spans="1:34" s="307" customFormat="1" x14ac:dyDescent="0.2">
      <c r="A18" s="305" t="s">
        <v>64</v>
      </c>
      <c r="B18" s="277">
        <v>51294</v>
      </c>
      <c r="C18" s="278">
        <v>602</v>
      </c>
      <c r="D18" s="278">
        <v>3300</v>
      </c>
      <c r="E18" s="278">
        <v>4807</v>
      </c>
      <c r="F18" s="278">
        <v>1822</v>
      </c>
      <c r="G18" s="278">
        <v>1146</v>
      </c>
      <c r="H18" s="278">
        <v>1114</v>
      </c>
      <c r="I18" s="278">
        <v>2646</v>
      </c>
      <c r="J18" s="278">
        <v>3196</v>
      </c>
      <c r="K18" s="278">
        <v>7134</v>
      </c>
      <c r="L18" s="278">
        <v>7854</v>
      </c>
      <c r="M18" s="278">
        <v>10206</v>
      </c>
      <c r="N18" s="306">
        <v>3664</v>
      </c>
      <c r="O18" s="306">
        <v>1326</v>
      </c>
      <c r="P18" s="306">
        <v>1005</v>
      </c>
      <c r="Q18" s="306">
        <v>796</v>
      </c>
      <c r="R18" s="306">
        <v>514</v>
      </c>
      <c r="S18" s="306">
        <v>162</v>
      </c>
      <c r="U18" s="26">
        <v>15</v>
      </c>
      <c r="V18" s="26">
        <v>16</v>
      </c>
      <c r="W18" s="26">
        <v>18</v>
      </c>
      <c r="X18" s="26">
        <v>27</v>
      </c>
      <c r="Y18" s="26">
        <v>25</v>
      </c>
      <c r="Z18" s="26">
        <v>24</v>
      </c>
      <c r="AA18" s="308">
        <v>125</v>
      </c>
    </row>
    <row r="19" spans="1:34" s="307" customFormat="1" x14ac:dyDescent="0.2">
      <c r="A19" s="305" t="s">
        <v>65</v>
      </c>
      <c r="B19" s="277">
        <v>38965</v>
      </c>
      <c r="C19" s="278">
        <v>538</v>
      </c>
      <c r="D19" s="278">
        <v>2801</v>
      </c>
      <c r="E19" s="278">
        <v>4017</v>
      </c>
      <c r="F19" s="278">
        <v>1710</v>
      </c>
      <c r="G19" s="278">
        <v>1119</v>
      </c>
      <c r="H19" s="278">
        <v>1111</v>
      </c>
      <c r="I19" s="278">
        <v>2467</v>
      </c>
      <c r="J19" s="278">
        <v>2546</v>
      </c>
      <c r="K19" s="278">
        <v>5763</v>
      </c>
      <c r="L19" s="278">
        <v>5536</v>
      </c>
      <c r="M19" s="278">
        <v>8014</v>
      </c>
      <c r="N19" s="306">
        <v>2075</v>
      </c>
      <c r="O19" s="306">
        <v>626</v>
      </c>
      <c r="P19" s="306">
        <v>312</v>
      </c>
      <c r="Q19" s="306">
        <v>196</v>
      </c>
      <c r="R19" s="306">
        <v>107</v>
      </c>
      <c r="S19" s="306">
        <v>27</v>
      </c>
      <c r="U19" s="508">
        <v>4</v>
      </c>
      <c r="V19" s="508">
        <v>4</v>
      </c>
      <c r="W19" s="508">
        <v>-3</v>
      </c>
      <c r="X19" s="508">
        <v>-1</v>
      </c>
      <c r="Y19" s="508">
        <v>-3</v>
      </c>
      <c r="Z19" s="508">
        <v>-6</v>
      </c>
      <c r="AA19" s="309">
        <v>-5</v>
      </c>
      <c r="AC19" s="310"/>
      <c r="AD19" s="310"/>
      <c r="AE19" s="310"/>
      <c r="AF19" s="310"/>
      <c r="AG19" s="310"/>
      <c r="AH19" s="310"/>
    </row>
    <row r="20" spans="1:34" s="307" customFormat="1" ht="18" customHeight="1" x14ac:dyDescent="0.2">
      <c r="A20" s="311" t="s">
        <v>66</v>
      </c>
      <c r="B20" s="279">
        <v>3128</v>
      </c>
      <c r="C20" s="280">
        <v>11</v>
      </c>
      <c r="D20" s="280">
        <v>126</v>
      </c>
      <c r="E20" s="280">
        <v>258</v>
      </c>
      <c r="F20" s="280">
        <v>60</v>
      </c>
      <c r="G20" s="280">
        <v>36</v>
      </c>
      <c r="H20" s="280">
        <v>35</v>
      </c>
      <c r="I20" s="280">
        <v>153</v>
      </c>
      <c r="J20" s="280">
        <v>327</v>
      </c>
      <c r="K20" s="280">
        <v>756</v>
      </c>
      <c r="L20" s="280">
        <v>683</v>
      </c>
      <c r="M20" s="280">
        <v>562</v>
      </c>
      <c r="N20" s="312">
        <v>64</v>
      </c>
      <c r="O20" s="312">
        <v>25</v>
      </c>
      <c r="P20" s="312">
        <v>16</v>
      </c>
      <c r="Q20" s="312">
        <v>11</v>
      </c>
      <c r="R20" s="312">
        <v>3</v>
      </c>
      <c r="S20" s="312">
        <v>2</v>
      </c>
    </row>
    <row r="21" spans="1:34" s="307" customFormat="1" x14ac:dyDescent="0.2">
      <c r="A21" s="281" t="s">
        <v>214</v>
      </c>
      <c r="B21" s="282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</row>
    <row r="22" spans="1:34" s="307" customFormat="1" x14ac:dyDescent="0.2">
      <c r="A22" s="313" t="s">
        <v>215</v>
      </c>
      <c r="B22"/>
      <c r="C22"/>
      <c r="D22"/>
      <c r="E22"/>
      <c r="F22"/>
      <c r="G22"/>
      <c r="H22"/>
      <c r="I22"/>
      <c r="J22"/>
      <c r="K22"/>
      <c r="L22"/>
      <c r="M22"/>
      <c r="N22" s="314"/>
      <c r="O22" s="314"/>
      <c r="P22" s="314"/>
      <c r="Q22" s="314"/>
      <c r="R22" s="314"/>
      <c r="S22" s="314"/>
    </row>
    <row r="23" spans="1:34" ht="25.5" x14ac:dyDescent="0.2">
      <c r="A23" s="630" t="s">
        <v>188</v>
      </c>
      <c r="B23" s="315">
        <v>18</v>
      </c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7">
        <v>8</v>
      </c>
      <c r="O23" s="317">
        <v>4</v>
      </c>
      <c r="P23" s="317">
        <v>3</v>
      </c>
      <c r="Q23" s="317">
        <v>1</v>
      </c>
      <c r="R23" s="317">
        <v>0</v>
      </c>
      <c r="S23" s="317">
        <v>2</v>
      </c>
      <c r="U23" s="307"/>
      <c r="V23" s="307"/>
      <c r="W23" s="307"/>
      <c r="X23" s="307"/>
      <c r="Y23" s="307"/>
      <c r="Z23" s="307"/>
    </row>
  </sheetData>
  <pageMargins left="0.7" right="0.7" top="0.78740157499999996" bottom="0.78740157499999996" header="0.3" footer="0.3"/>
  <pageSetup paperSize="9" fitToWidth="0" fitToHeight="0" orientation="landscape" r:id="rId1"/>
  <headerFooter>
    <oddFooter>&amp;L&amp;F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30"/>
  <sheetViews>
    <sheetView showGridLines="0" view="pageLayout" topLeftCell="A5" zoomScale="120" zoomScaleNormal="100" zoomScalePageLayoutView="120" workbookViewId="0">
      <selection activeCell="M16" sqref="M16"/>
    </sheetView>
  </sheetViews>
  <sheetFormatPr baseColWidth="10" defaultColWidth="11.42578125" defaultRowHeight="12" x14ac:dyDescent="0.2"/>
  <cols>
    <col min="1" max="1" width="4.85546875" style="3" customWidth="1"/>
    <col min="2" max="2" width="22" style="1" bestFit="1" customWidth="1"/>
    <col min="3" max="3" width="10.42578125" style="1" customWidth="1"/>
    <col min="4" max="4" width="8.7109375" style="1" customWidth="1"/>
    <col min="5" max="5" width="10.28515625" style="1" customWidth="1"/>
    <col min="6" max="6" width="13.85546875" style="1" customWidth="1"/>
    <col min="7" max="7" width="10.42578125" style="1" customWidth="1"/>
    <col min="8" max="16384" width="11.42578125" style="1"/>
  </cols>
  <sheetData>
    <row r="1" spans="1:8" x14ac:dyDescent="0.2">
      <c r="A1" s="27" t="s">
        <v>80</v>
      </c>
      <c r="B1" s="28"/>
      <c r="H1" s="1" t="s">
        <v>194</v>
      </c>
    </row>
    <row r="2" spans="1:8" x14ac:dyDescent="0.2">
      <c r="A2" s="2" t="s">
        <v>0</v>
      </c>
    </row>
    <row r="4" spans="1:8" x14ac:dyDescent="0.2">
      <c r="A4" s="4" t="str">
        <f>A10</f>
        <v>Tabell 2-B-1-C- Kommunale fritidsklubber og lignende for barn og ungdom under 14 år</v>
      </c>
    </row>
    <row r="5" spans="1:8" x14ac:dyDescent="0.2">
      <c r="A5" s="4" t="str">
        <f>A34</f>
        <v>Tabell 2-B-1-C2 - Kommunale fritidsklubber og lignende for barn og ungdom 14 - 18 år</v>
      </c>
    </row>
    <row r="6" spans="1:8" x14ac:dyDescent="0.2">
      <c r="A6" s="4" t="str">
        <f>A59</f>
        <v>Tabell 2-B-1-C3 - Ungdomssentre med høyere aldersgrense enn 18 år</v>
      </c>
    </row>
    <row r="7" spans="1:8" x14ac:dyDescent="0.2">
      <c r="A7" s="4" t="str">
        <f>A84</f>
        <v>Tabell 2-B-1-C4 - Ungdomstiltak rettet mot særskilte aktiviteter    *)</v>
      </c>
    </row>
    <row r="8" spans="1:8" x14ac:dyDescent="0.2">
      <c r="A8" s="4" t="str">
        <f>A109</f>
        <v>Tabell 2-B-1-C5 - Kommunalt støttede fritidstiltak for barn og ungdom opp til 18 år</v>
      </c>
    </row>
    <row r="9" spans="1:8" x14ac:dyDescent="0.2">
      <c r="A9" s="4"/>
    </row>
    <row r="10" spans="1:8" s="5" customFormat="1" ht="12.75" thickBot="1" x14ac:dyDescent="0.25">
      <c r="A10" s="33" t="s">
        <v>111</v>
      </c>
    </row>
    <row r="11" spans="1:8" s="5" customFormat="1" ht="36.75" thickBot="1" x14ac:dyDescent="0.25">
      <c r="A11" s="395" t="s">
        <v>1</v>
      </c>
      <c r="B11" s="396" t="s">
        <v>2</v>
      </c>
      <c r="C11" s="397" t="s">
        <v>112</v>
      </c>
      <c r="D11" s="397" t="s">
        <v>113</v>
      </c>
      <c r="E11" s="397" t="s">
        <v>114</v>
      </c>
      <c r="F11" s="397" t="s">
        <v>115</v>
      </c>
      <c r="G11" s="398" t="s">
        <v>116</v>
      </c>
    </row>
    <row r="12" spans="1:8" x14ac:dyDescent="0.2">
      <c r="A12" s="399">
        <v>1</v>
      </c>
      <c r="B12" s="400" t="s">
        <v>3</v>
      </c>
      <c r="C12" s="523">
        <v>3</v>
      </c>
      <c r="D12" s="36">
        <v>2</v>
      </c>
      <c r="E12" s="36">
        <v>4.666666666666667</v>
      </c>
      <c r="F12" s="36">
        <v>24</v>
      </c>
      <c r="G12" s="37">
        <v>530</v>
      </c>
    </row>
    <row r="13" spans="1:8" x14ac:dyDescent="0.2">
      <c r="A13" s="401">
        <v>2</v>
      </c>
      <c r="B13" s="13" t="s">
        <v>4</v>
      </c>
      <c r="C13" s="318">
        <v>10</v>
      </c>
      <c r="D13" s="136">
        <v>6</v>
      </c>
      <c r="E13" s="136">
        <v>2.2000000000000002</v>
      </c>
      <c r="F13" s="136">
        <v>4.5999999999999996</v>
      </c>
      <c r="G13" s="137">
        <v>2864</v>
      </c>
    </row>
    <row r="14" spans="1:8" x14ac:dyDescent="0.2">
      <c r="A14" s="401">
        <v>3</v>
      </c>
      <c r="B14" s="13" t="s">
        <v>5</v>
      </c>
      <c r="C14" s="318">
        <v>3</v>
      </c>
      <c r="D14" s="136">
        <v>1</v>
      </c>
      <c r="E14" s="136">
        <v>2</v>
      </c>
      <c r="F14" s="136">
        <v>9.3333333333333339</v>
      </c>
      <c r="G14" s="137">
        <v>365</v>
      </c>
    </row>
    <row r="15" spans="1:8" x14ac:dyDescent="0.2">
      <c r="A15" s="401">
        <v>4</v>
      </c>
      <c r="B15" s="13" t="s">
        <v>6</v>
      </c>
      <c r="C15" s="318">
        <v>2</v>
      </c>
      <c r="D15" s="136">
        <v>2</v>
      </c>
      <c r="E15" s="136">
        <v>5</v>
      </c>
      <c r="F15" s="136">
        <v>0</v>
      </c>
      <c r="G15" s="137">
        <v>87</v>
      </c>
    </row>
    <row r="16" spans="1:8" x14ac:dyDescent="0.2">
      <c r="A16" s="401">
        <v>5</v>
      </c>
      <c r="B16" s="13" t="s">
        <v>7</v>
      </c>
      <c r="C16" s="318">
        <v>3</v>
      </c>
      <c r="D16" s="136">
        <v>2</v>
      </c>
      <c r="E16" s="136">
        <v>3</v>
      </c>
      <c r="F16" s="136">
        <v>0</v>
      </c>
      <c r="G16" s="137">
        <v>530</v>
      </c>
    </row>
    <row r="17" spans="1:7" x14ac:dyDescent="0.2">
      <c r="A17" s="401">
        <v>6</v>
      </c>
      <c r="B17" s="13" t="s">
        <v>8</v>
      </c>
      <c r="C17" s="318">
        <v>1</v>
      </c>
      <c r="D17" s="136">
        <v>0</v>
      </c>
      <c r="E17" s="136">
        <v>1</v>
      </c>
      <c r="F17" s="136">
        <v>0</v>
      </c>
      <c r="G17" s="137">
        <v>120</v>
      </c>
    </row>
    <row r="18" spans="1:7" x14ac:dyDescent="0.2">
      <c r="A18" s="401">
        <v>7</v>
      </c>
      <c r="B18" s="13" t="s">
        <v>9</v>
      </c>
      <c r="C18" s="318">
        <v>0</v>
      </c>
      <c r="D18" s="136">
        <v>0</v>
      </c>
      <c r="E18" s="136">
        <v>0</v>
      </c>
      <c r="F18" s="136">
        <v>0</v>
      </c>
      <c r="G18" s="137">
        <v>0</v>
      </c>
    </row>
    <row r="19" spans="1:7" x14ac:dyDescent="0.2">
      <c r="A19" s="401">
        <v>8</v>
      </c>
      <c r="B19" s="13" t="s">
        <v>10</v>
      </c>
      <c r="C19" s="318">
        <v>3</v>
      </c>
      <c r="D19" s="136">
        <v>0</v>
      </c>
      <c r="E19" s="136">
        <v>4.333333333333333</v>
      </c>
      <c r="F19" s="136">
        <v>8.3333333333333339</v>
      </c>
      <c r="G19" s="137">
        <v>750</v>
      </c>
    </row>
    <row r="20" spans="1:7" x14ac:dyDescent="0.2">
      <c r="A20" s="401">
        <v>9</v>
      </c>
      <c r="B20" s="13" t="s">
        <v>11</v>
      </c>
      <c r="C20" s="318">
        <v>5</v>
      </c>
      <c r="D20" s="136">
        <v>3</v>
      </c>
      <c r="E20" s="136">
        <v>3.2</v>
      </c>
      <c r="F20" s="136">
        <v>0</v>
      </c>
      <c r="G20" s="137">
        <v>752</v>
      </c>
    </row>
    <row r="21" spans="1:7" x14ac:dyDescent="0.2">
      <c r="A21" s="401">
        <v>10</v>
      </c>
      <c r="B21" s="13" t="s">
        <v>12</v>
      </c>
      <c r="C21" s="318">
        <v>5</v>
      </c>
      <c r="D21" s="136">
        <v>5</v>
      </c>
      <c r="E21" s="136">
        <v>1</v>
      </c>
      <c r="F21" s="136">
        <v>1.4</v>
      </c>
      <c r="G21" s="137">
        <v>347</v>
      </c>
    </row>
    <row r="22" spans="1:7" x14ac:dyDescent="0.2">
      <c r="A22" s="401">
        <v>11</v>
      </c>
      <c r="B22" s="13" t="s">
        <v>13</v>
      </c>
      <c r="C22" s="318">
        <v>2</v>
      </c>
      <c r="D22" s="136">
        <v>0</v>
      </c>
      <c r="E22" s="136">
        <v>2</v>
      </c>
      <c r="F22" s="136">
        <v>10.5</v>
      </c>
      <c r="G22" s="137">
        <v>225</v>
      </c>
    </row>
    <row r="23" spans="1:7" x14ac:dyDescent="0.2">
      <c r="A23" s="401">
        <v>12</v>
      </c>
      <c r="B23" s="13" t="s">
        <v>14</v>
      </c>
      <c r="C23" s="318">
        <v>0</v>
      </c>
      <c r="D23" s="136">
        <v>0</v>
      </c>
      <c r="E23" s="136">
        <v>4</v>
      </c>
      <c r="F23" s="136">
        <v>0</v>
      </c>
      <c r="G23" s="137">
        <v>72</v>
      </c>
    </row>
    <row r="24" spans="1:7" x14ac:dyDescent="0.2">
      <c r="A24" s="401">
        <v>13</v>
      </c>
      <c r="B24" s="13" t="s">
        <v>15</v>
      </c>
      <c r="C24" s="318">
        <v>3</v>
      </c>
      <c r="D24" s="136">
        <v>2</v>
      </c>
      <c r="E24" s="136">
        <v>1.3333333333333333</v>
      </c>
      <c r="F24" s="136">
        <v>0</v>
      </c>
      <c r="G24" s="137">
        <v>226</v>
      </c>
    </row>
    <row r="25" spans="1:7" x14ac:dyDescent="0.2">
      <c r="A25" s="401">
        <v>14</v>
      </c>
      <c r="B25" s="13" t="s">
        <v>16</v>
      </c>
      <c r="C25" s="318">
        <v>1</v>
      </c>
      <c r="D25" s="136">
        <v>1</v>
      </c>
      <c r="E25" s="136">
        <v>4.5</v>
      </c>
      <c r="F25" s="136">
        <v>24</v>
      </c>
      <c r="G25" s="137">
        <v>200</v>
      </c>
    </row>
    <row r="26" spans="1:7" ht="12.75" thickBot="1" x14ac:dyDescent="0.25">
      <c r="A26" s="402">
        <v>15</v>
      </c>
      <c r="B26" s="403" t="s">
        <v>17</v>
      </c>
      <c r="C26" s="319">
        <v>2</v>
      </c>
      <c r="D26" s="320">
        <v>2</v>
      </c>
      <c r="E26" s="320">
        <v>2</v>
      </c>
      <c r="F26" s="320">
        <v>0.5</v>
      </c>
      <c r="G26" s="321">
        <v>344</v>
      </c>
    </row>
    <row r="27" spans="1:7" s="16" customFormat="1" x14ac:dyDescent="0.2">
      <c r="A27" s="41"/>
      <c r="B27" s="42" t="s">
        <v>203</v>
      </c>
      <c r="C27" s="43">
        <f>SUM(C12:C26)</f>
        <v>43</v>
      </c>
      <c r="D27" s="43">
        <f>SUM(D12:D26)</f>
        <v>26</v>
      </c>
      <c r="E27" s="43">
        <f>SUM(E12:E26)</f>
        <v>40.233333333333334</v>
      </c>
      <c r="F27" s="43">
        <f>SUM(F12:F26)</f>
        <v>82.666666666666671</v>
      </c>
      <c r="G27" s="44">
        <f>SUM(G12:G26)</f>
        <v>7412</v>
      </c>
    </row>
    <row r="28" spans="1:7" s="100" customFormat="1" x14ac:dyDescent="0.2">
      <c r="A28" s="134"/>
      <c r="B28" s="135" t="s">
        <v>195</v>
      </c>
      <c r="C28" s="136">
        <v>49</v>
      </c>
      <c r="D28" s="136">
        <v>23</v>
      </c>
      <c r="E28" s="136">
        <v>38.110714285714288</v>
      </c>
      <c r="F28" s="136">
        <v>65.33214285714287</v>
      </c>
      <c r="G28" s="137">
        <v>6195</v>
      </c>
    </row>
    <row r="29" spans="1:7" s="100" customFormat="1" x14ac:dyDescent="0.2">
      <c r="A29" s="134"/>
      <c r="B29" s="135" t="s">
        <v>185</v>
      </c>
      <c r="C29" s="136">
        <v>42</v>
      </c>
      <c r="D29" s="136">
        <v>24</v>
      </c>
      <c r="E29" s="136">
        <v>40.741666666666674</v>
      </c>
      <c r="F29" s="136">
        <v>38.633333333333333</v>
      </c>
      <c r="G29" s="137">
        <v>6525</v>
      </c>
    </row>
    <row r="30" spans="1:7" s="100" customFormat="1" x14ac:dyDescent="0.2">
      <c r="A30" s="134"/>
      <c r="B30" s="135" t="s">
        <v>153</v>
      </c>
      <c r="C30" s="136">
        <v>51</v>
      </c>
      <c r="D30" s="136">
        <v>21</v>
      </c>
      <c r="E30" s="136">
        <v>36.238095238095241</v>
      </c>
      <c r="F30" s="136">
        <v>25.411904761904758</v>
      </c>
      <c r="G30" s="137">
        <v>13978</v>
      </c>
    </row>
    <row r="31" spans="1:7" s="100" customFormat="1" ht="12.75" thickBot="1" x14ac:dyDescent="0.25">
      <c r="A31" s="385"/>
      <c r="B31" s="386" t="s">
        <v>79</v>
      </c>
      <c r="C31" s="320">
        <v>49</v>
      </c>
      <c r="D31" s="320">
        <v>19</v>
      </c>
      <c r="E31" s="320">
        <v>39.450000000000003</v>
      </c>
      <c r="F31" s="320">
        <v>23.4</v>
      </c>
      <c r="G31" s="321">
        <v>4829</v>
      </c>
    </row>
    <row r="34" spans="1:7" s="5" customFormat="1" ht="12.75" thickBot="1" x14ac:dyDescent="0.25">
      <c r="A34" s="33" t="s">
        <v>117</v>
      </c>
    </row>
    <row r="35" spans="1:7" s="5" customFormat="1" ht="36.75" thickBot="1" x14ac:dyDescent="0.25">
      <c r="A35" s="395" t="s">
        <v>1</v>
      </c>
      <c r="B35" s="396" t="s">
        <v>2</v>
      </c>
      <c r="C35" s="397" t="s">
        <v>112</v>
      </c>
      <c r="D35" s="397" t="s">
        <v>113</v>
      </c>
      <c r="E35" s="397" t="s">
        <v>114</v>
      </c>
      <c r="F35" s="397" t="s">
        <v>115</v>
      </c>
      <c r="G35" s="398" t="s">
        <v>116</v>
      </c>
    </row>
    <row r="36" spans="1:7" x14ac:dyDescent="0.2">
      <c r="A36" s="399">
        <v>1</v>
      </c>
      <c r="B36" s="400" t="s">
        <v>3</v>
      </c>
      <c r="C36" s="523">
        <v>3</v>
      </c>
      <c r="D36" s="36">
        <v>2</v>
      </c>
      <c r="E36" s="36">
        <v>4.333333333333333</v>
      </c>
      <c r="F36" s="36">
        <v>17</v>
      </c>
      <c r="G36" s="37">
        <v>250</v>
      </c>
    </row>
    <row r="37" spans="1:7" x14ac:dyDescent="0.2">
      <c r="A37" s="401">
        <v>2</v>
      </c>
      <c r="B37" s="13" t="s">
        <v>4</v>
      </c>
      <c r="C37" s="318">
        <v>5</v>
      </c>
      <c r="D37" s="136">
        <v>3</v>
      </c>
      <c r="E37" s="136">
        <v>1.4</v>
      </c>
      <c r="F37" s="136">
        <v>1.2</v>
      </c>
      <c r="G37" s="137">
        <v>1889</v>
      </c>
    </row>
    <row r="38" spans="1:7" x14ac:dyDescent="0.2">
      <c r="A38" s="401">
        <v>3</v>
      </c>
      <c r="B38" s="13" t="s">
        <v>5</v>
      </c>
      <c r="C38" s="318">
        <v>5</v>
      </c>
      <c r="D38" s="136">
        <v>1</v>
      </c>
      <c r="E38" s="136">
        <v>1.4</v>
      </c>
      <c r="F38" s="136">
        <v>9.6</v>
      </c>
      <c r="G38" s="137">
        <v>193</v>
      </c>
    </row>
    <row r="39" spans="1:7" x14ac:dyDescent="0.2">
      <c r="A39" s="401">
        <v>4</v>
      </c>
      <c r="B39" s="13" t="s">
        <v>6</v>
      </c>
      <c r="C39" s="318">
        <v>1</v>
      </c>
      <c r="D39" s="136">
        <v>0</v>
      </c>
      <c r="E39" s="136">
        <v>4.25</v>
      </c>
      <c r="F39" s="136">
        <v>0</v>
      </c>
      <c r="G39" s="137">
        <v>20</v>
      </c>
    </row>
    <row r="40" spans="1:7" x14ac:dyDescent="0.2">
      <c r="A40" s="401">
        <v>5</v>
      </c>
      <c r="B40" s="13" t="s">
        <v>7</v>
      </c>
      <c r="C40" s="318">
        <v>2</v>
      </c>
      <c r="D40" s="136">
        <v>2</v>
      </c>
      <c r="E40" s="136">
        <v>4.5</v>
      </c>
      <c r="F40" s="136">
        <v>0</v>
      </c>
      <c r="G40" s="137">
        <v>1807</v>
      </c>
    </row>
    <row r="41" spans="1:7" x14ac:dyDescent="0.2">
      <c r="A41" s="401">
        <v>6</v>
      </c>
      <c r="B41" s="13" t="s">
        <v>8</v>
      </c>
      <c r="C41" s="318">
        <v>3</v>
      </c>
      <c r="D41" s="136">
        <v>0</v>
      </c>
      <c r="E41" s="136">
        <v>3</v>
      </c>
      <c r="F41" s="136">
        <v>0</v>
      </c>
      <c r="G41" s="137">
        <v>98</v>
      </c>
    </row>
    <row r="42" spans="1:7" x14ac:dyDescent="0.2">
      <c r="A42" s="401">
        <v>7</v>
      </c>
      <c r="B42" s="13" t="s">
        <v>9</v>
      </c>
      <c r="C42" s="318">
        <v>0</v>
      </c>
      <c r="D42" s="136">
        <v>0</v>
      </c>
      <c r="E42" s="136">
        <v>0</v>
      </c>
      <c r="F42" s="136">
        <v>0</v>
      </c>
      <c r="G42" s="137">
        <v>0</v>
      </c>
    </row>
    <row r="43" spans="1:7" x14ac:dyDescent="0.2">
      <c r="A43" s="401">
        <v>8</v>
      </c>
      <c r="B43" s="13" t="s">
        <v>10</v>
      </c>
      <c r="C43" s="318">
        <v>3</v>
      </c>
      <c r="D43" s="136">
        <v>0</v>
      </c>
      <c r="E43" s="136">
        <v>4</v>
      </c>
      <c r="F43" s="136">
        <v>6.333333333333333</v>
      </c>
      <c r="G43" s="137">
        <v>750</v>
      </c>
    </row>
    <row r="44" spans="1:7" x14ac:dyDescent="0.2">
      <c r="A44" s="401">
        <v>9</v>
      </c>
      <c r="B44" s="13" t="s">
        <v>11</v>
      </c>
      <c r="C44" s="318">
        <v>3</v>
      </c>
      <c r="D44" s="136">
        <v>2</v>
      </c>
      <c r="E44" s="136">
        <v>5</v>
      </c>
      <c r="F44" s="136">
        <v>8.6666666666666661</v>
      </c>
      <c r="G44" s="137">
        <v>840</v>
      </c>
    </row>
    <row r="45" spans="1:7" x14ac:dyDescent="0.2">
      <c r="A45" s="401">
        <v>10</v>
      </c>
      <c r="B45" s="13" t="s">
        <v>12</v>
      </c>
      <c r="C45" s="318">
        <v>4</v>
      </c>
      <c r="D45" s="136">
        <v>4</v>
      </c>
      <c r="E45" s="136">
        <v>1.25</v>
      </c>
      <c r="F45" s="136">
        <v>11</v>
      </c>
      <c r="G45" s="137">
        <v>345</v>
      </c>
    </row>
    <row r="46" spans="1:7" x14ac:dyDescent="0.2">
      <c r="A46" s="401">
        <v>11</v>
      </c>
      <c r="B46" s="13" t="s">
        <v>13</v>
      </c>
      <c r="C46" s="318">
        <v>2</v>
      </c>
      <c r="D46" s="136">
        <v>0</v>
      </c>
      <c r="E46" s="136">
        <v>2.5</v>
      </c>
      <c r="F46" s="136">
        <v>0</v>
      </c>
      <c r="G46" s="137">
        <v>240</v>
      </c>
    </row>
    <row r="47" spans="1:7" x14ac:dyDescent="0.2">
      <c r="A47" s="401">
        <v>12</v>
      </c>
      <c r="B47" s="13" t="s">
        <v>14</v>
      </c>
      <c r="C47" s="318">
        <v>6</v>
      </c>
      <c r="D47" s="136">
        <v>6</v>
      </c>
      <c r="E47" s="136">
        <v>4.833333333333333</v>
      </c>
      <c r="F47" s="136">
        <v>16.5</v>
      </c>
      <c r="G47" s="137">
        <v>1141</v>
      </c>
    </row>
    <row r="48" spans="1:7" x14ac:dyDescent="0.2">
      <c r="A48" s="401">
        <v>13</v>
      </c>
      <c r="B48" s="13" t="s">
        <v>15</v>
      </c>
      <c r="C48" s="318">
        <v>5</v>
      </c>
      <c r="D48" s="136">
        <v>5</v>
      </c>
      <c r="E48" s="136">
        <v>2</v>
      </c>
      <c r="F48" s="136">
        <v>1</v>
      </c>
      <c r="G48" s="137">
        <v>180</v>
      </c>
    </row>
    <row r="49" spans="1:7" x14ac:dyDescent="0.2">
      <c r="A49" s="401">
        <v>14</v>
      </c>
      <c r="B49" s="13" t="s">
        <v>16</v>
      </c>
      <c r="C49" s="318">
        <v>2</v>
      </c>
      <c r="D49" s="136">
        <v>0</v>
      </c>
      <c r="E49" s="136">
        <v>1.75</v>
      </c>
      <c r="F49" s="136">
        <v>12</v>
      </c>
      <c r="G49" s="137">
        <v>200</v>
      </c>
    </row>
    <row r="50" spans="1:7" ht="12.75" thickBot="1" x14ac:dyDescent="0.25">
      <c r="A50" s="402">
        <v>15</v>
      </c>
      <c r="B50" s="403" t="s">
        <v>17</v>
      </c>
      <c r="C50" s="319">
        <v>2</v>
      </c>
      <c r="D50" s="320">
        <v>1</v>
      </c>
      <c r="E50" s="320">
        <v>4</v>
      </c>
      <c r="F50" s="320">
        <v>3</v>
      </c>
      <c r="G50" s="321">
        <v>348</v>
      </c>
    </row>
    <row r="51" spans="1:7" s="16" customFormat="1" x14ac:dyDescent="0.2">
      <c r="A51" s="41"/>
      <c r="B51" s="42" t="s">
        <v>203</v>
      </c>
      <c r="C51" s="43">
        <f>SUM(C36:C50)</f>
        <v>46</v>
      </c>
      <c r="D51" s="43">
        <f>SUM(D36:D50)</f>
        <v>26</v>
      </c>
      <c r="E51" s="43">
        <f>SUM(E36:E50)</f>
        <v>44.216666666666669</v>
      </c>
      <c r="F51" s="43">
        <f>SUM(F36:F50)</f>
        <v>86.3</v>
      </c>
      <c r="G51" s="44">
        <f>SUM(G36:G50)</f>
        <v>8301</v>
      </c>
    </row>
    <row r="52" spans="1:7" s="100" customFormat="1" x14ac:dyDescent="0.2">
      <c r="A52" s="134"/>
      <c r="B52" s="135" t="s">
        <v>195</v>
      </c>
      <c r="C52" s="136">
        <v>55</v>
      </c>
      <c r="D52" s="136">
        <v>22</v>
      </c>
      <c r="E52" s="136">
        <v>33.924999999999997</v>
      </c>
      <c r="F52" s="136">
        <v>56.766666666666666</v>
      </c>
      <c r="G52" s="137">
        <v>7302</v>
      </c>
    </row>
    <row r="53" spans="1:7" s="100" customFormat="1" x14ac:dyDescent="0.2">
      <c r="A53" s="134"/>
      <c r="B53" s="135" t="s">
        <v>185</v>
      </c>
      <c r="C53" s="136">
        <v>48</v>
      </c>
      <c r="D53" s="136">
        <v>30</v>
      </c>
      <c r="E53" s="136">
        <v>49.3</v>
      </c>
      <c r="F53" s="136">
        <v>91.833333333333329</v>
      </c>
      <c r="G53" s="137">
        <v>8033</v>
      </c>
    </row>
    <row r="54" spans="1:7" s="100" customFormat="1" x14ac:dyDescent="0.2">
      <c r="A54" s="134"/>
      <c r="B54" s="135" t="s">
        <v>153</v>
      </c>
      <c r="C54" s="136">
        <v>43</v>
      </c>
      <c r="D54" s="136">
        <v>28</v>
      </c>
      <c r="E54" s="136">
        <v>56.973809523809528</v>
      </c>
      <c r="F54" s="136">
        <v>120.01904761904763</v>
      </c>
      <c r="G54" s="137">
        <v>14825</v>
      </c>
    </row>
    <row r="55" spans="1:7" s="100" customFormat="1" ht="12.75" thickBot="1" x14ac:dyDescent="0.25">
      <c r="A55" s="385"/>
      <c r="B55" s="386" t="s">
        <v>79</v>
      </c>
      <c r="C55" s="320">
        <v>45</v>
      </c>
      <c r="D55" s="320">
        <v>30</v>
      </c>
      <c r="E55" s="320">
        <v>63.416666666666671</v>
      </c>
      <c r="F55" s="320">
        <v>153.48333333333335</v>
      </c>
      <c r="G55" s="321">
        <v>5290</v>
      </c>
    </row>
    <row r="59" spans="1:7" s="5" customFormat="1" ht="12.75" thickBot="1" x14ac:dyDescent="0.25">
      <c r="A59" s="33" t="s">
        <v>118</v>
      </c>
    </row>
    <row r="60" spans="1:7" s="5" customFormat="1" ht="36.75" thickBot="1" x14ac:dyDescent="0.25">
      <c r="A60" s="395" t="s">
        <v>1</v>
      </c>
      <c r="B60" s="396" t="s">
        <v>2</v>
      </c>
      <c r="C60" s="397" t="s">
        <v>112</v>
      </c>
      <c r="D60" s="397" t="s">
        <v>113</v>
      </c>
      <c r="E60" s="397" t="s">
        <v>114</v>
      </c>
      <c r="F60" s="397" t="s">
        <v>115</v>
      </c>
      <c r="G60" s="398" t="s">
        <v>116</v>
      </c>
    </row>
    <row r="61" spans="1:7" x14ac:dyDescent="0.2">
      <c r="A61" s="399">
        <v>1</v>
      </c>
      <c r="B61" s="400" t="s">
        <v>3</v>
      </c>
      <c r="C61" s="523">
        <v>1</v>
      </c>
      <c r="D61" s="36">
        <v>1</v>
      </c>
      <c r="E61" s="36">
        <v>5</v>
      </c>
      <c r="F61" s="36">
        <v>104</v>
      </c>
      <c r="G61" s="37">
        <v>1374</v>
      </c>
    </row>
    <row r="62" spans="1:7" x14ac:dyDescent="0.2">
      <c r="A62" s="401">
        <v>2</v>
      </c>
      <c r="B62" s="13" t="s">
        <v>4</v>
      </c>
      <c r="C62" s="318">
        <v>2</v>
      </c>
      <c r="D62" s="136">
        <v>1</v>
      </c>
      <c r="E62" s="136">
        <v>3.5</v>
      </c>
      <c r="F62" s="136">
        <v>1</v>
      </c>
      <c r="G62" s="137">
        <v>994</v>
      </c>
    </row>
    <row r="63" spans="1:7" x14ac:dyDescent="0.2">
      <c r="A63" s="401">
        <v>3</v>
      </c>
      <c r="B63" s="13" t="s">
        <v>5</v>
      </c>
      <c r="C63" s="318">
        <v>4</v>
      </c>
      <c r="D63" s="136">
        <v>1</v>
      </c>
      <c r="E63" s="136">
        <v>1.25</v>
      </c>
      <c r="F63" s="136">
        <v>12</v>
      </c>
      <c r="G63" s="137">
        <v>152</v>
      </c>
    </row>
    <row r="64" spans="1:7" x14ac:dyDescent="0.2">
      <c r="A64" s="401">
        <v>4</v>
      </c>
      <c r="B64" s="13" t="s">
        <v>6</v>
      </c>
      <c r="C64" s="318">
        <v>0</v>
      </c>
      <c r="D64" s="136">
        <v>0</v>
      </c>
      <c r="E64" s="136">
        <v>0</v>
      </c>
      <c r="F64" s="136">
        <v>0</v>
      </c>
      <c r="G64" s="137">
        <v>0</v>
      </c>
    </row>
    <row r="65" spans="1:7" x14ac:dyDescent="0.2">
      <c r="A65" s="401">
        <v>5</v>
      </c>
      <c r="B65" s="13" t="s">
        <v>7</v>
      </c>
      <c r="C65" s="318">
        <v>0</v>
      </c>
      <c r="D65" s="136">
        <v>0</v>
      </c>
      <c r="E65" s="136">
        <v>0</v>
      </c>
      <c r="F65" s="136">
        <v>0</v>
      </c>
      <c r="G65" s="137">
        <v>0</v>
      </c>
    </row>
    <row r="66" spans="1:7" x14ac:dyDescent="0.2">
      <c r="A66" s="401">
        <v>6</v>
      </c>
      <c r="B66" s="13" t="s">
        <v>8</v>
      </c>
      <c r="C66" s="318">
        <v>0</v>
      </c>
      <c r="D66" s="136">
        <v>0</v>
      </c>
      <c r="E66" s="136">
        <v>0</v>
      </c>
      <c r="F66" s="136">
        <v>0</v>
      </c>
      <c r="G66" s="137">
        <v>0</v>
      </c>
    </row>
    <row r="67" spans="1:7" x14ac:dyDescent="0.2">
      <c r="A67" s="401">
        <v>7</v>
      </c>
      <c r="B67" s="13" t="s">
        <v>9</v>
      </c>
      <c r="C67" s="318">
        <v>0</v>
      </c>
      <c r="D67" s="136">
        <v>0</v>
      </c>
      <c r="E67" s="136">
        <v>0</v>
      </c>
      <c r="F67" s="136">
        <v>0</v>
      </c>
      <c r="G67" s="137">
        <v>0</v>
      </c>
    </row>
    <row r="68" spans="1:7" x14ac:dyDescent="0.2">
      <c r="A68" s="401">
        <v>8</v>
      </c>
      <c r="B68" s="13" t="s">
        <v>10</v>
      </c>
      <c r="C68" s="318">
        <v>0</v>
      </c>
      <c r="D68" s="136">
        <v>0</v>
      </c>
      <c r="E68" s="136">
        <v>0</v>
      </c>
      <c r="F68" s="136">
        <v>0</v>
      </c>
      <c r="G68" s="137">
        <v>0</v>
      </c>
    </row>
    <row r="69" spans="1:7" x14ac:dyDescent="0.2">
      <c r="A69" s="401">
        <v>9</v>
      </c>
      <c r="B69" s="13" t="s">
        <v>11</v>
      </c>
      <c r="C69" s="318">
        <v>0</v>
      </c>
      <c r="D69" s="136">
        <v>0</v>
      </c>
      <c r="E69" s="136">
        <v>0</v>
      </c>
      <c r="F69" s="136">
        <v>0</v>
      </c>
      <c r="G69" s="137">
        <v>0</v>
      </c>
    </row>
    <row r="70" spans="1:7" x14ac:dyDescent="0.2">
      <c r="A70" s="401">
        <v>10</v>
      </c>
      <c r="B70" s="13" t="s">
        <v>12</v>
      </c>
      <c r="C70" s="318">
        <v>1</v>
      </c>
      <c r="D70" s="136">
        <v>1</v>
      </c>
      <c r="E70" s="136">
        <v>1</v>
      </c>
      <c r="F70" s="136">
        <v>40</v>
      </c>
      <c r="G70" s="137">
        <v>32</v>
      </c>
    </row>
    <row r="71" spans="1:7" x14ac:dyDescent="0.2">
      <c r="A71" s="401">
        <v>11</v>
      </c>
      <c r="B71" s="13" t="s">
        <v>13</v>
      </c>
      <c r="C71" s="318">
        <v>0</v>
      </c>
      <c r="D71" s="136">
        <v>0</v>
      </c>
      <c r="E71" s="136">
        <v>0</v>
      </c>
      <c r="F71" s="136">
        <v>0</v>
      </c>
      <c r="G71" s="137">
        <v>0</v>
      </c>
    </row>
    <row r="72" spans="1:7" x14ac:dyDescent="0.2">
      <c r="A72" s="401">
        <v>12</v>
      </c>
      <c r="B72" s="13" t="s">
        <v>14</v>
      </c>
      <c r="C72" s="318">
        <v>2</v>
      </c>
      <c r="D72" s="136">
        <v>0</v>
      </c>
      <c r="E72" s="136">
        <v>4.5</v>
      </c>
      <c r="F72" s="136">
        <v>3.5</v>
      </c>
      <c r="G72" s="137">
        <v>94</v>
      </c>
    </row>
    <row r="73" spans="1:7" x14ac:dyDescent="0.2">
      <c r="A73" s="401">
        <v>13</v>
      </c>
      <c r="B73" s="13" t="s">
        <v>15</v>
      </c>
      <c r="C73" s="318">
        <v>0</v>
      </c>
      <c r="D73" s="136">
        <v>0</v>
      </c>
      <c r="E73" s="136">
        <v>0</v>
      </c>
      <c r="F73" s="136">
        <v>0</v>
      </c>
      <c r="G73" s="137">
        <v>0</v>
      </c>
    </row>
    <row r="74" spans="1:7" x14ac:dyDescent="0.2">
      <c r="A74" s="401">
        <v>14</v>
      </c>
      <c r="B74" s="13" t="s">
        <v>16</v>
      </c>
      <c r="C74" s="318">
        <v>0</v>
      </c>
      <c r="D74" s="136">
        <v>0</v>
      </c>
      <c r="E74" s="136">
        <v>0</v>
      </c>
      <c r="F74" s="136">
        <v>0</v>
      </c>
      <c r="G74" s="137">
        <v>0</v>
      </c>
    </row>
    <row r="75" spans="1:7" ht="12.75" thickBot="1" x14ac:dyDescent="0.25">
      <c r="A75" s="402">
        <v>15</v>
      </c>
      <c r="B75" s="403" t="s">
        <v>17</v>
      </c>
      <c r="C75" s="319">
        <v>0</v>
      </c>
      <c r="D75" s="320">
        <v>0</v>
      </c>
      <c r="E75" s="320">
        <v>0</v>
      </c>
      <c r="F75" s="320">
        <v>0</v>
      </c>
      <c r="G75" s="321">
        <v>0</v>
      </c>
    </row>
    <row r="76" spans="1:7" s="16" customFormat="1" x14ac:dyDescent="0.2">
      <c r="A76" s="41"/>
      <c r="B76" s="42" t="s">
        <v>203</v>
      </c>
      <c r="C76" s="43">
        <f>SUM(C61:C75)</f>
        <v>10</v>
      </c>
      <c r="D76" s="43">
        <f>SUM(D61:D75)</f>
        <v>4</v>
      </c>
      <c r="E76" s="43">
        <f>SUM(E61:E75)</f>
        <v>15.25</v>
      </c>
      <c r="F76" s="43">
        <f>SUM(F61:F75)</f>
        <v>160.5</v>
      </c>
      <c r="G76" s="44">
        <f>SUM(G61:G75)</f>
        <v>2646</v>
      </c>
    </row>
    <row r="77" spans="1:7" s="100" customFormat="1" x14ac:dyDescent="0.2">
      <c r="A77" s="134"/>
      <c r="B77" s="135" t="s">
        <v>195</v>
      </c>
      <c r="C77" s="136">
        <v>8</v>
      </c>
      <c r="D77" s="136">
        <v>4</v>
      </c>
      <c r="E77" s="136">
        <v>17.5</v>
      </c>
      <c r="F77" s="136">
        <v>159</v>
      </c>
      <c r="G77" s="137">
        <v>2229</v>
      </c>
    </row>
    <row r="78" spans="1:7" s="100" customFormat="1" x14ac:dyDescent="0.2">
      <c r="A78" s="134"/>
      <c r="B78" s="135" t="s">
        <v>185</v>
      </c>
      <c r="C78" s="136">
        <v>12</v>
      </c>
      <c r="D78" s="136">
        <v>8</v>
      </c>
      <c r="E78" s="136">
        <v>24.333333333333332</v>
      </c>
      <c r="F78" s="136">
        <v>264</v>
      </c>
      <c r="G78" s="137">
        <v>2511</v>
      </c>
    </row>
    <row r="79" spans="1:7" s="100" customFormat="1" x14ac:dyDescent="0.2">
      <c r="A79" s="134"/>
      <c r="B79" s="135" t="s">
        <v>153</v>
      </c>
      <c r="C79" s="136">
        <v>11</v>
      </c>
      <c r="D79" s="136">
        <v>4</v>
      </c>
      <c r="E79" s="136">
        <v>14.15</v>
      </c>
      <c r="F79" s="136">
        <v>378.7</v>
      </c>
      <c r="G79" s="137">
        <v>6380</v>
      </c>
    </row>
    <row r="80" spans="1:7" s="100" customFormat="1" ht="12.75" thickBot="1" x14ac:dyDescent="0.25">
      <c r="A80" s="385"/>
      <c r="B80" s="386" t="s">
        <v>79</v>
      </c>
      <c r="C80" s="320">
        <v>8</v>
      </c>
      <c r="D80" s="320">
        <v>4</v>
      </c>
      <c r="E80" s="320">
        <v>19.5</v>
      </c>
      <c r="F80" s="320">
        <v>133.5</v>
      </c>
      <c r="G80" s="321">
        <v>827</v>
      </c>
    </row>
    <row r="82" spans="1:7" s="100" customFormat="1" x14ac:dyDescent="0.2">
      <c r="A82" s="3"/>
    </row>
    <row r="83" spans="1:7" s="100" customFormat="1" x14ac:dyDescent="0.2">
      <c r="A83" s="3"/>
    </row>
    <row r="84" spans="1:7" s="5" customFormat="1" ht="12.75" thickBot="1" x14ac:dyDescent="0.25">
      <c r="A84" s="33" t="s">
        <v>119</v>
      </c>
    </row>
    <row r="85" spans="1:7" s="5" customFormat="1" ht="36.75" thickBot="1" x14ac:dyDescent="0.25">
      <c r="A85" s="395" t="s">
        <v>1</v>
      </c>
      <c r="B85" s="396" t="s">
        <v>2</v>
      </c>
      <c r="C85" s="397" t="s">
        <v>112</v>
      </c>
      <c r="D85" s="397" t="s">
        <v>113</v>
      </c>
      <c r="E85" s="397" t="s">
        <v>114</v>
      </c>
      <c r="F85" s="397" t="s">
        <v>115</v>
      </c>
      <c r="G85" s="398" t="s">
        <v>116</v>
      </c>
    </row>
    <row r="86" spans="1:7" x14ac:dyDescent="0.2">
      <c r="A86" s="399">
        <v>1</v>
      </c>
      <c r="B86" s="400" t="s">
        <v>3</v>
      </c>
      <c r="C86" s="523">
        <v>1</v>
      </c>
      <c r="D86" s="36">
        <v>3</v>
      </c>
      <c r="E86" s="36">
        <v>31</v>
      </c>
      <c r="F86" s="36">
        <v>102</v>
      </c>
      <c r="G86" s="37">
        <v>14291</v>
      </c>
    </row>
    <row r="87" spans="1:7" x14ac:dyDescent="0.2">
      <c r="A87" s="401">
        <v>2</v>
      </c>
      <c r="B87" s="13" t="s">
        <v>4</v>
      </c>
      <c r="C87" s="318">
        <v>6</v>
      </c>
      <c r="D87" s="136">
        <v>2</v>
      </c>
      <c r="E87" s="136">
        <v>2.5</v>
      </c>
      <c r="F87" s="136">
        <v>0</v>
      </c>
      <c r="G87" s="137">
        <v>171</v>
      </c>
    </row>
    <row r="88" spans="1:7" x14ac:dyDescent="0.2">
      <c r="A88" s="401">
        <v>3</v>
      </c>
      <c r="B88" s="13" t="s">
        <v>5</v>
      </c>
      <c r="C88" s="318">
        <v>2</v>
      </c>
      <c r="D88" s="136">
        <v>0</v>
      </c>
      <c r="E88" s="136">
        <v>2.5</v>
      </c>
      <c r="F88" s="136">
        <v>4</v>
      </c>
      <c r="G88" s="137">
        <v>97</v>
      </c>
    </row>
    <row r="89" spans="1:7" x14ac:dyDescent="0.2">
      <c r="A89" s="401">
        <v>4</v>
      </c>
      <c r="B89" s="13" t="s">
        <v>6</v>
      </c>
      <c r="C89" s="318">
        <v>0</v>
      </c>
      <c r="D89" s="136">
        <v>0</v>
      </c>
      <c r="E89" s="136">
        <v>0</v>
      </c>
      <c r="F89" s="136">
        <v>0</v>
      </c>
      <c r="G89" s="137">
        <v>0</v>
      </c>
    </row>
    <row r="90" spans="1:7" x14ac:dyDescent="0.2">
      <c r="A90" s="401">
        <v>5</v>
      </c>
      <c r="B90" s="13" t="s">
        <v>7</v>
      </c>
      <c r="C90" s="318">
        <v>1</v>
      </c>
      <c r="D90" s="136">
        <v>0</v>
      </c>
      <c r="E90" s="136">
        <v>0</v>
      </c>
      <c r="F90" s="136">
        <v>10</v>
      </c>
      <c r="G90" s="137">
        <v>1062</v>
      </c>
    </row>
    <row r="91" spans="1:7" x14ac:dyDescent="0.2">
      <c r="A91" s="401">
        <v>6</v>
      </c>
      <c r="B91" s="13" t="s">
        <v>8</v>
      </c>
      <c r="C91" s="318">
        <v>1</v>
      </c>
      <c r="D91" s="136">
        <v>0</v>
      </c>
      <c r="E91" s="136">
        <v>4</v>
      </c>
      <c r="F91" s="136">
        <v>0</v>
      </c>
      <c r="G91" s="137">
        <v>15</v>
      </c>
    </row>
    <row r="92" spans="1:7" x14ac:dyDescent="0.2">
      <c r="A92" s="401">
        <v>7</v>
      </c>
      <c r="B92" s="13" t="s">
        <v>9</v>
      </c>
      <c r="C92" s="318">
        <v>32</v>
      </c>
      <c r="D92" s="136">
        <v>0</v>
      </c>
      <c r="E92" s="136">
        <v>0</v>
      </c>
      <c r="F92" s="136">
        <v>0</v>
      </c>
      <c r="G92" s="137">
        <v>0</v>
      </c>
    </row>
    <row r="93" spans="1:7" x14ac:dyDescent="0.2">
      <c r="A93" s="401">
        <v>8</v>
      </c>
      <c r="B93" s="13" t="s">
        <v>10</v>
      </c>
      <c r="C93" s="318">
        <v>4</v>
      </c>
      <c r="D93" s="136">
        <v>1</v>
      </c>
      <c r="E93" s="136">
        <v>2.5</v>
      </c>
      <c r="F93" s="136">
        <v>13.25</v>
      </c>
      <c r="G93" s="137">
        <v>260</v>
      </c>
    </row>
    <row r="94" spans="1:7" x14ac:dyDescent="0.2">
      <c r="A94" s="401">
        <v>9</v>
      </c>
      <c r="B94" s="13" t="s">
        <v>11</v>
      </c>
      <c r="C94" s="318">
        <v>0</v>
      </c>
      <c r="D94" s="136">
        <v>0</v>
      </c>
      <c r="E94" s="136">
        <v>0</v>
      </c>
      <c r="F94" s="136">
        <v>0</v>
      </c>
      <c r="G94" s="137">
        <v>0</v>
      </c>
    </row>
    <row r="95" spans="1:7" x14ac:dyDescent="0.2">
      <c r="A95" s="401">
        <v>10</v>
      </c>
      <c r="B95" s="13" t="s">
        <v>12</v>
      </c>
      <c r="C95" s="318">
        <v>1</v>
      </c>
      <c r="D95" s="136">
        <v>1</v>
      </c>
      <c r="E95" s="136">
        <v>5</v>
      </c>
      <c r="F95" s="136">
        <v>2</v>
      </c>
      <c r="G95" s="137">
        <v>68</v>
      </c>
    </row>
    <row r="96" spans="1:7" x14ac:dyDescent="0.2">
      <c r="A96" s="401">
        <v>11</v>
      </c>
      <c r="B96" s="13" t="s">
        <v>13</v>
      </c>
      <c r="C96" s="318">
        <v>3</v>
      </c>
      <c r="D96" s="136">
        <v>3</v>
      </c>
      <c r="E96" s="136">
        <v>6</v>
      </c>
      <c r="F96" s="136">
        <v>41.333333333333336</v>
      </c>
      <c r="G96" s="137">
        <v>593</v>
      </c>
    </row>
    <row r="97" spans="1:7" x14ac:dyDescent="0.2">
      <c r="A97" s="401">
        <v>12</v>
      </c>
      <c r="B97" s="13" t="s">
        <v>14</v>
      </c>
      <c r="C97" s="318">
        <v>3</v>
      </c>
      <c r="D97" s="136">
        <v>2</v>
      </c>
      <c r="E97" s="136">
        <v>12.833333333333334</v>
      </c>
      <c r="F97" s="136">
        <v>9.6666666666666661</v>
      </c>
      <c r="G97" s="137">
        <v>500</v>
      </c>
    </row>
    <row r="98" spans="1:7" x14ac:dyDescent="0.2">
      <c r="A98" s="401">
        <v>13</v>
      </c>
      <c r="B98" s="13" t="s">
        <v>15</v>
      </c>
      <c r="C98" s="318">
        <v>9</v>
      </c>
      <c r="D98" s="136">
        <v>0</v>
      </c>
      <c r="E98" s="136">
        <v>1.1111111111111112</v>
      </c>
      <c r="F98" s="136">
        <v>0.66666666666666663</v>
      </c>
      <c r="G98" s="137">
        <v>106</v>
      </c>
    </row>
    <row r="99" spans="1:7" ht="12.95" customHeight="1" x14ac:dyDescent="0.2">
      <c r="A99" s="401">
        <v>14</v>
      </c>
      <c r="B99" s="13" t="s">
        <v>16</v>
      </c>
      <c r="C99" s="318">
        <v>0</v>
      </c>
      <c r="D99" s="136">
        <v>0</v>
      </c>
      <c r="E99" s="136">
        <v>0</v>
      </c>
      <c r="F99" s="136">
        <v>0</v>
      </c>
      <c r="G99" s="137">
        <v>28</v>
      </c>
    </row>
    <row r="100" spans="1:7" ht="12.95" customHeight="1" thickBot="1" x14ac:dyDescent="0.25">
      <c r="A100" s="402">
        <v>15</v>
      </c>
      <c r="B100" s="403" t="s">
        <v>17</v>
      </c>
      <c r="C100" s="319">
        <v>2</v>
      </c>
      <c r="D100" s="320">
        <v>1</v>
      </c>
      <c r="E100" s="320">
        <v>6</v>
      </c>
      <c r="F100" s="320">
        <v>53</v>
      </c>
      <c r="G100" s="321">
        <v>538</v>
      </c>
    </row>
    <row r="101" spans="1:7" s="16" customFormat="1" ht="13.5" customHeight="1" x14ac:dyDescent="0.2">
      <c r="A101" s="41"/>
      <c r="B101" s="42" t="s">
        <v>203</v>
      </c>
      <c r="C101" s="43">
        <f>SUM(C86:C100)</f>
        <v>65</v>
      </c>
      <c r="D101" s="43">
        <f>SUM(D86:D100)</f>
        <v>13</v>
      </c>
      <c r="E101" s="43">
        <f>SUM(E86:E100)</f>
        <v>73.444444444444443</v>
      </c>
      <c r="F101" s="43">
        <f>SUM(F86:F100)</f>
        <v>235.91666666666666</v>
      </c>
      <c r="G101" s="44">
        <f>SUM(G86:G100)</f>
        <v>17729</v>
      </c>
    </row>
    <row r="102" spans="1:7" s="100" customFormat="1" ht="13.5" customHeight="1" x14ac:dyDescent="0.2">
      <c r="A102" s="134"/>
      <c r="B102" s="135" t="s">
        <v>195</v>
      </c>
      <c r="C102" s="136">
        <v>29</v>
      </c>
      <c r="D102" s="136">
        <v>11</v>
      </c>
      <c r="E102" s="136">
        <v>59.166666666666664</v>
      </c>
      <c r="F102" s="136">
        <v>298</v>
      </c>
      <c r="G102" s="137">
        <v>12411</v>
      </c>
    </row>
    <row r="103" spans="1:7" s="100" customFormat="1" ht="13.5" customHeight="1" x14ac:dyDescent="0.2">
      <c r="A103" s="134"/>
      <c r="B103" s="135" t="s">
        <v>185</v>
      </c>
      <c r="C103" s="136">
        <v>32</v>
      </c>
      <c r="D103" s="136">
        <v>6</v>
      </c>
      <c r="E103" s="136">
        <v>112.01666666666667</v>
      </c>
      <c r="F103" s="136">
        <v>166.37222222222223</v>
      </c>
      <c r="G103" s="137">
        <v>4808</v>
      </c>
    </row>
    <row r="104" spans="1:7" s="100" customFormat="1" ht="12" customHeight="1" x14ac:dyDescent="0.2">
      <c r="A104" s="134"/>
      <c r="B104" s="135" t="s">
        <v>153</v>
      </c>
      <c r="C104" s="136">
        <v>48</v>
      </c>
      <c r="D104" s="136">
        <v>11</v>
      </c>
      <c r="E104" s="136">
        <v>66.219607843137254</v>
      </c>
      <c r="F104" s="136">
        <v>228.43333333333331</v>
      </c>
      <c r="G104" s="137">
        <v>5827</v>
      </c>
    </row>
    <row r="105" spans="1:7" s="100" customFormat="1" ht="14.25" customHeight="1" thickBot="1" x14ac:dyDescent="0.25">
      <c r="A105" s="385"/>
      <c r="B105" s="386" t="s">
        <v>79</v>
      </c>
      <c r="C105" s="320">
        <v>41</v>
      </c>
      <c r="D105" s="320">
        <v>11</v>
      </c>
      <c r="E105" s="320">
        <v>77.450000000000017</v>
      </c>
      <c r="F105" s="320">
        <v>451.3</v>
      </c>
      <c r="G105" s="321">
        <v>4679</v>
      </c>
    </row>
    <row r="106" spans="1:7" s="16" customFormat="1" x14ac:dyDescent="0.2">
      <c r="A106" s="1" t="s">
        <v>120</v>
      </c>
    </row>
    <row r="109" spans="1:7" s="5" customFormat="1" ht="26.25" customHeight="1" thickBot="1" x14ac:dyDescent="0.25">
      <c r="A109" s="33" t="s">
        <v>121</v>
      </c>
    </row>
    <row r="110" spans="1:7" s="5" customFormat="1" ht="52.5" customHeight="1" thickBot="1" x14ac:dyDescent="0.25">
      <c r="A110" s="395" t="s">
        <v>1</v>
      </c>
      <c r="B110" s="396" t="s">
        <v>2</v>
      </c>
      <c r="C110" s="397" t="s">
        <v>112</v>
      </c>
      <c r="D110" s="397" t="s">
        <v>113</v>
      </c>
      <c r="E110" s="397" t="s">
        <v>114</v>
      </c>
      <c r="F110" s="397" t="s">
        <v>115</v>
      </c>
      <c r="G110" s="398" t="s">
        <v>116</v>
      </c>
    </row>
    <row r="111" spans="1:7" ht="12.95" customHeight="1" x14ac:dyDescent="0.2">
      <c r="A111" s="399">
        <v>1</v>
      </c>
      <c r="B111" s="400" t="s">
        <v>3</v>
      </c>
      <c r="C111" s="523">
        <v>0</v>
      </c>
      <c r="D111" s="36">
        <v>0</v>
      </c>
      <c r="E111" s="36">
        <v>0</v>
      </c>
      <c r="F111" s="36">
        <v>0</v>
      </c>
      <c r="G111" s="37">
        <v>0</v>
      </c>
    </row>
    <row r="112" spans="1:7" ht="12.95" customHeight="1" x14ac:dyDescent="0.2">
      <c r="A112" s="401">
        <v>2</v>
      </c>
      <c r="B112" s="13" t="s">
        <v>4</v>
      </c>
      <c r="C112" s="318">
        <v>8</v>
      </c>
      <c r="D112" s="136">
        <v>5</v>
      </c>
      <c r="E112" s="136">
        <v>1.875</v>
      </c>
      <c r="F112" s="136">
        <v>2.5</v>
      </c>
      <c r="G112" s="137">
        <v>2552</v>
      </c>
    </row>
    <row r="113" spans="1:7" x14ac:dyDescent="0.2">
      <c r="A113" s="401">
        <v>3</v>
      </c>
      <c r="B113" s="13" t="s">
        <v>5</v>
      </c>
      <c r="C113" s="318">
        <v>5</v>
      </c>
      <c r="D113" s="136">
        <v>2</v>
      </c>
      <c r="E113" s="136">
        <v>1.4</v>
      </c>
      <c r="F113" s="136">
        <v>1.2</v>
      </c>
      <c r="G113" s="137">
        <v>270</v>
      </c>
    </row>
    <row r="114" spans="1:7" x14ac:dyDescent="0.2">
      <c r="A114" s="401">
        <v>4</v>
      </c>
      <c r="B114" s="13" t="s">
        <v>6</v>
      </c>
      <c r="C114" s="318">
        <v>0</v>
      </c>
      <c r="D114" s="136">
        <v>0</v>
      </c>
      <c r="E114" s="136">
        <v>0</v>
      </c>
      <c r="F114" s="136">
        <v>0</v>
      </c>
      <c r="G114" s="137">
        <v>0</v>
      </c>
    </row>
    <row r="115" spans="1:7" x14ac:dyDescent="0.2">
      <c r="A115" s="401">
        <v>5</v>
      </c>
      <c r="B115" s="13" t="s">
        <v>7</v>
      </c>
      <c r="C115" s="318">
        <v>0</v>
      </c>
      <c r="D115" s="136">
        <v>0</v>
      </c>
      <c r="E115" s="136">
        <v>0</v>
      </c>
      <c r="F115" s="136">
        <v>0</v>
      </c>
      <c r="G115" s="137">
        <v>0</v>
      </c>
    </row>
    <row r="116" spans="1:7" x14ac:dyDescent="0.2">
      <c r="A116" s="401">
        <v>6</v>
      </c>
      <c r="B116" s="13" t="s">
        <v>8</v>
      </c>
      <c r="C116" s="318">
        <v>0</v>
      </c>
      <c r="D116" s="136">
        <v>0</v>
      </c>
      <c r="E116" s="136">
        <v>0</v>
      </c>
      <c r="F116" s="136">
        <v>0</v>
      </c>
      <c r="G116" s="137">
        <v>0</v>
      </c>
    </row>
    <row r="117" spans="1:7" x14ac:dyDescent="0.2">
      <c r="A117" s="401">
        <v>7</v>
      </c>
      <c r="B117" s="13" t="s">
        <v>9</v>
      </c>
      <c r="C117" s="318">
        <v>59</v>
      </c>
      <c r="D117" s="136">
        <v>0</v>
      </c>
      <c r="E117" s="136">
        <v>0</v>
      </c>
      <c r="F117" s="136">
        <v>0</v>
      </c>
      <c r="G117" s="137">
        <v>0</v>
      </c>
    </row>
    <row r="118" spans="1:7" x14ac:dyDescent="0.2">
      <c r="A118" s="401">
        <v>8</v>
      </c>
      <c r="B118" s="13" t="s">
        <v>10</v>
      </c>
      <c r="C118" s="318">
        <v>2</v>
      </c>
      <c r="D118" s="136">
        <v>0</v>
      </c>
      <c r="E118" s="136">
        <v>0.5</v>
      </c>
      <c r="F118" s="136">
        <v>23.5</v>
      </c>
      <c r="G118" s="137">
        <v>620</v>
      </c>
    </row>
    <row r="119" spans="1:7" x14ac:dyDescent="0.2">
      <c r="A119" s="401">
        <v>9</v>
      </c>
      <c r="B119" s="13" t="s">
        <v>11</v>
      </c>
      <c r="C119" s="318">
        <v>4</v>
      </c>
      <c r="D119" s="136">
        <v>0</v>
      </c>
      <c r="E119" s="136">
        <v>1.25</v>
      </c>
      <c r="F119" s="136">
        <v>0</v>
      </c>
      <c r="G119" s="137">
        <v>760</v>
      </c>
    </row>
    <row r="120" spans="1:7" x14ac:dyDescent="0.2">
      <c r="A120" s="401">
        <v>10</v>
      </c>
      <c r="B120" s="13" t="s">
        <v>12</v>
      </c>
      <c r="C120" s="318">
        <v>3</v>
      </c>
      <c r="D120" s="136">
        <v>3</v>
      </c>
      <c r="E120" s="136">
        <v>0</v>
      </c>
      <c r="F120" s="136">
        <v>3</v>
      </c>
      <c r="G120" s="137">
        <v>2366</v>
      </c>
    </row>
    <row r="121" spans="1:7" x14ac:dyDescent="0.2">
      <c r="A121" s="401">
        <v>11</v>
      </c>
      <c r="B121" s="13" t="s">
        <v>13</v>
      </c>
      <c r="C121" s="318">
        <v>0</v>
      </c>
      <c r="D121" s="136">
        <v>0</v>
      </c>
      <c r="E121" s="136">
        <v>0</v>
      </c>
      <c r="F121" s="136">
        <v>0</v>
      </c>
      <c r="G121" s="137">
        <v>643</v>
      </c>
    </row>
    <row r="122" spans="1:7" x14ac:dyDescent="0.2">
      <c r="A122" s="401">
        <v>12</v>
      </c>
      <c r="B122" s="13" t="s">
        <v>14</v>
      </c>
      <c r="C122" s="318">
        <v>12</v>
      </c>
      <c r="D122" s="136">
        <v>5</v>
      </c>
      <c r="E122" s="136">
        <v>2.5833333333333335</v>
      </c>
      <c r="F122" s="136">
        <v>10.333333333333334</v>
      </c>
      <c r="G122" s="137">
        <v>21398</v>
      </c>
    </row>
    <row r="123" spans="1:7" x14ac:dyDescent="0.2">
      <c r="A123" s="401">
        <v>13</v>
      </c>
      <c r="B123" s="13" t="s">
        <v>15</v>
      </c>
      <c r="C123" s="318">
        <v>0</v>
      </c>
      <c r="D123" s="136">
        <v>0</v>
      </c>
      <c r="E123" s="136">
        <v>0</v>
      </c>
      <c r="F123" s="136">
        <v>0</v>
      </c>
      <c r="G123" s="137">
        <v>0</v>
      </c>
    </row>
    <row r="124" spans="1:7" x14ac:dyDescent="0.2">
      <c r="A124" s="401">
        <v>14</v>
      </c>
      <c r="B124" s="13" t="s">
        <v>16</v>
      </c>
      <c r="C124" s="318">
        <v>0</v>
      </c>
      <c r="D124" s="136">
        <v>0</v>
      </c>
      <c r="E124" s="136">
        <v>0</v>
      </c>
      <c r="F124" s="136">
        <v>0</v>
      </c>
      <c r="G124" s="137">
        <v>20</v>
      </c>
    </row>
    <row r="125" spans="1:7" ht="12.75" thickBot="1" x14ac:dyDescent="0.25">
      <c r="A125" s="402">
        <v>15</v>
      </c>
      <c r="B125" s="403" t="s">
        <v>17</v>
      </c>
      <c r="C125" s="319">
        <v>0</v>
      </c>
      <c r="D125" s="320">
        <v>0</v>
      </c>
      <c r="E125" s="320">
        <v>0</v>
      </c>
      <c r="F125" s="320">
        <v>0</v>
      </c>
      <c r="G125" s="321">
        <v>0</v>
      </c>
    </row>
    <row r="126" spans="1:7" s="16" customFormat="1" x14ac:dyDescent="0.2">
      <c r="A126" s="41"/>
      <c r="B126" s="42" t="s">
        <v>203</v>
      </c>
      <c r="C126" s="43">
        <f>SUM(C111:C125)</f>
        <v>93</v>
      </c>
      <c r="D126" s="43">
        <f>SUM(D111:D125)</f>
        <v>15</v>
      </c>
      <c r="E126" s="43">
        <f>SUM(E111:E125)</f>
        <v>7.6083333333333343</v>
      </c>
      <c r="F126" s="43">
        <f>SUM(F111:F125)</f>
        <v>40.533333333333331</v>
      </c>
      <c r="G126" s="44">
        <f>SUM(G111:G125)</f>
        <v>28629</v>
      </c>
    </row>
    <row r="127" spans="1:7" s="100" customFormat="1" x14ac:dyDescent="0.2">
      <c r="A127" s="134"/>
      <c r="B127" s="135" t="s">
        <v>195</v>
      </c>
      <c r="C127" s="136">
        <v>87</v>
      </c>
      <c r="D127" s="136">
        <v>14</v>
      </c>
      <c r="E127" s="136">
        <v>9.8811111111111103</v>
      </c>
      <c r="F127" s="136">
        <v>61.004444444444445</v>
      </c>
      <c r="G127" s="137">
        <v>25159</v>
      </c>
    </row>
    <row r="128" spans="1:7" s="100" customFormat="1" x14ac:dyDescent="0.2">
      <c r="A128" s="134"/>
      <c r="B128" s="135" t="s">
        <v>185</v>
      </c>
      <c r="C128" s="136">
        <v>77</v>
      </c>
      <c r="D128" s="136">
        <v>9</v>
      </c>
      <c r="E128" s="136">
        <v>14.55952380952381</v>
      </c>
      <c r="F128" s="136">
        <v>107.33333333333334</v>
      </c>
      <c r="G128" s="137">
        <v>6048</v>
      </c>
    </row>
    <row r="129" spans="1:7" s="100" customFormat="1" x14ac:dyDescent="0.2">
      <c r="A129" s="134"/>
      <c r="B129" s="135" t="s">
        <v>153</v>
      </c>
      <c r="C129" s="136">
        <v>59</v>
      </c>
      <c r="D129" s="136">
        <v>7</v>
      </c>
      <c r="E129" s="136">
        <v>20.359839816933636</v>
      </c>
      <c r="F129" s="136">
        <v>67.923913043478265</v>
      </c>
      <c r="G129" s="137">
        <v>4423</v>
      </c>
    </row>
    <row r="130" spans="1:7" s="100" customFormat="1" ht="12.75" thickBot="1" x14ac:dyDescent="0.25">
      <c r="A130" s="385"/>
      <c r="B130" s="386" t="s">
        <v>79</v>
      </c>
      <c r="C130" s="320">
        <v>35</v>
      </c>
      <c r="D130" s="320">
        <v>7</v>
      </c>
      <c r="E130" s="320">
        <v>5.25</v>
      </c>
      <c r="F130" s="320">
        <v>13.583333333333332</v>
      </c>
      <c r="G130" s="321">
        <v>4039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rowBreaks count="4" manualBreakCount="4">
    <brk id="33" max="16383" man="1"/>
    <brk id="58" max="16383" man="1"/>
    <brk id="83" max="16383" man="1"/>
    <brk id="10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1:AB28"/>
  <sheetViews>
    <sheetView showGridLines="0" zoomScaleNormal="100" workbookViewId="0">
      <selection activeCell="O6" sqref="O6"/>
    </sheetView>
  </sheetViews>
  <sheetFormatPr baseColWidth="10" defaultColWidth="11.42578125" defaultRowHeight="14.25" x14ac:dyDescent="0.2"/>
  <cols>
    <col min="1" max="1" width="4.85546875" style="50" customWidth="1"/>
    <col min="2" max="2" width="24.140625" style="49" customWidth="1"/>
    <col min="3" max="3" width="12.7109375" style="49" customWidth="1"/>
    <col min="4" max="4" width="14" style="49" customWidth="1"/>
    <col min="5" max="5" width="11" style="49" customWidth="1"/>
    <col min="6" max="6" width="11.140625" style="49" customWidth="1"/>
    <col min="7" max="7" width="11" style="49" customWidth="1"/>
    <col min="8" max="8" width="16.42578125" style="49" customWidth="1"/>
    <col min="9" max="9" width="14.140625" style="49" customWidth="1"/>
    <col min="10" max="10" width="8.7109375" style="49" hidden="1" customWidth="1"/>
    <col min="11" max="11" width="12.7109375" style="49" customWidth="1"/>
    <col min="12" max="12" width="11.42578125" style="49" customWidth="1"/>
    <col min="13" max="13" width="15.140625" style="49" customWidth="1"/>
    <col min="14" max="16384" width="11.42578125" style="49"/>
  </cols>
  <sheetData>
    <row r="1" spans="1:28" x14ac:dyDescent="0.2">
      <c r="A1" s="51" t="s">
        <v>0</v>
      </c>
    </row>
    <row r="2" spans="1:28" x14ac:dyDescent="0.2">
      <c r="A2" s="83"/>
    </row>
    <row r="3" spans="1:28" x14ac:dyDescent="0.2">
      <c r="A3" s="51" t="str">
        <f>A5</f>
        <v>Tabell 2 - 2 - Meldinger i barnevernet i perioden 01.01. - 31.12.</v>
      </c>
    </row>
    <row r="5" spans="1:28" s="52" customFormat="1" ht="26.25" customHeight="1" thickBot="1" x14ac:dyDescent="0.3">
      <c r="A5" s="53" t="s">
        <v>204</v>
      </c>
    </row>
    <row r="6" spans="1:28" s="52" customFormat="1" ht="93" customHeight="1" thickBot="1" x14ac:dyDescent="0.3">
      <c r="A6" s="114" t="s">
        <v>1</v>
      </c>
      <c r="B6" s="113" t="s">
        <v>2</v>
      </c>
      <c r="C6" s="116" t="s">
        <v>18</v>
      </c>
      <c r="D6" s="94" t="s">
        <v>205</v>
      </c>
      <c r="E6" s="99" t="s">
        <v>19</v>
      </c>
      <c r="F6" s="97" t="s">
        <v>20</v>
      </c>
      <c r="G6" s="97" t="s">
        <v>21</v>
      </c>
      <c r="H6" s="94" t="s">
        <v>22</v>
      </c>
      <c r="I6" s="94" t="s">
        <v>23</v>
      </c>
      <c r="J6" s="94" t="s">
        <v>24</v>
      </c>
      <c r="K6" s="96" t="s">
        <v>25</v>
      </c>
    </row>
    <row r="7" spans="1:28" ht="15" customHeight="1" x14ac:dyDescent="0.2">
      <c r="A7" s="117">
        <v>1</v>
      </c>
      <c r="B7" s="103" t="s">
        <v>3</v>
      </c>
      <c r="C7" s="509">
        <v>635</v>
      </c>
      <c r="D7" s="476">
        <v>6</v>
      </c>
      <c r="E7" s="474">
        <f t="shared" ref="E7:E21" si="0">SUM(C7:D7)</f>
        <v>641</v>
      </c>
      <c r="F7" s="474">
        <v>60</v>
      </c>
      <c r="G7" s="475">
        <f t="shared" ref="G7:G22" si="1">F7/(F7+H7)</f>
        <v>9.3896713615023469E-2</v>
      </c>
      <c r="H7" s="509">
        <v>579</v>
      </c>
      <c r="I7" s="476">
        <v>2</v>
      </c>
      <c r="J7" s="477"/>
      <c r="K7" s="474">
        <v>597</v>
      </c>
      <c r="M7" s="121"/>
      <c r="N7" s="120"/>
      <c r="O7" s="121"/>
      <c r="P7" s="121"/>
      <c r="Q7" s="121"/>
      <c r="R7" s="120"/>
      <c r="S7" s="121"/>
      <c r="T7" s="120"/>
      <c r="U7" s="121"/>
      <c r="V7" s="121"/>
      <c r="W7" s="121"/>
      <c r="X7" s="121"/>
      <c r="Y7" s="121"/>
      <c r="Z7" s="120"/>
      <c r="AA7" s="121"/>
    </row>
    <row r="8" spans="1:28" ht="12.75" customHeight="1" x14ac:dyDescent="0.2">
      <c r="A8" s="119">
        <v>2</v>
      </c>
      <c r="B8" s="104" t="s">
        <v>4</v>
      </c>
      <c r="C8" s="510">
        <v>514</v>
      </c>
      <c r="D8" s="233">
        <v>3</v>
      </c>
      <c r="E8" s="418">
        <f t="shared" si="0"/>
        <v>517</v>
      </c>
      <c r="F8" s="418">
        <v>70</v>
      </c>
      <c r="G8" s="423">
        <f t="shared" si="1"/>
        <v>0.13565891472868216</v>
      </c>
      <c r="H8" s="510">
        <v>446</v>
      </c>
      <c r="I8" s="233">
        <v>1</v>
      </c>
      <c r="J8" s="421"/>
      <c r="K8" s="418">
        <v>479</v>
      </c>
      <c r="M8" s="133"/>
      <c r="N8" s="132"/>
      <c r="O8" s="133"/>
      <c r="P8" s="133"/>
      <c r="Q8" s="133"/>
      <c r="R8" s="132"/>
      <c r="S8" s="133"/>
      <c r="T8" s="132"/>
      <c r="U8" s="133"/>
      <c r="V8" s="133"/>
      <c r="W8" s="133"/>
      <c r="X8" s="133"/>
      <c r="Y8" s="133"/>
      <c r="Z8" s="132"/>
      <c r="AA8" s="133"/>
      <c r="AB8" s="131"/>
    </row>
    <row r="9" spans="1:28" x14ac:dyDescent="0.2">
      <c r="A9" s="119">
        <v>3</v>
      </c>
      <c r="B9" s="104" t="s">
        <v>5</v>
      </c>
      <c r="C9" s="510">
        <v>355</v>
      </c>
      <c r="D9" s="233">
        <v>4</v>
      </c>
      <c r="E9" s="418">
        <f t="shared" si="0"/>
        <v>359</v>
      </c>
      <c r="F9" s="418">
        <v>28</v>
      </c>
      <c r="G9" s="423">
        <f t="shared" si="1"/>
        <v>7.7994428969359333E-2</v>
      </c>
      <c r="H9" s="510">
        <v>331</v>
      </c>
      <c r="I9" s="233">
        <v>0</v>
      </c>
      <c r="J9" s="421"/>
      <c r="K9" s="418">
        <v>330</v>
      </c>
      <c r="M9" s="133"/>
      <c r="N9" s="132"/>
      <c r="O9" s="133"/>
      <c r="P9" s="133"/>
      <c r="Q9" s="133"/>
      <c r="R9" s="132"/>
      <c r="S9" s="133"/>
      <c r="T9" s="132"/>
      <c r="U9" s="133"/>
      <c r="V9" s="133"/>
      <c r="W9" s="133"/>
      <c r="X9" s="133"/>
      <c r="Y9" s="133"/>
      <c r="Z9" s="132"/>
      <c r="AA9" s="133"/>
    </row>
    <row r="10" spans="1:28" x14ac:dyDescent="0.2">
      <c r="A10" s="119">
        <v>4</v>
      </c>
      <c r="B10" s="104" t="s">
        <v>6</v>
      </c>
      <c r="C10" s="510">
        <v>233</v>
      </c>
      <c r="D10" s="233">
        <v>1</v>
      </c>
      <c r="E10" s="418">
        <f t="shared" si="0"/>
        <v>234</v>
      </c>
      <c r="F10" s="418">
        <v>29</v>
      </c>
      <c r="G10" s="423">
        <f t="shared" si="1"/>
        <v>0.12393162393162394</v>
      </c>
      <c r="H10" s="510">
        <v>205</v>
      </c>
      <c r="I10" s="233">
        <v>0</v>
      </c>
      <c r="J10" s="421"/>
      <c r="K10" s="418">
        <v>216</v>
      </c>
      <c r="M10" s="133"/>
      <c r="N10" s="132"/>
      <c r="O10" s="133"/>
      <c r="P10" s="133"/>
      <c r="Q10" s="133"/>
      <c r="R10" s="132"/>
      <c r="S10" s="133"/>
      <c r="T10" s="132"/>
      <c r="U10" s="133"/>
      <c r="V10" s="133"/>
      <c r="W10" s="133"/>
      <c r="X10" s="133"/>
      <c r="Y10" s="133"/>
      <c r="Z10" s="132"/>
      <c r="AA10" s="133"/>
    </row>
    <row r="11" spans="1:28" x14ac:dyDescent="0.2">
      <c r="A11" s="119">
        <v>5</v>
      </c>
      <c r="B11" s="104" t="s">
        <v>7</v>
      </c>
      <c r="C11" s="510">
        <v>373</v>
      </c>
      <c r="D11" s="233">
        <v>4</v>
      </c>
      <c r="E11" s="418">
        <f t="shared" si="0"/>
        <v>377</v>
      </c>
      <c r="F11" s="418">
        <v>32</v>
      </c>
      <c r="G11" s="423">
        <f t="shared" si="1"/>
        <v>8.6253369272237201E-2</v>
      </c>
      <c r="H11" s="510">
        <v>339</v>
      </c>
      <c r="I11" s="233">
        <v>6</v>
      </c>
      <c r="J11" s="421"/>
      <c r="K11" s="418">
        <v>362</v>
      </c>
    </row>
    <row r="12" spans="1:28" s="92" customFormat="1" x14ac:dyDescent="0.2">
      <c r="A12" s="119">
        <v>6</v>
      </c>
      <c r="B12" s="104" t="s">
        <v>8</v>
      </c>
      <c r="C12" s="510">
        <v>236</v>
      </c>
      <c r="D12" s="233">
        <v>2</v>
      </c>
      <c r="E12" s="418">
        <f t="shared" si="0"/>
        <v>238</v>
      </c>
      <c r="F12" s="418">
        <v>11</v>
      </c>
      <c r="G12" s="423">
        <f t="shared" si="1"/>
        <v>4.6218487394957986E-2</v>
      </c>
      <c r="H12" s="510">
        <v>227</v>
      </c>
      <c r="I12" s="233">
        <v>0</v>
      </c>
      <c r="J12" s="421"/>
      <c r="K12" s="418">
        <v>219</v>
      </c>
    </row>
    <row r="13" spans="1:28" s="92" customFormat="1" x14ac:dyDescent="0.2">
      <c r="A13" s="119">
        <v>7</v>
      </c>
      <c r="B13" s="104" t="s">
        <v>9</v>
      </c>
      <c r="C13" s="510">
        <v>243</v>
      </c>
      <c r="D13" s="233">
        <v>0</v>
      </c>
      <c r="E13" s="418">
        <f t="shared" si="0"/>
        <v>243</v>
      </c>
      <c r="F13" s="418">
        <v>32</v>
      </c>
      <c r="G13" s="423">
        <f t="shared" si="1"/>
        <v>0.13559322033898305</v>
      </c>
      <c r="H13" s="510">
        <v>204</v>
      </c>
      <c r="I13" s="233">
        <v>7</v>
      </c>
      <c r="J13" s="421"/>
      <c r="K13" s="418">
        <v>235</v>
      </c>
    </row>
    <row r="14" spans="1:28" s="92" customFormat="1" x14ac:dyDescent="0.2">
      <c r="A14" s="119">
        <v>8</v>
      </c>
      <c r="B14" s="104" t="s">
        <v>10</v>
      </c>
      <c r="C14" s="510">
        <v>307</v>
      </c>
      <c r="D14" s="233">
        <v>1</v>
      </c>
      <c r="E14" s="418">
        <f t="shared" si="0"/>
        <v>308</v>
      </c>
      <c r="F14" s="418">
        <v>37</v>
      </c>
      <c r="G14" s="423">
        <f t="shared" si="1"/>
        <v>0.12012987012987013</v>
      </c>
      <c r="H14" s="510">
        <v>271</v>
      </c>
      <c r="I14" s="233">
        <v>0</v>
      </c>
      <c r="J14" s="421"/>
      <c r="K14" s="418">
        <v>290</v>
      </c>
    </row>
    <row r="15" spans="1:28" s="92" customFormat="1" x14ac:dyDescent="0.2">
      <c r="A15" s="119">
        <v>9</v>
      </c>
      <c r="B15" s="104" t="s">
        <v>11</v>
      </c>
      <c r="C15" s="510">
        <v>405</v>
      </c>
      <c r="D15" s="233">
        <v>6</v>
      </c>
      <c r="E15" s="418">
        <f t="shared" si="0"/>
        <v>411</v>
      </c>
      <c r="F15" s="418">
        <v>59</v>
      </c>
      <c r="G15" s="423">
        <f t="shared" si="1"/>
        <v>0.14390243902439023</v>
      </c>
      <c r="H15" s="510">
        <v>351</v>
      </c>
      <c r="I15" s="233">
        <v>1</v>
      </c>
      <c r="J15" s="421"/>
      <c r="K15" s="418">
        <v>391</v>
      </c>
    </row>
    <row r="16" spans="1:28" s="92" customFormat="1" x14ac:dyDescent="0.2">
      <c r="A16" s="119">
        <v>10</v>
      </c>
      <c r="B16" s="104" t="s">
        <v>12</v>
      </c>
      <c r="C16" s="510">
        <v>569</v>
      </c>
      <c r="D16" s="233">
        <v>0</v>
      </c>
      <c r="E16" s="418">
        <f t="shared" si="0"/>
        <v>569</v>
      </c>
      <c r="F16" s="418">
        <v>55</v>
      </c>
      <c r="G16" s="423">
        <f t="shared" si="1"/>
        <v>9.6660808435852369E-2</v>
      </c>
      <c r="H16" s="510">
        <v>514</v>
      </c>
      <c r="I16" s="233">
        <v>0</v>
      </c>
      <c r="J16" s="421"/>
      <c r="K16" s="418">
        <v>526</v>
      </c>
    </row>
    <row r="17" spans="1:15" s="92" customFormat="1" x14ac:dyDescent="0.2">
      <c r="A17" s="119">
        <v>11</v>
      </c>
      <c r="B17" s="104" t="s">
        <v>13</v>
      </c>
      <c r="C17" s="510">
        <v>547</v>
      </c>
      <c r="D17" s="233">
        <v>4</v>
      </c>
      <c r="E17" s="418">
        <f t="shared" si="0"/>
        <v>551</v>
      </c>
      <c r="F17" s="418">
        <v>24</v>
      </c>
      <c r="G17" s="423">
        <f t="shared" si="1"/>
        <v>4.3715846994535519E-2</v>
      </c>
      <c r="H17" s="510">
        <v>525</v>
      </c>
      <c r="I17" s="233">
        <v>2</v>
      </c>
      <c r="J17" s="421"/>
      <c r="K17" s="418">
        <v>525</v>
      </c>
    </row>
    <row r="18" spans="1:15" s="92" customFormat="1" x14ac:dyDescent="0.2">
      <c r="A18" s="119">
        <v>12</v>
      </c>
      <c r="B18" s="104" t="s">
        <v>14</v>
      </c>
      <c r="C18" s="510">
        <v>743</v>
      </c>
      <c r="D18" s="233">
        <v>8</v>
      </c>
      <c r="E18" s="418">
        <f t="shared" si="0"/>
        <v>751</v>
      </c>
      <c r="F18" s="418">
        <v>93</v>
      </c>
      <c r="G18" s="423">
        <f t="shared" si="1"/>
        <v>0.12449799196787148</v>
      </c>
      <c r="H18" s="510">
        <v>654</v>
      </c>
      <c r="I18" s="233">
        <v>4</v>
      </c>
      <c r="J18" s="421"/>
      <c r="K18" s="418">
        <v>705</v>
      </c>
    </row>
    <row r="19" spans="1:15" s="92" customFormat="1" x14ac:dyDescent="0.2">
      <c r="A19" s="119">
        <v>13</v>
      </c>
      <c r="B19" s="104" t="s">
        <v>15</v>
      </c>
      <c r="C19" s="510">
        <v>533</v>
      </c>
      <c r="D19" s="233">
        <v>1</v>
      </c>
      <c r="E19" s="418">
        <f t="shared" si="0"/>
        <v>534</v>
      </c>
      <c r="F19" s="418">
        <v>99</v>
      </c>
      <c r="G19" s="423">
        <f t="shared" si="1"/>
        <v>0.1853932584269663</v>
      </c>
      <c r="H19" s="510">
        <v>435</v>
      </c>
      <c r="I19" s="233">
        <v>0</v>
      </c>
      <c r="J19" s="421"/>
      <c r="K19" s="418">
        <v>491</v>
      </c>
    </row>
    <row r="20" spans="1:15" s="92" customFormat="1" x14ac:dyDescent="0.2">
      <c r="A20" s="119">
        <v>14</v>
      </c>
      <c r="B20" s="104" t="s">
        <v>16</v>
      </c>
      <c r="C20" s="510">
        <v>380</v>
      </c>
      <c r="D20" s="233">
        <v>5</v>
      </c>
      <c r="E20" s="418">
        <f t="shared" si="0"/>
        <v>385</v>
      </c>
      <c r="F20" s="418">
        <v>17</v>
      </c>
      <c r="G20" s="423">
        <f t="shared" si="1"/>
        <v>4.4386422976501305E-2</v>
      </c>
      <c r="H20" s="510">
        <v>366</v>
      </c>
      <c r="I20" s="233">
        <v>2</v>
      </c>
      <c r="J20" s="421"/>
      <c r="K20" s="418">
        <v>365</v>
      </c>
    </row>
    <row r="21" spans="1:15" s="92" customFormat="1" ht="15.75" customHeight="1" thickBot="1" x14ac:dyDescent="0.25">
      <c r="A21" s="404">
        <v>15</v>
      </c>
      <c r="B21" s="64" t="s">
        <v>17</v>
      </c>
      <c r="C21" s="511">
        <v>765</v>
      </c>
      <c r="D21" s="234">
        <v>10</v>
      </c>
      <c r="E21" s="419">
        <f t="shared" si="0"/>
        <v>775</v>
      </c>
      <c r="F21" s="419">
        <v>33</v>
      </c>
      <c r="G21" s="424">
        <f t="shared" si="1"/>
        <v>4.2635658914728682E-2</v>
      </c>
      <c r="H21" s="511">
        <v>741</v>
      </c>
      <c r="I21" s="234">
        <v>1</v>
      </c>
      <c r="J21" s="422"/>
      <c r="K21" s="419">
        <v>718</v>
      </c>
    </row>
    <row r="22" spans="1:15" s="65" customFormat="1" ht="15" x14ac:dyDescent="0.25">
      <c r="A22" s="66"/>
      <c r="B22" s="407" t="s">
        <v>203</v>
      </c>
      <c r="C22" s="408">
        <f>SUM(C7:C21)</f>
        <v>6838</v>
      </c>
      <c r="D22" s="411">
        <f>SUM(D7:D21)</f>
        <v>55</v>
      </c>
      <c r="E22" s="417">
        <f>SUM(E7:E21)</f>
        <v>6893</v>
      </c>
      <c r="F22" s="414">
        <f>SUM(F7:F21)</f>
        <v>679</v>
      </c>
      <c r="G22" s="541">
        <f t="shared" si="1"/>
        <v>9.8878695208970441E-2</v>
      </c>
      <c r="H22" s="406">
        <f>SUM(H7:H21)</f>
        <v>6188</v>
      </c>
      <c r="I22" s="417">
        <f>SUM(I7:I21)</f>
        <v>26</v>
      </c>
      <c r="J22" s="420">
        <f>SUM(J7:J21)</f>
        <v>0</v>
      </c>
      <c r="K22" s="406">
        <f>SUM(K7:K21)</f>
        <v>6449</v>
      </c>
    </row>
    <row r="23" spans="1:15" s="102" customFormat="1" x14ac:dyDescent="0.2">
      <c r="A23" s="79"/>
      <c r="B23" s="326" t="s">
        <v>195</v>
      </c>
      <c r="C23" s="409">
        <v>7001</v>
      </c>
      <c r="D23" s="412">
        <v>50</v>
      </c>
      <c r="E23" s="418">
        <v>7051</v>
      </c>
      <c r="F23" s="415">
        <v>793</v>
      </c>
      <c r="G23" s="542">
        <v>0.11341533180778032</v>
      </c>
      <c r="H23" s="233">
        <v>6199</v>
      </c>
      <c r="I23" s="418">
        <v>59</v>
      </c>
      <c r="J23" s="421">
        <v>0</v>
      </c>
      <c r="K23" s="233">
        <v>6563</v>
      </c>
    </row>
    <row r="24" spans="1:15" s="102" customFormat="1" x14ac:dyDescent="0.2">
      <c r="A24" s="79"/>
      <c r="B24" s="326" t="s">
        <v>185</v>
      </c>
      <c r="C24" s="409">
        <v>6357</v>
      </c>
      <c r="D24" s="412">
        <v>42</v>
      </c>
      <c r="E24" s="418">
        <v>6399</v>
      </c>
      <c r="F24" s="415">
        <v>919</v>
      </c>
      <c r="G24" s="542">
        <v>0.14477000630119724</v>
      </c>
      <c r="H24" s="233">
        <v>5429</v>
      </c>
      <c r="I24" s="418">
        <v>51</v>
      </c>
      <c r="J24" s="421">
        <v>0</v>
      </c>
      <c r="K24" s="233">
        <v>5935</v>
      </c>
    </row>
    <row r="25" spans="1:15" s="102" customFormat="1" x14ac:dyDescent="0.2">
      <c r="A25" s="79"/>
      <c r="B25" s="326" t="s">
        <v>153</v>
      </c>
      <c r="C25" s="409">
        <v>6154</v>
      </c>
      <c r="D25" s="412">
        <v>20</v>
      </c>
      <c r="E25" s="418">
        <v>6174</v>
      </c>
      <c r="F25" s="415">
        <v>1409</v>
      </c>
      <c r="G25" s="542">
        <v>0.22981569075191649</v>
      </c>
      <c r="H25" s="233">
        <v>4722</v>
      </c>
      <c r="I25" s="418">
        <v>43</v>
      </c>
      <c r="J25" s="421">
        <v>0</v>
      </c>
      <c r="K25" s="233">
        <v>5706</v>
      </c>
    </row>
    <row r="26" spans="1:15" s="92" customFormat="1" ht="15" thickBot="1" x14ac:dyDescent="0.25">
      <c r="A26" s="81"/>
      <c r="B26" s="324" t="s">
        <v>79</v>
      </c>
      <c r="C26" s="410">
        <v>5699</v>
      </c>
      <c r="D26" s="413">
        <v>35</v>
      </c>
      <c r="E26" s="419">
        <v>5734</v>
      </c>
      <c r="F26" s="416">
        <v>1126</v>
      </c>
      <c r="G26" s="543">
        <v>0.19716336893713884</v>
      </c>
      <c r="H26" s="234">
        <v>4585</v>
      </c>
      <c r="I26" s="419">
        <v>22</v>
      </c>
      <c r="J26" s="422">
        <v>0</v>
      </c>
      <c r="K26" s="234">
        <v>5289</v>
      </c>
      <c r="O26" s="92" t="s">
        <v>77</v>
      </c>
    </row>
    <row r="27" spans="1:15" s="65" customFormat="1" ht="19.5" hidden="1" customHeight="1" thickBot="1" x14ac:dyDescent="0.3">
      <c r="A27" s="115"/>
      <c r="B27" s="405" t="s">
        <v>26</v>
      </c>
      <c r="C27" s="76">
        <v>1508</v>
      </c>
      <c r="D27" s="67">
        <v>20</v>
      </c>
      <c r="E27" s="84">
        <v>1528</v>
      </c>
      <c r="F27" s="85">
        <v>292</v>
      </c>
      <c r="G27" s="86">
        <v>0.19109947643979058</v>
      </c>
      <c r="H27" s="67">
        <v>1206</v>
      </c>
      <c r="I27" s="67">
        <v>30</v>
      </c>
      <c r="J27" s="67">
        <v>1528</v>
      </c>
      <c r="K27" s="84">
        <v>1510</v>
      </c>
    </row>
    <row r="28" spans="1:15" s="65" customFormat="1" ht="21" hidden="1" customHeight="1" thickBot="1" x14ac:dyDescent="0.3">
      <c r="A28" s="68"/>
      <c r="B28" s="69" t="s">
        <v>27</v>
      </c>
      <c r="C28" s="78">
        <v>1606</v>
      </c>
      <c r="D28" s="87">
        <v>6</v>
      </c>
      <c r="E28" s="88">
        <v>1612</v>
      </c>
      <c r="F28" s="89">
        <v>316</v>
      </c>
      <c r="G28" s="90">
        <v>0.19602977667493796</v>
      </c>
      <c r="H28" s="87">
        <v>1279</v>
      </c>
      <c r="I28" s="87">
        <v>17</v>
      </c>
      <c r="J28" s="87">
        <v>1612</v>
      </c>
      <c r="K28" s="88">
        <v>1600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AF37"/>
  <sheetViews>
    <sheetView showGridLines="0" view="pageLayout" topLeftCell="A2" zoomScaleNormal="75" workbookViewId="0">
      <selection activeCell="M16" sqref="M16"/>
    </sheetView>
  </sheetViews>
  <sheetFormatPr baseColWidth="10" defaultColWidth="11.42578125" defaultRowHeight="15" x14ac:dyDescent="0.2"/>
  <cols>
    <col min="1" max="1" width="4.85546875" style="169" customWidth="1"/>
    <col min="2" max="2" width="5.5703125" style="168" customWidth="1"/>
    <col min="3" max="3" width="23.42578125" style="168" customWidth="1"/>
    <col min="4" max="4" width="12.5703125" style="168" customWidth="1"/>
    <col min="5" max="5" width="11.28515625" style="168" customWidth="1"/>
    <col min="6" max="6" width="9.7109375" style="168" customWidth="1"/>
    <col min="7" max="8" width="10.42578125" style="168" customWidth="1"/>
    <col min="9" max="9" width="11.42578125" style="168" customWidth="1"/>
    <col min="10" max="12" width="13.140625" style="168" customWidth="1"/>
    <col min="13" max="14" width="10.42578125" style="168" customWidth="1"/>
    <col min="15" max="15" width="15.140625" style="168" customWidth="1"/>
    <col min="16" max="16" width="4.85546875" style="169" customWidth="1"/>
    <col min="17" max="17" width="10.42578125" style="168" customWidth="1"/>
    <col min="18" max="16384" width="11.42578125" style="168"/>
  </cols>
  <sheetData>
    <row r="1" spans="1:32" x14ac:dyDescent="0.2">
      <c r="A1" s="166"/>
      <c r="B1" s="167"/>
      <c r="C1" s="167"/>
    </row>
    <row r="2" spans="1:32" x14ac:dyDescent="0.2">
      <c r="A2" s="170" t="s">
        <v>0</v>
      </c>
    </row>
    <row r="3" spans="1:32" x14ac:dyDescent="0.2">
      <c r="A3" s="170"/>
    </row>
    <row r="4" spans="1:32" x14ac:dyDescent="0.2">
      <c r="A4" s="170"/>
    </row>
    <row r="5" spans="1:32" x14ac:dyDescent="0.2">
      <c r="A5" s="170" t="str">
        <f>B8</f>
        <v>Tabell 2 - 3 - B - Undersøkelsessaker i barnevernet i perioden 01.01. - 31.12.</v>
      </c>
    </row>
    <row r="6" spans="1:32" x14ac:dyDescent="0.2">
      <c r="A6" s="170"/>
    </row>
    <row r="8" spans="1:32" s="171" customFormat="1" ht="26.25" customHeight="1" thickBot="1" x14ac:dyDescent="0.3">
      <c r="B8" s="457" t="s">
        <v>206</v>
      </c>
    </row>
    <row r="9" spans="1:32" s="171" customFormat="1" ht="117.75" customHeight="1" thickBot="1" x14ac:dyDescent="0.3">
      <c r="B9" s="172" t="s">
        <v>1</v>
      </c>
      <c r="C9" s="173" t="s">
        <v>2</v>
      </c>
      <c r="D9" s="174" t="s">
        <v>182</v>
      </c>
      <c r="E9" s="175" t="s">
        <v>181</v>
      </c>
      <c r="F9" s="175" t="s">
        <v>78</v>
      </c>
      <c r="G9" s="176" t="s">
        <v>67</v>
      </c>
      <c r="H9" s="176" t="s">
        <v>68</v>
      </c>
      <c r="I9" s="177" t="s">
        <v>71</v>
      </c>
      <c r="J9" s="178" t="s">
        <v>28</v>
      </c>
      <c r="K9" s="178" t="s">
        <v>72</v>
      </c>
      <c r="L9" s="190" t="s">
        <v>29</v>
      </c>
      <c r="M9" s="191" t="s">
        <v>152</v>
      </c>
      <c r="N9" s="284" t="s">
        <v>69</v>
      </c>
      <c r="O9" s="177" t="s">
        <v>70</v>
      </c>
    </row>
    <row r="10" spans="1:32" ht="15" customHeight="1" x14ac:dyDescent="0.25">
      <c r="A10" s="168"/>
      <c r="B10" s="179">
        <v>1</v>
      </c>
      <c r="C10" s="180" t="s">
        <v>3</v>
      </c>
      <c r="D10" s="544">
        <v>579</v>
      </c>
      <c r="E10" s="345">
        <v>156</v>
      </c>
      <c r="F10" s="295">
        <f>D10+E10</f>
        <v>735</v>
      </c>
      <c r="G10" s="512">
        <v>200</v>
      </c>
      <c r="H10" s="512">
        <v>380</v>
      </c>
      <c r="I10" s="345">
        <v>11</v>
      </c>
      <c r="J10" s="181">
        <f>1-I10/(H10+G10)</f>
        <v>0.98103448275862071</v>
      </c>
      <c r="K10" s="345">
        <v>0</v>
      </c>
      <c r="L10" s="181">
        <f>1-K10/(H10+G10)</f>
        <v>1</v>
      </c>
      <c r="M10" s="345">
        <v>155</v>
      </c>
      <c r="N10" s="345">
        <v>679</v>
      </c>
      <c r="O10" s="285">
        <f>G10/(G10+H10)</f>
        <v>0.34482758620689657</v>
      </c>
      <c r="P10" s="168"/>
    </row>
    <row r="11" spans="1:32" ht="15.75" customHeight="1" x14ac:dyDescent="0.25">
      <c r="A11" s="168"/>
      <c r="B11" s="182">
        <v>2</v>
      </c>
      <c r="C11" s="183" t="s">
        <v>4</v>
      </c>
      <c r="D11" s="346">
        <v>446</v>
      </c>
      <c r="E11" s="347">
        <v>122</v>
      </c>
      <c r="F11" s="296">
        <f t="shared" ref="F11:F24" si="0">D11+E11</f>
        <v>568</v>
      </c>
      <c r="G11" s="348">
        <v>146</v>
      </c>
      <c r="H11" s="348">
        <v>335</v>
      </c>
      <c r="I11" s="347">
        <v>5</v>
      </c>
      <c r="J11" s="184">
        <f t="shared" ref="J11:J25" si="1">1-I11/(H11+G11)</f>
        <v>0.98960498960498966</v>
      </c>
      <c r="K11" s="347">
        <v>0</v>
      </c>
      <c r="L11" s="184">
        <f t="shared" ref="L11:L24" si="2">1-K11/(H11+G11)</f>
        <v>1</v>
      </c>
      <c r="M11" s="347">
        <v>87</v>
      </c>
      <c r="N11" s="347">
        <v>522</v>
      </c>
      <c r="O11" s="286">
        <f t="shared" ref="O11:O25" si="3">G11/(G11+H11)</f>
        <v>0.30353430353430355</v>
      </c>
      <c r="P11" s="168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</row>
    <row r="12" spans="1:32" ht="15.75" x14ac:dyDescent="0.25">
      <c r="A12" s="168"/>
      <c r="B12" s="182">
        <v>3</v>
      </c>
      <c r="C12" s="183" t="s">
        <v>5</v>
      </c>
      <c r="D12" s="346">
        <v>331</v>
      </c>
      <c r="E12" s="347">
        <v>98</v>
      </c>
      <c r="F12" s="296">
        <f t="shared" si="0"/>
        <v>429</v>
      </c>
      <c r="G12" s="348">
        <v>124</v>
      </c>
      <c r="H12" s="348">
        <v>223</v>
      </c>
      <c r="I12" s="347">
        <v>7</v>
      </c>
      <c r="J12" s="184">
        <f t="shared" si="1"/>
        <v>0.97982708933717577</v>
      </c>
      <c r="K12" s="347">
        <v>0</v>
      </c>
      <c r="L12" s="184">
        <f t="shared" si="2"/>
        <v>1</v>
      </c>
      <c r="M12" s="347">
        <v>82</v>
      </c>
      <c r="N12" s="347">
        <v>400</v>
      </c>
      <c r="O12" s="286">
        <f t="shared" si="3"/>
        <v>0.35734870317002881</v>
      </c>
      <c r="P12" s="168"/>
      <c r="R12" s="186"/>
      <c r="S12" s="187"/>
      <c r="T12" s="186"/>
      <c r="U12" s="186"/>
      <c r="V12" s="186"/>
      <c r="W12" s="187"/>
      <c r="X12" s="186"/>
      <c r="Y12" s="187"/>
      <c r="Z12" s="186"/>
      <c r="AA12" s="186"/>
      <c r="AB12" s="186"/>
      <c r="AC12" s="186"/>
      <c r="AD12" s="186"/>
      <c r="AE12" s="187"/>
      <c r="AF12" s="186"/>
    </row>
    <row r="13" spans="1:32" ht="15.75" x14ac:dyDescent="0.25">
      <c r="A13" s="168"/>
      <c r="B13" s="182">
        <v>4</v>
      </c>
      <c r="C13" s="183" t="s">
        <v>6</v>
      </c>
      <c r="D13" s="346">
        <v>205</v>
      </c>
      <c r="E13" s="347">
        <v>52</v>
      </c>
      <c r="F13" s="296">
        <f t="shared" si="0"/>
        <v>257</v>
      </c>
      <c r="G13" s="348">
        <v>68</v>
      </c>
      <c r="H13" s="348">
        <v>134</v>
      </c>
      <c r="I13" s="347">
        <v>7</v>
      </c>
      <c r="J13" s="184">
        <f t="shared" si="1"/>
        <v>0.96534653465346532</v>
      </c>
      <c r="K13" s="347">
        <v>0</v>
      </c>
      <c r="L13" s="184">
        <f t="shared" si="2"/>
        <v>1</v>
      </c>
      <c r="M13" s="347">
        <v>55</v>
      </c>
      <c r="N13" s="347">
        <v>244</v>
      </c>
      <c r="O13" s="286">
        <f t="shared" si="3"/>
        <v>0.33663366336633666</v>
      </c>
      <c r="P13" s="168"/>
    </row>
    <row r="14" spans="1:32" ht="15.75" x14ac:dyDescent="0.25">
      <c r="A14" s="168"/>
      <c r="B14" s="182">
        <v>5</v>
      </c>
      <c r="C14" s="183" t="s">
        <v>7</v>
      </c>
      <c r="D14" s="346">
        <v>339</v>
      </c>
      <c r="E14" s="347">
        <v>75</v>
      </c>
      <c r="F14" s="296">
        <f t="shared" si="0"/>
        <v>414</v>
      </c>
      <c r="G14" s="348">
        <v>99</v>
      </c>
      <c r="H14" s="348">
        <v>210</v>
      </c>
      <c r="I14" s="347">
        <v>10</v>
      </c>
      <c r="J14" s="184">
        <f t="shared" si="1"/>
        <v>0.96763754045307449</v>
      </c>
      <c r="K14" s="347">
        <v>1</v>
      </c>
      <c r="L14" s="184">
        <f t="shared" si="2"/>
        <v>0.99676375404530748</v>
      </c>
      <c r="M14" s="347">
        <v>105</v>
      </c>
      <c r="N14" s="347">
        <v>400</v>
      </c>
      <c r="O14" s="286">
        <f t="shared" si="3"/>
        <v>0.32038834951456313</v>
      </c>
      <c r="P14" s="168"/>
    </row>
    <row r="15" spans="1:32" ht="20.25" customHeight="1" x14ac:dyDescent="0.25">
      <c r="A15" s="168"/>
      <c r="B15" s="182">
        <v>6</v>
      </c>
      <c r="C15" s="183" t="s">
        <v>8</v>
      </c>
      <c r="D15" s="346">
        <v>227</v>
      </c>
      <c r="E15" s="347">
        <v>34</v>
      </c>
      <c r="F15" s="296">
        <f t="shared" si="0"/>
        <v>261</v>
      </c>
      <c r="G15" s="348">
        <v>82</v>
      </c>
      <c r="H15" s="348">
        <v>102</v>
      </c>
      <c r="I15" s="347">
        <v>3</v>
      </c>
      <c r="J15" s="184">
        <f t="shared" si="1"/>
        <v>0.98369565217391308</v>
      </c>
      <c r="K15" s="347">
        <v>0</v>
      </c>
      <c r="L15" s="184">
        <f t="shared" si="2"/>
        <v>1</v>
      </c>
      <c r="M15" s="347">
        <v>77</v>
      </c>
      <c r="N15" s="347">
        <v>242</v>
      </c>
      <c r="O15" s="286">
        <f t="shared" si="3"/>
        <v>0.44565217391304346</v>
      </c>
      <c r="P15" s="168"/>
    </row>
    <row r="16" spans="1:32" ht="15.75" x14ac:dyDescent="0.25">
      <c r="A16" s="168"/>
      <c r="B16" s="182">
        <v>7</v>
      </c>
      <c r="C16" s="183" t="s">
        <v>9</v>
      </c>
      <c r="D16" s="346">
        <v>204</v>
      </c>
      <c r="E16" s="347">
        <v>41</v>
      </c>
      <c r="F16" s="296">
        <f t="shared" si="0"/>
        <v>245</v>
      </c>
      <c r="G16" s="348">
        <v>52</v>
      </c>
      <c r="H16" s="348">
        <v>121</v>
      </c>
      <c r="I16" s="347">
        <v>12</v>
      </c>
      <c r="J16" s="184">
        <f t="shared" si="1"/>
        <v>0.93063583815028905</v>
      </c>
      <c r="K16" s="347">
        <v>0</v>
      </c>
      <c r="L16" s="184">
        <f t="shared" si="2"/>
        <v>1</v>
      </c>
      <c r="M16" s="347">
        <v>72</v>
      </c>
      <c r="N16" s="347">
        <v>240</v>
      </c>
      <c r="O16" s="286">
        <f t="shared" si="3"/>
        <v>0.30057803468208094</v>
      </c>
      <c r="P16" s="168"/>
    </row>
    <row r="17" spans="1:23" ht="15.75" x14ac:dyDescent="0.25">
      <c r="A17" s="168"/>
      <c r="B17" s="182">
        <v>8</v>
      </c>
      <c r="C17" s="183" t="s">
        <v>10</v>
      </c>
      <c r="D17" s="346">
        <v>271</v>
      </c>
      <c r="E17" s="347">
        <v>63</v>
      </c>
      <c r="F17" s="296">
        <f t="shared" si="0"/>
        <v>334</v>
      </c>
      <c r="G17" s="348">
        <v>74</v>
      </c>
      <c r="H17" s="348">
        <v>192</v>
      </c>
      <c r="I17" s="347">
        <v>18</v>
      </c>
      <c r="J17" s="184">
        <f t="shared" si="1"/>
        <v>0.93233082706766912</v>
      </c>
      <c r="K17" s="347">
        <v>0</v>
      </c>
      <c r="L17" s="184">
        <f t="shared" si="2"/>
        <v>1</v>
      </c>
      <c r="M17" s="347">
        <v>68</v>
      </c>
      <c r="N17" s="347">
        <v>314</v>
      </c>
      <c r="O17" s="286">
        <f t="shared" si="3"/>
        <v>0.2781954887218045</v>
      </c>
      <c r="P17" s="168"/>
    </row>
    <row r="18" spans="1:23" ht="15.75" x14ac:dyDescent="0.25">
      <c r="A18" s="168"/>
      <c r="B18" s="182">
        <v>9</v>
      </c>
      <c r="C18" s="183" t="s">
        <v>11</v>
      </c>
      <c r="D18" s="346">
        <v>351</v>
      </c>
      <c r="E18" s="347">
        <v>95</v>
      </c>
      <c r="F18" s="296">
        <f t="shared" si="0"/>
        <v>446</v>
      </c>
      <c r="G18" s="348">
        <v>130</v>
      </c>
      <c r="H18" s="348">
        <v>234</v>
      </c>
      <c r="I18" s="347">
        <v>2</v>
      </c>
      <c r="J18" s="184">
        <f t="shared" si="1"/>
        <v>0.99450549450549453</v>
      </c>
      <c r="K18" s="347">
        <v>0</v>
      </c>
      <c r="L18" s="184">
        <f t="shared" si="2"/>
        <v>1</v>
      </c>
      <c r="M18" s="347">
        <v>82</v>
      </c>
      <c r="N18" s="347">
        <v>427</v>
      </c>
      <c r="O18" s="286">
        <f t="shared" si="3"/>
        <v>0.35714285714285715</v>
      </c>
      <c r="P18" s="168"/>
    </row>
    <row r="19" spans="1:23" ht="15.75" x14ac:dyDescent="0.25">
      <c r="A19" s="168"/>
      <c r="B19" s="182">
        <v>10</v>
      </c>
      <c r="C19" s="183" t="s">
        <v>12</v>
      </c>
      <c r="D19" s="346">
        <v>514</v>
      </c>
      <c r="E19" s="347">
        <v>104</v>
      </c>
      <c r="F19" s="296">
        <f t="shared" si="0"/>
        <v>618</v>
      </c>
      <c r="G19" s="348">
        <v>185</v>
      </c>
      <c r="H19" s="348">
        <v>307</v>
      </c>
      <c r="I19" s="347">
        <v>17</v>
      </c>
      <c r="J19" s="184">
        <f t="shared" si="1"/>
        <v>0.96544715447154472</v>
      </c>
      <c r="K19" s="347">
        <v>0</v>
      </c>
      <c r="L19" s="184">
        <f t="shared" si="2"/>
        <v>1</v>
      </c>
      <c r="M19" s="347">
        <v>126</v>
      </c>
      <c r="N19" s="347">
        <v>578</v>
      </c>
      <c r="O19" s="286">
        <f t="shared" si="3"/>
        <v>0.37601626016260165</v>
      </c>
      <c r="P19" s="168"/>
    </row>
    <row r="20" spans="1:23" ht="20.25" customHeight="1" x14ac:dyDescent="0.25">
      <c r="A20" s="168"/>
      <c r="B20" s="182">
        <v>11</v>
      </c>
      <c r="C20" s="183" t="s">
        <v>13</v>
      </c>
      <c r="D20" s="346">
        <v>525</v>
      </c>
      <c r="E20" s="347">
        <v>154</v>
      </c>
      <c r="F20" s="296">
        <f t="shared" si="0"/>
        <v>679</v>
      </c>
      <c r="G20" s="348">
        <v>161</v>
      </c>
      <c r="H20" s="348">
        <v>361</v>
      </c>
      <c r="I20" s="347">
        <v>6</v>
      </c>
      <c r="J20" s="184">
        <f t="shared" si="1"/>
        <v>0.9885057471264368</v>
      </c>
      <c r="K20" s="347">
        <v>0</v>
      </c>
      <c r="L20" s="184">
        <f t="shared" si="2"/>
        <v>1</v>
      </c>
      <c r="M20" s="347">
        <v>157</v>
      </c>
      <c r="N20" s="347">
        <v>644</v>
      </c>
      <c r="O20" s="286">
        <f t="shared" si="3"/>
        <v>0.30842911877394635</v>
      </c>
      <c r="P20" s="168"/>
    </row>
    <row r="21" spans="1:23" ht="15.75" x14ac:dyDescent="0.25">
      <c r="A21" s="168"/>
      <c r="B21" s="182">
        <v>12</v>
      </c>
      <c r="C21" s="183" t="s">
        <v>14</v>
      </c>
      <c r="D21" s="346">
        <v>654</v>
      </c>
      <c r="E21" s="347">
        <v>138</v>
      </c>
      <c r="F21" s="296">
        <f t="shared" si="0"/>
        <v>792</v>
      </c>
      <c r="G21" s="348">
        <v>202</v>
      </c>
      <c r="H21" s="348">
        <v>415</v>
      </c>
      <c r="I21" s="347">
        <v>7</v>
      </c>
      <c r="J21" s="184">
        <f t="shared" si="1"/>
        <v>0.98865478119935168</v>
      </c>
      <c r="K21" s="347">
        <v>2</v>
      </c>
      <c r="L21" s="184">
        <f t="shared" si="2"/>
        <v>0.99675850891410045</v>
      </c>
      <c r="M21" s="347">
        <v>175</v>
      </c>
      <c r="N21" s="347">
        <v>756</v>
      </c>
      <c r="O21" s="286">
        <f t="shared" si="3"/>
        <v>0.32739059967585088</v>
      </c>
      <c r="P21" s="168"/>
    </row>
    <row r="22" spans="1:23" ht="15.75" x14ac:dyDescent="0.25">
      <c r="A22" s="168"/>
      <c r="B22" s="182">
        <v>13</v>
      </c>
      <c r="C22" s="183" t="s">
        <v>15</v>
      </c>
      <c r="D22" s="346">
        <v>435</v>
      </c>
      <c r="E22" s="347">
        <v>113</v>
      </c>
      <c r="F22" s="296">
        <f t="shared" si="0"/>
        <v>548</v>
      </c>
      <c r="G22" s="348">
        <v>138</v>
      </c>
      <c r="H22" s="348">
        <v>309</v>
      </c>
      <c r="I22" s="347">
        <v>101</v>
      </c>
      <c r="J22" s="184">
        <f t="shared" si="1"/>
        <v>0.77404921700223717</v>
      </c>
      <c r="K22" s="347">
        <v>0</v>
      </c>
      <c r="L22" s="184">
        <f t="shared" si="2"/>
        <v>1</v>
      </c>
      <c r="M22" s="347">
        <v>101</v>
      </c>
      <c r="N22" s="347">
        <v>512</v>
      </c>
      <c r="O22" s="286">
        <f t="shared" si="3"/>
        <v>0.3087248322147651</v>
      </c>
      <c r="P22" s="168"/>
    </row>
    <row r="23" spans="1:23" ht="15.75" x14ac:dyDescent="0.25">
      <c r="A23" s="168"/>
      <c r="B23" s="182">
        <v>14</v>
      </c>
      <c r="C23" s="183" t="s">
        <v>16</v>
      </c>
      <c r="D23" s="346">
        <v>366</v>
      </c>
      <c r="E23" s="347">
        <v>124</v>
      </c>
      <c r="F23" s="296">
        <f t="shared" si="0"/>
        <v>490</v>
      </c>
      <c r="G23" s="348">
        <v>150</v>
      </c>
      <c r="H23" s="348">
        <v>236</v>
      </c>
      <c r="I23" s="347">
        <v>0</v>
      </c>
      <c r="J23" s="184">
        <f t="shared" si="1"/>
        <v>1</v>
      </c>
      <c r="K23" s="347">
        <v>0</v>
      </c>
      <c r="L23" s="184">
        <f t="shared" si="2"/>
        <v>1</v>
      </c>
      <c r="M23" s="347">
        <v>104</v>
      </c>
      <c r="N23" s="347">
        <v>454</v>
      </c>
      <c r="O23" s="286">
        <f t="shared" si="3"/>
        <v>0.38860103626943004</v>
      </c>
      <c r="P23" s="168"/>
    </row>
    <row r="24" spans="1:23" ht="31.5" thickBot="1" x14ac:dyDescent="0.3">
      <c r="A24" s="168"/>
      <c r="B24" s="188">
        <v>15</v>
      </c>
      <c r="C24" s="189" t="s">
        <v>17</v>
      </c>
      <c r="D24" s="546">
        <v>741</v>
      </c>
      <c r="E24" s="349">
        <v>174</v>
      </c>
      <c r="F24" s="350">
        <f t="shared" si="0"/>
        <v>915</v>
      </c>
      <c r="G24" s="351">
        <v>190</v>
      </c>
      <c r="H24" s="351">
        <v>538</v>
      </c>
      <c r="I24" s="349">
        <v>26</v>
      </c>
      <c r="J24" s="352">
        <f t="shared" si="1"/>
        <v>0.9642857142857143</v>
      </c>
      <c r="K24" s="349">
        <v>4</v>
      </c>
      <c r="L24" s="352">
        <f t="shared" si="2"/>
        <v>0.99450549450549453</v>
      </c>
      <c r="M24" s="349">
        <v>187</v>
      </c>
      <c r="N24" s="349">
        <v>828</v>
      </c>
      <c r="O24" s="353">
        <f t="shared" si="3"/>
        <v>0.26098901098901101</v>
      </c>
      <c r="P24" s="168"/>
    </row>
    <row r="25" spans="1:23" s="545" customFormat="1" ht="20.25" customHeight="1" x14ac:dyDescent="0.25">
      <c r="B25" s="547"/>
      <c r="C25" s="548" t="s">
        <v>203</v>
      </c>
      <c r="D25" s="549">
        <f t="shared" ref="D25:I25" si="4">SUM(D10:D24)</f>
        <v>6188</v>
      </c>
      <c r="E25" s="550">
        <f t="shared" si="4"/>
        <v>1543</v>
      </c>
      <c r="F25" s="551">
        <f t="shared" si="4"/>
        <v>7731</v>
      </c>
      <c r="G25" s="512">
        <f t="shared" si="4"/>
        <v>2001</v>
      </c>
      <c r="H25" s="512">
        <f t="shared" si="4"/>
        <v>4097</v>
      </c>
      <c r="I25" s="550">
        <f t="shared" si="4"/>
        <v>232</v>
      </c>
      <c r="J25" s="552">
        <f t="shared" si="1"/>
        <v>0.96195473925877339</v>
      </c>
      <c r="K25" s="550">
        <f>SUM(K10:K24)</f>
        <v>7</v>
      </c>
      <c r="L25" s="552">
        <f>1-K25/(H25+G25)</f>
        <v>0.99885208265004921</v>
      </c>
      <c r="M25" s="550">
        <f>SUM(M10:M24)</f>
        <v>1633</v>
      </c>
      <c r="N25" s="550">
        <f>SUM(N10:N24)</f>
        <v>7240</v>
      </c>
      <c r="O25" s="553">
        <f t="shared" si="3"/>
        <v>0.32814037389307971</v>
      </c>
    </row>
    <row r="26" spans="1:23" ht="20.25" customHeight="1" thickBot="1" x14ac:dyDescent="0.3">
      <c r="A26" s="168"/>
      <c r="B26" s="426"/>
      <c r="C26" s="427" t="s">
        <v>195</v>
      </c>
      <c r="D26" s="428">
        <v>6197</v>
      </c>
      <c r="E26" s="429">
        <v>1365</v>
      </c>
      <c r="F26" s="430">
        <v>7562</v>
      </c>
      <c r="G26" s="431">
        <v>2123</v>
      </c>
      <c r="H26" s="431">
        <v>3868</v>
      </c>
      <c r="I26" s="429">
        <v>252</v>
      </c>
      <c r="J26" s="432">
        <v>0.95793690535803711</v>
      </c>
      <c r="K26" s="429">
        <v>12</v>
      </c>
      <c r="L26" s="432">
        <v>0.99799699549323984</v>
      </c>
      <c r="M26" s="429">
        <v>1571</v>
      </c>
      <c r="N26" s="429">
        <v>7005</v>
      </c>
      <c r="O26" s="433">
        <v>0.35436488065431482</v>
      </c>
      <c r="P26" s="168"/>
    </row>
    <row r="27" spans="1:23" ht="20.25" customHeight="1" x14ac:dyDescent="0.25">
      <c r="A27" s="168"/>
      <c r="B27" s="598"/>
      <c r="C27" s="180" t="s">
        <v>185</v>
      </c>
      <c r="D27" s="599">
        <v>5429</v>
      </c>
      <c r="E27" s="600">
        <v>1336</v>
      </c>
      <c r="F27" s="601">
        <v>6765</v>
      </c>
      <c r="G27" s="602">
        <v>1810</v>
      </c>
      <c r="H27" s="602">
        <v>3592</v>
      </c>
      <c r="I27" s="600">
        <v>445</v>
      </c>
      <c r="J27" s="603">
        <v>0.91762310255460944</v>
      </c>
      <c r="K27" s="600">
        <v>6</v>
      </c>
      <c r="L27" s="603">
        <v>0.99888930025916323</v>
      </c>
      <c r="M27" s="600">
        <v>1363</v>
      </c>
      <c r="N27" s="600">
        <v>6289</v>
      </c>
      <c r="O27" s="604">
        <v>0.33506108848574601</v>
      </c>
      <c r="P27" s="168"/>
      <c r="W27" s="168" t="s">
        <v>77</v>
      </c>
    </row>
    <row r="28" spans="1:23" ht="20.25" customHeight="1" x14ac:dyDescent="0.25">
      <c r="A28" s="168"/>
      <c r="B28" s="425"/>
      <c r="C28" s="183" t="s">
        <v>153</v>
      </c>
      <c r="D28" s="346">
        <v>4722</v>
      </c>
      <c r="E28" s="347">
        <v>1008</v>
      </c>
      <c r="F28" s="296">
        <v>5730</v>
      </c>
      <c r="G28" s="348">
        <v>1665</v>
      </c>
      <c r="H28" s="348">
        <v>2725</v>
      </c>
      <c r="I28" s="347">
        <v>200</v>
      </c>
      <c r="J28" s="184">
        <v>0.95444191343963558</v>
      </c>
      <c r="K28" s="347">
        <v>10</v>
      </c>
      <c r="L28" s="184">
        <v>0.99772209567198178</v>
      </c>
      <c r="M28" s="347">
        <v>1337</v>
      </c>
      <c r="N28" s="347">
        <v>5366</v>
      </c>
      <c r="O28" s="286">
        <v>0.37927107061503418</v>
      </c>
      <c r="P28" s="168"/>
    </row>
    <row r="29" spans="1:23" ht="20.25" customHeight="1" thickBot="1" x14ac:dyDescent="0.3">
      <c r="A29" s="168"/>
      <c r="B29" s="426"/>
      <c r="C29" s="427" t="s">
        <v>79</v>
      </c>
      <c r="D29" s="428">
        <v>4585</v>
      </c>
      <c r="E29" s="429">
        <v>1047</v>
      </c>
      <c r="F29" s="430">
        <v>5632</v>
      </c>
      <c r="G29" s="431">
        <v>1807</v>
      </c>
      <c r="H29" s="431">
        <v>2757</v>
      </c>
      <c r="I29" s="429">
        <v>213</v>
      </c>
      <c r="J29" s="432">
        <v>0.95333041191936896</v>
      </c>
      <c r="K29" s="429">
        <v>16</v>
      </c>
      <c r="L29" s="432">
        <v>0.99649430324276955</v>
      </c>
      <c r="M29" s="429">
        <v>1066</v>
      </c>
      <c r="N29" s="429">
        <v>5196</v>
      </c>
      <c r="O29" s="433">
        <v>0.39592462751971952</v>
      </c>
      <c r="P29" s="168"/>
    </row>
    <row r="30" spans="1:23" x14ac:dyDescent="0.2">
      <c r="A30" s="170"/>
      <c r="B30" s="170"/>
    </row>
    <row r="31" spans="1:23" x14ac:dyDescent="0.2">
      <c r="P31" s="168"/>
    </row>
    <row r="32" spans="1:23" x14ac:dyDescent="0.2">
      <c r="S32" s="168" t="s">
        <v>77</v>
      </c>
    </row>
    <row r="36" spans="4:13" x14ac:dyDescent="0.2">
      <c r="M36" s="168" t="s">
        <v>77</v>
      </c>
    </row>
    <row r="37" spans="4:13" x14ac:dyDescent="0.2">
      <c r="D37" s="168" t="s">
        <v>77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AH43"/>
  <sheetViews>
    <sheetView showGridLines="0" view="pageLayout" zoomScaleNormal="100" workbookViewId="0">
      <selection activeCell="M16" sqref="M16"/>
    </sheetView>
  </sheetViews>
  <sheetFormatPr baseColWidth="10" defaultColWidth="11.42578125" defaultRowHeight="12" x14ac:dyDescent="0.2"/>
  <cols>
    <col min="1" max="1" width="4.85546875" style="3" customWidth="1"/>
    <col min="2" max="2" width="22" style="1" bestFit="1" customWidth="1"/>
    <col min="3" max="3" width="10.7109375" style="1" customWidth="1"/>
    <col min="4" max="4" width="8" style="1" customWidth="1"/>
    <col min="5" max="5" width="12.7109375" style="1" customWidth="1"/>
    <col min="6" max="6" width="8.5703125" style="1" customWidth="1"/>
    <col min="7" max="7" width="8.85546875" style="1" customWidth="1"/>
    <col min="8" max="8" width="9" style="1" customWidth="1"/>
    <col min="9" max="9" width="11.42578125" style="1" customWidth="1"/>
    <col min="10" max="10" width="4.85546875" style="3" customWidth="1"/>
    <col min="11" max="11" width="22" style="1" bestFit="1" customWidth="1"/>
    <col min="12" max="12" width="10.42578125" style="1" customWidth="1"/>
    <col min="13" max="13" width="9.28515625" style="1" customWidth="1"/>
    <col min="14" max="14" width="10.85546875" style="1" customWidth="1"/>
    <col min="15" max="15" width="9" style="1" customWidth="1"/>
    <col min="16" max="16" width="8.85546875" style="1" customWidth="1"/>
    <col min="17" max="17" width="8" style="1" customWidth="1"/>
    <col min="18" max="18" width="11.140625" style="1" customWidth="1"/>
    <col min="19" max="19" width="11.42578125" style="1" customWidth="1"/>
    <col min="20" max="16384" width="11.42578125" style="1"/>
  </cols>
  <sheetData>
    <row r="1" spans="1:34" x14ac:dyDescent="0.2">
      <c r="A1" s="4" t="s">
        <v>0</v>
      </c>
      <c r="J1" s="4"/>
    </row>
    <row r="3" spans="1:34" x14ac:dyDescent="0.2">
      <c r="A3" s="4" t="str">
        <f>A8</f>
        <v>Tabell 2-4-1 - A1 - Barn og unge med tiltak i barnevernet pr. 31.12.</v>
      </c>
      <c r="J3" s="4"/>
    </row>
    <row r="4" spans="1:34" x14ac:dyDescent="0.2">
      <c r="A4" s="4" t="str">
        <f>J8</f>
        <v>Tabell 2-4-1 - A2 - Barn og unge med tiltak i barnevernet i perioden 01.01 - 31.12.</v>
      </c>
      <c r="J4" s="4"/>
    </row>
    <row r="5" spans="1:34" x14ac:dyDescent="0.2">
      <c r="A5" s="4"/>
      <c r="J5" s="4"/>
    </row>
    <row r="6" spans="1:34" x14ac:dyDescent="0.2">
      <c r="A6" s="4"/>
      <c r="J6" s="4"/>
    </row>
    <row r="8" spans="1:34" s="5" customFormat="1" ht="13.5" thickBot="1" x14ac:dyDescent="0.25">
      <c r="A8" s="17" t="s">
        <v>209</v>
      </c>
      <c r="B8" s="18"/>
      <c r="C8" s="18"/>
      <c r="D8" s="18"/>
      <c r="E8" s="18"/>
      <c r="F8" s="18"/>
      <c r="G8" s="18"/>
      <c r="H8" s="18"/>
      <c r="J8" s="19" t="s">
        <v>208</v>
      </c>
      <c r="R8" s="18"/>
    </row>
    <row r="9" spans="1:34" s="5" customFormat="1" ht="84.75" thickBot="1" x14ac:dyDescent="0.25">
      <c r="A9" s="20" t="s">
        <v>1</v>
      </c>
      <c r="B9" s="21" t="s">
        <v>2</v>
      </c>
      <c r="C9" s="22" t="s">
        <v>170</v>
      </c>
      <c r="D9" s="23" t="s">
        <v>30</v>
      </c>
      <c r="E9" s="22" t="s">
        <v>154</v>
      </c>
      <c r="F9" s="23" t="s">
        <v>30</v>
      </c>
      <c r="G9" s="22" t="s">
        <v>172</v>
      </c>
      <c r="H9" s="25" t="s">
        <v>171</v>
      </c>
      <c r="J9" s="6" t="s">
        <v>1</v>
      </c>
      <c r="K9" s="7" t="s">
        <v>2</v>
      </c>
      <c r="L9" s="22" t="s">
        <v>170</v>
      </c>
      <c r="M9" s="9" t="s">
        <v>30</v>
      </c>
      <c r="N9" s="22" t="s">
        <v>154</v>
      </c>
      <c r="O9" s="9" t="s">
        <v>30</v>
      </c>
      <c r="P9" s="8" t="s">
        <v>173</v>
      </c>
      <c r="Q9" s="24" t="s">
        <v>171</v>
      </c>
      <c r="R9" s="25" t="s">
        <v>184</v>
      </c>
      <c r="T9" s="5" t="s">
        <v>77</v>
      </c>
      <c r="U9" s="5" t="s">
        <v>77</v>
      </c>
    </row>
    <row r="10" spans="1:34" ht="12.75" x14ac:dyDescent="0.2">
      <c r="A10" s="10">
        <v>1</v>
      </c>
      <c r="B10" s="11" t="s">
        <v>3</v>
      </c>
      <c r="C10" s="290">
        <v>273</v>
      </c>
      <c r="D10" s="288">
        <v>248</v>
      </c>
      <c r="E10" s="480">
        <v>169</v>
      </c>
      <c r="F10" s="287">
        <v>123</v>
      </c>
      <c r="G10" s="288">
        <v>0</v>
      </c>
      <c r="H10" s="354">
        <f>C10+E10</f>
        <v>442</v>
      </c>
      <c r="J10" s="10">
        <v>1</v>
      </c>
      <c r="K10" s="11" t="s">
        <v>3</v>
      </c>
      <c r="L10" s="290">
        <v>420</v>
      </c>
      <c r="M10" s="288">
        <v>385</v>
      </c>
      <c r="N10" s="480">
        <v>219</v>
      </c>
      <c r="O10" s="287">
        <v>146</v>
      </c>
      <c r="P10" s="288">
        <v>29</v>
      </c>
      <c r="Q10" s="554">
        <f>L10+N10-R10</f>
        <v>595</v>
      </c>
      <c r="R10" s="354">
        <v>44</v>
      </c>
      <c r="T10" s="129"/>
      <c r="U10" s="128"/>
      <c r="V10" s="129"/>
      <c r="W10" s="129"/>
      <c r="X10" s="129"/>
      <c r="Y10" s="128"/>
      <c r="Z10" s="129"/>
      <c r="AA10" s="128"/>
      <c r="AB10" s="129"/>
      <c r="AC10" s="129"/>
      <c r="AD10" s="129"/>
      <c r="AE10" s="129"/>
      <c r="AF10" s="129"/>
      <c r="AG10" s="128"/>
      <c r="AH10" s="129"/>
    </row>
    <row r="11" spans="1:34" ht="12.75" x14ac:dyDescent="0.2">
      <c r="A11" s="12">
        <v>2</v>
      </c>
      <c r="B11" s="13" t="s">
        <v>4</v>
      </c>
      <c r="C11" s="478">
        <v>242</v>
      </c>
      <c r="D11" s="110">
        <v>227</v>
      </c>
      <c r="E11" s="481">
        <v>110</v>
      </c>
      <c r="F11" s="108">
        <v>79</v>
      </c>
      <c r="G11" s="110">
        <v>2</v>
      </c>
      <c r="H11" s="355">
        <f>C11+E11</f>
        <v>352</v>
      </c>
      <c r="J11" s="12">
        <v>2</v>
      </c>
      <c r="K11" s="13" t="s">
        <v>4</v>
      </c>
      <c r="L11" s="478">
        <v>399</v>
      </c>
      <c r="M11" s="110">
        <v>368</v>
      </c>
      <c r="N11" s="481">
        <v>138</v>
      </c>
      <c r="O11" s="108">
        <v>96</v>
      </c>
      <c r="P11" s="110">
        <v>24</v>
      </c>
      <c r="Q11" s="555">
        <f t="shared" ref="Q11:Q24" si="0">L11+N11-R11</f>
        <v>508</v>
      </c>
      <c r="R11" s="355">
        <v>29</v>
      </c>
      <c r="T11" s="127"/>
      <c r="U11" s="126"/>
      <c r="V11" s="127"/>
      <c r="W11" s="127"/>
      <c r="X11" s="127"/>
      <c r="Y11" s="126"/>
      <c r="Z11" s="127"/>
      <c r="AA11" s="126"/>
      <c r="AB11" s="127"/>
      <c r="AC11" s="127"/>
      <c r="AD11" s="127"/>
      <c r="AE11" s="127"/>
      <c r="AF11" s="127"/>
      <c r="AG11" s="126"/>
      <c r="AH11" s="127"/>
    </row>
    <row r="12" spans="1:34" ht="12.75" x14ac:dyDescent="0.2">
      <c r="A12" s="12">
        <v>3</v>
      </c>
      <c r="B12" s="13" t="s">
        <v>5</v>
      </c>
      <c r="C12" s="478">
        <v>119</v>
      </c>
      <c r="D12" s="110">
        <v>114</v>
      </c>
      <c r="E12" s="481">
        <v>118</v>
      </c>
      <c r="F12" s="108">
        <v>80</v>
      </c>
      <c r="G12" s="110">
        <v>7</v>
      </c>
      <c r="H12" s="355">
        <f t="shared" ref="H12:H23" si="1">C12+E12</f>
        <v>237</v>
      </c>
      <c r="J12" s="12">
        <v>3</v>
      </c>
      <c r="K12" s="13" t="s">
        <v>5</v>
      </c>
      <c r="L12" s="478">
        <v>211</v>
      </c>
      <c r="M12" s="110">
        <v>199</v>
      </c>
      <c r="N12" s="481">
        <v>133</v>
      </c>
      <c r="O12" s="108">
        <v>89</v>
      </c>
      <c r="P12" s="110">
        <v>15</v>
      </c>
      <c r="Q12" s="555">
        <f t="shared" si="0"/>
        <v>336</v>
      </c>
      <c r="R12" s="355">
        <v>8</v>
      </c>
      <c r="T12" s="127"/>
      <c r="U12" s="126"/>
      <c r="V12" s="127"/>
      <c r="W12" s="127"/>
      <c r="X12" s="127"/>
      <c r="Y12" s="126"/>
      <c r="Z12" s="127"/>
      <c r="AA12" s="126"/>
      <c r="AB12" s="127"/>
      <c r="AC12" s="127"/>
      <c r="AD12" s="127"/>
      <c r="AE12" s="127"/>
      <c r="AF12" s="127"/>
      <c r="AG12" s="126"/>
      <c r="AH12" s="127"/>
    </row>
    <row r="13" spans="1:34" ht="12.75" x14ac:dyDescent="0.2">
      <c r="A13" s="12">
        <v>4</v>
      </c>
      <c r="B13" s="13" t="s">
        <v>6</v>
      </c>
      <c r="C13" s="478">
        <v>66</v>
      </c>
      <c r="D13" s="110">
        <v>62</v>
      </c>
      <c r="E13" s="481">
        <v>62</v>
      </c>
      <c r="F13" s="108">
        <v>44</v>
      </c>
      <c r="G13" s="110">
        <v>1</v>
      </c>
      <c r="H13" s="355">
        <f t="shared" si="1"/>
        <v>128</v>
      </c>
      <c r="J13" s="12">
        <v>4</v>
      </c>
      <c r="K13" s="13" t="s">
        <v>6</v>
      </c>
      <c r="L13" s="478">
        <v>116</v>
      </c>
      <c r="M13" s="110">
        <v>109</v>
      </c>
      <c r="N13" s="481">
        <v>86</v>
      </c>
      <c r="O13" s="108">
        <v>56</v>
      </c>
      <c r="P13" s="110">
        <v>10</v>
      </c>
      <c r="Q13" s="555">
        <f t="shared" si="0"/>
        <v>193</v>
      </c>
      <c r="R13" s="355">
        <v>9</v>
      </c>
      <c r="T13" s="127"/>
      <c r="U13" s="126"/>
      <c r="V13" s="127"/>
      <c r="W13" s="127"/>
      <c r="X13" s="127"/>
      <c r="Y13" s="126"/>
      <c r="Z13" s="127"/>
      <c r="AA13" s="126"/>
      <c r="AB13" s="127"/>
      <c r="AC13" s="127"/>
      <c r="AD13" s="127"/>
      <c r="AE13" s="127"/>
      <c r="AF13" s="127"/>
      <c r="AG13" s="126"/>
      <c r="AH13" s="127"/>
    </row>
    <row r="14" spans="1:34" x14ac:dyDescent="0.2">
      <c r="A14" s="12">
        <v>5</v>
      </c>
      <c r="B14" s="13" t="s">
        <v>7</v>
      </c>
      <c r="C14" s="478">
        <v>135</v>
      </c>
      <c r="D14" s="110">
        <v>122</v>
      </c>
      <c r="E14" s="481">
        <v>53</v>
      </c>
      <c r="F14" s="108">
        <v>36</v>
      </c>
      <c r="G14" s="110">
        <v>0</v>
      </c>
      <c r="H14" s="355">
        <f t="shared" si="1"/>
        <v>188</v>
      </c>
      <c r="J14" s="12">
        <v>5</v>
      </c>
      <c r="K14" s="13" t="s">
        <v>7</v>
      </c>
      <c r="L14" s="478">
        <v>206</v>
      </c>
      <c r="M14" s="110">
        <v>187</v>
      </c>
      <c r="N14" s="481">
        <v>78</v>
      </c>
      <c r="O14" s="108">
        <v>49</v>
      </c>
      <c r="P14" s="110">
        <v>13</v>
      </c>
      <c r="Q14" s="555">
        <f t="shared" si="0"/>
        <v>256</v>
      </c>
      <c r="R14" s="355">
        <v>28</v>
      </c>
    </row>
    <row r="15" spans="1:34" x14ac:dyDescent="0.2">
      <c r="A15" s="12">
        <v>6</v>
      </c>
      <c r="B15" s="13" t="s">
        <v>8</v>
      </c>
      <c r="C15" s="478">
        <v>87</v>
      </c>
      <c r="D15" s="110">
        <v>78</v>
      </c>
      <c r="E15" s="481">
        <v>12</v>
      </c>
      <c r="F15" s="108">
        <v>11</v>
      </c>
      <c r="G15" s="110">
        <v>2</v>
      </c>
      <c r="H15" s="355">
        <f t="shared" si="1"/>
        <v>99</v>
      </c>
      <c r="J15" s="12">
        <v>6</v>
      </c>
      <c r="K15" s="13" t="s">
        <v>8</v>
      </c>
      <c r="L15" s="478">
        <v>124</v>
      </c>
      <c r="M15" s="110">
        <v>114</v>
      </c>
      <c r="N15" s="481">
        <v>15</v>
      </c>
      <c r="O15" s="108">
        <v>14</v>
      </c>
      <c r="P15" s="110">
        <v>4</v>
      </c>
      <c r="Q15" s="555">
        <f t="shared" si="0"/>
        <v>136</v>
      </c>
      <c r="R15" s="355">
        <v>3</v>
      </c>
    </row>
    <row r="16" spans="1:34" x14ac:dyDescent="0.2">
      <c r="A16" s="12">
        <v>7</v>
      </c>
      <c r="B16" s="13" t="s">
        <v>9</v>
      </c>
      <c r="C16" s="478">
        <v>95</v>
      </c>
      <c r="D16" s="110">
        <v>89</v>
      </c>
      <c r="E16" s="481">
        <v>49</v>
      </c>
      <c r="F16" s="108">
        <v>24</v>
      </c>
      <c r="G16" s="110">
        <v>0</v>
      </c>
      <c r="H16" s="355">
        <f t="shared" si="1"/>
        <v>144</v>
      </c>
      <c r="J16" s="12">
        <v>7</v>
      </c>
      <c r="K16" s="13" t="s">
        <v>9</v>
      </c>
      <c r="L16" s="478">
        <v>154</v>
      </c>
      <c r="M16" s="110">
        <v>139</v>
      </c>
      <c r="N16" s="481">
        <v>63</v>
      </c>
      <c r="O16" s="108">
        <v>31</v>
      </c>
      <c r="P16" s="110">
        <v>10</v>
      </c>
      <c r="Q16" s="555">
        <f t="shared" si="0"/>
        <v>204</v>
      </c>
      <c r="R16" s="355">
        <v>13</v>
      </c>
      <c r="V16" s="1" t="s">
        <v>77</v>
      </c>
    </row>
    <row r="17" spans="1:21" x14ac:dyDescent="0.2">
      <c r="A17" s="12">
        <v>8</v>
      </c>
      <c r="B17" s="13" t="s">
        <v>10</v>
      </c>
      <c r="C17" s="478">
        <v>83</v>
      </c>
      <c r="D17" s="110">
        <v>81</v>
      </c>
      <c r="E17" s="481">
        <v>42</v>
      </c>
      <c r="F17" s="108">
        <v>29</v>
      </c>
      <c r="G17" s="110">
        <v>3</v>
      </c>
      <c r="H17" s="355">
        <f t="shared" si="1"/>
        <v>125</v>
      </c>
      <c r="J17" s="12">
        <v>8</v>
      </c>
      <c r="K17" s="13" t="s">
        <v>10</v>
      </c>
      <c r="L17" s="478">
        <v>136</v>
      </c>
      <c r="M17" s="110">
        <v>133</v>
      </c>
      <c r="N17" s="481">
        <v>50</v>
      </c>
      <c r="O17" s="108">
        <v>35</v>
      </c>
      <c r="P17" s="110">
        <v>8</v>
      </c>
      <c r="Q17" s="555">
        <f t="shared" si="0"/>
        <v>182</v>
      </c>
      <c r="R17" s="355">
        <v>4</v>
      </c>
    </row>
    <row r="18" spans="1:21" x14ac:dyDescent="0.2">
      <c r="A18" s="12">
        <v>9</v>
      </c>
      <c r="B18" s="13" t="s">
        <v>11</v>
      </c>
      <c r="C18" s="478">
        <v>176</v>
      </c>
      <c r="D18" s="110">
        <v>167</v>
      </c>
      <c r="E18" s="481">
        <v>67</v>
      </c>
      <c r="F18" s="108">
        <v>44</v>
      </c>
      <c r="G18" s="110">
        <v>6</v>
      </c>
      <c r="H18" s="355">
        <f t="shared" si="1"/>
        <v>243</v>
      </c>
      <c r="J18" s="12">
        <v>9</v>
      </c>
      <c r="K18" s="13" t="s">
        <v>11</v>
      </c>
      <c r="L18" s="478">
        <v>339</v>
      </c>
      <c r="M18" s="110">
        <v>311</v>
      </c>
      <c r="N18" s="481">
        <v>87</v>
      </c>
      <c r="O18" s="108">
        <v>57</v>
      </c>
      <c r="P18" s="110">
        <v>14</v>
      </c>
      <c r="Q18" s="555">
        <f t="shared" si="0"/>
        <v>405</v>
      </c>
      <c r="R18" s="355">
        <v>21</v>
      </c>
    </row>
    <row r="19" spans="1:21" x14ac:dyDescent="0.2">
      <c r="A19" s="12">
        <v>10</v>
      </c>
      <c r="B19" s="13" t="s">
        <v>12</v>
      </c>
      <c r="C19" s="478">
        <v>281</v>
      </c>
      <c r="D19" s="110">
        <v>266</v>
      </c>
      <c r="E19" s="481">
        <v>114</v>
      </c>
      <c r="F19" s="108">
        <v>85</v>
      </c>
      <c r="G19" s="110">
        <v>2</v>
      </c>
      <c r="H19" s="355">
        <f t="shared" si="1"/>
        <v>395</v>
      </c>
      <c r="J19" s="12">
        <v>10</v>
      </c>
      <c r="K19" s="13" t="s">
        <v>12</v>
      </c>
      <c r="L19" s="478">
        <v>461</v>
      </c>
      <c r="M19" s="110">
        <v>436</v>
      </c>
      <c r="N19" s="481">
        <v>159</v>
      </c>
      <c r="O19" s="108">
        <v>106</v>
      </c>
      <c r="P19" s="110">
        <v>29</v>
      </c>
      <c r="Q19" s="555">
        <f t="shared" si="0"/>
        <v>580</v>
      </c>
      <c r="R19" s="355">
        <v>40</v>
      </c>
      <c r="U19" s="1" t="s">
        <v>77</v>
      </c>
    </row>
    <row r="20" spans="1:21" s="100" customFormat="1" x14ac:dyDescent="0.2">
      <c r="A20" s="12">
        <v>11</v>
      </c>
      <c r="B20" s="13" t="s">
        <v>13</v>
      </c>
      <c r="C20" s="478">
        <v>178</v>
      </c>
      <c r="D20" s="110">
        <v>172</v>
      </c>
      <c r="E20" s="481">
        <v>105</v>
      </c>
      <c r="F20" s="108">
        <v>64</v>
      </c>
      <c r="G20" s="110">
        <v>1</v>
      </c>
      <c r="H20" s="355">
        <f t="shared" si="1"/>
        <v>283</v>
      </c>
      <c r="J20" s="12">
        <v>11</v>
      </c>
      <c r="K20" s="13" t="s">
        <v>13</v>
      </c>
      <c r="L20" s="478">
        <v>352</v>
      </c>
      <c r="M20" s="110">
        <v>331</v>
      </c>
      <c r="N20" s="481">
        <v>137</v>
      </c>
      <c r="O20" s="108">
        <v>83</v>
      </c>
      <c r="P20" s="110">
        <v>25</v>
      </c>
      <c r="Q20" s="555">
        <f t="shared" si="0"/>
        <v>463</v>
      </c>
      <c r="R20" s="355">
        <v>26</v>
      </c>
    </row>
    <row r="21" spans="1:21" x14ac:dyDescent="0.2">
      <c r="A21" s="12">
        <v>12</v>
      </c>
      <c r="B21" s="13" t="s">
        <v>14</v>
      </c>
      <c r="C21" s="478">
        <v>172</v>
      </c>
      <c r="D21" s="110">
        <v>169</v>
      </c>
      <c r="E21" s="481">
        <v>150</v>
      </c>
      <c r="F21" s="108">
        <v>123</v>
      </c>
      <c r="G21" s="110">
        <v>6</v>
      </c>
      <c r="H21" s="355">
        <f t="shared" si="1"/>
        <v>322</v>
      </c>
      <c r="J21" s="12">
        <v>12</v>
      </c>
      <c r="K21" s="13" t="s">
        <v>14</v>
      </c>
      <c r="L21" s="478">
        <v>401</v>
      </c>
      <c r="M21" s="110">
        <v>380</v>
      </c>
      <c r="N21" s="481">
        <v>189</v>
      </c>
      <c r="O21" s="108">
        <v>146</v>
      </c>
      <c r="P21" s="110">
        <v>44</v>
      </c>
      <c r="Q21" s="555">
        <f t="shared" si="0"/>
        <v>561</v>
      </c>
      <c r="R21" s="355">
        <v>29</v>
      </c>
    </row>
    <row r="22" spans="1:21" x14ac:dyDescent="0.2">
      <c r="A22" s="12">
        <v>13</v>
      </c>
      <c r="B22" s="13" t="s">
        <v>15</v>
      </c>
      <c r="C22" s="478">
        <v>207</v>
      </c>
      <c r="D22" s="110">
        <v>198</v>
      </c>
      <c r="E22" s="481">
        <v>153</v>
      </c>
      <c r="F22" s="108">
        <v>109</v>
      </c>
      <c r="G22" s="110">
        <v>4</v>
      </c>
      <c r="H22" s="355">
        <f t="shared" si="1"/>
        <v>360</v>
      </c>
      <c r="J22" s="12">
        <v>13</v>
      </c>
      <c r="K22" s="13" t="s">
        <v>15</v>
      </c>
      <c r="L22" s="478">
        <v>368</v>
      </c>
      <c r="M22" s="110">
        <v>351</v>
      </c>
      <c r="N22" s="481">
        <v>189</v>
      </c>
      <c r="O22" s="108">
        <v>123</v>
      </c>
      <c r="P22" s="110">
        <v>24</v>
      </c>
      <c r="Q22" s="555">
        <f t="shared" si="0"/>
        <v>521</v>
      </c>
      <c r="R22" s="355">
        <v>36</v>
      </c>
    </row>
    <row r="23" spans="1:21" x14ac:dyDescent="0.2">
      <c r="A23" s="12">
        <v>14</v>
      </c>
      <c r="B23" s="13" t="s">
        <v>16</v>
      </c>
      <c r="C23" s="478">
        <v>149</v>
      </c>
      <c r="D23" s="110">
        <v>142</v>
      </c>
      <c r="E23" s="481">
        <v>78</v>
      </c>
      <c r="F23" s="108">
        <v>59</v>
      </c>
      <c r="G23" s="110">
        <v>0</v>
      </c>
      <c r="H23" s="355">
        <f t="shared" si="1"/>
        <v>227</v>
      </c>
      <c r="J23" s="12">
        <v>14</v>
      </c>
      <c r="K23" s="13" t="s">
        <v>16</v>
      </c>
      <c r="L23" s="478">
        <v>236</v>
      </c>
      <c r="M23" s="110">
        <v>223</v>
      </c>
      <c r="N23" s="481">
        <v>93</v>
      </c>
      <c r="O23" s="108">
        <v>69</v>
      </c>
      <c r="P23" s="110">
        <v>13</v>
      </c>
      <c r="Q23" s="555">
        <f t="shared" si="0"/>
        <v>315</v>
      </c>
      <c r="R23" s="355">
        <v>14</v>
      </c>
    </row>
    <row r="24" spans="1:21" ht="12.75" thickBot="1" x14ac:dyDescent="0.25">
      <c r="A24" s="14">
        <v>15</v>
      </c>
      <c r="B24" s="15" t="s">
        <v>17</v>
      </c>
      <c r="C24" s="479">
        <v>263</v>
      </c>
      <c r="D24" s="111">
        <v>246</v>
      </c>
      <c r="E24" s="482">
        <v>156</v>
      </c>
      <c r="F24" s="109">
        <v>118</v>
      </c>
      <c r="G24" s="111">
        <v>2</v>
      </c>
      <c r="H24" s="356">
        <f>C24+E24</f>
        <v>419</v>
      </c>
      <c r="J24" s="14">
        <v>15</v>
      </c>
      <c r="K24" s="15" t="s">
        <v>17</v>
      </c>
      <c r="L24" s="479">
        <v>567</v>
      </c>
      <c r="M24" s="111">
        <v>521</v>
      </c>
      <c r="N24" s="482">
        <v>184</v>
      </c>
      <c r="O24" s="109">
        <v>132</v>
      </c>
      <c r="P24" s="111">
        <v>23</v>
      </c>
      <c r="Q24" s="556">
        <f t="shared" si="0"/>
        <v>723</v>
      </c>
      <c r="R24" s="558">
        <v>28</v>
      </c>
    </row>
    <row r="25" spans="1:21" s="16" customFormat="1" x14ac:dyDescent="0.2">
      <c r="A25" s="139"/>
      <c r="B25" s="289" t="s">
        <v>207</v>
      </c>
      <c r="C25" s="290">
        <f t="shared" ref="C25:H25" si="2">SUM(C10:C24)</f>
        <v>2526</v>
      </c>
      <c r="D25" s="141">
        <f t="shared" si="2"/>
        <v>2381</v>
      </c>
      <c r="E25" s="290">
        <f t="shared" si="2"/>
        <v>1438</v>
      </c>
      <c r="F25" s="140">
        <f t="shared" si="2"/>
        <v>1028</v>
      </c>
      <c r="G25" s="141">
        <f t="shared" si="2"/>
        <v>36</v>
      </c>
      <c r="H25" s="291">
        <f t="shared" si="2"/>
        <v>3964</v>
      </c>
      <c r="J25" s="41"/>
      <c r="K25" s="289" t="s">
        <v>203</v>
      </c>
      <c r="L25" s="292">
        <f t="shared" ref="L25:R25" si="3">SUM(L10:L24)</f>
        <v>4490</v>
      </c>
      <c r="M25" s="44">
        <f t="shared" si="3"/>
        <v>4187</v>
      </c>
      <c r="N25" s="292">
        <f t="shared" si="3"/>
        <v>1820</v>
      </c>
      <c r="O25" s="43">
        <f t="shared" si="3"/>
        <v>1232</v>
      </c>
      <c r="P25" s="43">
        <f t="shared" si="3"/>
        <v>285</v>
      </c>
      <c r="Q25" s="292">
        <f t="shared" si="3"/>
        <v>5978</v>
      </c>
      <c r="R25" s="557">
        <f t="shared" si="3"/>
        <v>332</v>
      </c>
      <c r="U25" s="91"/>
    </row>
    <row r="26" spans="1:21" s="100" customFormat="1" x14ac:dyDescent="0.2">
      <c r="A26" s="513"/>
      <c r="B26" s="514" t="s">
        <v>196</v>
      </c>
      <c r="C26" s="519">
        <v>2504</v>
      </c>
      <c r="D26" s="515">
        <v>2386</v>
      </c>
      <c r="E26" s="519">
        <v>1430</v>
      </c>
      <c r="F26" s="516">
        <v>1052</v>
      </c>
      <c r="G26" s="515">
        <v>45</v>
      </c>
      <c r="H26" s="517">
        <v>3934</v>
      </c>
      <c r="J26" s="134"/>
      <c r="K26" s="514" t="s">
        <v>195</v>
      </c>
      <c r="L26" s="521">
        <v>4403</v>
      </c>
      <c r="M26" s="137">
        <v>4125</v>
      </c>
      <c r="N26" s="521">
        <v>1798</v>
      </c>
      <c r="O26" s="136">
        <v>1250</v>
      </c>
      <c r="P26" s="136">
        <v>302</v>
      </c>
      <c r="Q26" s="518">
        <v>5899</v>
      </c>
      <c r="R26" s="390">
        <v>302</v>
      </c>
    </row>
    <row r="27" spans="1:21" s="100" customFormat="1" x14ac:dyDescent="0.2">
      <c r="A27" s="112"/>
      <c r="B27" s="98" t="s">
        <v>191</v>
      </c>
      <c r="C27" s="478">
        <v>2399</v>
      </c>
      <c r="D27" s="110">
        <v>2281</v>
      </c>
      <c r="E27" s="478">
        <v>1348</v>
      </c>
      <c r="F27" s="108">
        <v>952</v>
      </c>
      <c r="G27" s="110">
        <v>52</v>
      </c>
      <c r="H27" s="122">
        <v>3747</v>
      </c>
      <c r="J27" s="45"/>
      <c r="K27" s="98" t="s">
        <v>185</v>
      </c>
      <c r="L27" s="522">
        <v>4156</v>
      </c>
      <c r="M27" s="38">
        <v>3861</v>
      </c>
      <c r="N27" s="522">
        <v>1773</v>
      </c>
      <c r="O27" s="101">
        <v>1208</v>
      </c>
      <c r="P27" s="101">
        <v>337</v>
      </c>
      <c r="Q27" s="101">
        <f>L27+N27-R27</f>
        <v>5623</v>
      </c>
      <c r="R27" s="122">
        <v>306</v>
      </c>
      <c r="T27" s="91"/>
      <c r="U27" s="91"/>
    </row>
    <row r="28" spans="1:21" s="100" customFormat="1" x14ac:dyDescent="0.2">
      <c r="A28" s="112"/>
      <c r="B28" s="98" t="s">
        <v>155</v>
      </c>
      <c r="C28" s="478">
        <v>2352</v>
      </c>
      <c r="D28" s="110">
        <v>2210</v>
      </c>
      <c r="E28" s="478">
        <v>1335</v>
      </c>
      <c r="F28" s="108">
        <v>972</v>
      </c>
      <c r="G28" s="110">
        <v>44</v>
      </c>
      <c r="H28" s="122">
        <v>3687</v>
      </c>
      <c r="J28" s="45"/>
      <c r="K28" s="98" t="s">
        <v>153</v>
      </c>
      <c r="L28" s="522">
        <v>4145</v>
      </c>
      <c r="M28" s="38">
        <v>3812</v>
      </c>
      <c r="N28" s="522">
        <v>1746</v>
      </c>
      <c r="O28" s="101">
        <v>1159</v>
      </c>
      <c r="P28" s="101">
        <v>302</v>
      </c>
      <c r="Q28" s="38">
        <f>L28+N28-R28</f>
        <v>5585</v>
      </c>
      <c r="R28" s="122">
        <v>306</v>
      </c>
      <c r="T28" s="91"/>
      <c r="U28" s="91"/>
    </row>
    <row r="29" spans="1:21" s="100" customFormat="1" ht="12.75" thickBot="1" x14ac:dyDescent="0.25">
      <c r="A29" s="125"/>
      <c r="B29" s="434" t="s">
        <v>212</v>
      </c>
      <c r="C29" s="520">
        <v>2458</v>
      </c>
      <c r="D29" s="435">
        <v>2347</v>
      </c>
      <c r="E29" s="520">
        <v>1396</v>
      </c>
      <c r="F29" s="436">
        <v>963</v>
      </c>
      <c r="G29" s="437" t="s">
        <v>150</v>
      </c>
      <c r="H29" s="438">
        <v>3854</v>
      </c>
      <c r="J29" s="125"/>
      <c r="K29" s="124" t="s">
        <v>79</v>
      </c>
      <c r="L29" s="479">
        <v>4333</v>
      </c>
      <c r="M29" s="111">
        <v>4009</v>
      </c>
      <c r="N29" s="479">
        <v>1752</v>
      </c>
      <c r="O29" s="109">
        <v>1160</v>
      </c>
      <c r="P29" s="109">
        <v>279</v>
      </c>
      <c r="Q29" s="111">
        <f>L29+N29-R29</f>
        <v>5759</v>
      </c>
      <c r="R29" s="123">
        <v>326</v>
      </c>
      <c r="T29" s="91"/>
      <c r="U29" s="91"/>
    </row>
    <row r="31" spans="1:21" x14ac:dyDescent="0.2">
      <c r="J31" s="1"/>
    </row>
    <row r="32" spans="1:21" x14ac:dyDescent="0.2">
      <c r="J32" s="1"/>
    </row>
    <row r="33" spans="10:10" x14ac:dyDescent="0.2">
      <c r="J33" s="1"/>
    </row>
    <row r="34" spans="10:10" x14ac:dyDescent="0.2">
      <c r="J34" s="1"/>
    </row>
    <row r="35" spans="10:10" x14ac:dyDescent="0.2">
      <c r="J35" s="1"/>
    </row>
    <row r="36" spans="10:10" x14ac:dyDescent="0.2">
      <c r="J36" s="1"/>
    </row>
    <row r="37" spans="10:10" x14ac:dyDescent="0.2">
      <c r="J37" s="1"/>
    </row>
    <row r="38" spans="10:10" x14ac:dyDescent="0.2">
      <c r="J38" s="1"/>
    </row>
    <row r="39" spans="10:10" x14ac:dyDescent="0.2">
      <c r="J39" s="1"/>
    </row>
    <row r="40" spans="10:10" x14ac:dyDescent="0.2">
      <c r="J40" s="1"/>
    </row>
    <row r="41" spans="10:10" x14ac:dyDescent="0.2">
      <c r="J41" s="1"/>
    </row>
    <row r="42" spans="10:10" x14ac:dyDescent="0.2">
      <c r="J42" s="1"/>
    </row>
    <row r="43" spans="10:10" x14ac:dyDescent="0.2">
      <c r="J43" s="1"/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M32"/>
  <sheetViews>
    <sheetView showGridLines="0" view="pageLayout" topLeftCell="A5" zoomScaleNormal="100" workbookViewId="0">
      <selection activeCell="M16" sqref="M16"/>
    </sheetView>
  </sheetViews>
  <sheetFormatPr baseColWidth="10" defaultColWidth="11.42578125" defaultRowHeight="12" x14ac:dyDescent="0.2"/>
  <cols>
    <col min="1" max="1" width="4.85546875" style="3" customWidth="1"/>
    <col min="2" max="2" width="23.85546875" style="1" customWidth="1"/>
    <col min="3" max="3" width="12.5703125" style="1" customWidth="1"/>
    <col min="4" max="4" width="11.42578125" style="1" customWidth="1"/>
    <col min="5" max="5" width="14.140625" style="1" customWidth="1"/>
    <col min="6" max="6" width="12.7109375" style="1" customWidth="1"/>
    <col min="7" max="7" width="14.28515625" style="1" customWidth="1"/>
    <col min="8" max="8" width="16.140625" style="1" customWidth="1"/>
    <col min="9" max="9" width="11.42578125" style="1" customWidth="1"/>
    <col min="10" max="16384" width="11.42578125" style="1"/>
  </cols>
  <sheetData>
    <row r="1" spans="1:11" x14ac:dyDescent="0.2">
      <c r="A1" s="4" t="s">
        <v>0</v>
      </c>
    </row>
    <row r="3" spans="1:11" x14ac:dyDescent="0.2">
      <c r="A3" s="4" t="str">
        <f>A8</f>
        <v>Tabell 2-4-1 - B1 - Barn med hjelpetiltak og omsorgstiltak, med gyldige planer ved periodeslutt pr. 31.12.</v>
      </c>
    </row>
    <row r="4" spans="1:11" x14ac:dyDescent="0.2">
      <c r="A4" s="4"/>
    </row>
    <row r="5" spans="1:11" x14ac:dyDescent="0.2">
      <c r="A5" s="4"/>
    </row>
    <row r="6" spans="1:11" x14ac:dyDescent="0.2">
      <c r="A6" s="4"/>
    </row>
    <row r="8" spans="1:11" s="5" customFormat="1" ht="15.75" thickBot="1" x14ac:dyDescent="0.25">
      <c r="A8" s="161" t="s">
        <v>210</v>
      </c>
    </row>
    <row r="9" spans="1:11" s="5" customFormat="1" ht="75.75" thickBot="1" x14ac:dyDescent="0.3">
      <c r="A9" s="147" t="s">
        <v>1</v>
      </c>
      <c r="B9" s="206" t="s">
        <v>2</v>
      </c>
      <c r="C9" s="147" t="s">
        <v>32</v>
      </c>
      <c r="D9" s="148" t="s">
        <v>33</v>
      </c>
      <c r="E9" s="147" t="s">
        <v>34</v>
      </c>
      <c r="F9" s="148" t="s">
        <v>35</v>
      </c>
      <c r="G9" s="147" t="s">
        <v>36</v>
      </c>
      <c r="H9" s="148" t="s">
        <v>37</v>
      </c>
    </row>
    <row r="10" spans="1:11" ht="14.25" x14ac:dyDescent="0.2">
      <c r="A10" s="450">
        <v>1</v>
      </c>
      <c r="B10" s="451" t="s">
        <v>3</v>
      </c>
      <c r="C10" s="151">
        <v>348</v>
      </c>
      <c r="D10" s="357">
        <v>321</v>
      </c>
      <c r="E10" s="358">
        <f>D10/C10</f>
        <v>0.92241379310344829</v>
      </c>
      <c r="F10" s="151">
        <v>77</v>
      </c>
      <c r="G10" s="357">
        <v>76</v>
      </c>
      <c r="H10" s="358">
        <f>G10/F10</f>
        <v>0.98701298701298701</v>
      </c>
    </row>
    <row r="11" spans="1:11" ht="14.25" x14ac:dyDescent="0.2">
      <c r="A11" s="380">
        <v>2</v>
      </c>
      <c r="B11" s="154" t="s">
        <v>4</v>
      </c>
      <c r="C11" s="329">
        <v>289</v>
      </c>
      <c r="D11" s="330">
        <v>289</v>
      </c>
      <c r="E11" s="331">
        <f t="shared" ref="E11:E24" si="0">D11/C11</f>
        <v>1</v>
      </c>
      <c r="F11" s="329">
        <v>62</v>
      </c>
      <c r="G11" s="330">
        <v>62</v>
      </c>
      <c r="H11" s="331">
        <f t="shared" ref="H11:H24" si="1">G11/F11</f>
        <v>1</v>
      </c>
    </row>
    <row r="12" spans="1:11" ht="14.25" x14ac:dyDescent="0.2">
      <c r="A12" s="380">
        <v>3</v>
      </c>
      <c r="B12" s="154" t="s">
        <v>5</v>
      </c>
      <c r="C12" s="329">
        <v>161</v>
      </c>
      <c r="D12" s="330">
        <v>151</v>
      </c>
      <c r="E12" s="331">
        <f t="shared" si="0"/>
        <v>0.93788819875776397</v>
      </c>
      <c r="F12" s="329">
        <v>66</v>
      </c>
      <c r="G12" s="330">
        <v>66</v>
      </c>
      <c r="H12" s="331">
        <f t="shared" si="1"/>
        <v>1</v>
      </c>
      <c r="J12" s="130"/>
      <c r="K12" s="130"/>
    </row>
    <row r="13" spans="1:11" ht="14.25" x14ac:dyDescent="0.2">
      <c r="A13" s="380">
        <v>4</v>
      </c>
      <c r="B13" s="154" t="s">
        <v>6</v>
      </c>
      <c r="C13" s="329">
        <v>90</v>
      </c>
      <c r="D13" s="330">
        <v>88</v>
      </c>
      <c r="E13" s="331">
        <f t="shared" si="0"/>
        <v>0.97777777777777775</v>
      </c>
      <c r="F13" s="329">
        <v>30</v>
      </c>
      <c r="G13" s="330">
        <v>30</v>
      </c>
      <c r="H13" s="331">
        <f t="shared" si="1"/>
        <v>1</v>
      </c>
      <c r="J13" s="130"/>
      <c r="K13" s="130"/>
    </row>
    <row r="14" spans="1:11" ht="14.25" x14ac:dyDescent="0.2">
      <c r="A14" s="380">
        <v>5</v>
      </c>
      <c r="B14" s="154" t="s">
        <v>7</v>
      </c>
      <c r="C14" s="329">
        <v>161</v>
      </c>
      <c r="D14" s="330">
        <v>159</v>
      </c>
      <c r="E14" s="331">
        <f t="shared" si="0"/>
        <v>0.98757763975155277</v>
      </c>
      <c r="F14" s="329">
        <v>25</v>
      </c>
      <c r="G14" s="330">
        <v>25</v>
      </c>
      <c r="H14" s="331">
        <f t="shared" si="1"/>
        <v>1</v>
      </c>
    </row>
    <row r="15" spans="1:11" ht="14.25" x14ac:dyDescent="0.2">
      <c r="A15" s="380">
        <v>6</v>
      </c>
      <c r="B15" s="154" t="s">
        <v>8</v>
      </c>
      <c r="C15" s="329">
        <v>90</v>
      </c>
      <c r="D15" s="330">
        <v>82</v>
      </c>
      <c r="E15" s="331">
        <f t="shared" si="0"/>
        <v>0.91111111111111109</v>
      </c>
      <c r="F15" s="329">
        <v>7</v>
      </c>
      <c r="G15" s="330">
        <v>7</v>
      </c>
      <c r="H15" s="331">
        <f t="shared" si="1"/>
        <v>1</v>
      </c>
    </row>
    <row r="16" spans="1:11" ht="14.25" x14ac:dyDescent="0.2">
      <c r="A16" s="380">
        <v>7</v>
      </c>
      <c r="B16" s="154" t="s">
        <v>9</v>
      </c>
      <c r="C16" s="329">
        <v>126</v>
      </c>
      <c r="D16" s="330">
        <v>106</v>
      </c>
      <c r="E16" s="331">
        <f t="shared" si="0"/>
        <v>0.84126984126984128</v>
      </c>
      <c r="F16" s="329">
        <v>18</v>
      </c>
      <c r="G16" s="330">
        <v>16</v>
      </c>
      <c r="H16" s="331">
        <f t="shared" si="1"/>
        <v>0.88888888888888884</v>
      </c>
    </row>
    <row r="17" spans="1:13" ht="14.25" x14ac:dyDescent="0.2">
      <c r="A17" s="380">
        <v>8</v>
      </c>
      <c r="B17" s="154" t="s">
        <v>10</v>
      </c>
      <c r="C17" s="329">
        <v>102</v>
      </c>
      <c r="D17" s="330">
        <v>92</v>
      </c>
      <c r="E17" s="331">
        <f t="shared" si="0"/>
        <v>0.90196078431372551</v>
      </c>
      <c r="F17" s="329">
        <v>16</v>
      </c>
      <c r="G17" s="330">
        <v>16</v>
      </c>
      <c r="H17" s="331">
        <f t="shared" si="1"/>
        <v>1</v>
      </c>
    </row>
    <row r="18" spans="1:13" ht="14.25" x14ac:dyDescent="0.2">
      <c r="A18" s="380">
        <v>9</v>
      </c>
      <c r="B18" s="154" t="s">
        <v>11</v>
      </c>
      <c r="C18" s="329">
        <v>221</v>
      </c>
      <c r="D18" s="330">
        <v>221</v>
      </c>
      <c r="E18" s="331">
        <f t="shared" si="0"/>
        <v>1</v>
      </c>
      <c r="F18" s="329">
        <v>18</v>
      </c>
      <c r="G18" s="330">
        <v>18</v>
      </c>
      <c r="H18" s="331">
        <f t="shared" si="1"/>
        <v>1</v>
      </c>
      <c r="M18" s="1" t="s">
        <v>194</v>
      </c>
    </row>
    <row r="19" spans="1:13" ht="14.25" x14ac:dyDescent="0.2">
      <c r="A19" s="380">
        <v>10</v>
      </c>
      <c r="B19" s="154" t="s">
        <v>12</v>
      </c>
      <c r="C19" s="329">
        <v>331</v>
      </c>
      <c r="D19" s="330">
        <v>310</v>
      </c>
      <c r="E19" s="331">
        <f t="shared" si="0"/>
        <v>0.93655589123867067</v>
      </c>
      <c r="F19" s="329">
        <v>61</v>
      </c>
      <c r="G19" s="330">
        <v>61</v>
      </c>
      <c r="H19" s="331">
        <f t="shared" si="1"/>
        <v>1</v>
      </c>
    </row>
    <row r="20" spans="1:13" ht="14.25" x14ac:dyDescent="0.2">
      <c r="A20" s="380">
        <v>11</v>
      </c>
      <c r="B20" s="154" t="s">
        <v>13</v>
      </c>
      <c r="C20" s="329">
        <v>233</v>
      </c>
      <c r="D20" s="330">
        <v>230</v>
      </c>
      <c r="E20" s="331">
        <f t="shared" si="0"/>
        <v>0.98712446351931327</v>
      </c>
      <c r="F20" s="329">
        <v>47</v>
      </c>
      <c r="G20" s="330">
        <v>47</v>
      </c>
      <c r="H20" s="331">
        <f t="shared" si="1"/>
        <v>1</v>
      </c>
    </row>
    <row r="21" spans="1:13" ht="14.25" x14ac:dyDescent="0.2">
      <c r="A21" s="380">
        <v>12</v>
      </c>
      <c r="B21" s="154" t="s">
        <v>14</v>
      </c>
      <c r="C21" s="329">
        <v>231</v>
      </c>
      <c r="D21" s="330">
        <v>201</v>
      </c>
      <c r="E21" s="331">
        <f t="shared" si="0"/>
        <v>0.87012987012987009</v>
      </c>
      <c r="F21" s="329">
        <v>83</v>
      </c>
      <c r="G21" s="330">
        <v>82</v>
      </c>
      <c r="H21" s="331">
        <f t="shared" si="1"/>
        <v>0.98795180722891562</v>
      </c>
    </row>
    <row r="22" spans="1:13" ht="14.25" x14ac:dyDescent="0.2">
      <c r="A22" s="380">
        <v>13</v>
      </c>
      <c r="B22" s="154" t="s">
        <v>15</v>
      </c>
      <c r="C22" s="329">
        <v>280</v>
      </c>
      <c r="D22" s="330">
        <v>260</v>
      </c>
      <c r="E22" s="331">
        <f t="shared" si="0"/>
        <v>0.9285714285714286</v>
      </c>
      <c r="F22" s="329">
        <v>69</v>
      </c>
      <c r="G22" s="330">
        <v>69</v>
      </c>
      <c r="H22" s="331">
        <f t="shared" si="1"/>
        <v>1</v>
      </c>
    </row>
    <row r="23" spans="1:13" ht="14.25" x14ac:dyDescent="0.2">
      <c r="A23" s="380">
        <v>14</v>
      </c>
      <c r="B23" s="154" t="s">
        <v>16</v>
      </c>
      <c r="C23" s="329">
        <v>180</v>
      </c>
      <c r="D23" s="330">
        <v>168</v>
      </c>
      <c r="E23" s="331">
        <f t="shared" si="0"/>
        <v>0.93333333333333335</v>
      </c>
      <c r="F23" s="329">
        <v>45</v>
      </c>
      <c r="G23" s="330">
        <v>45</v>
      </c>
      <c r="H23" s="331">
        <f t="shared" si="1"/>
        <v>1</v>
      </c>
    </row>
    <row r="24" spans="1:13" ht="13.9" customHeight="1" thickBot="1" x14ac:dyDescent="0.25">
      <c r="A24" s="383">
        <v>15</v>
      </c>
      <c r="B24" s="384" t="s">
        <v>17</v>
      </c>
      <c r="C24" s="361">
        <v>319</v>
      </c>
      <c r="D24" s="362">
        <v>279</v>
      </c>
      <c r="E24" s="363">
        <f t="shared" si="0"/>
        <v>0.87460815047021945</v>
      </c>
      <c r="F24" s="361">
        <v>95</v>
      </c>
      <c r="G24" s="362">
        <v>89</v>
      </c>
      <c r="H24" s="363">
        <f t="shared" si="1"/>
        <v>0.93684210526315792</v>
      </c>
    </row>
    <row r="25" spans="1:13" s="162" customFormat="1" ht="15" x14ac:dyDescent="0.25">
      <c r="A25" s="322"/>
      <c r="B25" s="407" t="s">
        <v>207</v>
      </c>
      <c r="C25" s="328">
        <f>SUM(C10:C24)</f>
        <v>3162</v>
      </c>
      <c r="D25" s="334">
        <f>SUM(D10:D24)</f>
        <v>2957</v>
      </c>
      <c r="E25" s="453">
        <f t="shared" ref="E25" si="2">D25/C25</f>
        <v>0.93516761543327009</v>
      </c>
      <c r="F25" s="456">
        <f>SUM(F10:F24)</f>
        <v>719</v>
      </c>
      <c r="G25" s="449">
        <f>SUM(G10:G24)</f>
        <v>709</v>
      </c>
      <c r="H25" s="453">
        <f t="shared" ref="H25" si="3">G25/F25</f>
        <v>0.98609179415855353</v>
      </c>
    </row>
    <row r="26" spans="1:13" s="194" customFormat="1" ht="14.25" x14ac:dyDescent="0.2">
      <c r="A26" s="294"/>
      <c r="B26" s="325" t="s">
        <v>202</v>
      </c>
      <c r="C26" s="329">
        <v>3208</v>
      </c>
      <c r="D26" s="447">
        <v>2958</v>
      </c>
      <c r="E26" s="331">
        <v>0.92206982543640903</v>
      </c>
      <c r="F26" s="327">
        <v>726</v>
      </c>
      <c r="G26" s="330">
        <v>712</v>
      </c>
      <c r="H26" s="331">
        <v>0.9807162534435262</v>
      </c>
    </row>
    <row r="27" spans="1:13" s="194" customFormat="1" ht="14.25" x14ac:dyDescent="0.2">
      <c r="A27" s="294"/>
      <c r="B27" s="325" t="s">
        <v>196</v>
      </c>
      <c r="C27" s="329">
        <v>3116</v>
      </c>
      <c r="D27" s="447">
        <v>2915</v>
      </c>
      <c r="E27" s="331">
        <v>0.93549422336328625</v>
      </c>
      <c r="F27" s="327">
        <v>719</v>
      </c>
      <c r="G27" s="330">
        <v>713</v>
      </c>
      <c r="H27" s="331">
        <v>0.99165507649513218</v>
      </c>
    </row>
    <row r="28" spans="1:13" s="162" customFormat="1" ht="15" x14ac:dyDescent="0.25">
      <c r="A28" s="164"/>
      <c r="B28" s="326" t="s">
        <v>192</v>
      </c>
      <c r="C28" s="155">
        <v>3157</v>
      </c>
      <c r="D28" s="210">
        <v>2942</v>
      </c>
      <c r="E28" s="454">
        <v>0.93189737092176117</v>
      </c>
      <c r="F28" s="452">
        <v>758</v>
      </c>
      <c r="G28" s="455">
        <v>746</v>
      </c>
      <c r="H28" s="454">
        <v>0.9841688654353562</v>
      </c>
    </row>
    <row r="29" spans="1:13" s="162" customFormat="1" ht="15" x14ac:dyDescent="0.25">
      <c r="A29" s="294"/>
      <c r="B29" s="325" t="s">
        <v>191</v>
      </c>
      <c r="C29" s="329">
        <v>2960</v>
      </c>
      <c r="D29" s="447">
        <v>2789</v>
      </c>
      <c r="E29" s="331">
        <v>0.94222972972972974</v>
      </c>
      <c r="F29" s="327">
        <v>742</v>
      </c>
      <c r="G29" s="330">
        <v>738</v>
      </c>
      <c r="H29" s="331">
        <v>0.99460916442048519</v>
      </c>
    </row>
    <row r="30" spans="1:13" s="162" customFormat="1" ht="15.75" thickBot="1" x14ac:dyDescent="0.3">
      <c r="A30" s="359"/>
      <c r="B30" s="360" t="s">
        <v>183</v>
      </c>
      <c r="C30" s="361">
        <v>2961</v>
      </c>
      <c r="D30" s="448">
        <v>2711</v>
      </c>
      <c r="E30" s="363">
        <v>0.91556906450523468</v>
      </c>
      <c r="F30" s="364">
        <v>734</v>
      </c>
      <c r="G30" s="362">
        <v>713</v>
      </c>
      <c r="H30" s="363">
        <v>0.97138964577656672</v>
      </c>
    </row>
    <row r="31" spans="1:13" s="162" customFormat="1" ht="15" x14ac:dyDescent="0.25">
      <c r="A31" s="294"/>
      <c r="B31" s="325" t="s">
        <v>193</v>
      </c>
      <c r="C31" s="329">
        <v>2894</v>
      </c>
      <c r="D31" s="447">
        <v>2702</v>
      </c>
      <c r="E31" s="331">
        <v>0.93365583966827925</v>
      </c>
      <c r="F31" s="327">
        <v>729</v>
      </c>
      <c r="G31" s="330">
        <v>712</v>
      </c>
      <c r="H31" s="331">
        <v>0.97668038408779145</v>
      </c>
    </row>
    <row r="32" spans="1:13" s="162" customFormat="1" ht="15.75" thickBot="1" x14ac:dyDescent="0.3">
      <c r="A32" s="359"/>
      <c r="B32" s="360" t="s">
        <v>151</v>
      </c>
      <c r="C32" s="361">
        <v>3076</v>
      </c>
      <c r="D32" s="448">
        <v>2871</v>
      </c>
      <c r="E32" s="363">
        <v>0.93335500650195058</v>
      </c>
      <c r="F32" s="364">
        <v>708</v>
      </c>
      <c r="G32" s="362">
        <v>697</v>
      </c>
      <c r="H32" s="363">
        <v>0.9844632768361582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Z137"/>
  <sheetViews>
    <sheetView showGridLines="0" view="pageLayout" zoomScaleNormal="100" workbookViewId="0">
      <selection activeCell="M16" sqref="M16"/>
    </sheetView>
  </sheetViews>
  <sheetFormatPr baseColWidth="10" defaultColWidth="11.42578125" defaultRowHeight="14.25" x14ac:dyDescent="0.2"/>
  <cols>
    <col min="1" max="1" width="4.85546875" style="195" customWidth="1"/>
    <col min="2" max="2" width="25.140625" style="194" customWidth="1"/>
    <col min="3" max="3" width="7.7109375" style="194" customWidth="1"/>
    <col min="4" max="4" width="10.7109375" style="194" customWidth="1"/>
    <col min="5" max="5" width="7.42578125" style="194" hidden="1" customWidth="1"/>
    <col min="6" max="6" width="7.5703125" style="194" customWidth="1"/>
    <col min="7" max="7" width="7.42578125" style="194" hidden="1" customWidth="1"/>
    <col min="8" max="8" width="7.5703125" style="195" hidden="1" customWidth="1"/>
    <col min="9" max="9" width="9.140625" style="194" bestFit="1" customWidth="1"/>
    <col min="10" max="10" width="7.28515625" style="194" hidden="1" customWidth="1"/>
    <col min="11" max="11" width="7.28515625" style="195" hidden="1" customWidth="1"/>
    <col min="12" max="12" width="7.28515625" style="195" customWidth="1"/>
    <col min="13" max="13" width="8.5703125" style="194" customWidth="1"/>
    <col min="14" max="14" width="7.5703125" style="194" hidden="1" customWidth="1"/>
    <col min="15" max="15" width="5.5703125" style="195" hidden="1" customWidth="1"/>
    <col min="16" max="16" width="7.140625" style="194" customWidth="1"/>
    <col min="17" max="17" width="7.140625" style="194" hidden="1" customWidth="1"/>
    <col min="18" max="18" width="5.28515625" style="195" hidden="1" customWidth="1"/>
    <col min="19" max="21" width="9" style="195" customWidth="1"/>
    <col min="22" max="22" width="7.5703125" style="194" customWidth="1"/>
    <col min="23" max="23" width="4.85546875" style="195" customWidth="1"/>
    <col min="24" max="24" width="21.85546875" style="194" customWidth="1"/>
    <col min="25" max="25" width="7.5703125" style="194" customWidth="1"/>
    <col min="26" max="26" width="9.7109375" style="194" customWidth="1"/>
    <col min="27" max="27" width="8" style="194" hidden="1" customWidth="1"/>
    <col min="28" max="28" width="7" style="194" customWidth="1"/>
    <col min="29" max="29" width="7.85546875" style="194" hidden="1" customWidth="1"/>
    <col min="30" max="30" width="9.5703125" style="194" customWidth="1"/>
    <col min="31" max="31" width="8.85546875" style="194" bestFit="1" customWidth="1"/>
    <col min="32" max="32" width="7.85546875" style="194" hidden="1" customWidth="1"/>
    <col min="33" max="33" width="10.140625" style="194" customWidth="1"/>
    <col min="34" max="34" width="5.7109375" style="194" customWidth="1"/>
    <col min="35" max="35" width="8.140625" style="194" customWidth="1"/>
    <col min="36" max="36" width="7.5703125" style="194" customWidth="1"/>
    <col min="37" max="37" width="7.85546875" style="194" hidden="1" customWidth="1"/>
    <col min="38" max="38" width="10.140625" style="194" customWidth="1"/>
    <col min="39" max="39" width="7.140625" style="194" customWidth="1"/>
    <col min="40" max="40" width="7.85546875" style="194" hidden="1" customWidth="1"/>
    <col min="41" max="41" width="8.7109375" style="194" customWidth="1"/>
    <col min="42" max="42" width="11.42578125" style="194" customWidth="1"/>
    <col min="43" max="16384" width="11.42578125" style="194"/>
  </cols>
  <sheetData>
    <row r="1" spans="1:24" x14ac:dyDescent="0.2">
      <c r="A1" s="192" t="s">
        <v>80</v>
      </c>
      <c r="B1" s="193"/>
    </row>
    <row r="2" spans="1:24" x14ac:dyDescent="0.2">
      <c r="A2" s="196" t="s">
        <v>0</v>
      </c>
      <c r="W2" s="196"/>
    </row>
    <row r="4" spans="1:24" x14ac:dyDescent="0.2">
      <c r="A4" s="197" t="s">
        <v>127</v>
      </c>
      <c r="B4" s="198"/>
      <c r="C4" s="198"/>
      <c r="D4" s="198"/>
      <c r="E4" s="198"/>
      <c r="F4" s="198"/>
      <c r="G4" s="198"/>
      <c r="H4" s="199"/>
      <c r="I4" s="198"/>
      <c r="J4" s="198"/>
      <c r="K4" s="199"/>
      <c r="L4" s="199"/>
      <c r="W4" s="196"/>
    </row>
    <row r="5" spans="1:24" x14ac:dyDescent="0.2">
      <c r="A5" s="194" t="s">
        <v>141</v>
      </c>
      <c r="W5" s="196"/>
    </row>
    <row r="6" spans="1:24" x14ac:dyDescent="0.2">
      <c r="A6" s="196" t="s">
        <v>142</v>
      </c>
      <c r="W6" s="196"/>
    </row>
    <row r="7" spans="1:24" x14ac:dyDescent="0.2">
      <c r="A7" s="196" t="s">
        <v>143</v>
      </c>
      <c r="W7" s="196"/>
    </row>
    <row r="8" spans="1:24" x14ac:dyDescent="0.2">
      <c r="A8" s="196" t="s">
        <v>144</v>
      </c>
      <c r="W8" s="196"/>
    </row>
    <row r="9" spans="1:24" x14ac:dyDescent="0.2">
      <c r="A9" s="196"/>
      <c r="W9" s="196"/>
    </row>
    <row r="10" spans="1:24" x14ac:dyDescent="0.2">
      <c r="A10" s="196" t="s">
        <v>128</v>
      </c>
      <c r="W10" s="196"/>
    </row>
    <row r="11" spans="1:24" x14ac:dyDescent="0.2">
      <c r="W11" s="196"/>
    </row>
    <row r="12" spans="1:24" x14ac:dyDescent="0.2">
      <c r="A12" s="196"/>
      <c r="W12" s="196"/>
      <c r="X12" s="194" t="s">
        <v>77</v>
      </c>
    </row>
    <row r="13" spans="1:24" x14ac:dyDescent="0.2">
      <c r="A13" s="196"/>
      <c r="W13" s="196"/>
    </row>
    <row r="14" spans="1:24" x14ac:dyDescent="0.2">
      <c r="A14" s="196"/>
      <c r="W14" s="196"/>
    </row>
    <row r="15" spans="1:24" x14ac:dyDescent="0.2">
      <c r="A15" s="196"/>
      <c r="W15" s="196"/>
    </row>
    <row r="16" spans="1:24" x14ac:dyDescent="0.2">
      <c r="A16" s="196"/>
      <c r="W16" s="196"/>
    </row>
    <row r="18" spans="1:44" x14ac:dyDescent="0.2">
      <c r="AQ18" s="194" t="s">
        <v>157</v>
      </c>
    </row>
    <row r="19" spans="1:44" s="200" customFormat="1" ht="33" customHeight="1" thickBot="1" x14ac:dyDescent="0.3">
      <c r="A19" s="631" t="s">
        <v>174</v>
      </c>
      <c r="B19" s="631"/>
      <c r="C19" s="631"/>
      <c r="D19" s="631"/>
      <c r="E19" s="631"/>
      <c r="F19" s="631"/>
      <c r="G19" s="631"/>
      <c r="H19" s="631"/>
      <c r="I19" s="631"/>
      <c r="J19" s="631"/>
      <c r="K19" s="631"/>
      <c r="L19" s="631"/>
      <c r="M19" s="631"/>
      <c r="N19" s="631"/>
      <c r="O19" s="631"/>
      <c r="P19" s="631"/>
      <c r="W19" s="161" t="s">
        <v>175</v>
      </c>
      <c r="AQ19" s="200" t="s">
        <v>211</v>
      </c>
    </row>
    <row r="20" spans="1:44" s="200" customFormat="1" ht="125.25" customHeight="1" thickBot="1" x14ac:dyDescent="0.3">
      <c r="A20" s="370" t="s">
        <v>1</v>
      </c>
      <c r="B20" s="371" t="s">
        <v>2</v>
      </c>
      <c r="C20" s="372" t="s">
        <v>129</v>
      </c>
      <c r="D20" s="373" t="s">
        <v>156</v>
      </c>
      <c r="E20" s="374" t="s">
        <v>130</v>
      </c>
      <c r="F20" s="373" t="s">
        <v>131</v>
      </c>
      <c r="G20" s="375" t="s">
        <v>130</v>
      </c>
      <c r="H20" s="374" t="s">
        <v>132</v>
      </c>
      <c r="I20" s="203" t="s">
        <v>145</v>
      </c>
      <c r="J20" s="376" t="s">
        <v>130</v>
      </c>
      <c r="K20" s="374" t="s">
        <v>133</v>
      </c>
      <c r="L20" s="377" t="s">
        <v>146</v>
      </c>
      <c r="M20" s="373" t="s">
        <v>134</v>
      </c>
      <c r="N20" s="375" t="s">
        <v>130</v>
      </c>
      <c r="O20" s="374" t="s">
        <v>135</v>
      </c>
      <c r="P20" s="378" t="s">
        <v>136</v>
      </c>
      <c r="Q20" s="204" t="s">
        <v>130</v>
      </c>
      <c r="R20" s="148" t="s">
        <v>137</v>
      </c>
      <c r="T20" s="200" t="s">
        <v>138</v>
      </c>
      <c r="W20" s="145" t="s">
        <v>1</v>
      </c>
      <c r="X20" s="146" t="s">
        <v>2</v>
      </c>
      <c r="Y20" s="201" t="s">
        <v>129</v>
      </c>
      <c r="Z20" s="147" t="s">
        <v>156</v>
      </c>
      <c r="AA20" s="148" t="s">
        <v>130</v>
      </c>
      <c r="AB20" s="147" t="s">
        <v>131</v>
      </c>
      <c r="AC20" s="202" t="s">
        <v>130</v>
      </c>
      <c r="AD20" s="148" t="s">
        <v>132</v>
      </c>
      <c r="AE20" s="203" t="s">
        <v>145</v>
      </c>
      <c r="AF20" s="202" t="s">
        <v>130</v>
      </c>
      <c r="AG20" s="206" t="s">
        <v>147</v>
      </c>
      <c r="AH20" s="203" t="s">
        <v>146</v>
      </c>
      <c r="AI20" s="205" t="s">
        <v>148</v>
      </c>
      <c r="AJ20" s="147" t="s">
        <v>134</v>
      </c>
      <c r="AK20" s="202" t="s">
        <v>130</v>
      </c>
      <c r="AL20" s="148" t="s">
        <v>135</v>
      </c>
      <c r="AM20" s="147" t="s">
        <v>136</v>
      </c>
      <c r="AN20" s="202" t="s">
        <v>130</v>
      </c>
      <c r="AO20" s="148" t="s">
        <v>137</v>
      </c>
      <c r="AQ20" s="201" t="s">
        <v>31</v>
      </c>
      <c r="AR20" s="200" t="s">
        <v>139</v>
      </c>
    </row>
    <row r="21" spans="1:44" ht="15" thickBot="1" x14ac:dyDescent="0.25">
      <c r="A21" s="379">
        <v>1</v>
      </c>
      <c r="B21" s="150" t="s">
        <v>3</v>
      </c>
      <c r="C21" s="605">
        <f t="shared" ref="C21:P21" si="0">C45+C69+C94+C118</f>
        <v>442</v>
      </c>
      <c r="D21" s="606">
        <f t="shared" si="0"/>
        <v>273</v>
      </c>
      <c r="E21" s="606" t="e">
        <f t="shared" si="0"/>
        <v>#REF!</v>
      </c>
      <c r="F21" s="606">
        <f t="shared" si="0"/>
        <v>117</v>
      </c>
      <c r="G21" s="606" t="e">
        <f t="shared" si="0"/>
        <v>#REF!</v>
      </c>
      <c r="H21" s="606" t="e">
        <f t="shared" si="0"/>
        <v>#REF!</v>
      </c>
      <c r="I21" s="606">
        <f t="shared" si="0"/>
        <v>10</v>
      </c>
      <c r="J21" s="606" t="e">
        <f t="shared" si="0"/>
        <v>#REF!</v>
      </c>
      <c r="K21" s="606" t="e">
        <f t="shared" si="0"/>
        <v>#REF!</v>
      </c>
      <c r="L21" s="606">
        <f t="shared" si="0"/>
        <v>4</v>
      </c>
      <c r="M21" s="606">
        <f t="shared" si="0"/>
        <v>14</v>
      </c>
      <c r="N21" s="606" t="e">
        <f t="shared" si="0"/>
        <v>#REF!</v>
      </c>
      <c r="O21" s="606" t="e">
        <f t="shared" si="0"/>
        <v>#REF!</v>
      </c>
      <c r="P21" s="607">
        <f t="shared" si="0"/>
        <v>24</v>
      </c>
      <c r="Q21" s="208" t="e">
        <v>#REF!</v>
      </c>
      <c r="R21" s="209" t="e">
        <v>#REF!</v>
      </c>
      <c r="W21" s="149">
        <v>1</v>
      </c>
      <c r="X21" s="150" t="s">
        <v>3</v>
      </c>
      <c r="Y21" s="151">
        <v>595</v>
      </c>
      <c r="Z21" s="207">
        <v>421</v>
      </c>
      <c r="AA21" s="342" t="e">
        <v>#REF!</v>
      </c>
      <c r="AB21" s="151">
        <v>142</v>
      </c>
      <c r="AC21" s="152"/>
      <c r="AD21" s="207">
        <v>45446</v>
      </c>
      <c r="AE21" s="151">
        <v>11</v>
      </c>
      <c r="AF21" s="152"/>
      <c r="AG21" s="207">
        <v>3785</v>
      </c>
      <c r="AH21" s="151">
        <v>19</v>
      </c>
      <c r="AI21" s="207">
        <v>2526</v>
      </c>
      <c r="AJ21" s="151">
        <v>28</v>
      </c>
      <c r="AK21" s="152"/>
      <c r="AL21" s="207">
        <v>3780</v>
      </c>
      <c r="AM21" s="561">
        <v>31</v>
      </c>
      <c r="AN21" s="152"/>
      <c r="AO21" s="207">
        <v>7248</v>
      </c>
      <c r="AQ21" s="207">
        <f>Z21+AB21+AE21+AH21+AJ21+AM21</f>
        <v>652</v>
      </c>
      <c r="AR21" s="194">
        <f>Y21-AQ21</f>
        <v>-57</v>
      </c>
    </row>
    <row r="22" spans="1:44" ht="15" thickBot="1" x14ac:dyDescent="0.25">
      <c r="A22" s="380">
        <v>2</v>
      </c>
      <c r="B22" s="154" t="s">
        <v>4</v>
      </c>
      <c r="C22" s="608">
        <f t="shared" ref="C22:P22" si="1">C46+C70+C95+C119</f>
        <v>352</v>
      </c>
      <c r="D22" s="609">
        <f t="shared" si="1"/>
        <v>242</v>
      </c>
      <c r="E22" s="609" t="e">
        <f t="shared" si="1"/>
        <v>#REF!</v>
      </c>
      <c r="F22" s="609">
        <f t="shared" si="1"/>
        <v>68</v>
      </c>
      <c r="G22" s="609" t="e">
        <f t="shared" si="1"/>
        <v>#REF!</v>
      </c>
      <c r="H22" s="609" t="e">
        <f t="shared" si="1"/>
        <v>#REF!</v>
      </c>
      <c r="I22" s="609">
        <f t="shared" si="1"/>
        <v>7</v>
      </c>
      <c r="J22" s="609" t="e">
        <f t="shared" si="1"/>
        <v>#REF!</v>
      </c>
      <c r="K22" s="609" t="e">
        <f t="shared" si="1"/>
        <v>#REF!</v>
      </c>
      <c r="L22" s="609">
        <f t="shared" si="1"/>
        <v>5</v>
      </c>
      <c r="M22" s="609">
        <f t="shared" si="1"/>
        <v>9</v>
      </c>
      <c r="N22" s="609" t="e">
        <f t="shared" si="1"/>
        <v>#REF!</v>
      </c>
      <c r="O22" s="609" t="e">
        <f t="shared" si="1"/>
        <v>#REF!</v>
      </c>
      <c r="P22" s="610">
        <f t="shared" si="1"/>
        <v>21</v>
      </c>
      <c r="Q22" s="211" t="e">
        <v>#REF!</v>
      </c>
      <c r="R22" s="212" t="e">
        <v>#REF!</v>
      </c>
      <c r="W22" s="153">
        <v>2</v>
      </c>
      <c r="X22" s="154" t="s">
        <v>4</v>
      </c>
      <c r="Y22" s="329">
        <v>508</v>
      </c>
      <c r="Z22" s="447">
        <v>399</v>
      </c>
      <c r="AA22" s="486" t="e">
        <v>#REF!</v>
      </c>
      <c r="AB22" s="329">
        <v>73</v>
      </c>
      <c r="AC22" s="484"/>
      <c r="AD22" s="447">
        <v>24291</v>
      </c>
      <c r="AE22" s="329">
        <v>9</v>
      </c>
      <c r="AF22" s="484"/>
      <c r="AG22" s="447">
        <v>2656</v>
      </c>
      <c r="AH22" s="329">
        <v>16</v>
      </c>
      <c r="AI22" s="447">
        <v>2119</v>
      </c>
      <c r="AJ22" s="329">
        <v>21</v>
      </c>
      <c r="AK22" s="484"/>
      <c r="AL22" s="447">
        <v>3314</v>
      </c>
      <c r="AM22" s="327">
        <v>32</v>
      </c>
      <c r="AN22" s="484"/>
      <c r="AO22" s="447">
        <v>7657</v>
      </c>
      <c r="AQ22" s="207">
        <f t="shared" ref="AQ22:AQ35" si="2">Z22+AB22+AE22+AH22+AJ22+AM22</f>
        <v>550</v>
      </c>
      <c r="AR22" s="194">
        <f t="shared" ref="AR22:AR35" si="3">Y22-AQ22</f>
        <v>-42</v>
      </c>
    </row>
    <row r="23" spans="1:44" ht="15" thickBot="1" x14ac:dyDescent="0.25">
      <c r="A23" s="380">
        <v>3</v>
      </c>
      <c r="B23" s="154" t="s">
        <v>5</v>
      </c>
      <c r="C23" s="608">
        <f t="shared" ref="C23:P23" si="4">C47+C71+C96+C120</f>
        <v>237</v>
      </c>
      <c r="D23" s="609">
        <f t="shared" si="4"/>
        <v>119</v>
      </c>
      <c r="E23" s="609" t="e">
        <f t="shared" si="4"/>
        <v>#REF!</v>
      </c>
      <c r="F23" s="609">
        <f t="shared" si="4"/>
        <v>75</v>
      </c>
      <c r="G23" s="609" t="e">
        <f t="shared" si="4"/>
        <v>#REF!</v>
      </c>
      <c r="H23" s="609" t="e">
        <f t="shared" si="4"/>
        <v>#REF!</v>
      </c>
      <c r="I23" s="609">
        <f t="shared" si="4"/>
        <v>7</v>
      </c>
      <c r="J23" s="609" t="e">
        <f t="shared" si="4"/>
        <v>#REF!</v>
      </c>
      <c r="K23" s="609" t="e">
        <f t="shared" si="4"/>
        <v>#REF!</v>
      </c>
      <c r="L23" s="609">
        <f t="shared" si="4"/>
        <v>4</v>
      </c>
      <c r="M23" s="609">
        <f t="shared" si="4"/>
        <v>10</v>
      </c>
      <c r="N23" s="609" t="e">
        <f t="shared" si="4"/>
        <v>#REF!</v>
      </c>
      <c r="O23" s="609" t="e">
        <f t="shared" si="4"/>
        <v>#REF!</v>
      </c>
      <c r="P23" s="610">
        <f t="shared" si="4"/>
        <v>22</v>
      </c>
      <c r="Q23" s="211" t="e">
        <v>#REF!</v>
      </c>
      <c r="R23" s="212" t="e">
        <v>#REF!</v>
      </c>
      <c r="W23" s="153">
        <v>3</v>
      </c>
      <c r="X23" s="154" t="s">
        <v>5</v>
      </c>
      <c r="Y23" s="329">
        <v>336</v>
      </c>
      <c r="Z23" s="447">
        <v>211</v>
      </c>
      <c r="AA23" s="486" t="e">
        <v>#REF!</v>
      </c>
      <c r="AB23" s="329">
        <v>85</v>
      </c>
      <c r="AC23" s="484"/>
      <c r="AD23" s="447">
        <v>27794</v>
      </c>
      <c r="AE23" s="329">
        <v>9</v>
      </c>
      <c r="AF23" s="484"/>
      <c r="AG23" s="447">
        <v>2677</v>
      </c>
      <c r="AH23" s="329">
        <v>11</v>
      </c>
      <c r="AI23" s="447">
        <v>905</v>
      </c>
      <c r="AJ23" s="329">
        <v>17</v>
      </c>
      <c r="AK23" s="484"/>
      <c r="AL23" s="447">
        <v>3216</v>
      </c>
      <c r="AM23" s="327">
        <v>25</v>
      </c>
      <c r="AN23" s="484"/>
      <c r="AO23" s="447">
        <v>6853</v>
      </c>
      <c r="AQ23" s="207">
        <f t="shared" si="2"/>
        <v>358</v>
      </c>
      <c r="AR23" s="194">
        <f t="shared" si="3"/>
        <v>-22</v>
      </c>
    </row>
    <row r="24" spans="1:44" ht="15.75" customHeight="1" thickBot="1" x14ac:dyDescent="0.25">
      <c r="A24" s="380">
        <v>4</v>
      </c>
      <c r="B24" s="154" t="s">
        <v>6</v>
      </c>
      <c r="C24" s="608">
        <f t="shared" ref="C24:P24" si="5">C48+C72+C97+C121</f>
        <v>128</v>
      </c>
      <c r="D24" s="609">
        <f t="shared" si="5"/>
        <v>66</v>
      </c>
      <c r="E24" s="609" t="e">
        <f t="shared" si="5"/>
        <v>#REF!</v>
      </c>
      <c r="F24" s="609">
        <f t="shared" si="5"/>
        <v>33</v>
      </c>
      <c r="G24" s="609" t="e">
        <f t="shared" si="5"/>
        <v>#REF!</v>
      </c>
      <c r="H24" s="609" t="e">
        <f t="shared" si="5"/>
        <v>#REF!</v>
      </c>
      <c r="I24" s="609">
        <f t="shared" si="5"/>
        <v>1</v>
      </c>
      <c r="J24" s="609" t="e">
        <f t="shared" si="5"/>
        <v>#REF!</v>
      </c>
      <c r="K24" s="609" t="e">
        <f t="shared" si="5"/>
        <v>#REF!</v>
      </c>
      <c r="L24" s="609">
        <f t="shared" si="5"/>
        <v>1</v>
      </c>
      <c r="M24" s="609">
        <f t="shared" si="5"/>
        <v>7</v>
      </c>
      <c r="N24" s="609" t="e">
        <f t="shared" si="5"/>
        <v>#REF!</v>
      </c>
      <c r="O24" s="609" t="e">
        <f t="shared" si="5"/>
        <v>#REF!</v>
      </c>
      <c r="P24" s="610">
        <f t="shared" si="5"/>
        <v>20</v>
      </c>
      <c r="Q24" s="211" t="e">
        <v>#REF!</v>
      </c>
      <c r="R24" s="212" t="e">
        <v>#REF!</v>
      </c>
      <c r="W24" s="153">
        <v>4</v>
      </c>
      <c r="X24" s="154" t="s">
        <v>6</v>
      </c>
      <c r="Y24" s="329">
        <v>193</v>
      </c>
      <c r="Z24" s="447">
        <v>116</v>
      </c>
      <c r="AA24" s="486" t="e">
        <v>#REF!</v>
      </c>
      <c r="AB24" s="329">
        <v>41</v>
      </c>
      <c r="AC24" s="484"/>
      <c r="AD24" s="447">
        <v>14401</v>
      </c>
      <c r="AE24" s="329">
        <v>2</v>
      </c>
      <c r="AF24" s="484"/>
      <c r="AG24" s="447">
        <v>368</v>
      </c>
      <c r="AH24" s="329">
        <v>10</v>
      </c>
      <c r="AI24" s="447">
        <v>541</v>
      </c>
      <c r="AJ24" s="329">
        <v>15</v>
      </c>
      <c r="AK24" s="484"/>
      <c r="AL24" s="447">
        <v>2332</v>
      </c>
      <c r="AM24" s="327">
        <v>29</v>
      </c>
      <c r="AN24" s="484"/>
      <c r="AO24" s="447">
        <v>6682</v>
      </c>
      <c r="AQ24" s="207">
        <f t="shared" si="2"/>
        <v>213</v>
      </c>
      <c r="AR24" s="194">
        <f t="shared" si="3"/>
        <v>-20</v>
      </c>
    </row>
    <row r="25" spans="1:44" ht="15" thickBot="1" x14ac:dyDescent="0.25">
      <c r="A25" s="380">
        <v>5</v>
      </c>
      <c r="B25" s="154" t="s">
        <v>7</v>
      </c>
      <c r="C25" s="608">
        <f t="shared" ref="C25:P25" si="6">C49+C73+C98+C122</f>
        <v>188</v>
      </c>
      <c r="D25" s="609">
        <f t="shared" si="6"/>
        <v>135</v>
      </c>
      <c r="E25" s="609" t="e">
        <f t="shared" si="6"/>
        <v>#REF!</v>
      </c>
      <c r="F25" s="609">
        <f t="shared" si="6"/>
        <v>30</v>
      </c>
      <c r="G25" s="609" t="e">
        <f t="shared" si="6"/>
        <v>#REF!</v>
      </c>
      <c r="H25" s="609" t="e">
        <f t="shared" si="6"/>
        <v>#REF!</v>
      </c>
      <c r="I25" s="609">
        <f t="shared" si="6"/>
        <v>4</v>
      </c>
      <c r="J25" s="609" t="e">
        <f t="shared" si="6"/>
        <v>#REF!</v>
      </c>
      <c r="K25" s="609" t="e">
        <f t="shared" si="6"/>
        <v>#REF!</v>
      </c>
      <c r="L25" s="609">
        <f t="shared" si="6"/>
        <v>2</v>
      </c>
      <c r="M25" s="609">
        <f t="shared" si="6"/>
        <v>4</v>
      </c>
      <c r="N25" s="609" t="e">
        <f t="shared" si="6"/>
        <v>#REF!</v>
      </c>
      <c r="O25" s="609" t="e">
        <f t="shared" si="6"/>
        <v>#REF!</v>
      </c>
      <c r="P25" s="610">
        <f t="shared" si="6"/>
        <v>13</v>
      </c>
      <c r="Q25" s="213" t="e">
        <v>#REF!</v>
      </c>
      <c r="R25" s="214" t="e">
        <v>#REF!</v>
      </c>
      <c r="W25" s="153">
        <v>5</v>
      </c>
      <c r="X25" s="154" t="s">
        <v>7</v>
      </c>
      <c r="Y25" s="329">
        <v>256</v>
      </c>
      <c r="Z25" s="447">
        <v>206</v>
      </c>
      <c r="AA25" s="486" t="e">
        <v>#REF!</v>
      </c>
      <c r="AB25" s="329">
        <v>34</v>
      </c>
      <c r="AC25" s="484"/>
      <c r="AD25" s="447">
        <v>10174</v>
      </c>
      <c r="AE25" s="329">
        <v>5</v>
      </c>
      <c r="AF25" s="484"/>
      <c r="AG25" s="447">
        <v>1668</v>
      </c>
      <c r="AH25" s="329">
        <v>10</v>
      </c>
      <c r="AI25" s="447">
        <v>529</v>
      </c>
      <c r="AJ25" s="329">
        <v>14</v>
      </c>
      <c r="AK25" s="484"/>
      <c r="AL25" s="447">
        <v>2431</v>
      </c>
      <c r="AM25" s="327">
        <v>18</v>
      </c>
      <c r="AN25" s="484"/>
      <c r="AO25" s="447">
        <v>5158</v>
      </c>
      <c r="AQ25" s="207">
        <f t="shared" si="2"/>
        <v>287</v>
      </c>
      <c r="AR25" s="194">
        <f t="shared" si="3"/>
        <v>-31</v>
      </c>
    </row>
    <row r="26" spans="1:44" ht="15" thickBot="1" x14ac:dyDescent="0.25">
      <c r="A26" s="380">
        <v>6</v>
      </c>
      <c r="B26" s="154" t="s">
        <v>8</v>
      </c>
      <c r="C26" s="608">
        <f t="shared" ref="C26:P26" si="7">C50+C74+C99+C123</f>
        <v>99</v>
      </c>
      <c r="D26" s="609">
        <f t="shared" si="7"/>
        <v>87</v>
      </c>
      <c r="E26" s="609" t="e">
        <f t="shared" si="7"/>
        <v>#REF!</v>
      </c>
      <c r="F26" s="609">
        <f t="shared" si="7"/>
        <v>7</v>
      </c>
      <c r="G26" s="609" t="e">
        <f t="shared" si="7"/>
        <v>#REF!</v>
      </c>
      <c r="H26" s="609" t="e">
        <f t="shared" si="7"/>
        <v>#REF!</v>
      </c>
      <c r="I26" s="609">
        <f t="shared" si="7"/>
        <v>1</v>
      </c>
      <c r="J26" s="609" t="e">
        <f t="shared" si="7"/>
        <v>#REF!</v>
      </c>
      <c r="K26" s="609" t="e">
        <f t="shared" si="7"/>
        <v>#REF!</v>
      </c>
      <c r="L26" s="609">
        <f t="shared" si="7"/>
        <v>1</v>
      </c>
      <c r="M26" s="609">
        <f t="shared" si="7"/>
        <v>1</v>
      </c>
      <c r="N26" s="609" t="e">
        <f t="shared" si="7"/>
        <v>#REF!</v>
      </c>
      <c r="O26" s="609" t="e">
        <f t="shared" si="7"/>
        <v>#REF!</v>
      </c>
      <c r="P26" s="610">
        <f t="shared" si="7"/>
        <v>1</v>
      </c>
      <c r="Q26" s="213" t="e">
        <v>#REF!</v>
      </c>
      <c r="R26" s="214" t="e">
        <v>#REF!</v>
      </c>
      <c r="W26" s="153">
        <v>6</v>
      </c>
      <c r="X26" s="154" t="s">
        <v>8</v>
      </c>
      <c r="Y26" s="329">
        <v>136</v>
      </c>
      <c r="Z26" s="447">
        <v>124</v>
      </c>
      <c r="AA26" s="486" t="e">
        <v>#REF!</v>
      </c>
      <c r="AB26" s="329">
        <v>8</v>
      </c>
      <c r="AC26" s="484"/>
      <c r="AD26" s="447">
        <v>2920</v>
      </c>
      <c r="AE26" s="329">
        <v>1</v>
      </c>
      <c r="AF26" s="484"/>
      <c r="AG26" s="447">
        <v>365</v>
      </c>
      <c r="AH26" s="329">
        <v>3</v>
      </c>
      <c r="AI26" s="447">
        <v>47</v>
      </c>
      <c r="AJ26" s="329">
        <v>2</v>
      </c>
      <c r="AK26" s="484"/>
      <c r="AL26" s="447">
        <v>384</v>
      </c>
      <c r="AM26" s="327">
        <v>1</v>
      </c>
      <c r="AN26" s="484"/>
      <c r="AO26" s="447">
        <v>60</v>
      </c>
      <c r="AQ26" s="207">
        <f t="shared" si="2"/>
        <v>139</v>
      </c>
      <c r="AR26" s="194">
        <f t="shared" si="3"/>
        <v>-3</v>
      </c>
    </row>
    <row r="27" spans="1:44" ht="15" thickBot="1" x14ac:dyDescent="0.25">
      <c r="A27" s="380">
        <v>7</v>
      </c>
      <c r="B27" s="154" t="s">
        <v>9</v>
      </c>
      <c r="C27" s="608">
        <f t="shared" ref="C27:P27" si="8">C51+C75+C100+C124</f>
        <v>144</v>
      </c>
      <c r="D27" s="609">
        <f t="shared" si="8"/>
        <v>97</v>
      </c>
      <c r="E27" s="609" t="e">
        <f t="shared" si="8"/>
        <v>#REF!</v>
      </c>
      <c r="F27" s="609">
        <f t="shared" si="8"/>
        <v>22</v>
      </c>
      <c r="G27" s="609" t="e">
        <f t="shared" si="8"/>
        <v>#REF!</v>
      </c>
      <c r="H27" s="609" t="e">
        <f t="shared" si="8"/>
        <v>#REF!</v>
      </c>
      <c r="I27" s="609">
        <f t="shared" si="8"/>
        <v>0</v>
      </c>
      <c r="J27" s="609" t="e">
        <f t="shared" si="8"/>
        <v>#REF!</v>
      </c>
      <c r="K27" s="609" t="e">
        <f t="shared" si="8"/>
        <v>#REF!</v>
      </c>
      <c r="L27" s="609">
        <f t="shared" si="8"/>
        <v>0</v>
      </c>
      <c r="M27" s="609">
        <f t="shared" si="8"/>
        <v>14</v>
      </c>
      <c r="N27" s="609" t="e">
        <f t="shared" si="8"/>
        <v>#REF!</v>
      </c>
      <c r="O27" s="609" t="e">
        <f t="shared" si="8"/>
        <v>#REF!</v>
      </c>
      <c r="P27" s="610">
        <f t="shared" si="8"/>
        <v>11</v>
      </c>
      <c r="Q27" s="213" t="e">
        <v>#REF!</v>
      </c>
      <c r="R27" s="214" t="e">
        <v>#REF!</v>
      </c>
      <c r="W27" s="153">
        <v>7</v>
      </c>
      <c r="X27" s="154" t="s">
        <v>9</v>
      </c>
      <c r="Y27" s="329">
        <v>204</v>
      </c>
      <c r="Z27" s="447">
        <v>154</v>
      </c>
      <c r="AA27" s="486" t="e">
        <v>#REF!</v>
      </c>
      <c r="AB27" s="329">
        <v>24</v>
      </c>
      <c r="AC27" s="484"/>
      <c r="AD27" s="447">
        <v>7797</v>
      </c>
      <c r="AE27" s="329">
        <v>0</v>
      </c>
      <c r="AF27" s="484"/>
      <c r="AG27" s="447">
        <v>0</v>
      </c>
      <c r="AH27" s="329">
        <v>5</v>
      </c>
      <c r="AI27" s="447">
        <v>457</v>
      </c>
      <c r="AJ27" s="329">
        <v>21</v>
      </c>
      <c r="AK27" s="484"/>
      <c r="AL27" s="447">
        <v>4981</v>
      </c>
      <c r="AM27" s="327">
        <v>12</v>
      </c>
      <c r="AN27" s="484"/>
      <c r="AO27" s="447">
        <v>3977</v>
      </c>
      <c r="AQ27" s="207">
        <f t="shared" si="2"/>
        <v>216</v>
      </c>
      <c r="AR27" s="194">
        <f t="shared" si="3"/>
        <v>-12</v>
      </c>
    </row>
    <row r="28" spans="1:44" ht="15" thickBot="1" x14ac:dyDescent="0.25">
      <c r="A28" s="380">
        <v>8</v>
      </c>
      <c r="B28" s="154" t="s">
        <v>10</v>
      </c>
      <c r="C28" s="608">
        <f t="shared" ref="C28:P28" si="9">C52+C76+C101+C125</f>
        <v>125</v>
      </c>
      <c r="D28" s="609">
        <f t="shared" si="9"/>
        <v>84</v>
      </c>
      <c r="E28" s="609" t="e">
        <f t="shared" si="9"/>
        <v>#REF!</v>
      </c>
      <c r="F28" s="609">
        <f t="shared" si="9"/>
        <v>20</v>
      </c>
      <c r="G28" s="609" t="e">
        <f t="shared" si="9"/>
        <v>#REF!</v>
      </c>
      <c r="H28" s="609" t="e">
        <f t="shared" si="9"/>
        <v>#REF!</v>
      </c>
      <c r="I28" s="609">
        <f t="shared" si="9"/>
        <v>4</v>
      </c>
      <c r="J28" s="609" t="e">
        <f t="shared" si="9"/>
        <v>#REF!</v>
      </c>
      <c r="K28" s="609" t="e">
        <f t="shared" si="9"/>
        <v>#REF!</v>
      </c>
      <c r="L28" s="609">
        <f t="shared" si="9"/>
        <v>2</v>
      </c>
      <c r="M28" s="609">
        <f t="shared" si="9"/>
        <v>4</v>
      </c>
      <c r="N28" s="609" t="e">
        <f t="shared" si="9"/>
        <v>#REF!</v>
      </c>
      <c r="O28" s="609" t="e">
        <f t="shared" si="9"/>
        <v>#REF!</v>
      </c>
      <c r="P28" s="610">
        <f t="shared" si="9"/>
        <v>11</v>
      </c>
      <c r="Q28" s="213" t="e">
        <v>#REF!</v>
      </c>
      <c r="R28" s="214" t="e">
        <v>#REF!</v>
      </c>
      <c r="W28" s="153">
        <v>8</v>
      </c>
      <c r="X28" s="154" t="s">
        <v>10</v>
      </c>
      <c r="Y28" s="329">
        <v>182</v>
      </c>
      <c r="Z28" s="447">
        <v>136</v>
      </c>
      <c r="AA28" s="486" t="e">
        <v>#REF!</v>
      </c>
      <c r="AB28" s="329">
        <v>24</v>
      </c>
      <c r="AC28" s="484"/>
      <c r="AD28" s="447">
        <v>7538</v>
      </c>
      <c r="AE28" s="329">
        <v>4</v>
      </c>
      <c r="AF28" s="484"/>
      <c r="AG28" s="447">
        <v>1280</v>
      </c>
      <c r="AH28" s="329">
        <v>9</v>
      </c>
      <c r="AI28" s="447">
        <v>1241</v>
      </c>
      <c r="AJ28" s="329">
        <v>9</v>
      </c>
      <c r="AK28" s="484"/>
      <c r="AL28" s="447">
        <v>1760</v>
      </c>
      <c r="AM28" s="327">
        <v>12</v>
      </c>
      <c r="AN28" s="484"/>
      <c r="AO28" s="447">
        <v>3285</v>
      </c>
      <c r="AQ28" s="207">
        <f t="shared" si="2"/>
        <v>194</v>
      </c>
      <c r="AR28" s="194">
        <f t="shared" si="3"/>
        <v>-12</v>
      </c>
    </row>
    <row r="29" spans="1:44" ht="15" thickBot="1" x14ac:dyDescent="0.25">
      <c r="A29" s="380">
        <v>9</v>
      </c>
      <c r="B29" s="154" t="s">
        <v>11</v>
      </c>
      <c r="C29" s="608">
        <f t="shared" ref="C29:P29" si="10">C53+C77+C102+C126</f>
        <v>243</v>
      </c>
      <c r="D29" s="609">
        <f t="shared" si="10"/>
        <v>176</v>
      </c>
      <c r="E29" s="609" t="e">
        <f t="shared" si="10"/>
        <v>#REF!</v>
      </c>
      <c r="F29" s="609">
        <f t="shared" si="10"/>
        <v>38</v>
      </c>
      <c r="G29" s="609" t="e">
        <f t="shared" si="10"/>
        <v>#REF!</v>
      </c>
      <c r="H29" s="609" t="e">
        <f t="shared" si="10"/>
        <v>#REF!</v>
      </c>
      <c r="I29" s="609">
        <f t="shared" si="10"/>
        <v>3</v>
      </c>
      <c r="J29" s="609" t="e">
        <f t="shared" si="10"/>
        <v>#REF!</v>
      </c>
      <c r="K29" s="609" t="e">
        <f t="shared" si="10"/>
        <v>#REF!</v>
      </c>
      <c r="L29" s="609">
        <f t="shared" si="10"/>
        <v>2</v>
      </c>
      <c r="M29" s="609">
        <f t="shared" si="10"/>
        <v>2</v>
      </c>
      <c r="N29" s="609" t="e">
        <f t="shared" si="10"/>
        <v>#REF!</v>
      </c>
      <c r="O29" s="609" t="e">
        <f t="shared" si="10"/>
        <v>#REF!</v>
      </c>
      <c r="P29" s="610">
        <f t="shared" si="10"/>
        <v>22</v>
      </c>
      <c r="Q29" s="213" t="e">
        <v>#REF!</v>
      </c>
      <c r="R29" s="214" t="e">
        <v>#REF!</v>
      </c>
      <c r="W29" s="153">
        <v>9</v>
      </c>
      <c r="X29" s="154" t="s">
        <v>11</v>
      </c>
      <c r="Y29" s="329">
        <v>0</v>
      </c>
      <c r="Z29" s="447">
        <v>339</v>
      </c>
      <c r="AA29" s="486" t="e">
        <v>#REF!</v>
      </c>
      <c r="AB29" s="329">
        <v>51</v>
      </c>
      <c r="AC29" s="484"/>
      <c r="AD29" s="447">
        <v>14462</v>
      </c>
      <c r="AE29" s="329">
        <v>3</v>
      </c>
      <c r="AF29" s="484"/>
      <c r="AG29" s="447">
        <v>1095</v>
      </c>
      <c r="AH29" s="329">
        <v>13</v>
      </c>
      <c r="AI29" s="447">
        <v>855</v>
      </c>
      <c r="AJ29" s="329">
        <v>9</v>
      </c>
      <c r="AK29" s="484"/>
      <c r="AL29" s="447">
        <v>926</v>
      </c>
      <c r="AM29" s="327">
        <v>26</v>
      </c>
      <c r="AN29" s="484"/>
      <c r="AO29" s="447">
        <v>4480</v>
      </c>
      <c r="AQ29" s="207">
        <f t="shared" si="2"/>
        <v>441</v>
      </c>
      <c r="AR29" s="194">
        <f t="shared" si="3"/>
        <v>-441</v>
      </c>
    </row>
    <row r="30" spans="1:44" ht="15" thickBot="1" x14ac:dyDescent="0.25">
      <c r="A30" s="380">
        <v>10</v>
      </c>
      <c r="B30" s="154" t="s">
        <v>12</v>
      </c>
      <c r="C30" s="608">
        <f t="shared" ref="C30:P30" si="11">C54+C78+C103+C127</f>
        <v>395</v>
      </c>
      <c r="D30" s="609">
        <f t="shared" si="11"/>
        <v>281</v>
      </c>
      <c r="E30" s="609" t="e">
        <f t="shared" si="11"/>
        <v>#REF!</v>
      </c>
      <c r="F30" s="609">
        <f t="shared" si="11"/>
        <v>66</v>
      </c>
      <c r="G30" s="609" t="e">
        <f t="shared" si="11"/>
        <v>#REF!</v>
      </c>
      <c r="H30" s="609" t="e">
        <f t="shared" si="11"/>
        <v>#REF!</v>
      </c>
      <c r="I30" s="609">
        <f t="shared" si="11"/>
        <v>4</v>
      </c>
      <c r="J30" s="609" t="e">
        <f t="shared" si="11"/>
        <v>#REF!</v>
      </c>
      <c r="K30" s="609" t="e">
        <f t="shared" si="11"/>
        <v>#REF!</v>
      </c>
      <c r="L30" s="609">
        <f t="shared" si="11"/>
        <v>6</v>
      </c>
      <c r="M30" s="609">
        <f t="shared" si="11"/>
        <v>10</v>
      </c>
      <c r="N30" s="609" t="e">
        <f t="shared" si="11"/>
        <v>#REF!</v>
      </c>
      <c r="O30" s="609" t="e">
        <f t="shared" si="11"/>
        <v>#REF!</v>
      </c>
      <c r="P30" s="610">
        <f t="shared" si="11"/>
        <v>25</v>
      </c>
      <c r="Q30" s="213" t="e">
        <v>#REF!</v>
      </c>
      <c r="R30" s="214" t="e">
        <v>#REF!</v>
      </c>
      <c r="W30" s="153">
        <v>10</v>
      </c>
      <c r="X30" s="154" t="s">
        <v>12</v>
      </c>
      <c r="Y30" s="329">
        <v>580</v>
      </c>
      <c r="Z30" s="447">
        <v>461</v>
      </c>
      <c r="AA30" s="486" t="e">
        <v>#REF!</v>
      </c>
      <c r="AB30" s="329">
        <v>82</v>
      </c>
      <c r="AC30" s="484"/>
      <c r="AD30" s="447">
        <v>25426</v>
      </c>
      <c r="AE30" s="329">
        <v>4</v>
      </c>
      <c r="AF30" s="484"/>
      <c r="AG30" s="447">
        <v>1460</v>
      </c>
      <c r="AH30" s="329">
        <v>29</v>
      </c>
      <c r="AI30" s="447">
        <v>2765</v>
      </c>
      <c r="AJ30" s="329">
        <v>20</v>
      </c>
      <c r="AK30" s="484"/>
      <c r="AL30" s="447">
        <v>3100</v>
      </c>
      <c r="AM30" s="327">
        <v>39</v>
      </c>
      <c r="AN30" s="484"/>
      <c r="AO30" s="447">
        <v>9078</v>
      </c>
      <c r="AQ30" s="207">
        <f t="shared" si="2"/>
        <v>635</v>
      </c>
      <c r="AR30" s="194">
        <f t="shared" si="3"/>
        <v>-55</v>
      </c>
    </row>
    <row r="31" spans="1:44" ht="15" thickBot="1" x14ac:dyDescent="0.25">
      <c r="A31" s="380">
        <v>11</v>
      </c>
      <c r="B31" s="154" t="s">
        <v>13</v>
      </c>
      <c r="C31" s="608">
        <f t="shared" ref="C31:P31" si="12">C55+C79+C104+C128</f>
        <v>283</v>
      </c>
      <c r="D31" s="609">
        <f t="shared" si="12"/>
        <v>178</v>
      </c>
      <c r="E31" s="609" t="e">
        <f t="shared" si="12"/>
        <v>#REF!</v>
      </c>
      <c r="F31" s="609">
        <f t="shared" si="12"/>
        <v>39</v>
      </c>
      <c r="G31" s="609" t="e">
        <f t="shared" si="12"/>
        <v>#REF!</v>
      </c>
      <c r="H31" s="609" t="e">
        <f t="shared" si="12"/>
        <v>#REF!</v>
      </c>
      <c r="I31" s="609">
        <f t="shared" si="12"/>
        <v>0</v>
      </c>
      <c r="J31" s="609" t="e">
        <f t="shared" si="12"/>
        <v>#REF!</v>
      </c>
      <c r="K31" s="609" t="e">
        <f t="shared" si="12"/>
        <v>#REF!</v>
      </c>
      <c r="L31" s="609">
        <f t="shared" si="12"/>
        <v>2</v>
      </c>
      <c r="M31" s="609">
        <f t="shared" si="12"/>
        <v>26</v>
      </c>
      <c r="N31" s="609" t="e">
        <f t="shared" si="12"/>
        <v>#REF!</v>
      </c>
      <c r="O31" s="609" t="e">
        <f t="shared" si="12"/>
        <v>#REF!</v>
      </c>
      <c r="P31" s="610">
        <f t="shared" si="12"/>
        <v>38</v>
      </c>
      <c r="Q31" s="213" t="e">
        <v>#REF!</v>
      </c>
      <c r="R31" s="214" t="e">
        <v>#REF!</v>
      </c>
      <c r="W31" s="153">
        <v>11</v>
      </c>
      <c r="X31" s="154" t="s">
        <v>13</v>
      </c>
      <c r="Y31" s="329">
        <v>463</v>
      </c>
      <c r="Z31" s="447">
        <v>352</v>
      </c>
      <c r="AA31" s="486" t="e">
        <v>#REF!</v>
      </c>
      <c r="AB31" s="329">
        <v>51</v>
      </c>
      <c r="AC31" s="484"/>
      <c r="AD31" s="447">
        <v>14603</v>
      </c>
      <c r="AE31" s="329">
        <v>0</v>
      </c>
      <c r="AF31" s="484"/>
      <c r="AG31" s="447">
        <v>0</v>
      </c>
      <c r="AH31" s="329">
        <v>10</v>
      </c>
      <c r="AI31" s="447">
        <v>1443</v>
      </c>
      <c r="AJ31" s="329">
        <v>37</v>
      </c>
      <c r="AK31" s="484"/>
      <c r="AL31" s="447">
        <v>9116</v>
      </c>
      <c r="AM31" s="327">
        <v>47</v>
      </c>
      <c r="AN31" s="484"/>
      <c r="AO31" s="447">
        <v>13916</v>
      </c>
      <c r="AQ31" s="207">
        <f t="shared" si="2"/>
        <v>497</v>
      </c>
      <c r="AR31" s="194">
        <f t="shared" si="3"/>
        <v>-34</v>
      </c>
    </row>
    <row r="32" spans="1:44" ht="15" thickBot="1" x14ac:dyDescent="0.25">
      <c r="A32" s="380">
        <v>12</v>
      </c>
      <c r="B32" s="154" t="s">
        <v>14</v>
      </c>
      <c r="C32" s="608">
        <f t="shared" ref="C32:P32" si="13">C56+C80+C105+C129</f>
        <v>322</v>
      </c>
      <c r="D32" s="609">
        <f t="shared" si="13"/>
        <v>175</v>
      </c>
      <c r="E32" s="609" t="e">
        <f t="shared" si="13"/>
        <v>#REF!</v>
      </c>
      <c r="F32" s="609">
        <f t="shared" si="13"/>
        <v>78</v>
      </c>
      <c r="G32" s="609" t="e">
        <f t="shared" si="13"/>
        <v>#REF!</v>
      </c>
      <c r="H32" s="609" t="e">
        <f t="shared" si="13"/>
        <v>#REF!</v>
      </c>
      <c r="I32" s="609">
        <f t="shared" si="13"/>
        <v>2</v>
      </c>
      <c r="J32" s="609" t="e">
        <f t="shared" si="13"/>
        <v>#REF!</v>
      </c>
      <c r="K32" s="609" t="e">
        <f t="shared" si="13"/>
        <v>#REF!</v>
      </c>
      <c r="L32" s="609">
        <f t="shared" si="13"/>
        <v>7</v>
      </c>
      <c r="M32" s="609">
        <f t="shared" si="13"/>
        <v>35</v>
      </c>
      <c r="N32" s="609" t="e">
        <f t="shared" si="13"/>
        <v>#REF!</v>
      </c>
      <c r="O32" s="609" t="e">
        <f t="shared" si="13"/>
        <v>#REF!</v>
      </c>
      <c r="P32" s="610">
        <f t="shared" si="13"/>
        <v>25</v>
      </c>
      <c r="Q32" s="213" t="e">
        <v>#REF!</v>
      </c>
      <c r="R32" s="214" t="e">
        <v>#REF!</v>
      </c>
      <c r="W32" s="153">
        <v>12</v>
      </c>
      <c r="X32" s="154" t="s">
        <v>14</v>
      </c>
      <c r="Y32" s="329">
        <v>564</v>
      </c>
      <c r="Z32" s="447">
        <v>401</v>
      </c>
      <c r="AA32" s="486" t="e">
        <v>#REF!</v>
      </c>
      <c r="AB32" s="329">
        <v>96</v>
      </c>
      <c r="AC32" s="484"/>
      <c r="AD32" s="447">
        <v>28298</v>
      </c>
      <c r="AE32" s="329">
        <v>2</v>
      </c>
      <c r="AF32" s="484"/>
      <c r="AG32" s="447">
        <v>600</v>
      </c>
      <c r="AH32" s="329">
        <v>21</v>
      </c>
      <c r="AI32" s="447">
        <v>3142</v>
      </c>
      <c r="AJ32" s="329">
        <v>62</v>
      </c>
      <c r="AK32" s="484"/>
      <c r="AL32" s="447">
        <v>12807</v>
      </c>
      <c r="AM32" s="327">
        <v>34</v>
      </c>
      <c r="AN32" s="484"/>
      <c r="AO32" s="447">
        <v>8172</v>
      </c>
      <c r="AQ32" s="207">
        <f t="shared" si="2"/>
        <v>616</v>
      </c>
      <c r="AR32" s="194">
        <f t="shared" si="3"/>
        <v>-52</v>
      </c>
    </row>
    <row r="33" spans="1:52" ht="15" thickBot="1" x14ac:dyDescent="0.25">
      <c r="A33" s="380">
        <v>13</v>
      </c>
      <c r="B33" s="154" t="s">
        <v>15</v>
      </c>
      <c r="C33" s="608">
        <f t="shared" ref="C33:P33" si="14">C57+C81+C106+C130</f>
        <v>360</v>
      </c>
      <c r="D33" s="609">
        <f t="shared" si="14"/>
        <v>206</v>
      </c>
      <c r="E33" s="609" t="e">
        <f t="shared" si="14"/>
        <v>#REF!</v>
      </c>
      <c r="F33" s="609">
        <f t="shared" si="14"/>
        <v>72</v>
      </c>
      <c r="G33" s="609" t="e">
        <f t="shared" si="14"/>
        <v>#REF!</v>
      </c>
      <c r="H33" s="609" t="e">
        <f t="shared" si="14"/>
        <v>#REF!</v>
      </c>
      <c r="I33" s="609">
        <f t="shared" si="14"/>
        <v>11</v>
      </c>
      <c r="J33" s="609" t="e">
        <f t="shared" si="14"/>
        <v>#REF!</v>
      </c>
      <c r="K33" s="609" t="e">
        <f t="shared" si="14"/>
        <v>#REF!</v>
      </c>
      <c r="L33" s="609">
        <f t="shared" si="14"/>
        <v>7</v>
      </c>
      <c r="M33" s="609">
        <f t="shared" si="14"/>
        <v>16</v>
      </c>
      <c r="N33" s="609" t="e">
        <f t="shared" si="14"/>
        <v>#REF!</v>
      </c>
      <c r="O33" s="609" t="e">
        <f t="shared" si="14"/>
        <v>#REF!</v>
      </c>
      <c r="P33" s="610">
        <f t="shared" si="14"/>
        <v>47</v>
      </c>
      <c r="Q33" s="213" t="e">
        <v>#REF!</v>
      </c>
      <c r="R33" s="214" t="e">
        <v>#REF!</v>
      </c>
      <c r="W33" s="153">
        <v>13</v>
      </c>
      <c r="X33" s="154" t="s">
        <v>15</v>
      </c>
      <c r="Y33" s="329">
        <v>521</v>
      </c>
      <c r="Z33" s="447">
        <v>368</v>
      </c>
      <c r="AA33" s="486" t="e">
        <v>#REF!</v>
      </c>
      <c r="AB33" s="329">
        <v>80</v>
      </c>
      <c r="AC33" s="484"/>
      <c r="AD33" s="447">
        <v>24069</v>
      </c>
      <c r="AE33" s="329">
        <v>16</v>
      </c>
      <c r="AF33" s="484"/>
      <c r="AG33" s="447">
        <v>4732</v>
      </c>
      <c r="AH33" s="329">
        <v>23</v>
      </c>
      <c r="AI33" s="447">
        <v>2997</v>
      </c>
      <c r="AJ33" s="329">
        <v>30</v>
      </c>
      <c r="AK33" s="484"/>
      <c r="AL33" s="447">
        <v>6002</v>
      </c>
      <c r="AM33" s="327">
        <v>64</v>
      </c>
      <c r="AN33" s="484"/>
      <c r="AO33" s="447">
        <v>18337</v>
      </c>
      <c r="AQ33" s="207">
        <f t="shared" si="2"/>
        <v>581</v>
      </c>
      <c r="AR33" s="194">
        <f t="shared" si="3"/>
        <v>-60</v>
      </c>
    </row>
    <row r="34" spans="1:52" ht="15" thickBot="1" x14ac:dyDescent="0.25">
      <c r="A34" s="380">
        <v>14</v>
      </c>
      <c r="B34" s="154" t="s">
        <v>16</v>
      </c>
      <c r="C34" s="608">
        <f t="shared" ref="C34:P34" si="15">C58+C82+C107+C131</f>
        <v>227</v>
      </c>
      <c r="D34" s="609">
        <f t="shared" si="15"/>
        <v>151</v>
      </c>
      <c r="E34" s="609" t="e">
        <f t="shared" si="15"/>
        <v>#REF!</v>
      </c>
      <c r="F34" s="609">
        <f t="shared" si="15"/>
        <v>42</v>
      </c>
      <c r="G34" s="609" t="e">
        <f t="shared" si="15"/>
        <v>#REF!</v>
      </c>
      <c r="H34" s="609" t="e">
        <f t="shared" si="15"/>
        <v>#REF!</v>
      </c>
      <c r="I34" s="609">
        <f t="shared" si="15"/>
        <v>16</v>
      </c>
      <c r="J34" s="609" t="e">
        <f t="shared" si="15"/>
        <v>#REF!</v>
      </c>
      <c r="K34" s="609" t="e">
        <f t="shared" si="15"/>
        <v>#REF!</v>
      </c>
      <c r="L34" s="609">
        <f t="shared" si="15"/>
        <v>2</v>
      </c>
      <c r="M34" s="609">
        <f t="shared" si="15"/>
        <v>1</v>
      </c>
      <c r="N34" s="609" t="e">
        <f t="shared" si="15"/>
        <v>#REF!</v>
      </c>
      <c r="O34" s="609" t="e">
        <f t="shared" si="15"/>
        <v>#REF!</v>
      </c>
      <c r="P34" s="610">
        <f t="shared" si="15"/>
        <v>15</v>
      </c>
      <c r="Q34" s="213" t="e">
        <v>#REF!</v>
      </c>
      <c r="R34" s="214" t="e">
        <v>#REF!</v>
      </c>
      <c r="W34" s="153">
        <v>14</v>
      </c>
      <c r="X34" s="154" t="s">
        <v>16</v>
      </c>
      <c r="Y34" s="329">
        <v>315</v>
      </c>
      <c r="Z34" s="447">
        <v>236</v>
      </c>
      <c r="AA34" s="486" t="e">
        <v>#REF!</v>
      </c>
      <c r="AB34" s="329">
        <v>57</v>
      </c>
      <c r="AC34" s="484"/>
      <c r="AD34" s="447">
        <v>15612</v>
      </c>
      <c r="AE34" s="329">
        <v>18</v>
      </c>
      <c r="AF34" s="484"/>
      <c r="AG34" s="447">
        <v>5090</v>
      </c>
      <c r="AH34" s="329">
        <v>4</v>
      </c>
      <c r="AI34" s="447">
        <v>700</v>
      </c>
      <c r="AJ34" s="329">
        <v>6</v>
      </c>
      <c r="AK34" s="484"/>
      <c r="AL34" s="447">
        <v>640</v>
      </c>
      <c r="AM34" s="327">
        <v>20</v>
      </c>
      <c r="AN34" s="484"/>
      <c r="AO34" s="447">
        <v>5627</v>
      </c>
      <c r="AQ34" s="207">
        <f t="shared" si="2"/>
        <v>341</v>
      </c>
      <c r="AR34" s="194">
        <f t="shared" si="3"/>
        <v>-26</v>
      </c>
    </row>
    <row r="35" spans="1:52" ht="13.9" customHeight="1" thickBot="1" x14ac:dyDescent="0.25">
      <c r="A35" s="381">
        <v>15</v>
      </c>
      <c r="B35" s="158" t="s">
        <v>17</v>
      </c>
      <c r="C35" s="611">
        <f t="shared" ref="C35:P35" si="16">C59+C83+C108+C132</f>
        <v>419</v>
      </c>
      <c r="D35" s="612">
        <f t="shared" si="16"/>
        <v>263</v>
      </c>
      <c r="E35" s="612" t="e">
        <f t="shared" si="16"/>
        <v>#REF!</v>
      </c>
      <c r="F35" s="612">
        <f t="shared" si="16"/>
        <v>93</v>
      </c>
      <c r="G35" s="612" t="e">
        <f t="shared" si="16"/>
        <v>#REF!</v>
      </c>
      <c r="H35" s="612" t="e">
        <f t="shared" si="16"/>
        <v>#REF!</v>
      </c>
      <c r="I35" s="612">
        <f t="shared" si="16"/>
        <v>21</v>
      </c>
      <c r="J35" s="612" t="e">
        <f t="shared" si="16"/>
        <v>#REF!</v>
      </c>
      <c r="K35" s="612" t="e">
        <f t="shared" si="16"/>
        <v>#REF!</v>
      </c>
      <c r="L35" s="612">
        <f t="shared" si="16"/>
        <v>4</v>
      </c>
      <c r="M35" s="612">
        <f t="shared" si="16"/>
        <v>22</v>
      </c>
      <c r="N35" s="612" t="e">
        <f t="shared" si="16"/>
        <v>#REF!</v>
      </c>
      <c r="O35" s="612" t="e">
        <f t="shared" si="16"/>
        <v>#REF!</v>
      </c>
      <c r="P35" s="613">
        <f t="shared" si="16"/>
        <v>16</v>
      </c>
      <c r="Q35" s="216" t="e">
        <v>#REF!</v>
      </c>
      <c r="R35" s="217" t="e">
        <v>#REF!</v>
      </c>
      <c r="W35" s="157">
        <v>15</v>
      </c>
      <c r="X35" s="158" t="s">
        <v>17</v>
      </c>
      <c r="Y35" s="361">
        <v>723</v>
      </c>
      <c r="Z35" s="448">
        <v>567</v>
      </c>
      <c r="AA35" s="573" t="e">
        <v>#REF!</v>
      </c>
      <c r="AB35" s="361">
        <v>108</v>
      </c>
      <c r="AC35" s="563"/>
      <c r="AD35" s="448">
        <v>32825</v>
      </c>
      <c r="AE35" s="361">
        <v>26</v>
      </c>
      <c r="AF35" s="563"/>
      <c r="AG35" s="448">
        <v>8461</v>
      </c>
      <c r="AH35" s="361">
        <v>20</v>
      </c>
      <c r="AI35" s="448">
        <v>2076</v>
      </c>
      <c r="AJ35" s="361">
        <v>39</v>
      </c>
      <c r="AK35" s="563"/>
      <c r="AL35" s="448">
        <v>7898</v>
      </c>
      <c r="AM35" s="364">
        <v>24</v>
      </c>
      <c r="AN35" s="563"/>
      <c r="AO35" s="448">
        <v>6050</v>
      </c>
      <c r="AQ35" s="207">
        <f t="shared" si="2"/>
        <v>784</v>
      </c>
      <c r="AR35" s="194">
        <f t="shared" si="3"/>
        <v>-61</v>
      </c>
    </row>
    <row r="36" spans="1:52" s="162" customFormat="1" ht="15.75" thickBot="1" x14ac:dyDescent="0.3">
      <c r="A36" s="322"/>
      <c r="B36" s="366" t="s">
        <v>203</v>
      </c>
      <c r="C36" s="323">
        <f>SUM(C21:C35)</f>
        <v>3964</v>
      </c>
      <c r="D36" s="323">
        <f t="shared" ref="D36:P36" si="17">SUM(D21:D35)</f>
        <v>2533</v>
      </c>
      <c r="E36" s="323" t="e">
        <f t="shared" si="17"/>
        <v>#REF!</v>
      </c>
      <c r="F36" s="323">
        <f t="shared" si="17"/>
        <v>800</v>
      </c>
      <c r="G36" s="323" t="e">
        <f t="shared" si="17"/>
        <v>#REF!</v>
      </c>
      <c r="H36" s="323" t="e">
        <f t="shared" si="17"/>
        <v>#REF!</v>
      </c>
      <c r="I36" s="323">
        <f t="shared" si="17"/>
        <v>91</v>
      </c>
      <c r="J36" s="323" t="e">
        <f t="shared" si="17"/>
        <v>#REF!</v>
      </c>
      <c r="K36" s="323" t="e">
        <f t="shared" si="17"/>
        <v>#REF!</v>
      </c>
      <c r="L36" s="323">
        <f t="shared" si="17"/>
        <v>49</v>
      </c>
      <c r="M36" s="323">
        <f t="shared" si="17"/>
        <v>175</v>
      </c>
      <c r="N36" s="323" t="e">
        <f t="shared" si="17"/>
        <v>#REF!</v>
      </c>
      <c r="O36" s="323" t="e">
        <f t="shared" si="17"/>
        <v>#REF!</v>
      </c>
      <c r="P36" s="334">
        <f t="shared" si="17"/>
        <v>311</v>
      </c>
      <c r="Q36" s="163" t="e">
        <v>#REF!</v>
      </c>
      <c r="R36" s="218" t="e">
        <v>#REF!</v>
      </c>
      <c r="S36" s="219"/>
      <c r="T36" s="219"/>
      <c r="U36" s="219"/>
      <c r="W36" s="322"/>
      <c r="X36" s="335" t="s">
        <v>203</v>
      </c>
      <c r="Y36" s="328">
        <f>SUM(Y21:Y35)</f>
        <v>5576</v>
      </c>
      <c r="Z36" s="334">
        <f t="shared" ref="Z36:AO36" si="18">SUM(Z21:Z35)</f>
        <v>4491</v>
      </c>
      <c r="AA36" s="368" t="e">
        <f t="shared" si="18"/>
        <v>#REF!</v>
      </c>
      <c r="AB36" s="328">
        <f t="shared" si="18"/>
        <v>956</v>
      </c>
      <c r="AC36" s="323">
        <f t="shared" si="18"/>
        <v>0</v>
      </c>
      <c r="AD36" s="334">
        <f t="shared" si="18"/>
        <v>295656</v>
      </c>
      <c r="AE36" s="328">
        <f t="shared" si="18"/>
        <v>110</v>
      </c>
      <c r="AF36" s="323">
        <f t="shared" si="18"/>
        <v>0</v>
      </c>
      <c r="AG36" s="334">
        <f t="shared" si="18"/>
        <v>34237</v>
      </c>
      <c r="AH36" s="328">
        <f t="shared" si="18"/>
        <v>203</v>
      </c>
      <c r="AI36" s="334">
        <f t="shared" si="18"/>
        <v>22343</v>
      </c>
      <c r="AJ36" s="328">
        <f t="shared" si="18"/>
        <v>330</v>
      </c>
      <c r="AK36" s="323">
        <f t="shared" si="18"/>
        <v>0</v>
      </c>
      <c r="AL36" s="334">
        <f t="shared" si="18"/>
        <v>62687</v>
      </c>
      <c r="AM36" s="328">
        <f t="shared" si="18"/>
        <v>414</v>
      </c>
      <c r="AN36" s="323">
        <f t="shared" si="18"/>
        <v>0</v>
      </c>
      <c r="AO36" s="334">
        <f t="shared" si="18"/>
        <v>106580</v>
      </c>
      <c r="AQ36" s="344">
        <f>SUM(AQ21:AQ35)</f>
        <v>6504</v>
      </c>
    </row>
    <row r="37" spans="1:52" ht="15" thickBot="1" x14ac:dyDescent="0.25">
      <c r="A37" s="294"/>
      <c r="B37" s="483" t="s">
        <v>195</v>
      </c>
      <c r="C37" s="484">
        <v>3923</v>
      </c>
      <c r="D37" s="484">
        <v>2517</v>
      </c>
      <c r="E37" s="484" t="e">
        <v>#REF!</v>
      </c>
      <c r="F37" s="484">
        <v>787</v>
      </c>
      <c r="G37" s="484" t="e">
        <v>#REF!</v>
      </c>
      <c r="H37" s="484" t="e">
        <v>#REF!</v>
      </c>
      <c r="I37" s="484">
        <v>91</v>
      </c>
      <c r="J37" s="484" t="e">
        <v>#REF!</v>
      </c>
      <c r="K37" s="484" t="e">
        <v>#REF!</v>
      </c>
      <c r="L37" s="484">
        <v>63</v>
      </c>
      <c r="M37" s="484">
        <v>171</v>
      </c>
      <c r="N37" s="484" t="e">
        <v>#REF!</v>
      </c>
      <c r="O37" s="484" t="e">
        <v>#REF!</v>
      </c>
      <c r="P37" s="447">
        <v>301</v>
      </c>
      <c r="Q37" s="332" t="e">
        <v>#REF!</v>
      </c>
      <c r="R37" s="220" t="e">
        <v>#REF!</v>
      </c>
      <c r="W37" s="294"/>
      <c r="X37" s="485" t="s">
        <v>195</v>
      </c>
      <c r="Y37" s="329">
        <v>5645</v>
      </c>
      <c r="Z37" s="447">
        <v>4135</v>
      </c>
      <c r="AA37" s="486" t="e">
        <v>#REF!</v>
      </c>
      <c r="AB37" s="329">
        <v>941</v>
      </c>
      <c r="AC37" s="484">
        <v>0</v>
      </c>
      <c r="AD37" s="447">
        <v>289856</v>
      </c>
      <c r="AE37" s="329">
        <v>174</v>
      </c>
      <c r="AF37" s="484">
        <v>0</v>
      </c>
      <c r="AG37" s="447">
        <v>31471</v>
      </c>
      <c r="AH37" s="329">
        <v>174</v>
      </c>
      <c r="AI37" s="447">
        <v>22323</v>
      </c>
      <c r="AJ37" s="329">
        <v>356</v>
      </c>
      <c r="AK37" s="484">
        <v>0</v>
      </c>
      <c r="AL37" s="447">
        <v>53515</v>
      </c>
      <c r="AM37" s="329">
        <v>337</v>
      </c>
      <c r="AN37" s="484">
        <v>0</v>
      </c>
      <c r="AO37" s="447">
        <v>85199</v>
      </c>
      <c r="AQ37" s="487">
        <v>6117</v>
      </c>
    </row>
    <row r="38" spans="1:52" ht="15" thickBot="1" x14ac:dyDescent="0.25">
      <c r="A38" s="294"/>
      <c r="B38" s="483" t="s">
        <v>185</v>
      </c>
      <c r="C38" s="484">
        <v>3735</v>
      </c>
      <c r="D38" s="484">
        <v>2408</v>
      </c>
      <c r="E38" s="484" t="e">
        <v>#REF!</v>
      </c>
      <c r="F38" s="484">
        <v>764</v>
      </c>
      <c r="G38" s="484" t="e">
        <v>#REF!</v>
      </c>
      <c r="H38" s="484" t="e">
        <v>#REF!</v>
      </c>
      <c r="I38" s="484">
        <v>88</v>
      </c>
      <c r="J38" s="484" t="e">
        <v>#REF!</v>
      </c>
      <c r="K38" s="484" t="e">
        <v>#REF!</v>
      </c>
      <c r="L38" s="484">
        <v>71</v>
      </c>
      <c r="M38" s="484">
        <v>139</v>
      </c>
      <c r="N38" s="484" t="e">
        <v>#REF!</v>
      </c>
      <c r="O38" s="484" t="e">
        <v>#REF!</v>
      </c>
      <c r="P38" s="447">
        <v>265</v>
      </c>
      <c r="Q38" s="332" t="e">
        <v>#REF!</v>
      </c>
      <c r="R38" s="220" t="e">
        <v>#REF!</v>
      </c>
      <c r="W38" s="294"/>
      <c r="X38" s="485" t="s">
        <v>185</v>
      </c>
      <c r="Y38" s="329">
        <v>5645</v>
      </c>
      <c r="Z38" s="447">
        <v>4135</v>
      </c>
      <c r="AA38" s="486" t="e">
        <v>#REF!</v>
      </c>
      <c r="AB38" s="329">
        <v>941</v>
      </c>
      <c r="AC38" s="484">
        <v>0</v>
      </c>
      <c r="AD38" s="447">
        <v>289856</v>
      </c>
      <c r="AE38" s="329">
        <v>174</v>
      </c>
      <c r="AF38" s="484">
        <v>0</v>
      </c>
      <c r="AG38" s="447">
        <v>31471</v>
      </c>
      <c r="AH38" s="329">
        <v>174</v>
      </c>
      <c r="AI38" s="447">
        <v>22323</v>
      </c>
      <c r="AJ38" s="329">
        <v>356</v>
      </c>
      <c r="AK38" s="484">
        <v>0</v>
      </c>
      <c r="AL38" s="447">
        <v>53515</v>
      </c>
      <c r="AM38" s="329">
        <v>337</v>
      </c>
      <c r="AN38" s="484">
        <v>0</v>
      </c>
      <c r="AO38" s="447">
        <v>85199</v>
      </c>
      <c r="AQ38" s="487">
        <v>5684</v>
      </c>
    </row>
    <row r="39" spans="1:52" s="162" customFormat="1" ht="15.75" thickBot="1" x14ac:dyDescent="0.3">
      <c r="A39" s="164"/>
      <c r="B39" s="365" t="s">
        <v>153</v>
      </c>
      <c r="C39" s="156">
        <v>3667</v>
      </c>
      <c r="D39" s="156">
        <v>2357</v>
      </c>
      <c r="E39" s="156" t="e">
        <v>#REF!</v>
      </c>
      <c r="F39" s="156">
        <v>797</v>
      </c>
      <c r="G39" s="156" t="e">
        <v>#REF!</v>
      </c>
      <c r="H39" s="156" t="e">
        <v>#REF!</v>
      </c>
      <c r="I39" s="156">
        <v>78</v>
      </c>
      <c r="J39" s="156" t="e">
        <v>#REF!</v>
      </c>
      <c r="K39" s="156" t="e">
        <v>#REF!</v>
      </c>
      <c r="L39" s="156">
        <v>48</v>
      </c>
      <c r="M39" s="156">
        <v>148</v>
      </c>
      <c r="N39" s="156" t="e">
        <v>#REF!</v>
      </c>
      <c r="O39" s="156" t="e">
        <v>#REF!</v>
      </c>
      <c r="P39" s="210">
        <v>239</v>
      </c>
      <c r="Q39" s="163"/>
      <c r="R39" s="218"/>
      <c r="S39" s="219"/>
      <c r="T39" s="219"/>
      <c r="U39" s="219"/>
      <c r="W39" s="164"/>
      <c r="X39" s="336" t="s">
        <v>153</v>
      </c>
      <c r="Y39" s="155">
        <v>5671</v>
      </c>
      <c r="Z39" s="210">
        <v>4146</v>
      </c>
      <c r="AA39" s="343" t="e">
        <v>#REF!</v>
      </c>
      <c r="AB39" s="155">
        <v>934</v>
      </c>
      <c r="AC39" s="156">
        <v>0</v>
      </c>
      <c r="AD39" s="210">
        <v>296336</v>
      </c>
      <c r="AE39" s="155">
        <v>96</v>
      </c>
      <c r="AF39" s="156">
        <v>0</v>
      </c>
      <c r="AG39" s="210">
        <v>31100</v>
      </c>
      <c r="AH39" s="155">
        <v>143</v>
      </c>
      <c r="AI39" s="210">
        <v>14641</v>
      </c>
      <c r="AJ39" s="155">
        <v>365</v>
      </c>
      <c r="AK39" s="156">
        <v>0</v>
      </c>
      <c r="AL39" s="210">
        <v>55807</v>
      </c>
      <c r="AM39" s="155">
        <v>360</v>
      </c>
      <c r="AN39" s="156">
        <v>0</v>
      </c>
      <c r="AO39" s="210">
        <v>84174</v>
      </c>
      <c r="AQ39" s="340"/>
    </row>
    <row r="40" spans="1:52" ht="15" thickBot="1" x14ac:dyDescent="0.25">
      <c r="A40" s="165"/>
      <c r="B40" s="367" t="s">
        <v>79</v>
      </c>
      <c r="C40" s="160">
        <v>3808</v>
      </c>
      <c r="D40" s="160">
        <v>2448</v>
      </c>
      <c r="E40" s="160" t="e">
        <v>#REF!</v>
      </c>
      <c r="F40" s="160">
        <v>766</v>
      </c>
      <c r="G40" s="160" t="e">
        <v>#REF!</v>
      </c>
      <c r="H40" s="160" t="e">
        <v>#REF!</v>
      </c>
      <c r="I40" s="160">
        <v>72</v>
      </c>
      <c r="J40" s="160" t="e">
        <v>#REF!</v>
      </c>
      <c r="K40" s="160" t="e">
        <v>#REF!</v>
      </c>
      <c r="L40" s="160">
        <v>37</v>
      </c>
      <c r="M40" s="160">
        <v>200</v>
      </c>
      <c r="N40" s="160" t="e">
        <v>#REF!</v>
      </c>
      <c r="O40" s="160" t="e">
        <v>#REF!</v>
      </c>
      <c r="P40" s="215">
        <v>260</v>
      </c>
      <c r="Q40" s="332" t="e">
        <v>#REF!</v>
      </c>
      <c r="R40" s="220" t="e">
        <v>#REF!</v>
      </c>
      <c r="W40" s="165"/>
      <c r="X40" s="337" t="s">
        <v>79</v>
      </c>
      <c r="Y40" s="159">
        <v>5769</v>
      </c>
      <c r="Z40" s="215">
        <v>4320</v>
      </c>
      <c r="AA40" s="369" t="e">
        <v>#REF!</v>
      </c>
      <c r="AB40" s="159">
        <v>916</v>
      </c>
      <c r="AC40" s="160">
        <v>0</v>
      </c>
      <c r="AD40" s="215">
        <v>272028</v>
      </c>
      <c r="AE40" s="159">
        <v>87</v>
      </c>
      <c r="AF40" s="160">
        <v>0</v>
      </c>
      <c r="AG40" s="215">
        <v>26323</v>
      </c>
      <c r="AH40" s="159">
        <v>99</v>
      </c>
      <c r="AI40" s="215">
        <v>10543</v>
      </c>
      <c r="AJ40" s="159">
        <v>406</v>
      </c>
      <c r="AK40" s="160">
        <v>0</v>
      </c>
      <c r="AL40" s="215">
        <v>61357</v>
      </c>
      <c r="AM40" s="159">
        <v>319</v>
      </c>
      <c r="AN40" s="160">
        <v>0</v>
      </c>
      <c r="AO40" s="215" t="s">
        <v>180</v>
      </c>
      <c r="AQ40" s="339"/>
    </row>
    <row r="41" spans="1:52" x14ac:dyDescent="0.2">
      <c r="A41" s="221" t="s">
        <v>149</v>
      </c>
      <c r="W41" s="196"/>
    </row>
    <row r="42" spans="1:52" x14ac:dyDescent="0.2">
      <c r="AP42" s="341"/>
    </row>
    <row r="43" spans="1:52" s="200" customFormat="1" ht="27" customHeight="1" thickBot="1" x14ac:dyDescent="0.3">
      <c r="A43" s="631" t="s">
        <v>176</v>
      </c>
      <c r="B43" s="631"/>
      <c r="C43" s="631"/>
      <c r="D43" s="631"/>
      <c r="E43" s="631"/>
      <c r="F43" s="631"/>
      <c r="G43" s="631"/>
      <c r="H43" s="631"/>
      <c r="I43" s="631"/>
      <c r="J43" s="631"/>
      <c r="K43" s="631"/>
      <c r="L43" s="631"/>
      <c r="M43" s="631"/>
      <c r="N43" s="631"/>
      <c r="O43" s="631"/>
      <c r="P43" s="631"/>
      <c r="T43" s="200" t="s">
        <v>77</v>
      </c>
      <c r="W43" s="195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 t="s">
        <v>77</v>
      </c>
      <c r="AM43" s="194"/>
      <c r="AN43" s="194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</row>
    <row r="44" spans="1:52" s="200" customFormat="1" ht="98.25" customHeight="1" thickBot="1" x14ac:dyDescent="0.3">
      <c r="A44" s="370" t="s">
        <v>1</v>
      </c>
      <c r="B44" s="371" t="s">
        <v>2</v>
      </c>
      <c r="C44" s="372" t="str">
        <f>$C$20</f>
        <v>Barn med tiltak i barne-vernet i alt</v>
      </c>
      <c r="D44" s="373" t="str">
        <f>$D$20</f>
        <v>Av disse med tiltak som ikke er plasserings-tiltak</v>
      </c>
      <c r="E44" s="382" t="s">
        <v>130</v>
      </c>
      <c r="F44" s="203" t="str">
        <f>$F$20</f>
        <v>Antall barn i foster-hjem</v>
      </c>
      <c r="G44" s="376" t="s">
        <v>130</v>
      </c>
      <c r="H44" s="382" t="s">
        <v>132</v>
      </c>
      <c r="I44" s="203" t="str">
        <f>$I$20</f>
        <v>Antall barn i familie-hjem</v>
      </c>
      <c r="J44" s="376" t="s">
        <v>130</v>
      </c>
      <c r="K44" s="374" t="s">
        <v>133</v>
      </c>
      <c r="L44" s="377" t="str">
        <f>$L$20</f>
        <v>Antall barn i beredskaps-hjem</v>
      </c>
      <c r="M44" s="373" t="str">
        <f>$M$20</f>
        <v>Antall barn i inst-itusjon</v>
      </c>
      <c r="N44" s="375" t="s">
        <v>130</v>
      </c>
      <c r="O44" s="374" t="s">
        <v>135</v>
      </c>
      <c r="P44" s="378" t="str">
        <f>$P$20</f>
        <v>Antall barn i hybel o.a.</v>
      </c>
      <c r="Q44" s="204" t="s">
        <v>130</v>
      </c>
      <c r="R44" s="148" t="s">
        <v>137</v>
      </c>
      <c r="V44" s="200" t="s">
        <v>77</v>
      </c>
      <c r="W44" s="195"/>
      <c r="X44" s="194"/>
      <c r="Y44" s="194"/>
      <c r="Z44" s="194" t="s">
        <v>77</v>
      </c>
      <c r="AA44" s="194"/>
      <c r="AB44" s="194"/>
      <c r="AC44" s="194"/>
      <c r="AD44" s="194" t="s">
        <v>77</v>
      </c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</row>
    <row r="45" spans="1:52" ht="15" customHeight="1" x14ac:dyDescent="0.2">
      <c r="A45" s="379">
        <v>1</v>
      </c>
      <c r="B45" s="150" t="s">
        <v>3</v>
      </c>
      <c r="C45" s="151">
        <v>61</v>
      </c>
      <c r="D45" s="152">
        <v>47</v>
      </c>
      <c r="E45" s="152"/>
      <c r="F45" s="152">
        <v>13</v>
      </c>
      <c r="G45" s="152"/>
      <c r="H45" s="152"/>
      <c r="I45" s="152">
        <v>0</v>
      </c>
      <c r="J45" s="152"/>
      <c r="K45" s="152"/>
      <c r="L45" s="152">
        <v>1</v>
      </c>
      <c r="M45" s="207">
        <v>0</v>
      </c>
      <c r="N45" s="561"/>
      <c r="O45" s="152"/>
      <c r="P45" s="207">
        <v>0</v>
      </c>
      <c r="Q45" s="222" t="e">
        <v>#REF!</v>
      </c>
      <c r="R45" s="223" t="e">
        <v>#REF!</v>
      </c>
    </row>
    <row r="46" spans="1:52" ht="12.75" customHeight="1" x14ac:dyDescent="0.2">
      <c r="A46" s="380">
        <v>2</v>
      </c>
      <c r="B46" s="154" t="s">
        <v>4</v>
      </c>
      <c r="C46" s="329">
        <v>76</v>
      </c>
      <c r="D46" s="484">
        <v>65</v>
      </c>
      <c r="E46" s="484"/>
      <c r="F46" s="484">
        <v>9</v>
      </c>
      <c r="G46" s="484"/>
      <c r="H46" s="484"/>
      <c r="I46" s="484">
        <v>0</v>
      </c>
      <c r="J46" s="484"/>
      <c r="K46" s="484"/>
      <c r="L46" s="484">
        <v>2</v>
      </c>
      <c r="M46" s="447">
        <v>0</v>
      </c>
      <c r="N46" s="452"/>
      <c r="O46" s="156"/>
      <c r="P46" s="210">
        <v>0</v>
      </c>
      <c r="Q46" s="211" t="e">
        <v>#REF!</v>
      </c>
      <c r="R46" s="212" t="e">
        <v>#REF!</v>
      </c>
      <c r="AO46" s="194" t="s">
        <v>77</v>
      </c>
    </row>
    <row r="47" spans="1:52" x14ac:dyDescent="0.2">
      <c r="A47" s="380">
        <v>3</v>
      </c>
      <c r="B47" s="154" t="s">
        <v>5</v>
      </c>
      <c r="C47" s="329">
        <v>50</v>
      </c>
      <c r="D47" s="484">
        <v>33</v>
      </c>
      <c r="E47" s="484"/>
      <c r="F47" s="484">
        <v>17</v>
      </c>
      <c r="G47" s="484"/>
      <c r="H47" s="484"/>
      <c r="I47" s="484">
        <v>0</v>
      </c>
      <c r="J47" s="484"/>
      <c r="K47" s="484"/>
      <c r="L47" s="484">
        <v>0</v>
      </c>
      <c r="M47" s="447">
        <v>0</v>
      </c>
      <c r="N47" s="452"/>
      <c r="O47" s="156"/>
      <c r="P47" s="210">
        <v>0</v>
      </c>
      <c r="Q47" s="211" t="e">
        <v>#REF!</v>
      </c>
      <c r="R47" s="212" t="e">
        <v>#REF!</v>
      </c>
    </row>
    <row r="48" spans="1:52" x14ac:dyDescent="0.2">
      <c r="A48" s="380">
        <v>4</v>
      </c>
      <c r="B48" s="154" t="s">
        <v>6</v>
      </c>
      <c r="C48" s="329">
        <v>26</v>
      </c>
      <c r="D48" s="484">
        <v>17</v>
      </c>
      <c r="E48" s="484"/>
      <c r="F48" s="484">
        <v>9</v>
      </c>
      <c r="G48" s="484"/>
      <c r="H48" s="484"/>
      <c r="I48" s="484">
        <v>0</v>
      </c>
      <c r="J48" s="484"/>
      <c r="K48" s="484"/>
      <c r="L48" s="484">
        <v>0</v>
      </c>
      <c r="M48" s="447">
        <v>0</v>
      </c>
      <c r="N48" s="452"/>
      <c r="O48" s="156"/>
      <c r="P48" s="210">
        <v>0</v>
      </c>
      <c r="Q48" s="211" t="e">
        <v>#REF!</v>
      </c>
      <c r="R48" s="212" t="e">
        <v>#REF!</v>
      </c>
    </row>
    <row r="49" spans="1:52" x14ac:dyDescent="0.2">
      <c r="A49" s="380">
        <v>5</v>
      </c>
      <c r="B49" s="154" t="s">
        <v>7</v>
      </c>
      <c r="C49" s="329">
        <v>30</v>
      </c>
      <c r="D49" s="484">
        <v>26</v>
      </c>
      <c r="E49" s="484"/>
      <c r="F49" s="484">
        <v>4</v>
      </c>
      <c r="G49" s="484"/>
      <c r="H49" s="484"/>
      <c r="I49" s="484">
        <v>0</v>
      </c>
      <c r="J49" s="484"/>
      <c r="K49" s="484"/>
      <c r="L49" s="484">
        <v>0</v>
      </c>
      <c r="M49" s="447">
        <v>0</v>
      </c>
      <c r="N49" s="452"/>
      <c r="O49" s="156"/>
      <c r="P49" s="210">
        <v>0</v>
      </c>
      <c r="Q49" s="211" t="e">
        <v>#REF!</v>
      </c>
      <c r="R49" s="212" t="e">
        <v>#REF!</v>
      </c>
    </row>
    <row r="50" spans="1:52" ht="20.25" customHeight="1" x14ac:dyDescent="0.2">
      <c r="A50" s="380">
        <v>6</v>
      </c>
      <c r="B50" s="154" t="s">
        <v>8</v>
      </c>
      <c r="C50" s="329">
        <v>20</v>
      </c>
      <c r="D50" s="484">
        <v>19</v>
      </c>
      <c r="E50" s="484"/>
      <c r="F50" s="484">
        <v>0</v>
      </c>
      <c r="G50" s="484"/>
      <c r="H50" s="484"/>
      <c r="I50" s="484">
        <v>0</v>
      </c>
      <c r="J50" s="484"/>
      <c r="K50" s="484"/>
      <c r="L50" s="484">
        <v>0</v>
      </c>
      <c r="M50" s="447">
        <v>0</v>
      </c>
      <c r="N50" s="452"/>
      <c r="O50" s="156"/>
      <c r="P50" s="210">
        <v>0</v>
      </c>
      <c r="Q50" s="211" t="e">
        <v>#REF!</v>
      </c>
      <c r="R50" s="212" t="e">
        <v>#REF!</v>
      </c>
    </row>
    <row r="51" spans="1:52" x14ac:dyDescent="0.2">
      <c r="A51" s="380">
        <v>7</v>
      </c>
      <c r="B51" s="154" t="s">
        <v>9</v>
      </c>
      <c r="C51" s="329">
        <v>21</v>
      </c>
      <c r="D51" s="484">
        <v>18</v>
      </c>
      <c r="E51" s="484"/>
      <c r="F51" s="484">
        <v>3</v>
      </c>
      <c r="G51" s="484"/>
      <c r="H51" s="484"/>
      <c r="I51" s="484">
        <v>0</v>
      </c>
      <c r="J51" s="484"/>
      <c r="K51" s="484"/>
      <c r="L51" s="484">
        <v>0</v>
      </c>
      <c r="M51" s="447">
        <v>0</v>
      </c>
      <c r="N51" s="452"/>
      <c r="O51" s="156"/>
      <c r="P51" s="210">
        <v>0</v>
      </c>
      <c r="Q51" s="211" t="e">
        <v>#REF!</v>
      </c>
      <c r="R51" s="212" t="e">
        <v>#REF!</v>
      </c>
    </row>
    <row r="52" spans="1:52" x14ac:dyDescent="0.2">
      <c r="A52" s="380">
        <v>8</v>
      </c>
      <c r="B52" s="154" t="s">
        <v>10</v>
      </c>
      <c r="C52" s="329">
        <v>22</v>
      </c>
      <c r="D52" s="484">
        <v>20</v>
      </c>
      <c r="E52" s="484"/>
      <c r="F52" s="484">
        <v>1</v>
      </c>
      <c r="G52" s="484"/>
      <c r="H52" s="484"/>
      <c r="I52" s="484">
        <v>0</v>
      </c>
      <c r="J52" s="484"/>
      <c r="K52" s="484"/>
      <c r="L52" s="484">
        <v>1</v>
      </c>
      <c r="M52" s="447">
        <v>0</v>
      </c>
      <c r="N52" s="452"/>
      <c r="O52" s="156"/>
      <c r="P52" s="210">
        <v>0</v>
      </c>
      <c r="Q52" s="211" t="e">
        <v>#REF!</v>
      </c>
      <c r="R52" s="212" t="e">
        <v>#REF!</v>
      </c>
    </row>
    <row r="53" spans="1:52" x14ac:dyDescent="0.2">
      <c r="A53" s="380">
        <v>9</v>
      </c>
      <c r="B53" s="154" t="s">
        <v>11</v>
      </c>
      <c r="C53" s="329">
        <v>38</v>
      </c>
      <c r="D53" s="484">
        <v>32</v>
      </c>
      <c r="E53" s="484"/>
      <c r="F53" s="484">
        <v>5</v>
      </c>
      <c r="G53" s="484"/>
      <c r="H53" s="484"/>
      <c r="I53" s="484">
        <v>0</v>
      </c>
      <c r="J53" s="484"/>
      <c r="K53" s="484"/>
      <c r="L53" s="484">
        <v>1</v>
      </c>
      <c r="M53" s="447">
        <v>0</v>
      </c>
      <c r="N53" s="452"/>
      <c r="O53" s="156"/>
      <c r="P53" s="210">
        <v>0</v>
      </c>
      <c r="Q53" s="211" t="e">
        <v>#REF!</v>
      </c>
      <c r="R53" s="212" t="e">
        <v>#REF!</v>
      </c>
    </row>
    <row r="54" spans="1:52" x14ac:dyDescent="0.2">
      <c r="A54" s="380">
        <v>10</v>
      </c>
      <c r="B54" s="154" t="s">
        <v>12</v>
      </c>
      <c r="C54" s="329">
        <v>64</v>
      </c>
      <c r="D54" s="484">
        <v>56</v>
      </c>
      <c r="E54" s="484"/>
      <c r="F54" s="484">
        <v>6</v>
      </c>
      <c r="G54" s="484"/>
      <c r="H54" s="484"/>
      <c r="I54" s="484">
        <v>0</v>
      </c>
      <c r="J54" s="484"/>
      <c r="K54" s="484"/>
      <c r="L54" s="484">
        <v>1</v>
      </c>
      <c r="M54" s="447">
        <v>0</v>
      </c>
      <c r="N54" s="452"/>
      <c r="O54" s="156"/>
      <c r="P54" s="210">
        <v>0</v>
      </c>
      <c r="Q54" s="211" t="e">
        <v>#REF!</v>
      </c>
      <c r="R54" s="212" t="e">
        <v>#REF!</v>
      </c>
    </row>
    <row r="55" spans="1:52" ht="20.25" customHeight="1" x14ac:dyDescent="0.2">
      <c r="A55" s="380">
        <v>11</v>
      </c>
      <c r="B55" s="154" t="s">
        <v>13</v>
      </c>
      <c r="C55" s="329">
        <v>40</v>
      </c>
      <c r="D55" s="484">
        <v>32</v>
      </c>
      <c r="E55" s="484"/>
      <c r="F55" s="484">
        <v>5</v>
      </c>
      <c r="G55" s="484"/>
      <c r="H55" s="484"/>
      <c r="I55" s="484">
        <v>0</v>
      </c>
      <c r="J55" s="484"/>
      <c r="K55" s="484"/>
      <c r="L55" s="484">
        <v>0</v>
      </c>
      <c r="M55" s="447">
        <v>3</v>
      </c>
      <c r="N55" s="452"/>
      <c r="O55" s="156"/>
      <c r="P55" s="210">
        <v>0</v>
      </c>
      <c r="Q55" s="211" t="e">
        <v>#REF!</v>
      </c>
      <c r="R55" s="212" t="e">
        <v>#REF!</v>
      </c>
    </row>
    <row r="56" spans="1:52" x14ac:dyDescent="0.2">
      <c r="A56" s="380">
        <v>12</v>
      </c>
      <c r="B56" s="154" t="s">
        <v>14</v>
      </c>
      <c r="C56" s="329">
        <v>66</v>
      </c>
      <c r="D56" s="484">
        <v>54</v>
      </c>
      <c r="E56" s="484"/>
      <c r="F56" s="484">
        <v>10</v>
      </c>
      <c r="G56" s="484"/>
      <c r="H56" s="484"/>
      <c r="I56" s="484">
        <v>0</v>
      </c>
      <c r="J56" s="484"/>
      <c r="K56" s="484"/>
      <c r="L56" s="484">
        <v>1</v>
      </c>
      <c r="M56" s="447">
        <v>1</v>
      </c>
      <c r="N56" s="452"/>
      <c r="O56" s="156"/>
      <c r="P56" s="210">
        <v>0</v>
      </c>
      <c r="Q56" s="211" t="e">
        <v>#REF!</v>
      </c>
      <c r="R56" s="212" t="e">
        <v>#REF!</v>
      </c>
    </row>
    <row r="57" spans="1:52" x14ac:dyDescent="0.2">
      <c r="A57" s="380">
        <v>13</v>
      </c>
      <c r="B57" s="154" t="s">
        <v>15</v>
      </c>
      <c r="C57" s="329">
        <v>58</v>
      </c>
      <c r="D57" s="484">
        <v>38</v>
      </c>
      <c r="E57" s="484"/>
      <c r="F57" s="484">
        <v>18</v>
      </c>
      <c r="G57" s="484"/>
      <c r="H57" s="484"/>
      <c r="I57" s="484">
        <v>0</v>
      </c>
      <c r="J57" s="484"/>
      <c r="K57" s="484"/>
      <c r="L57" s="484">
        <v>2</v>
      </c>
      <c r="M57" s="447">
        <v>0</v>
      </c>
      <c r="N57" s="452"/>
      <c r="O57" s="156"/>
      <c r="P57" s="210">
        <v>0</v>
      </c>
      <c r="Q57" s="211" t="e">
        <v>#REF!</v>
      </c>
      <c r="R57" s="212" t="e">
        <v>#REF!</v>
      </c>
    </row>
    <row r="58" spans="1:52" x14ac:dyDescent="0.2">
      <c r="A58" s="380">
        <v>14</v>
      </c>
      <c r="B58" s="154" t="s">
        <v>16</v>
      </c>
      <c r="C58" s="329">
        <v>33</v>
      </c>
      <c r="D58" s="484">
        <v>30</v>
      </c>
      <c r="E58" s="484"/>
      <c r="F58" s="484">
        <v>3</v>
      </c>
      <c r="G58" s="484"/>
      <c r="H58" s="484"/>
      <c r="I58" s="484">
        <v>0</v>
      </c>
      <c r="J58" s="484"/>
      <c r="K58" s="484"/>
      <c r="L58" s="484">
        <v>0</v>
      </c>
      <c r="M58" s="447">
        <v>0</v>
      </c>
      <c r="N58" s="452"/>
      <c r="O58" s="156"/>
      <c r="P58" s="210">
        <v>0</v>
      </c>
      <c r="Q58" s="211" t="e">
        <v>#REF!</v>
      </c>
      <c r="R58" s="212" t="e">
        <v>#REF!</v>
      </c>
    </row>
    <row r="59" spans="1:52" ht="15.6" customHeight="1" thickBot="1" x14ac:dyDescent="0.25">
      <c r="A59" s="383">
        <v>15</v>
      </c>
      <c r="B59" s="384" t="s">
        <v>17</v>
      </c>
      <c r="C59" s="361">
        <v>69</v>
      </c>
      <c r="D59" s="563">
        <v>57</v>
      </c>
      <c r="E59" s="563"/>
      <c r="F59" s="563">
        <v>11</v>
      </c>
      <c r="G59" s="563"/>
      <c r="H59" s="563"/>
      <c r="I59" s="563">
        <v>1</v>
      </c>
      <c r="J59" s="563"/>
      <c r="K59" s="563"/>
      <c r="L59" s="563">
        <v>0</v>
      </c>
      <c r="M59" s="448">
        <v>0</v>
      </c>
      <c r="N59" s="562"/>
      <c r="O59" s="160"/>
      <c r="P59" s="215">
        <v>0</v>
      </c>
      <c r="Q59" s="224" t="e">
        <v>#REF!</v>
      </c>
      <c r="R59" s="225" t="e">
        <v>#REF!</v>
      </c>
    </row>
    <row r="60" spans="1:52" s="162" customFormat="1" ht="15.75" thickBot="1" x14ac:dyDescent="0.3">
      <c r="A60" s="322"/>
      <c r="B60" s="366" t="s">
        <v>203</v>
      </c>
      <c r="C60" s="323">
        <f>SUM(C45:C59)</f>
        <v>674</v>
      </c>
      <c r="D60" s="323">
        <f t="shared" ref="D60:R60" si="19">SUM(D45:D59)</f>
        <v>544</v>
      </c>
      <c r="E60" s="323">
        <f t="shared" si="19"/>
        <v>0</v>
      </c>
      <c r="F60" s="323">
        <f t="shared" si="19"/>
        <v>114</v>
      </c>
      <c r="G60" s="323">
        <f t="shared" si="19"/>
        <v>0</v>
      </c>
      <c r="H60" s="323">
        <f t="shared" si="19"/>
        <v>0</v>
      </c>
      <c r="I60" s="323">
        <f t="shared" si="19"/>
        <v>1</v>
      </c>
      <c r="J60" s="323">
        <f t="shared" si="19"/>
        <v>0</v>
      </c>
      <c r="K60" s="323">
        <f t="shared" si="19"/>
        <v>0</v>
      </c>
      <c r="L60" s="323">
        <f t="shared" si="19"/>
        <v>9</v>
      </c>
      <c r="M60" s="323">
        <f t="shared" si="19"/>
        <v>4</v>
      </c>
      <c r="N60" s="323">
        <f t="shared" si="19"/>
        <v>0</v>
      </c>
      <c r="O60" s="323">
        <f t="shared" si="19"/>
        <v>0</v>
      </c>
      <c r="P60" s="334">
        <f t="shared" si="19"/>
        <v>0</v>
      </c>
      <c r="Q60" s="163" t="e">
        <f t="shared" si="19"/>
        <v>#REF!</v>
      </c>
      <c r="R60" s="218" t="e">
        <f t="shared" si="19"/>
        <v>#REF!</v>
      </c>
      <c r="S60" s="219"/>
      <c r="T60" s="219"/>
      <c r="U60" s="219"/>
      <c r="W60" s="195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</row>
    <row r="61" spans="1:52" ht="15" thickBot="1" x14ac:dyDescent="0.25">
      <c r="A61" s="294"/>
      <c r="B61" s="483" t="s">
        <v>195</v>
      </c>
      <c r="C61" s="484">
        <v>714</v>
      </c>
      <c r="D61" s="484">
        <v>574</v>
      </c>
      <c r="E61" s="484">
        <v>0</v>
      </c>
      <c r="F61" s="484">
        <v>116</v>
      </c>
      <c r="G61" s="484">
        <v>0</v>
      </c>
      <c r="H61" s="484">
        <v>0</v>
      </c>
      <c r="I61" s="484">
        <v>0</v>
      </c>
      <c r="J61" s="484">
        <v>0</v>
      </c>
      <c r="K61" s="484">
        <v>0</v>
      </c>
      <c r="L61" s="484">
        <v>21</v>
      </c>
      <c r="M61" s="484">
        <v>4</v>
      </c>
      <c r="N61" s="484">
        <v>0</v>
      </c>
      <c r="O61" s="484">
        <v>0</v>
      </c>
      <c r="P61" s="447">
        <v>0</v>
      </c>
      <c r="Q61" s="332" t="e">
        <v>#REF!</v>
      </c>
      <c r="R61" s="220" t="e">
        <v>#REF!</v>
      </c>
    </row>
    <row r="62" spans="1:52" ht="15" thickBot="1" x14ac:dyDescent="0.25">
      <c r="A62" s="294"/>
      <c r="B62" s="483" t="s">
        <v>185</v>
      </c>
      <c r="C62" s="484">
        <v>686</v>
      </c>
      <c r="D62" s="484">
        <v>538</v>
      </c>
      <c r="E62" s="484">
        <v>0</v>
      </c>
      <c r="F62" s="484">
        <v>115</v>
      </c>
      <c r="G62" s="484">
        <v>0</v>
      </c>
      <c r="H62" s="484">
        <v>0</v>
      </c>
      <c r="I62" s="484">
        <v>2</v>
      </c>
      <c r="J62" s="484">
        <v>0</v>
      </c>
      <c r="K62" s="484">
        <v>0</v>
      </c>
      <c r="L62" s="484">
        <v>29</v>
      </c>
      <c r="M62" s="484">
        <v>2</v>
      </c>
      <c r="N62" s="484">
        <v>0</v>
      </c>
      <c r="O62" s="484">
        <v>0</v>
      </c>
      <c r="P62" s="447">
        <v>0</v>
      </c>
      <c r="Q62" s="332" t="e">
        <v>#REF!</v>
      </c>
      <c r="R62" s="220" t="e">
        <v>#REF!</v>
      </c>
    </row>
    <row r="63" spans="1:52" ht="15" thickBot="1" x14ac:dyDescent="0.25">
      <c r="A63" s="164"/>
      <c r="B63" s="365" t="s">
        <v>153</v>
      </c>
      <c r="C63" s="156">
        <v>664</v>
      </c>
      <c r="D63" s="156">
        <v>520</v>
      </c>
      <c r="E63" s="156">
        <v>0</v>
      </c>
      <c r="F63" s="156">
        <v>128</v>
      </c>
      <c r="G63" s="156">
        <v>0</v>
      </c>
      <c r="H63" s="156">
        <v>0</v>
      </c>
      <c r="I63" s="156">
        <v>1</v>
      </c>
      <c r="J63" s="156">
        <v>0</v>
      </c>
      <c r="K63" s="156">
        <v>0</v>
      </c>
      <c r="L63" s="156">
        <v>13</v>
      </c>
      <c r="M63" s="156">
        <v>3</v>
      </c>
      <c r="N63" s="156">
        <v>0</v>
      </c>
      <c r="O63" s="156">
        <v>0</v>
      </c>
      <c r="P63" s="210">
        <v>0</v>
      </c>
      <c r="Q63" s="332" t="e">
        <v>#REF!</v>
      </c>
      <c r="R63" s="220" t="e">
        <v>#REF!</v>
      </c>
    </row>
    <row r="64" spans="1:52" ht="15" thickBot="1" x14ac:dyDescent="0.25">
      <c r="A64" s="165"/>
      <c r="B64" s="367" t="s">
        <v>79</v>
      </c>
      <c r="C64" s="160">
        <v>725</v>
      </c>
      <c r="D64" s="160">
        <v>587</v>
      </c>
      <c r="E64" s="160">
        <v>0</v>
      </c>
      <c r="F64" s="160">
        <v>107</v>
      </c>
      <c r="G64" s="160">
        <v>0</v>
      </c>
      <c r="H64" s="160">
        <v>0</v>
      </c>
      <c r="I64" s="160">
        <v>1</v>
      </c>
      <c r="J64" s="160">
        <v>0</v>
      </c>
      <c r="K64" s="160">
        <v>0</v>
      </c>
      <c r="L64" s="160">
        <v>17</v>
      </c>
      <c r="M64" s="160">
        <v>11</v>
      </c>
      <c r="N64" s="160">
        <v>0</v>
      </c>
      <c r="O64" s="160">
        <v>0</v>
      </c>
      <c r="P64" s="215">
        <v>0</v>
      </c>
      <c r="Q64" s="333" t="e">
        <v>#REF!</v>
      </c>
      <c r="R64" s="226" t="s">
        <v>140</v>
      </c>
    </row>
    <row r="67" spans="1:52" s="200" customFormat="1" ht="38.25" customHeight="1" thickBot="1" x14ac:dyDescent="0.3">
      <c r="A67" s="631" t="s">
        <v>177</v>
      </c>
      <c r="B67" s="631"/>
      <c r="C67" s="631"/>
      <c r="D67" s="631"/>
      <c r="E67" s="631"/>
      <c r="F67" s="631"/>
      <c r="G67" s="631"/>
      <c r="H67" s="631"/>
      <c r="I67" s="631"/>
      <c r="J67" s="631"/>
      <c r="K67" s="631"/>
      <c r="L67" s="631"/>
      <c r="M67" s="631"/>
      <c r="N67" s="631"/>
      <c r="O67" s="631"/>
      <c r="P67" s="631"/>
      <c r="W67" s="195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4"/>
      <c r="AT67" s="194"/>
      <c r="AU67" s="194"/>
      <c r="AV67" s="194"/>
      <c r="AW67" s="194"/>
      <c r="AX67" s="194"/>
      <c r="AY67" s="194"/>
      <c r="AZ67" s="194"/>
    </row>
    <row r="68" spans="1:52" s="200" customFormat="1" ht="89.25" customHeight="1" thickBot="1" x14ac:dyDescent="0.3">
      <c r="A68" s="370" t="s">
        <v>1</v>
      </c>
      <c r="B68" s="371" t="s">
        <v>2</v>
      </c>
      <c r="C68" s="372" t="str">
        <f>$C$20</f>
        <v>Barn med tiltak i barne-vernet i alt</v>
      </c>
      <c r="D68" s="373" t="str">
        <f>$D$20</f>
        <v>Av disse med tiltak som ikke er plasserings-tiltak</v>
      </c>
      <c r="E68" s="382" t="s">
        <v>130</v>
      </c>
      <c r="F68" s="203" t="str">
        <f>$F$20</f>
        <v>Antall barn i foster-hjem</v>
      </c>
      <c r="G68" s="376" t="s">
        <v>130</v>
      </c>
      <c r="H68" s="382" t="s">
        <v>132</v>
      </c>
      <c r="I68" s="203" t="str">
        <f>$I$20</f>
        <v>Antall barn i familie-hjem</v>
      </c>
      <c r="J68" s="376" t="s">
        <v>130</v>
      </c>
      <c r="K68" s="374" t="s">
        <v>133</v>
      </c>
      <c r="L68" s="377" t="str">
        <f>$L$20</f>
        <v>Antall barn i beredskaps-hjem</v>
      </c>
      <c r="M68" s="373" t="str">
        <f>$M$20</f>
        <v>Antall barn i inst-itusjon</v>
      </c>
      <c r="N68" s="375" t="s">
        <v>130</v>
      </c>
      <c r="O68" s="374" t="s">
        <v>135</v>
      </c>
      <c r="P68" s="378" t="str">
        <f>$P$20</f>
        <v>Antall barn i hybel o.a.</v>
      </c>
      <c r="Q68" s="204" t="s">
        <v>130</v>
      </c>
      <c r="R68" s="148" t="s">
        <v>137</v>
      </c>
      <c r="W68" s="195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4"/>
      <c r="AT68" s="194"/>
      <c r="AU68" s="194"/>
      <c r="AV68" s="194"/>
      <c r="AW68" s="194"/>
      <c r="AX68" s="194"/>
      <c r="AY68" s="194"/>
      <c r="AZ68" s="194"/>
    </row>
    <row r="69" spans="1:52" ht="15" customHeight="1" x14ac:dyDescent="0.25">
      <c r="A69" s="379">
        <v>1</v>
      </c>
      <c r="B69" s="150" t="s">
        <v>3</v>
      </c>
      <c r="C69" s="151">
        <v>160</v>
      </c>
      <c r="D69" s="152">
        <v>112</v>
      </c>
      <c r="E69" s="152" t="e">
        <v>#REF!</v>
      </c>
      <c r="F69" s="152">
        <v>36</v>
      </c>
      <c r="G69" s="152" t="e">
        <v>#REF!</v>
      </c>
      <c r="H69" s="152" t="e">
        <v>#REF!</v>
      </c>
      <c r="I69" s="152">
        <v>5</v>
      </c>
      <c r="J69" s="152" t="e">
        <v>#REF!</v>
      </c>
      <c r="K69" s="152" t="e">
        <v>#REF!</v>
      </c>
      <c r="L69" s="152">
        <v>3</v>
      </c>
      <c r="M69" s="207">
        <v>4</v>
      </c>
      <c r="N69" s="561" t="e">
        <v>#REF!</v>
      </c>
      <c r="O69" s="152" t="e">
        <v>#REF!</v>
      </c>
      <c r="P69" s="207">
        <v>0</v>
      </c>
      <c r="Q69" s="222" t="e">
        <v>#REF!</v>
      </c>
      <c r="R69" s="223" t="e">
        <v>#REF!</v>
      </c>
      <c r="S69" s="200"/>
      <c r="T69" s="200"/>
      <c r="U69" s="200"/>
    </row>
    <row r="70" spans="1:52" ht="12.75" customHeight="1" x14ac:dyDescent="0.25">
      <c r="A70" s="380">
        <v>2</v>
      </c>
      <c r="B70" s="154" t="s">
        <v>4</v>
      </c>
      <c r="C70" s="329">
        <v>137</v>
      </c>
      <c r="D70" s="484">
        <v>102</v>
      </c>
      <c r="E70" s="484" t="e">
        <v>#REF!</v>
      </c>
      <c r="F70" s="484">
        <v>28</v>
      </c>
      <c r="G70" s="484" t="e">
        <v>#REF!</v>
      </c>
      <c r="H70" s="484" t="e">
        <v>#REF!</v>
      </c>
      <c r="I70" s="484">
        <v>4</v>
      </c>
      <c r="J70" s="484" t="e">
        <v>#REF!</v>
      </c>
      <c r="K70" s="484" t="e">
        <v>#REF!</v>
      </c>
      <c r="L70" s="484">
        <v>3</v>
      </c>
      <c r="M70" s="447">
        <v>0</v>
      </c>
      <c r="N70" s="452" t="e">
        <v>#REF!</v>
      </c>
      <c r="O70" s="156" t="e">
        <v>#REF!</v>
      </c>
      <c r="P70" s="210">
        <v>0</v>
      </c>
      <c r="Q70" s="211" t="e">
        <v>#REF!</v>
      </c>
      <c r="R70" s="212" t="e">
        <v>#REF!</v>
      </c>
      <c r="S70" s="200"/>
      <c r="T70" s="200"/>
      <c r="U70" s="200"/>
    </row>
    <row r="71" spans="1:52" ht="15" x14ac:dyDescent="0.25">
      <c r="A71" s="380">
        <v>3</v>
      </c>
      <c r="B71" s="154" t="s">
        <v>5</v>
      </c>
      <c r="C71" s="329">
        <v>89</v>
      </c>
      <c r="D71" s="484">
        <v>49</v>
      </c>
      <c r="E71" s="484" t="e">
        <v>#REF!</v>
      </c>
      <c r="F71" s="484">
        <v>28</v>
      </c>
      <c r="G71" s="484" t="e">
        <v>#REF!</v>
      </c>
      <c r="H71" s="484" t="e">
        <v>#REF!</v>
      </c>
      <c r="I71" s="484">
        <v>4</v>
      </c>
      <c r="J71" s="484" t="e">
        <v>#REF!</v>
      </c>
      <c r="K71" s="484" t="e">
        <v>#REF!</v>
      </c>
      <c r="L71" s="484">
        <v>3</v>
      </c>
      <c r="M71" s="447">
        <v>5</v>
      </c>
      <c r="N71" s="452" t="e">
        <v>#REF!</v>
      </c>
      <c r="O71" s="156" t="e">
        <v>#REF!</v>
      </c>
      <c r="P71" s="210">
        <v>0</v>
      </c>
      <c r="Q71" s="211" t="e">
        <v>#REF!</v>
      </c>
      <c r="R71" s="212" t="e">
        <v>#REF!</v>
      </c>
      <c r="S71" s="200"/>
      <c r="T71" s="200"/>
      <c r="U71" s="200"/>
    </row>
    <row r="72" spans="1:52" ht="15" x14ac:dyDescent="0.25">
      <c r="A72" s="380">
        <v>4</v>
      </c>
      <c r="B72" s="154" t="s">
        <v>6</v>
      </c>
      <c r="C72" s="329">
        <v>38</v>
      </c>
      <c r="D72" s="484">
        <v>28</v>
      </c>
      <c r="E72" s="484" t="e">
        <v>#REF!</v>
      </c>
      <c r="F72" s="484">
        <v>9</v>
      </c>
      <c r="G72" s="484" t="e">
        <v>#REF!</v>
      </c>
      <c r="H72" s="484" t="e">
        <v>#REF!</v>
      </c>
      <c r="I72" s="484">
        <v>0</v>
      </c>
      <c r="J72" s="484" t="e">
        <v>#REF!</v>
      </c>
      <c r="K72" s="484" t="e">
        <v>#REF!</v>
      </c>
      <c r="L72" s="484">
        <v>1</v>
      </c>
      <c r="M72" s="447">
        <v>0</v>
      </c>
      <c r="N72" s="452" t="e">
        <v>#REF!</v>
      </c>
      <c r="O72" s="156" t="e">
        <v>#REF!</v>
      </c>
      <c r="P72" s="210">
        <v>0</v>
      </c>
      <c r="Q72" s="211" t="e">
        <v>#REF!</v>
      </c>
      <c r="R72" s="212" t="e">
        <v>#REF!</v>
      </c>
      <c r="S72" s="200"/>
      <c r="T72" s="200"/>
      <c r="U72" s="200"/>
    </row>
    <row r="73" spans="1:52" ht="15" x14ac:dyDescent="0.25">
      <c r="A73" s="380">
        <v>5</v>
      </c>
      <c r="B73" s="154" t="s">
        <v>7</v>
      </c>
      <c r="C73" s="329">
        <v>73</v>
      </c>
      <c r="D73" s="484">
        <v>61</v>
      </c>
      <c r="E73" s="484" t="e">
        <v>#REF!</v>
      </c>
      <c r="F73" s="484">
        <v>11</v>
      </c>
      <c r="G73" s="484" t="e">
        <v>#REF!</v>
      </c>
      <c r="H73" s="484" t="e">
        <v>#REF!</v>
      </c>
      <c r="I73" s="484">
        <v>0</v>
      </c>
      <c r="J73" s="484" t="e">
        <v>#REF!</v>
      </c>
      <c r="K73" s="484" t="e">
        <v>#REF!</v>
      </c>
      <c r="L73" s="484">
        <v>1</v>
      </c>
      <c r="M73" s="447">
        <v>0</v>
      </c>
      <c r="N73" s="452" t="e">
        <v>#REF!</v>
      </c>
      <c r="O73" s="156" t="e">
        <v>#REF!</v>
      </c>
      <c r="P73" s="210">
        <v>0</v>
      </c>
      <c r="Q73" s="211" t="e">
        <v>#REF!</v>
      </c>
      <c r="R73" s="212" t="e">
        <v>#REF!</v>
      </c>
      <c r="S73" s="200"/>
      <c r="T73" s="200"/>
      <c r="U73" s="200"/>
      <c r="X73" s="194" t="s">
        <v>77</v>
      </c>
    </row>
    <row r="74" spans="1:52" ht="20.25" customHeight="1" x14ac:dyDescent="0.2">
      <c r="A74" s="380">
        <v>6</v>
      </c>
      <c r="B74" s="154" t="s">
        <v>8</v>
      </c>
      <c r="C74" s="329">
        <v>37</v>
      </c>
      <c r="D74" s="484">
        <v>33</v>
      </c>
      <c r="E74" s="484" t="e">
        <v>#REF!</v>
      </c>
      <c r="F74" s="484">
        <v>2</v>
      </c>
      <c r="G74" s="484" t="e">
        <v>#REF!</v>
      </c>
      <c r="H74" s="484" t="e">
        <v>#REF!</v>
      </c>
      <c r="I74" s="484">
        <v>1</v>
      </c>
      <c r="J74" s="484" t="e">
        <v>#REF!</v>
      </c>
      <c r="K74" s="484" t="e">
        <v>#REF!</v>
      </c>
      <c r="L74" s="484">
        <v>1</v>
      </c>
      <c r="M74" s="447">
        <v>0</v>
      </c>
      <c r="N74" s="452" t="e">
        <v>#REF!</v>
      </c>
      <c r="O74" s="156" t="e">
        <v>#REF!</v>
      </c>
      <c r="P74" s="210">
        <v>0</v>
      </c>
      <c r="Q74" s="211" t="e">
        <v>#REF!</v>
      </c>
      <c r="R74" s="212" t="e">
        <v>#REF!</v>
      </c>
    </row>
    <row r="75" spans="1:52" x14ac:dyDescent="0.2">
      <c r="A75" s="380">
        <v>7</v>
      </c>
      <c r="B75" s="154" t="s">
        <v>9</v>
      </c>
      <c r="C75" s="329">
        <v>49</v>
      </c>
      <c r="D75" s="484">
        <v>42</v>
      </c>
      <c r="E75" s="484" t="e">
        <v>#REF!</v>
      </c>
      <c r="F75" s="484">
        <v>6</v>
      </c>
      <c r="G75" s="484" t="e">
        <v>#REF!</v>
      </c>
      <c r="H75" s="484" t="e">
        <v>#REF!</v>
      </c>
      <c r="I75" s="484">
        <v>0</v>
      </c>
      <c r="J75" s="484" t="e">
        <v>#REF!</v>
      </c>
      <c r="K75" s="484" t="e">
        <v>#REF!</v>
      </c>
      <c r="L75" s="484">
        <v>0</v>
      </c>
      <c r="M75" s="447">
        <v>0</v>
      </c>
      <c r="N75" s="452" t="e">
        <v>#REF!</v>
      </c>
      <c r="O75" s="156" t="e">
        <v>#REF!</v>
      </c>
      <c r="P75" s="210">
        <v>0</v>
      </c>
      <c r="Q75" s="211" t="e">
        <v>#REF!</v>
      </c>
      <c r="R75" s="212" t="e">
        <v>#REF!</v>
      </c>
    </row>
    <row r="76" spans="1:52" x14ac:dyDescent="0.2">
      <c r="A76" s="380">
        <v>8</v>
      </c>
      <c r="B76" s="154" t="s">
        <v>10</v>
      </c>
      <c r="C76" s="329">
        <v>53</v>
      </c>
      <c r="D76" s="484">
        <v>38</v>
      </c>
      <c r="E76" s="484" t="e">
        <v>#REF!</v>
      </c>
      <c r="F76" s="484">
        <v>11</v>
      </c>
      <c r="G76" s="484" t="e">
        <v>#REF!</v>
      </c>
      <c r="H76" s="484" t="e">
        <v>#REF!</v>
      </c>
      <c r="I76" s="484">
        <v>2</v>
      </c>
      <c r="J76" s="484" t="e">
        <v>#REF!</v>
      </c>
      <c r="K76" s="484" t="e">
        <v>#REF!</v>
      </c>
      <c r="L76" s="484">
        <v>0</v>
      </c>
      <c r="M76" s="447">
        <v>2</v>
      </c>
      <c r="N76" s="452" t="e">
        <v>#REF!</v>
      </c>
      <c r="O76" s="156" t="e">
        <v>#REF!</v>
      </c>
      <c r="P76" s="210">
        <v>0</v>
      </c>
      <c r="Q76" s="211" t="e">
        <v>#REF!</v>
      </c>
      <c r="R76" s="212" t="e">
        <v>#REF!</v>
      </c>
    </row>
    <row r="77" spans="1:52" x14ac:dyDescent="0.2">
      <c r="A77" s="380">
        <v>9</v>
      </c>
      <c r="B77" s="154" t="s">
        <v>11</v>
      </c>
      <c r="C77" s="329">
        <v>85</v>
      </c>
      <c r="D77" s="484">
        <v>73</v>
      </c>
      <c r="E77" s="484" t="e">
        <v>#REF!</v>
      </c>
      <c r="F77" s="484">
        <v>9</v>
      </c>
      <c r="G77" s="484" t="e">
        <v>#REF!</v>
      </c>
      <c r="H77" s="484" t="e">
        <v>#REF!</v>
      </c>
      <c r="I77" s="484">
        <v>2</v>
      </c>
      <c r="J77" s="484" t="e">
        <v>#REF!</v>
      </c>
      <c r="K77" s="484" t="e">
        <v>#REF!</v>
      </c>
      <c r="L77" s="484">
        <v>1</v>
      </c>
      <c r="M77" s="447">
        <v>0</v>
      </c>
      <c r="N77" s="452" t="e">
        <v>#REF!</v>
      </c>
      <c r="O77" s="156" t="e">
        <v>#REF!</v>
      </c>
      <c r="P77" s="210">
        <v>0</v>
      </c>
      <c r="Q77" s="211" t="e">
        <v>#REF!</v>
      </c>
      <c r="R77" s="212" t="e">
        <v>#REF!</v>
      </c>
    </row>
    <row r="78" spans="1:52" x14ac:dyDescent="0.2">
      <c r="A78" s="380">
        <v>10</v>
      </c>
      <c r="B78" s="154" t="s">
        <v>12</v>
      </c>
      <c r="C78" s="329">
        <v>172</v>
      </c>
      <c r="D78" s="484">
        <v>139</v>
      </c>
      <c r="E78" s="484" t="e">
        <v>#REF!</v>
      </c>
      <c r="F78" s="484">
        <v>29</v>
      </c>
      <c r="G78" s="484" t="e">
        <v>#REF!</v>
      </c>
      <c r="H78" s="484" t="e">
        <v>#REF!</v>
      </c>
      <c r="I78" s="484">
        <v>1</v>
      </c>
      <c r="J78" s="484" t="e">
        <v>#REF!</v>
      </c>
      <c r="K78" s="484" t="e">
        <v>#REF!</v>
      </c>
      <c r="L78" s="484">
        <v>1</v>
      </c>
      <c r="M78" s="447">
        <v>2</v>
      </c>
      <c r="N78" s="452" t="e">
        <v>#REF!</v>
      </c>
      <c r="O78" s="156" t="e">
        <v>#REF!</v>
      </c>
      <c r="P78" s="210">
        <v>0</v>
      </c>
      <c r="Q78" s="211" t="e">
        <v>#REF!</v>
      </c>
      <c r="R78" s="212" t="e">
        <v>#REF!</v>
      </c>
    </row>
    <row r="79" spans="1:52" ht="20.25" customHeight="1" x14ac:dyDescent="0.2">
      <c r="A79" s="380">
        <v>11</v>
      </c>
      <c r="B79" s="154" t="s">
        <v>13</v>
      </c>
      <c r="C79" s="329">
        <v>98</v>
      </c>
      <c r="D79" s="484">
        <v>76</v>
      </c>
      <c r="E79" s="484" t="e">
        <v>#REF!</v>
      </c>
      <c r="F79" s="484">
        <v>17</v>
      </c>
      <c r="G79" s="484" t="e">
        <v>#REF!</v>
      </c>
      <c r="H79" s="484" t="e">
        <v>#REF!</v>
      </c>
      <c r="I79" s="484">
        <v>0</v>
      </c>
      <c r="J79" s="484" t="e">
        <v>#REF!</v>
      </c>
      <c r="K79" s="484" t="e">
        <v>#REF!</v>
      </c>
      <c r="L79" s="484">
        <v>1</v>
      </c>
      <c r="M79" s="447">
        <v>4</v>
      </c>
      <c r="N79" s="452" t="e">
        <v>#REF!</v>
      </c>
      <c r="O79" s="156" t="e">
        <v>#REF!</v>
      </c>
      <c r="P79" s="210">
        <v>0</v>
      </c>
      <c r="Q79" s="211" t="e">
        <v>#REF!</v>
      </c>
      <c r="R79" s="212" t="e">
        <v>#REF!</v>
      </c>
    </row>
    <row r="80" spans="1:52" x14ac:dyDescent="0.2">
      <c r="A80" s="380">
        <v>12</v>
      </c>
      <c r="B80" s="154" t="s">
        <v>14</v>
      </c>
      <c r="C80" s="329">
        <v>119</v>
      </c>
      <c r="D80" s="484">
        <v>73</v>
      </c>
      <c r="E80" s="484" t="e">
        <v>#REF!</v>
      </c>
      <c r="F80" s="484">
        <v>32</v>
      </c>
      <c r="G80" s="484" t="e">
        <v>#REF!</v>
      </c>
      <c r="H80" s="484" t="e">
        <v>#REF!</v>
      </c>
      <c r="I80" s="484">
        <v>0</v>
      </c>
      <c r="J80" s="484" t="e">
        <v>#REF!</v>
      </c>
      <c r="K80" s="484" t="e">
        <v>#REF!</v>
      </c>
      <c r="L80" s="484">
        <v>5</v>
      </c>
      <c r="M80" s="447">
        <v>9</v>
      </c>
      <c r="N80" s="452" t="e">
        <v>#REF!</v>
      </c>
      <c r="O80" s="156" t="e">
        <v>#REF!</v>
      </c>
      <c r="P80" s="210">
        <v>0</v>
      </c>
      <c r="Q80" s="211" t="e">
        <v>#REF!</v>
      </c>
      <c r="R80" s="212" t="e">
        <v>#REF!</v>
      </c>
    </row>
    <row r="81" spans="1:52" x14ac:dyDescent="0.2">
      <c r="A81" s="380">
        <v>13</v>
      </c>
      <c r="B81" s="154" t="s">
        <v>15</v>
      </c>
      <c r="C81" s="329">
        <v>131</v>
      </c>
      <c r="D81" s="484">
        <v>97</v>
      </c>
      <c r="E81" s="484" t="e">
        <v>#REF!</v>
      </c>
      <c r="F81" s="484">
        <v>26</v>
      </c>
      <c r="G81" s="484" t="e">
        <v>#REF!</v>
      </c>
      <c r="H81" s="484" t="e">
        <v>#REF!</v>
      </c>
      <c r="I81" s="484">
        <v>3</v>
      </c>
      <c r="J81" s="484" t="e">
        <v>#REF!</v>
      </c>
      <c r="K81" s="484" t="e">
        <v>#REF!</v>
      </c>
      <c r="L81" s="484">
        <v>4</v>
      </c>
      <c r="M81" s="447">
        <v>0</v>
      </c>
      <c r="N81" s="452" t="e">
        <v>#REF!</v>
      </c>
      <c r="O81" s="156" t="e">
        <v>#REF!</v>
      </c>
      <c r="P81" s="210">
        <v>0</v>
      </c>
      <c r="Q81" s="211" t="e">
        <v>#REF!</v>
      </c>
      <c r="R81" s="212" t="e">
        <v>#REF!</v>
      </c>
      <c r="V81" s="194" t="s">
        <v>77</v>
      </c>
    </row>
    <row r="82" spans="1:52" x14ac:dyDescent="0.2">
      <c r="A82" s="380">
        <v>14</v>
      </c>
      <c r="B82" s="154" t="s">
        <v>16</v>
      </c>
      <c r="C82" s="329">
        <v>93</v>
      </c>
      <c r="D82" s="484">
        <v>72</v>
      </c>
      <c r="E82" s="484" t="e">
        <v>#REF!</v>
      </c>
      <c r="F82" s="484">
        <v>10</v>
      </c>
      <c r="G82" s="484" t="e">
        <v>#REF!</v>
      </c>
      <c r="H82" s="484" t="e">
        <v>#REF!</v>
      </c>
      <c r="I82" s="484">
        <v>8</v>
      </c>
      <c r="J82" s="484" t="e">
        <v>#REF!</v>
      </c>
      <c r="K82" s="484" t="e">
        <v>#REF!</v>
      </c>
      <c r="L82" s="484">
        <v>2</v>
      </c>
      <c r="M82" s="447">
        <v>1</v>
      </c>
      <c r="N82" s="452" t="e">
        <v>#REF!</v>
      </c>
      <c r="O82" s="156" t="e">
        <v>#REF!</v>
      </c>
      <c r="P82" s="210">
        <v>0</v>
      </c>
      <c r="Q82" s="211" t="e">
        <v>#REF!</v>
      </c>
      <c r="R82" s="212" t="e">
        <v>#REF!</v>
      </c>
    </row>
    <row r="83" spans="1:52" ht="15" thickBot="1" x14ac:dyDescent="0.25">
      <c r="A83" s="383">
        <v>15</v>
      </c>
      <c r="B83" s="384" t="s">
        <v>17</v>
      </c>
      <c r="C83" s="361">
        <v>130</v>
      </c>
      <c r="D83" s="563">
        <v>93</v>
      </c>
      <c r="E83" s="563" t="e">
        <v>#REF!</v>
      </c>
      <c r="F83" s="563">
        <v>24</v>
      </c>
      <c r="G83" s="563" t="e">
        <v>#REF!</v>
      </c>
      <c r="H83" s="563" t="e">
        <v>#REF!</v>
      </c>
      <c r="I83" s="563">
        <v>4</v>
      </c>
      <c r="J83" s="563" t="e">
        <v>#REF!</v>
      </c>
      <c r="K83" s="563" t="e">
        <v>#REF!</v>
      </c>
      <c r="L83" s="563">
        <v>3</v>
      </c>
      <c r="M83" s="448">
        <v>6</v>
      </c>
      <c r="N83" s="562" t="e">
        <v>#REF!</v>
      </c>
      <c r="O83" s="160" t="e">
        <v>#REF!</v>
      </c>
      <c r="P83" s="215">
        <v>0</v>
      </c>
      <c r="Q83" s="224" t="e">
        <v>#REF!</v>
      </c>
      <c r="R83" s="225" t="e">
        <v>#REF!</v>
      </c>
    </row>
    <row r="84" spans="1:52" s="162" customFormat="1" ht="15.75" thickBot="1" x14ac:dyDescent="0.3">
      <c r="A84" s="322"/>
      <c r="B84" s="366" t="s">
        <v>203</v>
      </c>
      <c r="C84" s="323">
        <f>SUM(C69:C83)</f>
        <v>1464</v>
      </c>
      <c r="D84" s="323">
        <f t="shared" ref="D84" si="20">SUM(D69:D83)</f>
        <v>1088</v>
      </c>
      <c r="E84" s="323" t="e">
        <f t="shared" ref="E84" si="21">SUM(E69:E83)</f>
        <v>#REF!</v>
      </c>
      <c r="F84" s="323">
        <f t="shared" ref="F84" si="22">SUM(F69:F83)</f>
        <v>278</v>
      </c>
      <c r="G84" s="323" t="e">
        <f t="shared" ref="G84" si="23">SUM(G69:G83)</f>
        <v>#REF!</v>
      </c>
      <c r="H84" s="323" t="e">
        <f t="shared" ref="H84" si="24">SUM(H69:H83)</f>
        <v>#REF!</v>
      </c>
      <c r="I84" s="323">
        <f t="shared" ref="I84" si="25">SUM(I69:I83)</f>
        <v>34</v>
      </c>
      <c r="J84" s="323" t="e">
        <f t="shared" ref="J84" si="26">SUM(J69:J83)</f>
        <v>#REF!</v>
      </c>
      <c r="K84" s="323" t="e">
        <f t="shared" ref="K84" si="27">SUM(K69:K83)</f>
        <v>#REF!</v>
      </c>
      <c r="L84" s="323">
        <f t="shared" ref="L84" si="28">SUM(L69:L83)</f>
        <v>29</v>
      </c>
      <c r="M84" s="323">
        <f t="shared" ref="M84" si="29">SUM(M69:M83)</f>
        <v>33</v>
      </c>
      <c r="N84" s="323" t="e">
        <f t="shared" ref="N84" si="30">SUM(N69:N83)</f>
        <v>#REF!</v>
      </c>
      <c r="O84" s="323" t="e">
        <f t="shared" ref="O84" si="31">SUM(O69:O83)</f>
        <v>#REF!</v>
      </c>
      <c r="P84" s="334">
        <f t="shared" ref="P84" si="32">SUM(P69:P83)</f>
        <v>0</v>
      </c>
      <c r="Q84" s="338" t="e">
        <v>#REF!</v>
      </c>
      <c r="R84" s="227" t="s">
        <v>140</v>
      </c>
      <c r="S84" s="219"/>
      <c r="T84" s="219"/>
      <c r="U84" s="219"/>
      <c r="W84" s="195"/>
      <c r="X84" s="194"/>
      <c r="Y84" s="194"/>
      <c r="Z84" s="194"/>
      <c r="AA84" s="194"/>
      <c r="AB84" s="194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4"/>
      <c r="AT84" s="194"/>
      <c r="AU84" s="194"/>
      <c r="AV84" s="194"/>
      <c r="AW84" s="194"/>
      <c r="AX84" s="194"/>
      <c r="AY84" s="194"/>
      <c r="AZ84" s="194"/>
    </row>
    <row r="85" spans="1:52" ht="15" thickBot="1" x14ac:dyDescent="0.25">
      <c r="A85" s="294"/>
      <c r="B85" s="483" t="s">
        <v>195</v>
      </c>
      <c r="C85" s="484">
        <v>1502</v>
      </c>
      <c r="D85" s="484">
        <v>1141</v>
      </c>
      <c r="E85" s="484" t="e">
        <v>#REF!</v>
      </c>
      <c r="F85" s="484">
        <v>275</v>
      </c>
      <c r="G85" s="484" t="e">
        <v>#REF!</v>
      </c>
      <c r="H85" s="484" t="e">
        <v>#REF!</v>
      </c>
      <c r="I85" s="484">
        <v>31</v>
      </c>
      <c r="J85" s="484" t="e">
        <v>#REF!</v>
      </c>
      <c r="K85" s="484" t="e">
        <v>#REF!</v>
      </c>
      <c r="L85" s="484">
        <v>29</v>
      </c>
      <c r="M85" s="484">
        <v>26</v>
      </c>
      <c r="N85" s="484" t="e">
        <v>#REF!</v>
      </c>
      <c r="O85" s="484" t="e">
        <v>#REF!</v>
      </c>
      <c r="P85" s="447">
        <v>0</v>
      </c>
      <c r="Q85" s="333" t="e">
        <v>#REF!</v>
      </c>
      <c r="R85" s="226" t="s">
        <v>140</v>
      </c>
    </row>
    <row r="86" spans="1:52" ht="15" thickBot="1" x14ac:dyDescent="0.25">
      <c r="A86" s="294"/>
      <c r="B86" s="483" t="s">
        <v>185</v>
      </c>
      <c r="C86" s="484">
        <v>1430</v>
      </c>
      <c r="D86" s="484">
        <v>1082</v>
      </c>
      <c r="E86" s="484" t="e">
        <v>#REF!</v>
      </c>
      <c r="F86" s="484">
        <v>269</v>
      </c>
      <c r="G86" s="484" t="e">
        <v>#REF!</v>
      </c>
      <c r="H86" s="484" t="e">
        <v>#REF!</v>
      </c>
      <c r="I86" s="484">
        <v>31</v>
      </c>
      <c r="J86" s="484" t="e">
        <v>#REF!</v>
      </c>
      <c r="K86" s="484" t="e">
        <v>#REF!</v>
      </c>
      <c r="L86" s="484">
        <v>29</v>
      </c>
      <c r="M86" s="484">
        <v>19</v>
      </c>
      <c r="N86" s="484" t="e">
        <v>#REF!</v>
      </c>
      <c r="O86" s="484" t="e">
        <v>#REF!</v>
      </c>
      <c r="P86" s="447">
        <v>0</v>
      </c>
      <c r="Q86" s="333" t="e">
        <v>#REF!</v>
      </c>
      <c r="R86" s="226" t="s">
        <v>140</v>
      </c>
    </row>
    <row r="87" spans="1:52" ht="15" thickBot="1" x14ac:dyDescent="0.25">
      <c r="A87" s="164"/>
      <c r="B87" s="365" t="s">
        <v>153</v>
      </c>
      <c r="C87" s="156">
        <v>1398</v>
      </c>
      <c r="D87" s="156">
        <v>1046</v>
      </c>
      <c r="E87" s="156" t="e">
        <v>#REF!</v>
      </c>
      <c r="F87" s="156">
        <v>272</v>
      </c>
      <c r="G87" s="156" t="e">
        <v>#REF!</v>
      </c>
      <c r="H87" s="156" t="e">
        <v>#REF!</v>
      </c>
      <c r="I87" s="156">
        <v>29</v>
      </c>
      <c r="J87" s="156" t="e">
        <v>#REF!</v>
      </c>
      <c r="K87" s="156" t="e">
        <v>#REF!</v>
      </c>
      <c r="L87" s="156">
        <v>26</v>
      </c>
      <c r="M87" s="156">
        <v>21</v>
      </c>
      <c r="N87" s="156" t="e">
        <v>#REF!</v>
      </c>
      <c r="O87" s="156" t="e">
        <v>#REF!</v>
      </c>
      <c r="P87" s="210">
        <v>0</v>
      </c>
      <c r="Q87" s="333" t="e">
        <v>#REF!</v>
      </c>
      <c r="R87" s="226" t="s">
        <v>140</v>
      </c>
    </row>
    <row r="88" spans="1:52" ht="15" thickBot="1" x14ac:dyDescent="0.25">
      <c r="A88" s="165"/>
      <c r="B88" s="367" t="s">
        <v>79</v>
      </c>
      <c r="C88" s="160">
        <v>1431</v>
      </c>
      <c r="D88" s="160">
        <v>1084</v>
      </c>
      <c r="E88" s="160" t="e">
        <v>#REF!</v>
      </c>
      <c r="F88" s="160">
        <v>261</v>
      </c>
      <c r="G88" s="160" t="e">
        <v>#REF!</v>
      </c>
      <c r="H88" s="160" t="e">
        <v>#REF!</v>
      </c>
      <c r="I88" s="160">
        <v>29</v>
      </c>
      <c r="J88" s="160" t="e">
        <v>#REF!</v>
      </c>
      <c r="K88" s="160" t="e">
        <v>#REF!</v>
      </c>
      <c r="L88" s="160">
        <v>18</v>
      </c>
      <c r="M88" s="160">
        <v>32</v>
      </c>
      <c r="N88" s="160" t="e">
        <v>#REF!</v>
      </c>
      <c r="O88" s="160" t="e">
        <v>#REF!</v>
      </c>
      <c r="P88" s="215">
        <v>1</v>
      </c>
      <c r="Q88" s="333" t="e">
        <v>#REF!</v>
      </c>
      <c r="R88" s="226" t="s">
        <v>140</v>
      </c>
    </row>
    <row r="92" spans="1:52" s="200" customFormat="1" ht="35.25" customHeight="1" thickBot="1" x14ac:dyDescent="0.3">
      <c r="A92" s="632" t="s">
        <v>178</v>
      </c>
      <c r="B92" s="632"/>
      <c r="C92" s="632"/>
      <c r="D92" s="632"/>
      <c r="E92" s="632"/>
      <c r="F92" s="632"/>
      <c r="G92" s="632"/>
      <c r="H92" s="632"/>
      <c r="I92" s="632"/>
      <c r="J92" s="632"/>
      <c r="K92" s="632"/>
      <c r="L92" s="632"/>
      <c r="M92" s="632"/>
      <c r="N92" s="632"/>
      <c r="O92" s="632"/>
      <c r="P92" s="632"/>
      <c r="W92" s="195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4"/>
      <c r="AT92" s="194"/>
      <c r="AU92" s="194"/>
      <c r="AV92" s="194"/>
      <c r="AW92" s="194"/>
      <c r="AX92" s="194"/>
      <c r="AY92" s="194"/>
      <c r="AZ92" s="194"/>
    </row>
    <row r="93" spans="1:52" s="200" customFormat="1" ht="89.25" customHeight="1" thickBot="1" x14ac:dyDescent="0.3">
      <c r="A93" s="370" t="s">
        <v>1</v>
      </c>
      <c r="B93" s="371" t="s">
        <v>2</v>
      </c>
      <c r="C93" s="372" t="str">
        <f>$C$20</f>
        <v>Barn med tiltak i barne-vernet i alt</v>
      </c>
      <c r="D93" s="373" t="str">
        <f>$D$20</f>
        <v>Av disse med tiltak som ikke er plasserings-tiltak</v>
      </c>
      <c r="E93" s="382" t="s">
        <v>130</v>
      </c>
      <c r="F93" s="203" t="str">
        <f>$F$20</f>
        <v>Antall barn i foster-hjem</v>
      </c>
      <c r="G93" s="376" t="s">
        <v>130</v>
      </c>
      <c r="H93" s="382" t="s">
        <v>132</v>
      </c>
      <c r="I93" s="203" t="str">
        <f>$I$20</f>
        <v>Antall barn i familie-hjem</v>
      </c>
      <c r="J93" s="376" t="s">
        <v>130</v>
      </c>
      <c r="K93" s="374" t="s">
        <v>133</v>
      </c>
      <c r="L93" s="377" t="str">
        <f>$L$20</f>
        <v>Antall barn i beredskaps-hjem</v>
      </c>
      <c r="M93" s="373" t="str">
        <f>$M$20</f>
        <v>Antall barn i inst-itusjon</v>
      </c>
      <c r="N93" s="375" t="s">
        <v>130</v>
      </c>
      <c r="O93" s="374" t="s">
        <v>135</v>
      </c>
      <c r="P93" s="378" t="str">
        <f>$P$20</f>
        <v>Antall barn i hybel o.a.</v>
      </c>
      <c r="Q93" s="204" t="s">
        <v>130</v>
      </c>
      <c r="R93" s="148" t="s">
        <v>137</v>
      </c>
      <c r="W93" s="195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4"/>
      <c r="AT93" s="194"/>
      <c r="AU93" s="194"/>
      <c r="AV93" s="194"/>
      <c r="AW93" s="194"/>
      <c r="AX93" s="194"/>
      <c r="AY93" s="194"/>
      <c r="AZ93" s="194"/>
    </row>
    <row r="94" spans="1:52" ht="15" customHeight="1" x14ac:dyDescent="0.2">
      <c r="A94" s="379">
        <v>1</v>
      </c>
      <c r="B94" s="150" t="s">
        <v>3</v>
      </c>
      <c r="C94" s="151">
        <v>150</v>
      </c>
      <c r="D94" s="152">
        <v>89</v>
      </c>
      <c r="E94" s="152" t="e">
        <v>#REF!</v>
      </c>
      <c r="F94" s="152">
        <v>44</v>
      </c>
      <c r="G94" s="152" t="e">
        <v>#REF!</v>
      </c>
      <c r="H94" s="152" t="e">
        <v>#REF!</v>
      </c>
      <c r="I94" s="152">
        <v>5</v>
      </c>
      <c r="J94" s="152" t="e">
        <v>#REF!</v>
      </c>
      <c r="K94" s="152" t="e">
        <v>#REF!</v>
      </c>
      <c r="L94" s="152">
        <v>0</v>
      </c>
      <c r="M94" s="152">
        <v>10</v>
      </c>
      <c r="N94" s="152" t="e">
        <v>#REF!</v>
      </c>
      <c r="O94" s="152" t="e">
        <v>#REF!</v>
      </c>
      <c r="P94" s="207">
        <v>2</v>
      </c>
      <c r="Q94" s="222" t="e">
        <v>#REF!</v>
      </c>
      <c r="R94" s="223" t="e">
        <v>#REF!</v>
      </c>
    </row>
    <row r="95" spans="1:52" ht="12.75" customHeight="1" x14ac:dyDescent="0.2">
      <c r="A95" s="380">
        <v>2</v>
      </c>
      <c r="B95" s="154" t="s">
        <v>4</v>
      </c>
      <c r="C95" s="329">
        <v>93</v>
      </c>
      <c r="D95" s="484">
        <v>60</v>
      </c>
      <c r="E95" s="484" t="e">
        <v>#REF!</v>
      </c>
      <c r="F95" s="484">
        <v>17</v>
      </c>
      <c r="G95" s="484" t="e">
        <v>#REF!</v>
      </c>
      <c r="H95" s="484" t="e">
        <v>#REF!</v>
      </c>
      <c r="I95" s="484">
        <v>2</v>
      </c>
      <c r="J95" s="484" t="e">
        <v>#REF!</v>
      </c>
      <c r="K95" s="484" t="e">
        <v>#REF!</v>
      </c>
      <c r="L95" s="484">
        <v>0</v>
      </c>
      <c r="M95" s="484">
        <v>8</v>
      </c>
      <c r="N95" s="484" t="e">
        <v>#REF!</v>
      </c>
      <c r="O95" s="484" t="e">
        <v>#REF!</v>
      </c>
      <c r="P95" s="447">
        <v>6</v>
      </c>
      <c r="Q95" s="211" t="e">
        <v>#REF!</v>
      </c>
      <c r="R95" s="212" t="e">
        <v>#REF!</v>
      </c>
    </row>
    <row r="96" spans="1:52" x14ac:dyDescent="0.2">
      <c r="A96" s="380">
        <v>3</v>
      </c>
      <c r="B96" s="154" t="s">
        <v>5</v>
      </c>
      <c r="C96" s="329">
        <v>55</v>
      </c>
      <c r="D96" s="484">
        <v>32</v>
      </c>
      <c r="E96" s="484" t="e">
        <v>#REF!</v>
      </c>
      <c r="F96" s="484">
        <v>16</v>
      </c>
      <c r="G96" s="484" t="e">
        <v>#REF!</v>
      </c>
      <c r="H96" s="484" t="e">
        <v>#REF!</v>
      </c>
      <c r="I96" s="484">
        <v>2</v>
      </c>
      <c r="J96" s="484" t="e">
        <v>#REF!</v>
      </c>
      <c r="K96" s="484" t="e">
        <v>#REF!</v>
      </c>
      <c r="L96" s="484">
        <v>1</v>
      </c>
      <c r="M96" s="484">
        <v>4</v>
      </c>
      <c r="N96" s="484" t="e">
        <v>#REF!</v>
      </c>
      <c r="O96" s="484" t="e">
        <v>#REF!</v>
      </c>
      <c r="P96" s="447">
        <v>0</v>
      </c>
      <c r="Q96" s="211" t="e">
        <v>#REF!</v>
      </c>
      <c r="R96" s="212" t="e">
        <v>#REF!</v>
      </c>
    </row>
    <row r="97" spans="1:52" x14ac:dyDescent="0.2">
      <c r="A97" s="380">
        <v>4</v>
      </c>
      <c r="B97" s="154" t="s">
        <v>6</v>
      </c>
      <c r="C97" s="329">
        <v>42</v>
      </c>
      <c r="D97" s="484">
        <v>17</v>
      </c>
      <c r="E97" s="484" t="e">
        <v>#REF!</v>
      </c>
      <c r="F97" s="484">
        <v>12</v>
      </c>
      <c r="G97" s="484" t="e">
        <v>#REF!</v>
      </c>
      <c r="H97" s="484" t="e">
        <v>#REF!</v>
      </c>
      <c r="I97" s="484">
        <v>1</v>
      </c>
      <c r="J97" s="484" t="e">
        <v>#REF!</v>
      </c>
      <c r="K97" s="484" t="e">
        <v>#REF!</v>
      </c>
      <c r="L97" s="484">
        <v>0</v>
      </c>
      <c r="M97" s="484">
        <v>6</v>
      </c>
      <c r="N97" s="484" t="e">
        <v>#REF!</v>
      </c>
      <c r="O97" s="484" t="e">
        <v>#REF!</v>
      </c>
      <c r="P97" s="447">
        <v>6</v>
      </c>
      <c r="Q97" s="211" t="e">
        <v>#REF!</v>
      </c>
      <c r="R97" s="212" t="e">
        <v>#REF!</v>
      </c>
    </row>
    <row r="98" spans="1:52" x14ac:dyDescent="0.2">
      <c r="A98" s="380">
        <v>5</v>
      </c>
      <c r="B98" s="154" t="s">
        <v>7</v>
      </c>
      <c r="C98" s="329">
        <v>55</v>
      </c>
      <c r="D98" s="484">
        <v>35</v>
      </c>
      <c r="E98" s="484" t="e">
        <v>#REF!</v>
      </c>
      <c r="F98" s="484">
        <v>13</v>
      </c>
      <c r="G98" s="484" t="e">
        <v>#REF!</v>
      </c>
      <c r="H98" s="484" t="e">
        <v>#REF!</v>
      </c>
      <c r="I98" s="484">
        <v>3</v>
      </c>
      <c r="J98" s="484" t="e">
        <v>#REF!</v>
      </c>
      <c r="K98" s="484" t="e">
        <v>#REF!</v>
      </c>
      <c r="L98" s="484">
        <v>1</v>
      </c>
      <c r="M98" s="484">
        <v>2</v>
      </c>
      <c r="N98" s="484" t="e">
        <v>#REF!</v>
      </c>
      <c r="O98" s="484" t="e">
        <v>#REF!</v>
      </c>
      <c r="P98" s="447">
        <v>1</v>
      </c>
      <c r="Q98" s="211" t="e">
        <v>#REF!</v>
      </c>
      <c r="R98" s="212" t="e">
        <v>#REF!</v>
      </c>
    </row>
    <row r="99" spans="1:52" ht="20.25" customHeight="1" x14ac:dyDescent="0.2">
      <c r="A99" s="380">
        <v>6</v>
      </c>
      <c r="B99" s="154" t="s">
        <v>8</v>
      </c>
      <c r="C99" s="329">
        <v>34</v>
      </c>
      <c r="D99" s="484">
        <v>28</v>
      </c>
      <c r="E99" s="484" t="e">
        <v>#REF!</v>
      </c>
      <c r="F99" s="484">
        <v>4</v>
      </c>
      <c r="G99" s="484" t="e">
        <v>#REF!</v>
      </c>
      <c r="H99" s="484" t="e">
        <v>#REF!</v>
      </c>
      <c r="I99" s="484">
        <v>0</v>
      </c>
      <c r="J99" s="484" t="e">
        <v>#REF!</v>
      </c>
      <c r="K99" s="484" t="e">
        <v>#REF!</v>
      </c>
      <c r="L99" s="484">
        <v>0</v>
      </c>
      <c r="M99" s="484">
        <v>1</v>
      </c>
      <c r="N99" s="484" t="e">
        <v>#REF!</v>
      </c>
      <c r="O99" s="484" t="e">
        <v>#REF!</v>
      </c>
      <c r="P99" s="447">
        <v>1</v>
      </c>
      <c r="Q99" s="211" t="e">
        <v>#REF!</v>
      </c>
      <c r="R99" s="212" t="e">
        <v>#REF!</v>
      </c>
    </row>
    <row r="100" spans="1:52" x14ac:dyDescent="0.2">
      <c r="A100" s="380">
        <v>7</v>
      </c>
      <c r="B100" s="154" t="s">
        <v>9</v>
      </c>
      <c r="C100" s="329">
        <v>45</v>
      </c>
      <c r="D100" s="484">
        <v>31</v>
      </c>
      <c r="E100" s="484" t="e">
        <v>#REF!</v>
      </c>
      <c r="F100" s="484">
        <v>8</v>
      </c>
      <c r="G100" s="484" t="e">
        <v>#REF!</v>
      </c>
      <c r="H100" s="484" t="e">
        <v>#REF!</v>
      </c>
      <c r="I100" s="484">
        <v>0</v>
      </c>
      <c r="J100" s="484" t="e">
        <v>#REF!</v>
      </c>
      <c r="K100" s="484" t="e">
        <v>#REF!</v>
      </c>
      <c r="L100" s="484">
        <v>0</v>
      </c>
      <c r="M100" s="484">
        <v>6</v>
      </c>
      <c r="N100" s="484" t="e">
        <v>#REF!</v>
      </c>
      <c r="O100" s="484" t="e">
        <v>#REF!</v>
      </c>
      <c r="P100" s="447">
        <v>0</v>
      </c>
      <c r="Q100" s="211" t="e">
        <v>#REF!</v>
      </c>
      <c r="R100" s="212" t="e">
        <v>#REF!</v>
      </c>
    </row>
    <row r="101" spans="1:52" x14ac:dyDescent="0.2">
      <c r="A101" s="380">
        <v>8</v>
      </c>
      <c r="B101" s="154" t="s">
        <v>10</v>
      </c>
      <c r="C101" s="329">
        <v>35</v>
      </c>
      <c r="D101" s="484">
        <v>24</v>
      </c>
      <c r="E101" s="484" t="e">
        <v>#REF!</v>
      </c>
      <c r="F101" s="484">
        <v>7</v>
      </c>
      <c r="G101" s="484" t="e">
        <v>#REF!</v>
      </c>
      <c r="H101" s="484" t="e">
        <v>#REF!</v>
      </c>
      <c r="I101" s="484">
        <v>2</v>
      </c>
      <c r="J101" s="484" t="e">
        <v>#REF!</v>
      </c>
      <c r="K101" s="484" t="e">
        <v>#REF!</v>
      </c>
      <c r="L101" s="484">
        <v>1</v>
      </c>
      <c r="M101" s="484">
        <v>1</v>
      </c>
      <c r="N101" s="484" t="e">
        <v>#REF!</v>
      </c>
      <c r="O101" s="484" t="e">
        <v>#REF!</v>
      </c>
      <c r="P101" s="447">
        <v>0</v>
      </c>
      <c r="Q101" s="211" t="e">
        <v>#REF!</v>
      </c>
      <c r="R101" s="212" t="e">
        <v>#REF!</v>
      </c>
    </row>
    <row r="102" spans="1:52" x14ac:dyDescent="0.2">
      <c r="A102" s="380">
        <v>9</v>
      </c>
      <c r="B102" s="154" t="s">
        <v>11</v>
      </c>
      <c r="C102" s="329">
        <v>86</v>
      </c>
      <c r="D102" s="484">
        <v>62</v>
      </c>
      <c r="E102" s="484" t="e">
        <v>#REF!</v>
      </c>
      <c r="F102" s="484">
        <v>19</v>
      </c>
      <c r="G102" s="484" t="e">
        <v>#REF!</v>
      </c>
      <c r="H102" s="484" t="e">
        <v>#REF!</v>
      </c>
      <c r="I102" s="484">
        <v>1</v>
      </c>
      <c r="J102" s="484" t="e">
        <v>#REF!</v>
      </c>
      <c r="K102" s="484" t="e">
        <v>#REF!</v>
      </c>
      <c r="L102" s="484">
        <v>0</v>
      </c>
      <c r="M102" s="484">
        <v>2</v>
      </c>
      <c r="N102" s="484" t="e">
        <v>#REF!</v>
      </c>
      <c r="O102" s="484" t="e">
        <v>#REF!</v>
      </c>
      <c r="P102" s="447">
        <v>2</v>
      </c>
      <c r="Q102" s="211" t="e">
        <v>#REF!</v>
      </c>
      <c r="R102" s="212" t="e">
        <v>#REF!</v>
      </c>
    </row>
    <row r="103" spans="1:52" x14ac:dyDescent="0.2">
      <c r="A103" s="380">
        <v>10</v>
      </c>
      <c r="B103" s="154" t="s">
        <v>12</v>
      </c>
      <c r="C103" s="329">
        <v>115</v>
      </c>
      <c r="D103" s="484">
        <v>71</v>
      </c>
      <c r="E103" s="484" t="e">
        <v>#REF!</v>
      </c>
      <c r="F103" s="484">
        <v>24</v>
      </c>
      <c r="G103" s="484" t="e">
        <v>#REF!</v>
      </c>
      <c r="H103" s="484" t="e">
        <v>#REF!</v>
      </c>
      <c r="I103" s="484">
        <v>2</v>
      </c>
      <c r="J103" s="484" t="e">
        <v>#REF!</v>
      </c>
      <c r="K103" s="484" t="e">
        <v>#REF!</v>
      </c>
      <c r="L103" s="484">
        <v>4</v>
      </c>
      <c r="M103" s="484">
        <v>8</v>
      </c>
      <c r="N103" s="484" t="e">
        <v>#REF!</v>
      </c>
      <c r="O103" s="484" t="e">
        <v>#REF!</v>
      </c>
      <c r="P103" s="447">
        <v>5</v>
      </c>
      <c r="Q103" s="211" t="e">
        <v>#REF!</v>
      </c>
      <c r="R103" s="212" t="e">
        <v>#REF!</v>
      </c>
    </row>
    <row r="104" spans="1:52" ht="20.25" customHeight="1" x14ac:dyDescent="0.2">
      <c r="A104" s="380">
        <v>11</v>
      </c>
      <c r="B104" s="154" t="s">
        <v>13</v>
      </c>
      <c r="C104" s="329">
        <v>99</v>
      </c>
      <c r="D104" s="484">
        <v>64</v>
      </c>
      <c r="E104" s="484" t="e">
        <v>#REF!</v>
      </c>
      <c r="F104" s="484">
        <v>15</v>
      </c>
      <c r="G104" s="484" t="e">
        <v>#REF!</v>
      </c>
      <c r="H104" s="484" t="e">
        <v>#REF!</v>
      </c>
      <c r="I104" s="484">
        <v>0</v>
      </c>
      <c r="J104" s="484" t="e">
        <v>#REF!</v>
      </c>
      <c r="K104" s="484" t="e">
        <v>#REF!</v>
      </c>
      <c r="L104" s="484">
        <v>1</v>
      </c>
      <c r="M104" s="484">
        <v>16</v>
      </c>
      <c r="N104" s="484" t="e">
        <v>#REF!</v>
      </c>
      <c r="O104" s="484" t="e">
        <v>#REF!</v>
      </c>
      <c r="P104" s="447">
        <v>3</v>
      </c>
      <c r="Q104" s="211" t="e">
        <v>#REF!</v>
      </c>
      <c r="R104" s="212" t="e">
        <v>#REF!</v>
      </c>
    </row>
    <row r="105" spans="1:52" x14ac:dyDescent="0.2">
      <c r="A105" s="380">
        <v>12</v>
      </c>
      <c r="B105" s="154" t="s">
        <v>14</v>
      </c>
      <c r="C105" s="329">
        <v>107</v>
      </c>
      <c r="D105" s="484">
        <v>44</v>
      </c>
      <c r="E105" s="484" t="e">
        <v>#REF!</v>
      </c>
      <c r="F105" s="484">
        <v>36</v>
      </c>
      <c r="G105" s="484" t="e">
        <v>#REF!</v>
      </c>
      <c r="H105" s="484" t="e">
        <v>#REF!</v>
      </c>
      <c r="I105" s="484">
        <v>2</v>
      </c>
      <c r="J105" s="484" t="e">
        <v>#REF!</v>
      </c>
      <c r="K105" s="484" t="e">
        <v>#REF!</v>
      </c>
      <c r="L105" s="484">
        <v>1</v>
      </c>
      <c r="M105" s="484">
        <v>23</v>
      </c>
      <c r="N105" s="484" t="e">
        <v>#REF!</v>
      </c>
      <c r="O105" s="484" t="e">
        <v>#REF!</v>
      </c>
      <c r="P105" s="447">
        <v>1</v>
      </c>
      <c r="Q105" s="211" t="e">
        <v>#REF!</v>
      </c>
      <c r="R105" s="212" t="e">
        <v>#REF!</v>
      </c>
    </row>
    <row r="106" spans="1:52" x14ac:dyDescent="0.2">
      <c r="A106" s="380">
        <v>13</v>
      </c>
      <c r="B106" s="154" t="s">
        <v>15</v>
      </c>
      <c r="C106" s="329">
        <v>118</v>
      </c>
      <c r="D106" s="484">
        <v>62</v>
      </c>
      <c r="E106" s="484" t="e">
        <v>#REF!</v>
      </c>
      <c r="F106" s="484">
        <v>19</v>
      </c>
      <c r="G106" s="484" t="e">
        <v>#REF!</v>
      </c>
      <c r="H106" s="484" t="e">
        <v>#REF!</v>
      </c>
      <c r="I106" s="484">
        <v>8</v>
      </c>
      <c r="J106" s="484" t="e">
        <v>#REF!</v>
      </c>
      <c r="K106" s="484" t="e">
        <v>#REF!</v>
      </c>
      <c r="L106" s="484">
        <v>1</v>
      </c>
      <c r="M106" s="484">
        <v>13</v>
      </c>
      <c r="N106" s="484" t="e">
        <v>#REF!</v>
      </c>
      <c r="O106" s="484" t="e">
        <v>#REF!</v>
      </c>
      <c r="P106" s="447">
        <v>15</v>
      </c>
      <c r="Q106" s="211" t="e">
        <v>#REF!</v>
      </c>
      <c r="R106" s="212" t="e">
        <v>#REF!</v>
      </c>
    </row>
    <row r="107" spans="1:52" x14ac:dyDescent="0.2">
      <c r="A107" s="380">
        <v>14</v>
      </c>
      <c r="B107" s="154" t="s">
        <v>16</v>
      </c>
      <c r="C107" s="329">
        <v>75</v>
      </c>
      <c r="D107" s="484">
        <v>41</v>
      </c>
      <c r="E107" s="484" t="e">
        <v>#REF!</v>
      </c>
      <c r="F107" s="484">
        <v>24</v>
      </c>
      <c r="G107" s="484" t="e">
        <v>#REF!</v>
      </c>
      <c r="H107" s="484" t="e">
        <v>#REF!</v>
      </c>
      <c r="I107" s="484">
        <v>6</v>
      </c>
      <c r="J107" s="484" t="e">
        <v>#REF!</v>
      </c>
      <c r="K107" s="484" t="e">
        <v>#REF!</v>
      </c>
      <c r="L107" s="484">
        <v>0</v>
      </c>
      <c r="M107" s="484">
        <v>0</v>
      </c>
      <c r="N107" s="484" t="e">
        <v>#REF!</v>
      </c>
      <c r="O107" s="484" t="e">
        <v>#REF!</v>
      </c>
      <c r="P107" s="447">
        <v>4</v>
      </c>
      <c r="Q107" s="211" t="e">
        <v>#REF!</v>
      </c>
      <c r="R107" s="212" t="e">
        <v>#REF!</v>
      </c>
      <c r="AD107" s="194" t="s">
        <v>77</v>
      </c>
    </row>
    <row r="108" spans="1:52" ht="15" customHeight="1" thickBot="1" x14ac:dyDescent="0.25">
      <c r="A108" s="383">
        <v>15</v>
      </c>
      <c r="B108" s="384" t="s">
        <v>17</v>
      </c>
      <c r="C108" s="361">
        <v>165</v>
      </c>
      <c r="D108" s="563">
        <v>96</v>
      </c>
      <c r="E108" s="563" t="e">
        <v>#REF!</v>
      </c>
      <c r="F108" s="563">
        <v>37</v>
      </c>
      <c r="G108" s="563" t="e">
        <v>#REF!</v>
      </c>
      <c r="H108" s="563" t="e">
        <v>#REF!</v>
      </c>
      <c r="I108" s="563">
        <v>15</v>
      </c>
      <c r="J108" s="563" t="e">
        <v>#REF!</v>
      </c>
      <c r="K108" s="563" t="e">
        <v>#REF!</v>
      </c>
      <c r="L108" s="563">
        <v>1</v>
      </c>
      <c r="M108" s="563">
        <v>13</v>
      </c>
      <c r="N108" s="563" t="e">
        <v>#REF!</v>
      </c>
      <c r="O108" s="563" t="e">
        <v>#REF!</v>
      </c>
      <c r="P108" s="448">
        <v>3</v>
      </c>
      <c r="Q108" s="224" t="e">
        <v>#REF!</v>
      </c>
      <c r="R108" s="225" t="e">
        <v>#REF!</v>
      </c>
    </row>
    <row r="109" spans="1:52" s="162" customFormat="1" ht="15.75" thickBot="1" x14ac:dyDescent="0.3">
      <c r="A109" s="322"/>
      <c r="B109" s="366" t="s">
        <v>203</v>
      </c>
      <c r="C109" s="323">
        <f>SUM(C94:C108)</f>
        <v>1274</v>
      </c>
      <c r="D109" s="323">
        <f t="shared" ref="D109" si="33">SUM(D94:D108)</f>
        <v>756</v>
      </c>
      <c r="E109" s="323" t="e">
        <f t="shared" ref="E109" si="34">SUM(E94:E108)</f>
        <v>#REF!</v>
      </c>
      <c r="F109" s="323">
        <f t="shared" ref="F109" si="35">SUM(F94:F108)</f>
        <v>295</v>
      </c>
      <c r="G109" s="323" t="e">
        <f t="shared" ref="G109" si="36">SUM(G94:G108)</f>
        <v>#REF!</v>
      </c>
      <c r="H109" s="323" t="e">
        <f t="shared" ref="H109" si="37">SUM(H94:H108)</f>
        <v>#REF!</v>
      </c>
      <c r="I109" s="323">
        <f t="shared" ref="I109" si="38">SUM(I94:I108)</f>
        <v>49</v>
      </c>
      <c r="J109" s="323" t="e">
        <f t="shared" ref="J109" si="39">SUM(J94:J108)</f>
        <v>#REF!</v>
      </c>
      <c r="K109" s="323" t="e">
        <f t="shared" ref="K109" si="40">SUM(K94:K108)</f>
        <v>#REF!</v>
      </c>
      <c r="L109" s="323">
        <f t="shared" ref="L109" si="41">SUM(L94:L108)</f>
        <v>11</v>
      </c>
      <c r="M109" s="323">
        <f t="shared" ref="M109" si="42">SUM(M94:M108)</f>
        <v>113</v>
      </c>
      <c r="N109" s="323" t="e">
        <f t="shared" ref="N109" si="43">SUM(N94:N108)</f>
        <v>#REF!</v>
      </c>
      <c r="O109" s="323" t="e">
        <f t="shared" ref="O109" si="44">SUM(O94:O108)</f>
        <v>#REF!</v>
      </c>
      <c r="P109" s="334">
        <f t="shared" ref="P109" si="45">SUM(P94:P108)</f>
        <v>49</v>
      </c>
      <c r="Q109" s="338" t="e">
        <v>#REF!</v>
      </c>
      <c r="R109" s="227" t="s">
        <v>140</v>
      </c>
      <c r="S109" s="219"/>
      <c r="T109" s="219"/>
      <c r="U109" s="219"/>
      <c r="W109" s="195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4"/>
      <c r="AR109" s="194"/>
      <c r="AS109" s="194"/>
      <c r="AT109" s="194"/>
      <c r="AU109" s="194"/>
      <c r="AV109" s="194"/>
      <c r="AW109" s="194"/>
      <c r="AX109" s="194"/>
      <c r="AY109" s="194"/>
      <c r="AZ109" s="194"/>
    </row>
    <row r="110" spans="1:52" ht="15" thickBot="1" x14ac:dyDescent="0.25">
      <c r="A110" s="294"/>
      <c r="B110" s="483" t="s">
        <v>195</v>
      </c>
      <c r="C110" s="484">
        <v>1213</v>
      </c>
      <c r="D110" s="484">
        <v>680</v>
      </c>
      <c r="E110" s="484" t="e">
        <v>#REF!</v>
      </c>
      <c r="F110" s="484">
        <v>290</v>
      </c>
      <c r="G110" s="484" t="e">
        <v>#REF!</v>
      </c>
      <c r="H110" s="484" t="e">
        <v>#REF!</v>
      </c>
      <c r="I110" s="484">
        <v>56</v>
      </c>
      <c r="J110" s="484" t="e">
        <v>#REF!</v>
      </c>
      <c r="K110" s="484" t="e">
        <v>#REF!</v>
      </c>
      <c r="L110" s="484">
        <v>13</v>
      </c>
      <c r="M110" s="484">
        <v>115</v>
      </c>
      <c r="N110" s="484" t="e">
        <v>#REF!</v>
      </c>
      <c r="O110" s="484" t="e">
        <v>#REF!</v>
      </c>
      <c r="P110" s="447">
        <v>65</v>
      </c>
      <c r="Q110" s="333" t="e">
        <v>#REF!</v>
      </c>
      <c r="R110" s="226" t="s">
        <v>140</v>
      </c>
    </row>
    <row r="111" spans="1:52" ht="15" thickBot="1" x14ac:dyDescent="0.25">
      <c r="A111" s="294"/>
      <c r="B111" s="483" t="s">
        <v>185</v>
      </c>
      <c r="C111" s="484">
        <v>1139</v>
      </c>
      <c r="D111" s="484">
        <v>668</v>
      </c>
      <c r="E111" s="484" t="e">
        <v>#REF!</v>
      </c>
      <c r="F111" s="484">
        <v>273</v>
      </c>
      <c r="G111" s="484" t="e">
        <v>#REF!</v>
      </c>
      <c r="H111" s="484" t="e">
        <v>#REF!</v>
      </c>
      <c r="I111" s="484">
        <v>51</v>
      </c>
      <c r="J111" s="484" t="e">
        <v>#REF!</v>
      </c>
      <c r="K111" s="484" t="e">
        <v>#REF!</v>
      </c>
      <c r="L111" s="484">
        <v>12</v>
      </c>
      <c r="M111" s="484">
        <v>104</v>
      </c>
      <c r="N111" s="484" t="e">
        <v>#REF!</v>
      </c>
      <c r="O111" s="484" t="e">
        <v>#REF!</v>
      </c>
      <c r="P111" s="447">
        <v>33</v>
      </c>
      <c r="Q111" s="333" t="e">
        <v>#REF!</v>
      </c>
      <c r="R111" s="226" t="s">
        <v>140</v>
      </c>
    </row>
    <row r="112" spans="1:52" ht="15" thickBot="1" x14ac:dyDescent="0.25">
      <c r="A112" s="164"/>
      <c r="B112" s="365" t="s">
        <v>153</v>
      </c>
      <c r="C112" s="156">
        <v>1102</v>
      </c>
      <c r="D112" s="156">
        <v>643</v>
      </c>
      <c r="E112" s="156" t="e">
        <v>#REF!</v>
      </c>
      <c r="F112" s="156">
        <v>270</v>
      </c>
      <c r="G112" s="156" t="e">
        <v>#REF!</v>
      </c>
      <c r="H112" s="156" t="e">
        <v>#REF!</v>
      </c>
      <c r="I112" s="156">
        <v>43</v>
      </c>
      <c r="J112" s="156" t="e">
        <v>#REF!</v>
      </c>
      <c r="K112" s="156" t="e">
        <v>#REF!</v>
      </c>
      <c r="L112" s="156">
        <v>9</v>
      </c>
      <c r="M112" s="156">
        <v>109</v>
      </c>
      <c r="N112" s="156" t="e">
        <v>#REF!</v>
      </c>
      <c r="O112" s="156" t="e">
        <v>#REF!</v>
      </c>
      <c r="P112" s="210">
        <v>29</v>
      </c>
      <c r="Q112" s="333" t="e">
        <v>#REF!</v>
      </c>
      <c r="R112" s="226" t="s">
        <v>140</v>
      </c>
    </row>
    <row r="113" spans="1:52" ht="15" thickBot="1" x14ac:dyDescent="0.25">
      <c r="A113" s="165"/>
      <c r="B113" s="367" t="s">
        <v>79</v>
      </c>
      <c r="C113" s="160">
        <v>1124</v>
      </c>
      <c r="D113" s="160">
        <v>646</v>
      </c>
      <c r="E113" s="160" t="e">
        <v>#REF!</v>
      </c>
      <c r="F113" s="160">
        <v>277</v>
      </c>
      <c r="G113" s="160" t="e">
        <v>#REF!</v>
      </c>
      <c r="H113" s="160" t="e">
        <v>#REF!</v>
      </c>
      <c r="I113" s="160">
        <v>39</v>
      </c>
      <c r="J113" s="160" t="e">
        <v>#REF!</v>
      </c>
      <c r="K113" s="160" t="e">
        <v>#REF!</v>
      </c>
      <c r="L113" s="160">
        <v>2</v>
      </c>
      <c r="M113" s="160">
        <v>123</v>
      </c>
      <c r="N113" s="160" t="e">
        <v>#REF!</v>
      </c>
      <c r="O113" s="160" t="e">
        <v>#REF!</v>
      </c>
      <c r="P113" s="215">
        <v>30</v>
      </c>
      <c r="Q113" s="333" t="e">
        <v>#REF!</v>
      </c>
      <c r="R113" s="226" t="s">
        <v>140</v>
      </c>
    </row>
    <row r="116" spans="1:52" s="200" customFormat="1" ht="31.5" customHeight="1" thickBot="1" x14ac:dyDescent="0.3">
      <c r="A116" s="631" t="s">
        <v>179</v>
      </c>
      <c r="B116" s="631"/>
      <c r="C116" s="631"/>
      <c r="D116" s="631"/>
      <c r="E116" s="631"/>
      <c r="F116" s="631"/>
      <c r="G116" s="631"/>
      <c r="H116" s="631"/>
      <c r="I116" s="631"/>
      <c r="J116" s="631"/>
      <c r="K116" s="631"/>
      <c r="L116" s="631"/>
      <c r="M116" s="631"/>
      <c r="N116" s="631"/>
      <c r="O116" s="631"/>
      <c r="P116" s="631"/>
      <c r="W116" s="195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  <c r="AI116" s="194"/>
      <c r="AJ116" s="194"/>
      <c r="AK116" s="194"/>
      <c r="AL116" s="194"/>
      <c r="AM116" s="194"/>
      <c r="AN116" s="194"/>
      <c r="AO116" s="194"/>
      <c r="AP116" s="194"/>
      <c r="AQ116" s="194"/>
      <c r="AR116" s="194"/>
      <c r="AS116" s="194"/>
      <c r="AT116" s="194"/>
      <c r="AU116" s="194"/>
      <c r="AV116" s="194"/>
      <c r="AW116" s="194"/>
      <c r="AX116" s="194"/>
      <c r="AY116" s="194"/>
      <c r="AZ116" s="194"/>
    </row>
    <row r="117" spans="1:52" s="200" customFormat="1" ht="88.5" customHeight="1" thickBot="1" x14ac:dyDescent="0.3">
      <c r="A117" s="370" t="s">
        <v>1</v>
      </c>
      <c r="B117" s="371" t="s">
        <v>2</v>
      </c>
      <c r="C117" s="372" t="str">
        <f>$C$20</f>
        <v>Barn med tiltak i barne-vernet i alt</v>
      </c>
      <c r="D117" s="373" t="str">
        <f>$D$20</f>
        <v>Av disse med tiltak som ikke er plasserings-tiltak</v>
      </c>
      <c r="E117" s="382" t="s">
        <v>130</v>
      </c>
      <c r="F117" s="203" t="str">
        <f>$F$20</f>
        <v>Antall barn i foster-hjem</v>
      </c>
      <c r="G117" s="376" t="s">
        <v>130</v>
      </c>
      <c r="H117" s="382" t="s">
        <v>132</v>
      </c>
      <c r="I117" s="203" t="str">
        <f>$I$20</f>
        <v>Antall barn i familie-hjem</v>
      </c>
      <c r="J117" s="376" t="s">
        <v>130</v>
      </c>
      <c r="K117" s="374" t="s">
        <v>133</v>
      </c>
      <c r="L117" s="377" t="str">
        <f>$L$20</f>
        <v>Antall barn i beredskaps-hjem</v>
      </c>
      <c r="M117" s="373" t="str">
        <f>$M$20</f>
        <v>Antall barn i inst-itusjon</v>
      </c>
      <c r="N117" s="375" t="s">
        <v>130</v>
      </c>
      <c r="O117" s="374" t="s">
        <v>135</v>
      </c>
      <c r="P117" s="378" t="str">
        <f>$P$20</f>
        <v>Antall barn i hybel o.a.</v>
      </c>
      <c r="Q117" s="204" t="s">
        <v>130</v>
      </c>
      <c r="R117" s="148" t="s">
        <v>137</v>
      </c>
      <c r="W117" s="195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94"/>
      <c r="AL117" s="194"/>
      <c r="AM117" s="194"/>
      <c r="AN117" s="194"/>
      <c r="AO117" s="194"/>
      <c r="AP117" s="194"/>
      <c r="AQ117" s="194"/>
      <c r="AR117" s="194"/>
      <c r="AS117" s="194"/>
      <c r="AT117" s="194"/>
      <c r="AU117" s="194"/>
      <c r="AV117" s="194"/>
      <c r="AW117" s="194"/>
      <c r="AX117" s="194"/>
      <c r="AY117" s="194"/>
      <c r="AZ117" s="194"/>
    </row>
    <row r="118" spans="1:52" ht="15" customHeight="1" x14ac:dyDescent="0.2">
      <c r="A118" s="379">
        <v>1</v>
      </c>
      <c r="B118" s="150" t="s">
        <v>3</v>
      </c>
      <c r="C118" s="565">
        <v>71</v>
      </c>
      <c r="D118" s="566">
        <v>25</v>
      </c>
      <c r="E118" s="566" t="e">
        <v>#REF!</v>
      </c>
      <c r="F118" s="566">
        <v>24</v>
      </c>
      <c r="G118" s="566" t="e">
        <v>#REF!</v>
      </c>
      <c r="H118" s="566" t="e">
        <v>#REF!</v>
      </c>
      <c r="I118" s="566">
        <v>0</v>
      </c>
      <c r="J118" s="566" t="e">
        <v>#REF!</v>
      </c>
      <c r="K118" s="566" t="e">
        <v>#REF!</v>
      </c>
      <c r="L118" s="566">
        <v>0</v>
      </c>
      <c r="M118" s="566">
        <v>0</v>
      </c>
      <c r="N118" s="566" t="e">
        <v>#REF!</v>
      </c>
      <c r="O118" s="566" t="e">
        <v>#REF!</v>
      </c>
      <c r="P118" s="567">
        <v>22</v>
      </c>
      <c r="Q118" s="222" t="e">
        <v>#REF!</v>
      </c>
      <c r="R118" s="223" t="e">
        <v>#REF!</v>
      </c>
    </row>
    <row r="119" spans="1:52" ht="12.75" customHeight="1" x14ac:dyDescent="0.2">
      <c r="A119" s="380">
        <v>2</v>
      </c>
      <c r="B119" s="154" t="s">
        <v>4</v>
      </c>
      <c r="C119" s="568">
        <v>46</v>
      </c>
      <c r="D119" s="564">
        <v>15</v>
      </c>
      <c r="E119" s="564" t="e">
        <v>#REF!</v>
      </c>
      <c r="F119" s="564">
        <v>14</v>
      </c>
      <c r="G119" s="564" t="e">
        <v>#REF!</v>
      </c>
      <c r="H119" s="564" t="e">
        <v>#REF!</v>
      </c>
      <c r="I119" s="564">
        <v>1</v>
      </c>
      <c r="J119" s="564" t="e">
        <v>#REF!</v>
      </c>
      <c r="K119" s="564" t="e">
        <v>#REF!</v>
      </c>
      <c r="L119" s="564">
        <v>0</v>
      </c>
      <c r="M119" s="564">
        <v>1</v>
      </c>
      <c r="N119" s="564" t="e">
        <v>#REF!</v>
      </c>
      <c r="O119" s="564" t="e">
        <v>#REF!</v>
      </c>
      <c r="P119" s="569">
        <v>15</v>
      </c>
      <c r="Q119" s="211" t="e">
        <v>#REF!</v>
      </c>
      <c r="R119" s="212" t="e">
        <v>#REF!</v>
      </c>
    </row>
    <row r="120" spans="1:52" x14ac:dyDescent="0.2">
      <c r="A120" s="380">
        <v>3</v>
      </c>
      <c r="B120" s="154" t="s">
        <v>5</v>
      </c>
      <c r="C120" s="568">
        <v>43</v>
      </c>
      <c r="D120" s="564">
        <v>5</v>
      </c>
      <c r="E120" s="564" t="e">
        <v>#REF!</v>
      </c>
      <c r="F120" s="564">
        <v>14</v>
      </c>
      <c r="G120" s="564" t="e">
        <v>#REF!</v>
      </c>
      <c r="H120" s="564" t="e">
        <v>#REF!</v>
      </c>
      <c r="I120" s="564">
        <v>1</v>
      </c>
      <c r="J120" s="564" t="e">
        <v>#REF!</v>
      </c>
      <c r="K120" s="564" t="e">
        <v>#REF!</v>
      </c>
      <c r="L120" s="564">
        <v>0</v>
      </c>
      <c r="M120" s="564">
        <v>1</v>
      </c>
      <c r="N120" s="564" t="e">
        <v>#REF!</v>
      </c>
      <c r="O120" s="564" t="e">
        <v>#REF!</v>
      </c>
      <c r="P120" s="569">
        <v>22</v>
      </c>
      <c r="Q120" s="211" t="e">
        <v>#REF!</v>
      </c>
      <c r="R120" s="212" t="e">
        <v>#REF!</v>
      </c>
    </row>
    <row r="121" spans="1:52" x14ac:dyDescent="0.2">
      <c r="A121" s="380">
        <v>4</v>
      </c>
      <c r="B121" s="154" t="s">
        <v>6</v>
      </c>
      <c r="C121" s="568">
        <v>22</v>
      </c>
      <c r="D121" s="564">
        <v>4</v>
      </c>
      <c r="E121" s="564" t="e">
        <v>#REF!</v>
      </c>
      <c r="F121" s="564">
        <v>3</v>
      </c>
      <c r="G121" s="564" t="e">
        <v>#REF!</v>
      </c>
      <c r="H121" s="564" t="e">
        <v>#REF!</v>
      </c>
      <c r="I121" s="564">
        <v>0</v>
      </c>
      <c r="J121" s="564" t="e">
        <v>#REF!</v>
      </c>
      <c r="K121" s="564" t="e">
        <v>#REF!</v>
      </c>
      <c r="L121" s="564">
        <v>0</v>
      </c>
      <c r="M121" s="564">
        <v>1</v>
      </c>
      <c r="N121" s="564" t="e">
        <v>#REF!</v>
      </c>
      <c r="O121" s="564" t="e">
        <v>#REF!</v>
      </c>
      <c r="P121" s="569">
        <v>14</v>
      </c>
      <c r="Q121" s="211" t="e">
        <v>#REF!</v>
      </c>
      <c r="R121" s="212" t="e">
        <v>#REF!</v>
      </c>
    </row>
    <row r="122" spans="1:52" x14ac:dyDescent="0.2">
      <c r="A122" s="380">
        <v>5</v>
      </c>
      <c r="B122" s="154" t="s">
        <v>7</v>
      </c>
      <c r="C122" s="568">
        <v>30</v>
      </c>
      <c r="D122" s="564">
        <v>13</v>
      </c>
      <c r="E122" s="564" t="e">
        <v>#REF!</v>
      </c>
      <c r="F122" s="564">
        <v>2</v>
      </c>
      <c r="G122" s="564" t="e">
        <v>#REF!</v>
      </c>
      <c r="H122" s="564" t="e">
        <v>#REF!</v>
      </c>
      <c r="I122" s="564">
        <v>1</v>
      </c>
      <c r="J122" s="564" t="e">
        <v>#REF!</v>
      </c>
      <c r="K122" s="564" t="e">
        <v>#REF!</v>
      </c>
      <c r="L122" s="564">
        <v>0</v>
      </c>
      <c r="M122" s="564">
        <v>2</v>
      </c>
      <c r="N122" s="564" t="e">
        <v>#REF!</v>
      </c>
      <c r="O122" s="564" t="e">
        <v>#REF!</v>
      </c>
      <c r="P122" s="569">
        <v>12</v>
      </c>
      <c r="Q122" s="211" t="e">
        <v>#REF!</v>
      </c>
      <c r="R122" s="212" t="e">
        <v>#REF!</v>
      </c>
    </row>
    <row r="123" spans="1:52" ht="20.25" customHeight="1" x14ac:dyDescent="0.2">
      <c r="A123" s="380">
        <v>6</v>
      </c>
      <c r="B123" s="154" t="s">
        <v>8</v>
      </c>
      <c r="C123" s="568">
        <v>8</v>
      </c>
      <c r="D123" s="564">
        <v>7</v>
      </c>
      <c r="E123" s="564" t="e">
        <v>#REF!</v>
      </c>
      <c r="F123" s="564">
        <v>1</v>
      </c>
      <c r="G123" s="564" t="e">
        <v>#REF!</v>
      </c>
      <c r="H123" s="564" t="e">
        <v>#REF!</v>
      </c>
      <c r="I123" s="564">
        <v>0</v>
      </c>
      <c r="J123" s="564" t="e">
        <v>#REF!</v>
      </c>
      <c r="K123" s="564" t="e">
        <v>#REF!</v>
      </c>
      <c r="L123" s="564">
        <v>0</v>
      </c>
      <c r="M123" s="564">
        <v>0</v>
      </c>
      <c r="N123" s="564" t="e">
        <v>#REF!</v>
      </c>
      <c r="O123" s="564" t="e">
        <v>#REF!</v>
      </c>
      <c r="P123" s="569">
        <v>0</v>
      </c>
      <c r="Q123" s="211" t="e">
        <v>#REF!</v>
      </c>
      <c r="R123" s="212" t="e">
        <v>#REF!</v>
      </c>
    </row>
    <row r="124" spans="1:52" x14ac:dyDescent="0.2">
      <c r="A124" s="380">
        <v>7</v>
      </c>
      <c r="B124" s="154" t="s">
        <v>9</v>
      </c>
      <c r="C124" s="568">
        <v>29</v>
      </c>
      <c r="D124" s="564">
        <v>6</v>
      </c>
      <c r="E124" s="564" t="e">
        <v>#REF!</v>
      </c>
      <c r="F124" s="564">
        <v>5</v>
      </c>
      <c r="G124" s="564" t="e">
        <v>#REF!</v>
      </c>
      <c r="H124" s="564" t="e">
        <v>#REF!</v>
      </c>
      <c r="I124" s="564">
        <v>0</v>
      </c>
      <c r="J124" s="564" t="e">
        <v>#REF!</v>
      </c>
      <c r="K124" s="564" t="e">
        <v>#REF!</v>
      </c>
      <c r="L124" s="564">
        <v>0</v>
      </c>
      <c r="M124" s="564">
        <v>8</v>
      </c>
      <c r="N124" s="564" t="e">
        <v>#REF!</v>
      </c>
      <c r="O124" s="564" t="e">
        <v>#REF!</v>
      </c>
      <c r="P124" s="569">
        <v>11</v>
      </c>
      <c r="Q124" s="211" t="e">
        <v>#REF!</v>
      </c>
      <c r="R124" s="212" t="e">
        <v>#REF!</v>
      </c>
    </row>
    <row r="125" spans="1:52" x14ac:dyDescent="0.2">
      <c r="A125" s="380">
        <v>8</v>
      </c>
      <c r="B125" s="154" t="s">
        <v>10</v>
      </c>
      <c r="C125" s="568">
        <v>15</v>
      </c>
      <c r="D125" s="564">
        <v>2</v>
      </c>
      <c r="E125" s="564" t="e">
        <v>#REF!</v>
      </c>
      <c r="F125" s="564">
        <v>1</v>
      </c>
      <c r="G125" s="564" t="e">
        <v>#REF!</v>
      </c>
      <c r="H125" s="564" t="e">
        <v>#REF!</v>
      </c>
      <c r="I125" s="564">
        <v>0</v>
      </c>
      <c r="J125" s="564" t="e">
        <v>#REF!</v>
      </c>
      <c r="K125" s="564" t="e">
        <v>#REF!</v>
      </c>
      <c r="L125" s="564">
        <v>0</v>
      </c>
      <c r="M125" s="564">
        <v>1</v>
      </c>
      <c r="N125" s="564" t="e">
        <v>#REF!</v>
      </c>
      <c r="O125" s="564" t="e">
        <v>#REF!</v>
      </c>
      <c r="P125" s="569">
        <v>11</v>
      </c>
      <c r="Q125" s="211" t="e">
        <v>#REF!</v>
      </c>
      <c r="R125" s="212" t="e">
        <v>#REF!</v>
      </c>
    </row>
    <row r="126" spans="1:52" x14ac:dyDescent="0.2">
      <c r="A126" s="380">
        <v>9</v>
      </c>
      <c r="B126" s="154" t="s">
        <v>11</v>
      </c>
      <c r="C126" s="568">
        <v>34</v>
      </c>
      <c r="D126" s="564">
        <v>9</v>
      </c>
      <c r="E126" s="564" t="e">
        <v>#REF!</v>
      </c>
      <c r="F126" s="564">
        <v>5</v>
      </c>
      <c r="G126" s="564" t="e">
        <v>#REF!</v>
      </c>
      <c r="H126" s="564" t="e">
        <v>#REF!</v>
      </c>
      <c r="I126" s="564">
        <v>0</v>
      </c>
      <c r="J126" s="564" t="e">
        <v>#REF!</v>
      </c>
      <c r="K126" s="564" t="e">
        <v>#REF!</v>
      </c>
      <c r="L126" s="564">
        <v>0</v>
      </c>
      <c r="M126" s="564">
        <v>0</v>
      </c>
      <c r="N126" s="564" t="e">
        <v>#REF!</v>
      </c>
      <c r="O126" s="564" t="e">
        <v>#REF!</v>
      </c>
      <c r="P126" s="569">
        <v>20</v>
      </c>
      <c r="Q126" s="211" t="e">
        <v>#REF!</v>
      </c>
      <c r="R126" s="212" t="e">
        <v>#REF!</v>
      </c>
    </row>
    <row r="127" spans="1:52" x14ac:dyDescent="0.2">
      <c r="A127" s="380">
        <v>10</v>
      </c>
      <c r="B127" s="154" t="s">
        <v>12</v>
      </c>
      <c r="C127" s="568">
        <v>44</v>
      </c>
      <c r="D127" s="564">
        <v>15</v>
      </c>
      <c r="E127" s="564" t="e">
        <v>#REF!</v>
      </c>
      <c r="F127" s="564">
        <v>7</v>
      </c>
      <c r="G127" s="564" t="e">
        <v>#REF!</v>
      </c>
      <c r="H127" s="564" t="e">
        <v>#REF!</v>
      </c>
      <c r="I127" s="564">
        <v>1</v>
      </c>
      <c r="J127" s="564" t="e">
        <v>#REF!</v>
      </c>
      <c r="K127" s="564" t="e">
        <v>#REF!</v>
      </c>
      <c r="L127" s="564">
        <v>0</v>
      </c>
      <c r="M127" s="564">
        <v>0</v>
      </c>
      <c r="N127" s="564" t="e">
        <v>#REF!</v>
      </c>
      <c r="O127" s="564" t="e">
        <v>#REF!</v>
      </c>
      <c r="P127" s="569">
        <v>20</v>
      </c>
      <c r="Q127" s="211" t="e">
        <v>#REF!</v>
      </c>
      <c r="R127" s="212" t="e">
        <v>#REF!</v>
      </c>
    </row>
    <row r="128" spans="1:52" ht="20.25" customHeight="1" x14ac:dyDescent="0.2">
      <c r="A128" s="380">
        <v>11</v>
      </c>
      <c r="B128" s="154" t="s">
        <v>13</v>
      </c>
      <c r="C128" s="568">
        <v>46</v>
      </c>
      <c r="D128" s="564">
        <v>6</v>
      </c>
      <c r="E128" s="564" t="e">
        <v>#REF!</v>
      </c>
      <c r="F128" s="564">
        <v>2</v>
      </c>
      <c r="G128" s="564" t="e">
        <v>#REF!</v>
      </c>
      <c r="H128" s="564" t="e">
        <v>#REF!</v>
      </c>
      <c r="I128" s="564">
        <v>0</v>
      </c>
      <c r="J128" s="564" t="e">
        <v>#REF!</v>
      </c>
      <c r="K128" s="564" t="e">
        <v>#REF!</v>
      </c>
      <c r="L128" s="564">
        <v>0</v>
      </c>
      <c r="M128" s="564">
        <v>3</v>
      </c>
      <c r="N128" s="564" t="e">
        <v>#REF!</v>
      </c>
      <c r="O128" s="564" t="e">
        <v>#REF!</v>
      </c>
      <c r="P128" s="569">
        <v>35</v>
      </c>
      <c r="Q128" s="211" t="e">
        <v>#REF!</v>
      </c>
      <c r="R128" s="212" t="e">
        <v>#REF!</v>
      </c>
    </row>
    <row r="129" spans="1:52" x14ac:dyDescent="0.2">
      <c r="A129" s="380">
        <v>12</v>
      </c>
      <c r="B129" s="154" t="s">
        <v>14</v>
      </c>
      <c r="C129" s="568">
        <v>30</v>
      </c>
      <c r="D129" s="564">
        <v>4</v>
      </c>
      <c r="E129" s="564" t="e">
        <v>#REF!</v>
      </c>
      <c r="F129" s="564">
        <v>0</v>
      </c>
      <c r="G129" s="564" t="e">
        <v>#REF!</v>
      </c>
      <c r="H129" s="564" t="e">
        <v>#REF!</v>
      </c>
      <c r="I129" s="564">
        <v>0</v>
      </c>
      <c r="J129" s="564" t="e">
        <v>#REF!</v>
      </c>
      <c r="K129" s="564" t="e">
        <v>#REF!</v>
      </c>
      <c r="L129" s="564">
        <v>0</v>
      </c>
      <c r="M129" s="564">
        <v>2</v>
      </c>
      <c r="N129" s="564" t="e">
        <v>#REF!</v>
      </c>
      <c r="O129" s="564" t="e">
        <v>#REF!</v>
      </c>
      <c r="P129" s="569">
        <v>24</v>
      </c>
      <c r="Q129" s="211" t="e">
        <v>#REF!</v>
      </c>
      <c r="R129" s="212" t="e">
        <v>#REF!</v>
      </c>
    </row>
    <row r="130" spans="1:52" x14ac:dyDescent="0.2">
      <c r="A130" s="380">
        <v>13</v>
      </c>
      <c r="B130" s="154" t="s">
        <v>15</v>
      </c>
      <c r="C130" s="568">
        <v>53</v>
      </c>
      <c r="D130" s="564">
        <v>9</v>
      </c>
      <c r="E130" s="564" t="e">
        <v>#REF!</v>
      </c>
      <c r="F130" s="564">
        <v>9</v>
      </c>
      <c r="G130" s="564" t="e">
        <v>#REF!</v>
      </c>
      <c r="H130" s="564" t="e">
        <v>#REF!</v>
      </c>
      <c r="I130" s="564">
        <v>0</v>
      </c>
      <c r="J130" s="564" t="e">
        <v>#REF!</v>
      </c>
      <c r="K130" s="564" t="e">
        <v>#REF!</v>
      </c>
      <c r="L130" s="564">
        <v>0</v>
      </c>
      <c r="M130" s="564">
        <v>3</v>
      </c>
      <c r="N130" s="564" t="e">
        <v>#REF!</v>
      </c>
      <c r="O130" s="564" t="e">
        <v>#REF!</v>
      </c>
      <c r="P130" s="569">
        <v>32</v>
      </c>
      <c r="Q130" s="211" t="e">
        <v>#REF!</v>
      </c>
      <c r="R130" s="212" t="e">
        <v>#REF!</v>
      </c>
    </row>
    <row r="131" spans="1:52" x14ac:dyDescent="0.2">
      <c r="A131" s="380">
        <v>14</v>
      </c>
      <c r="B131" s="154" t="s">
        <v>16</v>
      </c>
      <c r="C131" s="568">
        <v>26</v>
      </c>
      <c r="D131" s="564">
        <v>8</v>
      </c>
      <c r="E131" s="564" t="e">
        <v>#REF!</v>
      </c>
      <c r="F131" s="564">
        <v>5</v>
      </c>
      <c r="G131" s="564" t="e">
        <v>#REF!</v>
      </c>
      <c r="H131" s="564" t="e">
        <v>#REF!</v>
      </c>
      <c r="I131" s="564">
        <v>2</v>
      </c>
      <c r="J131" s="564" t="e">
        <v>#REF!</v>
      </c>
      <c r="K131" s="564" t="e">
        <v>#REF!</v>
      </c>
      <c r="L131" s="564">
        <v>0</v>
      </c>
      <c r="M131" s="564">
        <v>0</v>
      </c>
      <c r="N131" s="564" t="e">
        <v>#REF!</v>
      </c>
      <c r="O131" s="564" t="e">
        <v>#REF!</v>
      </c>
      <c r="P131" s="569">
        <v>11</v>
      </c>
      <c r="Q131" s="211" t="e">
        <v>#REF!</v>
      </c>
      <c r="R131" s="212" t="e">
        <v>#REF!</v>
      </c>
      <c r="X131" s="194" t="s">
        <v>77</v>
      </c>
    </row>
    <row r="132" spans="1:52" ht="15" customHeight="1" thickBot="1" x14ac:dyDescent="0.25">
      <c r="A132" s="383">
        <v>15</v>
      </c>
      <c r="B132" s="384" t="s">
        <v>17</v>
      </c>
      <c r="C132" s="570">
        <v>55</v>
      </c>
      <c r="D132" s="571">
        <v>17</v>
      </c>
      <c r="E132" s="571" t="e">
        <v>#REF!</v>
      </c>
      <c r="F132" s="571">
        <v>21</v>
      </c>
      <c r="G132" s="571" t="e">
        <v>#REF!</v>
      </c>
      <c r="H132" s="571" t="e">
        <v>#REF!</v>
      </c>
      <c r="I132" s="571">
        <v>1</v>
      </c>
      <c r="J132" s="571" t="e">
        <v>#REF!</v>
      </c>
      <c r="K132" s="571" t="e">
        <v>#REF!</v>
      </c>
      <c r="L132" s="571">
        <v>0</v>
      </c>
      <c r="M132" s="571">
        <v>3</v>
      </c>
      <c r="N132" s="571" t="e">
        <v>#REF!</v>
      </c>
      <c r="O132" s="571" t="e">
        <v>#REF!</v>
      </c>
      <c r="P132" s="572">
        <v>13</v>
      </c>
      <c r="Q132" s="224" t="e">
        <v>#REF!</v>
      </c>
      <c r="R132" s="225" t="e">
        <v>#REF!</v>
      </c>
    </row>
    <row r="133" spans="1:52" s="162" customFormat="1" ht="15.75" thickBot="1" x14ac:dyDescent="0.3">
      <c r="A133" s="322"/>
      <c r="B133" s="366" t="s">
        <v>203</v>
      </c>
      <c r="C133" s="560">
        <f>SUM(C118:C132)</f>
        <v>552</v>
      </c>
      <c r="D133" s="560">
        <f t="shared" ref="D133" si="46">SUM(D118:D132)</f>
        <v>145</v>
      </c>
      <c r="E133" s="560" t="e">
        <f t="shared" ref="E133" si="47">SUM(E118:E132)</f>
        <v>#REF!</v>
      </c>
      <c r="F133" s="560">
        <f t="shared" ref="F133" si="48">SUM(F118:F132)</f>
        <v>113</v>
      </c>
      <c r="G133" s="560" t="e">
        <f t="shared" ref="G133" si="49">SUM(G118:G132)</f>
        <v>#REF!</v>
      </c>
      <c r="H133" s="560" t="e">
        <f t="shared" ref="H133" si="50">SUM(H118:H132)</f>
        <v>#REF!</v>
      </c>
      <c r="I133" s="560">
        <f t="shared" ref="I133" si="51">SUM(I118:I132)</f>
        <v>7</v>
      </c>
      <c r="J133" s="560" t="e">
        <f t="shared" ref="J133" si="52">SUM(J118:J132)</f>
        <v>#REF!</v>
      </c>
      <c r="K133" s="560" t="e">
        <f t="shared" ref="K133" si="53">SUM(K118:K132)</f>
        <v>#REF!</v>
      </c>
      <c r="L133" s="560">
        <f t="shared" ref="L133" si="54">SUM(L118:L132)</f>
        <v>0</v>
      </c>
      <c r="M133" s="560">
        <f t="shared" ref="M133" si="55">SUM(M118:M132)</f>
        <v>25</v>
      </c>
      <c r="N133" s="560" t="e">
        <f t="shared" ref="N133" si="56">SUM(N118:N132)</f>
        <v>#REF!</v>
      </c>
      <c r="O133" s="560" t="e">
        <f t="shared" ref="O133" si="57">SUM(O118:O132)</f>
        <v>#REF!</v>
      </c>
      <c r="P133" s="559">
        <f t="shared" ref="P133" si="58">SUM(P118:P132)</f>
        <v>262</v>
      </c>
      <c r="Q133" s="338" t="e">
        <v>#REF!</v>
      </c>
      <c r="R133" s="227" t="s">
        <v>140</v>
      </c>
      <c r="S133" s="219"/>
      <c r="T133" s="219"/>
      <c r="U133" s="219"/>
      <c r="W133" s="195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194"/>
      <c r="AQ133" s="194"/>
      <c r="AR133" s="194"/>
      <c r="AS133" s="194"/>
      <c r="AT133" s="194"/>
      <c r="AU133" s="194"/>
      <c r="AV133" s="194"/>
      <c r="AW133" s="194"/>
      <c r="AX133" s="194"/>
      <c r="AY133" s="194"/>
      <c r="AZ133" s="194"/>
    </row>
    <row r="134" spans="1:52" ht="15" thickBot="1" x14ac:dyDescent="0.25">
      <c r="A134" s="294"/>
      <c r="B134" s="483" t="s">
        <v>195</v>
      </c>
      <c r="C134" s="484">
        <v>494</v>
      </c>
      <c r="D134" s="484">
        <v>122</v>
      </c>
      <c r="E134" s="484" t="e">
        <v>#REF!</v>
      </c>
      <c r="F134" s="484">
        <v>106</v>
      </c>
      <c r="G134" s="484" t="e">
        <v>#REF!</v>
      </c>
      <c r="H134" s="484" t="e">
        <v>#REF!</v>
      </c>
      <c r="I134" s="484">
        <v>4</v>
      </c>
      <c r="J134" s="484" t="e">
        <v>#REF!</v>
      </c>
      <c r="K134" s="484" t="e">
        <v>#REF!</v>
      </c>
      <c r="L134" s="484">
        <v>0</v>
      </c>
      <c r="M134" s="484">
        <v>26</v>
      </c>
      <c r="N134" s="484" t="e">
        <v>#REF!</v>
      </c>
      <c r="O134" s="484" t="e">
        <v>#REF!</v>
      </c>
      <c r="P134" s="447">
        <v>236</v>
      </c>
      <c r="Q134" s="333" t="e">
        <v>#REF!</v>
      </c>
      <c r="R134" s="226" t="s">
        <v>140</v>
      </c>
    </row>
    <row r="135" spans="1:52" ht="15" thickBot="1" x14ac:dyDescent="0.25">
      <c r="A135" s="294"/>
      <c r="B135" s="483" t="s">
        <v>185</v>
      </c>
      <c r="C135" s="484">
        <v>480</v>
      </c>
      <c r="D135" s="484">
        <v>120</v>
      </c>
      <c r="E135" s="484" t="e">
        <v>#REF!</v>
      </c>
      <c r="F135" s="484">
        <v>107</v>
      </c>
      <c r="G135" s="484" t="e">
        <v>#REF!</v>
      </c>
      <c r="H135" s="484" t="e">
        <v>#REF!</v>
      </c>
      <c r="I135" s="484">
        <v>4</v>
      </c>
      <c r="J135" s="484" t="e">
        <v>#REF!</v>
      </c>
      <c r="K135" s="484" t="e">
        <v>#REF!</v>
      </c>
      <c r="L135" s="484">
        <v>1</v>
      </c>
      <c r="M135" s="484">
        <v>14</v>
      </c>
      <c r="N135" s="484" t="e">
        <v>#REF!</v>
      </c>
      <c r="O135" s="484" t="e">
        <v>#REF!</v>
      </c>
      <c r="P135" s="447">
        <v>232</v>
      </c>
      <c r="Q135" s="333" t="e">
        <v>#REF!</v>
      </c>
      <c r="R135" s="226" t="s">
        <v>140</v>
      </c>
    </row>
    <row r="136" spans="1:52" ht="15" thickBot="1" x14ac:dyDescent="0.25">
      <c r="A136" s="164"/>
      <c r="B136" s="365" t="s">
        <v>153</v>
      </c>
      <c r="C136" s="156">
        <v>503</v>
      </c>
      <c r="D136" s="156">
        <v>148</v>
      </c>
      <c r="E136" s="156" t="e">
        <v>#REF!</v>
      </c>
      <c r="F136" s="156">
        <v>127</v>
      </c>
      <c r="G136" s="156" t="e">
        <v>#REF!</v>
      </c>
      <c r="H136" s="156" t="e">
        <v>#REF!</v>
      </c>
      <c r="I136" s="156">
        <v>5</v>
      </c>
      <c r="J136" s="156" t="e">
        <v>#REF!</v>
      </c>
      <c r="K136" s="156" t="e">
        <v>#REF!</v>
      </c>
      <c r="L136" s="156">
        <v>0</v>
      </c>
      <c r="M136" s="156">
        <v>15</v>
      </c>
      <c r="N136" s="156" t="e">
        <v>#REF!</v>
      </c>
      <c r="O136" s="156" t="e">
        <v>#REF!</v>
      </c>
      <c r="P136" s="210">
        <v>210</v>
      </c>
      <c r="Q136" s="333" t="e">
        <v>#REF!</v>
      </c>
      <c r="R136" s="226" t="s">
        <v>140</v>
      </c>
    </row>
    <row r="137" spans="1:52" ht="15" thickBot="1" x14ac:dyDescent="0.25">
      <c r="A137" s="165"/>
      <c r="B137" s="367" t="s">
        <v>79</v>
      </c>
      <c r="C137" s="160">
        <v>528</v>
      </c>
      <c r="D137" s="160">
        <v>131</v>
      </c>
      <c r="E137" s="160" t="e">
        <v>#REF!</v>
      </c>
      <c r="F137" s="160">
        <v>121</v>
      </c>
      <c r="G137" s="160" t="e">
        <v>#REF!</v>
      </c>
      <c r="H137" s="160" t="e">
        <v>#REF!</v>
      </c>
      <c r="I137" s="160">
        <v>3</v>
      </c>
      <c r="J137" s="160" t="e">
        <v>#REF!</v>
      </c>
      <c r="K137" s="160" t="e">
        <v>#REF!</v>
      </c>
      <c r="L137" s="160">
        <v>0</v>
      </c>
      <c r="M137" s="160">
        <v>34</v>
      </c>
      <c r="N137" s="160" t="e">
        <v>#REF!</v>
      </c>
      <c r="O137" s="160" t="e">
        <v>#REF!</v>
      </c>
      <c r="P137" s="215">
        <v>229</v>
      </c>
      <c r="Q137" s="333" t="e">
        <v>#REF!</v>
      </c>
      <c r="R137" s="226" t="s">
        <v>140</v>
      </c>
    </row>
  </sheetData>
  <mergeCells count="5">
    <mergeCell ref="A43:P43"/>
    <mergeCell ref="A116:P116"/>
    <mergeCell ref="A92:P92"/>
    <mergeCell ref="A67:P67"/>
    <mergeCell ref="A19:P19"/>
  </mergeCells>
  <pageMargins left="0.7" right="0.7" top="0.78740157499999996" bottom="0.78740157499999996" header="0.3" footer="0.3"/>
  <pageSetup paperSize="9" orientation="landscape" r:id="rId1"/>
  <headerFooter>
    <oddFooter>&amp;L&amp;F</oddFooter>
  </headerFooter>
  <colBreaks count="1" manualBreakCount="1">
    <brk id="22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27"/>
  <sheetViews>
    <sheetView showGridLines="0" view="pageLayout" topLeftCell="A5" zoomScaleNormal="100" workbookViewId="0">
      <selection activeCell="M16" sqref="M16"/>
    </sheetView>
  </sheetViews>
  <sheetFormatPr baseColWidth="10" defaultColWidth="11.42578125" defaultRowHeight="14.25" x14ac:dyDescent="0.2"/>
  <cols>
    <col min="1" max="1" width="4.85546875" style="50" customWidth="1"/>
    <col min="2" max="2" width="24" style="102" customWidth="1"/>
    <col min="3" max="4" width="12.7109375" style="102" customWidth="1"/>
    <col min="5" max="5" width="13.42578125" style="102" customWidth="1"/>
    <col min="6" max="6" width="15" style="102" customWidth="1"/>
    <col min="7" max="7" width="15.7109375" style="102" bestFit="1" customWidth="1"/>
    <col min="8" max="8" width="11.140625" style="102" customWidth="1"/>
    <col min="9" max="9" width="11.42578125" style="102" customWidth="1"/>
    <col min="10" max="16384" width="11.42578125" style="102"/>
  </cols>
  <sheetData>
    <row r="1" spans="1:12" x14ac:dyDescent="0.2">
      <c r="A1" s="71" t="s">
        <v>80</v>
      </c>
      <c r="B1" s="72"/>
    </row>
    <row r="2" spans="1:12" x14ac:dyDescent="0.2">
      <c r="A2" s="51" t="s">
        <v>0</v>
      </c>
    </row>
    <row r="4" spans="1:12" x14ac:dyDescent="0.2">
      <c r="A4" s="51" t="s">
        <v>81</v>
      </c>
    </row>
    <row r="6" spans="1:12" s="52" customFormat="1" ht="26.25" customHeight="1" thickBot="1" x14ac:dyDescent="0.3">
      <c r="A6" s="53" t="s">
        <v>81</v>
      </c>
    </row>
    <row r="7" spans="1:12" s="52" customFormat="1" ht="75.75" customHeight="1" thickBot="1" x14ac:dyDescent="0.3">
      <c r="A7" s="54" t="s">
        <v>1</v>
      </c>
      <c r="B7" s="55" t="s">
        <v>2</v>
      </c>
      <c r="C7" s="56" t="s">
        <v>82</v>
      </c>
      <c r="D7" s="57" t="s">
        <v>83</v>
      </c>
      <c r="E7" s="58" t="s">
        <v>84</v>
      </c>
      <c r="F7" s="228" t="s">
        <v>85</v>
      </c>
      <c r="G7" s="56" t="s">
        <v>86</v>
      </c>
      <c r="H7" s="58" t="s">
        <v>87</v>
      </c>
    </row>
    <row r="8" spans="1:12" ht="15" customHeight="1" x14ac:dyDescent="0.2">
      <c r="A8" s="59">
        <v>1</v>
      </c>
      <c r="B8" s="103" t="s">
        <v>3</v>
      </c>
      <c r="C8" s="229">
        <v>116</v>
      </c>
      <c r="D8" s="230">
        <v>40</v>
      </c>
      <c r="E8" s="490">
        <f>SUM(C8:D8)</f>
        <v>156</v>
      </c>
      <c r="F8" s="229">
        <v>73</v>
      </c>
      <c r="G8" s="138">
        <v>43</v>
      </c>
      <c r="H8" s="230">
        <v>9</v>
      </c>
      <c r="K8" s="75"/>
      <c r="L8" s="75"/>
    </row>
    <row r="9" spans="1:12" ht="12.75" customHeight="1" x14ac:dyDescent="0.2">
      <c r="A9" s="61">
        <v>2</v>
      </c>
      <c r="B9" s="104" t="s">
        <v>4</v>
      </c>
      <c r="C9" s="231">
        <v>68</v>
      </c>
      <c r="D9" s="232">
        <v>16</v>
      </c>
      <c r="E9" s="491">
        <f t="shared" ref="E9:E22" si="0">SUM(C9:D9)</f>
        <v>84</v>
      </c>
      <c r="F9" s="231">
        <v>54</v>
      </c>
      <c r="G9" s="95">
        <v>14</v>
      </c>
      <c r="H9" s="232">
        <v>0</v>
      </c>
      <c r="K9" s="75"/>
      <c r="L9" s="75"/>
    </row>
    <row r="10" spans="1:12" x14ac:dyDescent="0.2">
      <c r="A10" s="61">
        <v>3</v>
      </c>
      <c r="B10" s="104" t="s">
        <v>5</v>
      </c>
      <c r="C10" s="231">
        <v>76</v>
      </c>
      <c r="D10" s="232">
        <v>21</v>
      </c>
      <c r="E10" s="491">
        <f t="shared" si="0"/>
        <v>97</v>
      </c>
      <c r="F10" s="231">
        <v>50</v>
      </c>
      <c r="G10" s="95">
        <v>26</v>
      </c>
      <c r="H10" s="232">
        <v>2</v>
      </c>
      <c r="K10" s="75"/>
      <c r="L10" s="75"/>
    </row>
    <row r="11" spans="1:12" x14ac:dyDescent="0.2">
      <c r="A11" s="61">
        <v>4</v>
      </c>
      <c r="B11" s="104" t="s">
        <v>6</v>
      </c>
      <c r="C11" s="231">
        <v>33</v>
      </c>
      <c r="D11" s="232">
        <v>8</v>
      </c>
      <c r="E11" s="491">
        <f t="shared" si="0"/>
        <v>41</v>
      </c>
      <c r="F11" s="231">
        <v>22</v>
      </c>
      <c r="G11" s="95">
        <v>11</v>
      </c>
      <c r="H11" s="232">
        <v>1</v>
      </c>
      <c r="K11" s="75"/>
      <c r="L11" s="75" t="s">
        <v>77</v>
      </c>
    </row>
    <row r="12" spans="1:12" x14ac:dyDescent="0.2">
      <c r="A12" s="61">
        <v>5</v>
      </c>
      <c r="B12" s="104" t="s">
        <v>7</v>
      </c>
      <c r="C12" s="231">
        <v>39</v>
      </c>
      <c r="D12" s="232">
        <v>8</v>
      </c>
      <c r="E12" s="491">
        <f t="shared" si="0"/>
        <v>47</v>
      </c>
      <c r="F12" s="231">
        <v>33</v>
      </c>
      <c r="G12" s="95">
        <v>6</v>
      </c>
      <c r="H12" s="232">
        <v>2</v>
      </c>
      <c r="K12" s="75"/>
      <c r="L12" s="75"/>
    </row>
    <row r="13" spans="1:12" ht="20.25" customHeight="1" x14ac:dyDescent="0.2">
      <c r="A13" s="61">
        <v>6</v>
      </c>
      <c r="B13" s="104" t="s">
        <v>8</v>
      </c>
      <c r="C13" s="231">
        <v>7</v>
      </c>
      <c r="D13" s="232">
        <v>1</v>
      </c>
      <c r="E13" s="491">
        <f t="shared" si="0"/>
        <v>8</v>
      </c>
      <c r="F13" s="231">
        <v>6</v>
      </c>
      <c r="G13" s="95">
        <v>1</v>
      </c>
      <c r="H13" s="232">
        <v>0</v>
      </c>
      <c r="K13" s="75"/>
      <c r="L13" s="75"/>
    </row>
    <row r="14" spans="1:12" x14ac:dyDescent="0.2">
      <c r="A14" s="61">
        <v>7</v>
      </c>
      <c r="B14" s="104" t="s">
        <v>9</v>
      </c>
      <c r="C14" s="231">
        <v>18</v>
      </c>
      <c r="D14" s="232">
        <v>6</v>
      </c>
      <c r="E14" s="491">
        <f t="shared" si="0"/>
        <v>24</v>
      </c>
      <c r="F14" s="231">
        <v>9</v>
      </c>
      <c r="G14" s="95">
        <v>9</v>
      </c>
      <c r="H14" s="232">
        <v>1</v>
      </c>
      <c r="K14" s="75"/>
      <c r="L14" s="75"/>
    </row>
    <row r="15" spans="1:12" x14ac:dyDescent="0.2">
      <c r="A15" s="61">
        <v>8</v>
      </c>
      <c r="B15" s="104" t="s">
        <v>10</v>
      </c>
      <c r="C15" s="231">
        <v>26</v>
      </c>
      <c r="D15" s="232">
        <v>3</v>
      </c>
      <c r="E15" s="491">
        <f t="shared" si="0"/>
        <v>29</v>
      </c>
      <c r="F15" s="231">
        <v>20</v>
      </c>
      <c r="G15" s="95">
        <v>6</v>
      </c>
      <c r="H15" s="232">
        <v>3</v>
      </c>
      <c r="K15" s="75"/>
      <c r="L15" s="75"/>
    </row>
    <row r="16" spans="1:12" x14ac:dyDescent="0.2">
      <c r="A16" s="61">
        <v>9</v>
      </c>
      <c r="B16" s="104" t="s">
        <v>11</v>
      </c>
      <c r="C16" s="231">
        <v>38</v>
      </c>
      <c r="D16" s="232">
        <v>13</v>
      </c>
      <c r="E16" s="491">
        <f t="shared" si="0"/>
        <v>51</v>
      </c>
      <c r="F16" s="231">
        <v>30</v>
      </c>
      <c r="G16" s="95">
        <v>8</v>
      </c>
      <c r="H16" s="232">
        <v>0</v>
      </c>
      <c r="K16" s="75"/>
      <c r="L16" s="75"/>
    </row>
    <row r="17" spans="1:12" x14ac:dyDescent="0.2">
      <c r="A17" s="61">
        <v>10</v>
      </c>
      <c r="B17" s="104" t="s">
        <v>12</v>
      </c>
      <c r="C17" s="231">
        <v>87</v>
      </c>
      <c r="D17" s="232">
        <v>21</v>
      </c>
      <c r="E17" s="491">
        <f t="shared" si="0"/>
        <v>108</v>
      </c>
      <c r="F17" s="231">
        <v>56</v>
      </c>
      <c r="G17" s="95">
        <v>31</v>
      </c>
      <c r="H17" s="232">
        <v>10</v>
      </c>
      <c r="K17" s="75"/>
      <c r="L17" s="75"/>
    </row>
    <row r="18" spans="1:12" ht="20.25" customHeight="1" x14ac:dyDescent="0.2">
      <c r="A18" s="61">
        <v>11</v>
      </c>
      <c r="B18" s="104" t="s">
        <v>13</v>
      </c>
      <c r="C18" s="231">
        <v>59</v>
      </c>
      <c r="D18" s="232">
        <v>9</v>
      </c>
      <c r="E18" s="491">
        <f t="shared" si="0"/>
        <v>68</v>
      </c>
      <c r="F18" s="231">
        <v>45</v>
      </c>
      <c r="G18" s="95">
        <v>14</v>
      </c>
      <c r="H18" s="232">
        <v>3</v>
      </c>
      <c r="K18" s="75"/>
      <c r="L18" s="75" t="s">
        <v>77</v>
      </c>
    </row>
    <row r="19" spans="1:12" x14ac:dyDescent="0.2">
      <c r="A19" s="61">
        <v>12</v>
      </c>
      <c r="B19" s="104" t="s">
        <v>14</v>
      </c>
      <c r="C19" s="231">
        <v>87</v>
      </c>
      <c r="D19" s="232">
        <v>15</v>
      </c>
      <c r="E19" s="491">
        <f t="shared" si="0"/>
        <v>102</v>
      </c>
      <c r="F19" s="231">
        <v>69</v>
      </c>
      <c r="G19" s="95">
        <v>18</v>
      </c>
      <c r="H19" s="232">
        <v>1</v>
      </c>
      <c r="K19" s="75"/>
      <c r="L19" s="75"/>
    </row>
    <row r="20" spans="1:12" x14ac:dyDescent="0.2">
      <c r="A20" s="61">
        <v>13</v>
      </c>
      <c r="B20" s="104" t="s">
        <v>15</v>
      </c>
      <c r="C20" s="231">
        <v>78</v>
      </c>
      <c r="D20" s="232">
        <v>16</v>
      </c>
      <c r="E20" s="491">
        <f t="shared" si="0"/>
        <v>94</v>
      </c>
      <c r="F20" s="231">
        <v>59</v>
      </c>
      <c r="G20" s="95">
        <v>19</v>
      </c>
      <c r="H20" s="232">
        <v>6</v>
      </c>
      <c r="K20" s="75"/>
      <c r="L20" s="75"/>
    </row>
    <row r="21" spans="1:12" x14ac:dyDescent="0.2">
      <c r="A21" s="61">
        <v>14</v>
      </c>
      <c r="B21" s="104" t="s">
        <v>16</v>
      </c>
      <c r="C21" s="231">
        <v>59</v>
      </c>
      <c r="D21" s="232">
        <v>13</v>
      </c>
      <c r="E21" s="491">
        <f t="shared" si="0"/>
        <v>72</v>
      </c>
      <c r="F21" s="231">
        <v>47</v>
      </c>
      <c r="G21" s="95">
        <v>12</v>
      </c>
      <c r="H21" s="232">
        <v>1</v>
      </c>
      <c r="K21" s="75"/>
      <c r="L21" s="75"/>
    </row>
    <row r="22" spans="1:12" ht="16.899999999999999" customHeight="1" thickBot="1" x14ac:dyDescent="0.25">
      <c r="A22" s="63">
        <v>15</v>
      </c>
      <c r="B22" s="64" t="s">
        <v>17</v>
      </c>
      <c r="C22" s="614">
        <v>113</v>
      </c>
      <c r="D22" s="615">
        <v>31</v>
      </c>
      <c r="E22" s="492">
        <f t="shared" si="0"/>
        <v>144</v>
      </c>
      <c r="F22" s="614">
        <v>77</v>
      </c>
      <c r="G22" s="616">
        <v>36</v>
      </c>
      <c r="H22" s="615">
        <v>9</v>
      </c>
      <c r="K22" s="75"/>
      <c r="L22" s="75"/>
    </row>
    <row r="23" spans="1:12" s="93" customFormat="1" ht="15" x14ac:dyDescent="0.25">
      <c r="A23" s="617"/>
      <c r="B23" s="618" t="s">
        <v>203</v>
      </c>
      <c r="C23" s="574">
        <f>SUM(C8:C22)</f>
        <v>904</v>
      </c>
      <c r="D23" s="575">
        <f t="shared" ref="D23:H23" si="1">SUM(D8:D22)</f>
        <v>221</v>
      </c>
      <c r="E23" s="619">
        <f t="shared" si="1"/>
        <v>1125</v>
      </c>
      <c r="F23" s="574">
        <f t="shared" si="1"/>
        <v>650</v>
      </c>
      <c r="G23" s="620">
        <f t="shared" si="1"/>
        <v>254</v>
      </c>
      <c r="H23" s="575">
        <f t="shared" si="1"/>
        <v>48</v>
      </c>
      <c r="I23" s="93" t="s">
        <v>77</v>
      </c>
      <c r="K23" s="77"/>
      <c r="L23" s="77"/>
    </row>
    <row r="24" spans="1:12" x14ac:dyDescent="0.2">
      <c r="A24" s="119"/>
      <c r="B24" s="104" t="s">
        <v>195</v>
      </c>
      <c r="C24" s="231">
        <v>907</v>
      </c>
      <c r="D24" s="232">
        <v>201</v>
      </c>
      <c r="E24" s="491">
        <v>1108</v>
      </c>
      <c r="F24" s="231">
        <v>648</v>
      </c>
      <c r="G24" s="95">
        <v>259</v>
      </c>
      <c r="H24" s="232">
        <v>39</v>
      </c>
      <c r="I24" s="102" t="s">
        <v>77</v>
      </c>
      <c r="K24" s="75"/>
      <c r="L24" s="75"/>
    </row>
    <row r="25" spans="1:12" x14ac:dyDescent="0.2">
      <c r="A25" s="119"/>
      <c r="B25" s="104" t="s">
        <v>185</v>
      </c>
      <c r="C25" s="231">
        <v>872</v>
      </c>
      <c r="D25" s="232">
        <v>240</v>
      </c>
      <c r="E25" s="491">
        <v>1112</v>
      </c>
      <c r="F25" s="231">
        <v>596</v>
      </c>
      <c r="G25" s="95">
        <v>276</v>
      </c>
      <c r="H25" s="232">
        <v>60</v>
      </c>
      <c r="I25" s="102" t="s">
        <v>77</v>
      </c>
      <c r="K25" s="75"/>
      <c r="L25" s="75"/>
    </row>
    <row r="26" spans="1:12" x14ac:dyDescent="0.2">
      <c r="A26" s="119"/>
      <c r="B26" s="104" t="s">
        <v>153</v>
      </c>
      <c r="C26" s="231">
        <v>830</v>
      </c>
      <c r="D26" s="232">
        <v>242</v>
      </c>
      <c r="E26" s="491">
        <v>1072</v>
      </c>
      <c r="F26" s="231">
        <v>486</v>
      </c>
      <c r="G26" s="95">
        <v>343</v>
      </c>
      <c r="H26" s="232">
        <v>68</v>
      </c>
      <c r="I26" s="102" t="s">
        <v>77</v>
      </c>
      <c r="K26" s="75"/>
      <c r="L26" s="75"/>
    </row>
    <row r="27" spans="1:12" ht="15" thickBot="1" x14ac:dyDescent="0.25">
      <c r="A27" s="621"/>
      <c r="B27" s="622" t="s">
        <v>79</v>
      </c>
      <c r="C27" s="488">
        <v>841</v>
      </c>
      <c r="D27" s="489">
        <v>209</v>
      </c>
      <c r="E27" s="623">
        <v>1050</v>
      </c>
      <c r="F27" s="488">
        <v>487</v>
      </c>
      <c r="G27" s="493">
        <v>367</v>
      </c>
      <c r="H27" s="489">
        <v>86</v>
      </c>
      <c r="K27" s="75"/>
      <c r="L27" s="75"/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8"/>
  <sheetViews>
    <sheetView showGridLines="0" view="pageLayout" topLeftCell="A6" zoomScaleNormal="100" workbookViewId="0">
      <selection activeCell="M16" sqref="M16"/>
    </sheetView>
  </sheetViews>
  <sheetFormatPr baseColWidth="10" defaultColWidth="11.42578125" defaultRowHeight="14.25" x14ac:dyDescent="0.2"/>
  <cols>
    <col min="1" max="1" width="4.85546875" style="50" customWidth="1"/>
    <col min="2" max="2" width="22" style="49" bestFit="1" customWidth="1"/>
    <col min="3" max="3" width="11" style="49" customWidth="1"/>
    <col min="4" max="4" width="12" style="49" customWidth="1"/>
    <col min="5" max="5" width="11.140625" style="49" customWidth="1"/>
    <col min="6" max="6" width="11.28515625" style="49" customWidth="1"/>
    <col min="7" max="7" width="10.42578125" style="49" customWidth="1"/>
    <col min="8" max="8" width="10.85546875" style="49" customWidth="1"/>
    <col min="9" max="9" width="10.28515625" style="49" customWidth="1"/>
    <col min="10" max="11" width="11.85546875" style="49" customWidth="1"/>
    <col min="12" max="16384" width="11.42578125" style="49"/>
  </cols>
  <sheetData>
    <row r="1" spans="1:13" x14ac:dyDescent="0.2">
      <c r="A1" s="71" t="s">
        <v>80</v>
      </c>
      <c r="B1" s="72"/>
    </row>
    <row r="2" spans="1:13" x14ac:dyDescent="0.2">
      <c r="A2" s="73"/>
      <c r="B2" s="74"/>
    </row>
    <row r="3" spans="1:13" x14ac:dyDescent="0.2">
      <c r="A3" s="51" t="s">
        <v>0</v>
      </c>
    </row>
    <row r="5" spans="1:13" x14ac:dyDescent="0.2">
      <c r="A5" s="51" t="s">
        <v>88</v>
      </c>
    </row>
    <row r="7" spans="1:13" s="625" customFormat="1" ht="25.9" customHeight="1" thickBot="1" x14ac:dyDescent="0.3">
      <c r="A7" s="624" t="s">
        <v>88</v>
      </c>
    </row>
    <row r="8" spans="1:13" s="52" customFormat="1" ht="129.75" thickBot="1" x14ac:dyDescent="0.3">
      <c r="A8" s="626" t="s">
        <v>1</v>
      </c>
      <c r="B8" s="627" t="s">
        <v>2</v>
      </c>
      <c r="C8" s="628" t="s">
        <v>122</v>
      </c>
      <c r="D8" s="628" t="s">
        <v>123</v>
      </c>
      <c r="E8" s="628" t="s">
        <v>89</v>
      </c>
      <c r="F8" s="628" t="s">
        <v>124</v>
      </c>
      <c r="G8" s="628" t="s">
        <v>125</v>
      </c>
      <c r="H8" s="628" t="s">
        <v>90</v>
      </c>
      <c r="I8" s="628" t="s">
        <v>122</v>
      </c>
      <c r="J8" s="628" t="s">
        <v>126</v>
      </c>
      <c r="K8" s="629" t="s">
        <v>91</v>
      </c>
      <c r="M8" s="52" t="s">
        <v>77</v>
      </c>
    </row>
    <row r="9" spans="1:13" x14ac:dyDescent="0.2">
      <c r="A9" s="59">
        <v>1</v>
      </c>
      <c r="B9" s="60" t="s">
        <v>3</v>
      </c>
      <c r="C9" s="577">
        <v>116</v>
      </c>
      <c r="D9" s="106">
        <v>388</v>
      </c>
      <c r="E9" s="578">
        <f>D9/C9</f>
        <v>3.3448275862068964</v>
      </c>
      <c r="F9" s="577">
        <v>13</v>
      </c>
      <c r="G9" s="106">
        <v>40</v>
      </c>
      <c r="H9" s="581">
        <f>G9/F9</f>
        <v>3.0769230769230771</v>
      </c>
      <c r="I9" s="577">
        <v>116</v>
      </c>
      <c r="J9" s="106">
        <v>414</v>
      </c>
      <c r="K9" s="578">
        <f>J9/I9</f>
        <v>3.5689655172413794</v>
      </c>
    </row>
    <row r="10" spans="1:13" x14ac:dyDescent="0.2">
      <c r="A10" s="61">
        <v>2</v>
      </c>
      <c r="B10" s="62" t="s">
        <v>4</v>
      </c>
      <c r="C10" s="577">
        <v>68</v>
      </c>
      <c r="D10" s="106">
        <v>256</v>
      </c>
      <c r="E10" s="578">
        <f t="shared" ref="E10:E24" si="0">D10/C10</f>
        <v>3.7647058823529411</v>
      </c>
      <c r="F10" s="577">
        <v>12</v>
      </c>
      <c r="G10" s="106">
        <v>46</v>
      </c>
      <c r="H10" s="581">
        <f t="shared" ref="H10:H24" si="1">G10/F10</f>
        <v>3.8333333333333335</v>
      </c>
      <c r="I10" s="577">
        <v>68</v>
      </c>
      <c r="J10" s="106">
        <v>267</v>
      </c>
      <c r="K10" s="578">
        <f t="shared" ref="K10:K24" si="2">J10/I10</f>
        <v>3.9264705882352939</v>
      </c>
    </row>
    <row r="11" spans="1:13" x14ac:dyDescent="0.2">
      <c r="A11" s="61">
        <v>3</v>
      </c>
      <c r="B11" s="62" t="s">
        <v>5</v>
      </c>
      <c r="C11" s="577">
        <v>76</v>
      </c>
      <c r="D11" s="106">
        <v>271</v>
      </c>
      <c r="E11" s="578">
        <f t="shared" si="0"/>
        <v>3.5657894736842106</v>
      </c>
      <c r="F11" s="577">
        <v>8</v>
      </c>
      <c r="G11" s="106">
        <v>31</v>
      </c>
      <c r="H11" s="581">
        <f t="shared" si="1"/>
        <v>3.875</v>
      </c>
      <c r="I11" s="577">
        <v>76</v>
      </c>
      <c r="J11" s="106">
        <v>299</v>
      </c>
      <c r="K11" s="578">
        <f t="shared" si="2"/>
        <v>3.9342105263157894</v>
      </c>
    </row>
    <row r="12" spans="1:13" x14ac:dyDescent="0.2">
      <c r="A12" s="61">
        <v>4</v>
      </c>
      <c r="B12" s="62" t="s">
        <v>6</v>
      </c>
      <c r="C12" s="577">
        <v>33</v>
      </c>
      <c r="D12" s="106">
        <v>114</v>
      </c>
      <c r="E12" s="578">
        <f t="shared" si="0"/>
        <v>3.4545454545454546</v>
      </c>
      <c r="F12" s="577">
        <v>11</v>
      </c>
      <c r="G12" s="106">
        <v>41</v>
      </c>
      <c r="H12" s="581">
        <f t="shared" si="1"/>
        <v>3.7272727272727271</v>
      </c>
      <c r="I12" s="577">
        <v>33</v>
      </c>
      <c r="J12" s="106">
        <v>126</v>
      </c>
      <c r="K12" s="578">
        <f t="shared" si="2"/>
        <v>3.8181818181818183</v>
      </c>
    </row>
    <row r="13" spans="1:13" x14ac:dyDescent="0.2">
      <c r="A13" s="61">
        <v>5</v>
      </c>
      <c r="B13" s="62" t="s">
        <v>7</v>
      </c>
      <c r="C13" s="577">
        <v>39</v>
      </c>
      <c r="D13" s="106">
        <v>150</v>
      </c>
      <c r="E13" s="578">
        <f t="shared" si="0"/>
        <v>3.8461538461538463</v>
      </c>
      <c r="F13" s="577">
        <v>6</v>
      </c>
      <c r="G13" s="106">
        <v>23</v>
      </c>
      <c r="H13" s="581">
        <f t="shared" si="1"/>
        <v>3.8333333333333335</v>
      </c>
      <c r="I13" s="577">
        <v>39</v>
      </c>
      <c r="J13" s="106">
        <v>155</v>
      </c>
      <c r="K13" s="578">
        <f t="shared" si="2"/>
        <v>3.9743589743589745</v>
      </c>
    </row>
    <row r="14" spans="1:13" x14ac:dyDescent="0.2">
      <c r="A14" s="61">
        <v>6</v>
      </c>
      <c r="B14" s="62" t="s">
        <v>8</v>
      </c>
      <c r="C14" s="577">
        <v>7</v>
      </c>
      <c r="D14" s="106">
        <v>27</v>
      </c>
      <c r="E14" s="578">
        <f t="shared" si="0"/>
        <v>3.8571428571428572</v>
      </c>
      <c r="F14" s="577">
        <v>12</v>
      </c>
      <c r="G14" s="106">
        <v>48</v>
      </c>
      <c r="H14" s="581">
        <f t="shared" si="1"/>
        <v>4</v>
      </c>
      <c r="I14" s="577">
        <v>7</v>
      </c>
      <c r="J14" s="106">
        <v>27</v>
      </c>
      <c r="K14" s="578">
        <f t="shared" si="2"/>
        <v>3.8571428571428572</v>
      </c>
    </row>
    <row r="15" spans="1:13" x14ac:dyDescent="0.2">
      <c r="A15" s="61">
        <v>7</v>
      </c>
      <c r="B15" s="62" t="s">
        <v>9</v>
      </c>
      <c r="C15" s="577">
        <v>18</v>
      </c>
      <c r="D15" s="106">
        <v>57</v>
      </c>
      <c r="E15" s="578">
        <f t="shared" si="0"/>
        <v>3.1666666666666665</v>
      </c>
      <c r="F15" s="577">
        <v>15</v>
      </c>
      <c r="G15" s="106">
        <v>50</v>
      </c>
      <c r="H15" s="581">
        <f t="shared" si="1"/>
        <v>3.3333333333333335</v>
      </c>
      <c r="I15" s="577">
        <v>18</v>
      </c>
      <c r="J15" s="106">
        <v>60</v>
      </c>
      <c r="K15" s="578">
        <f t="shared" si="2"/>
        <v>3.3333333333333335</v>
      </c>
    </row>
    <row r="16" spans="1:13" x14ac:dyDescent="0.2">
      <c r="A16" s="61">
        <v>8</v>
      </c>
      <c r="B16" s="62" t="s">
        <v>10</v>
      </c>
      <c r="C16" s="577">
        <v>26</v>
      </c>
      <c r="D16" s="106">
        <v>88</v>
      </c>
      <c r="E16" s="578">
        <f t="shared" si="0"/>
        <v>3.3846153846153846</v>
      </c>
      <c r="F16" s="577">
        <v>15</v>
      </c>
      <c r="G16" s="106">
        <v>51</v>
      </c>
      <c r="H16" s="581">
        <f t="shared" si="1"/>
        <v>3.4</v>
      </c>
      <c r="I16" s="577">
        <v>26</v>
      </c>
      <c r="J16" s="106">
        <v>90</v>
      </c>
      <c r="K16" s="578">
        <f t="shared" si="2"/>
        <v>3.4615384615384617</v>
      </c>
    </row>
    <row r="17" spans="1:11" x14ac:dyDescent="0.2">
      <c r="A17" s="61">
        <v>9</v>
      </c>
      <c r="B17" s="62" t="s">
        <v>11</v>
      </c>
      <c r="C17" s="577">
        <v>38</v>
      </c>
      <c r="D17" s="106">
        <v>138</v>
      </c>
      <c r="E17" s="578">
        <f t="shared" si="0"/>
        <v>3.6315789473684212</v>
      </c>
      <c r="F17" s="577">
        <v>16</v>
      </c>
      <c r="G17" s="106">
        <v>61</v>
      </c>
      <c r="H17" s="581">
        <f t="shared" si="1"/>
        <v>3.8125</v>
      </c>
      <c r="I17" s="577">
        <v>38</v>
      </c>
      <c r="J17" s="106">
        <v>152</v>
      </c>
      <c r="K17" s="578">
        <f t="shared" si="2"/>
        <v>4</v>
      </c>
    </row>
    <row r="18" spans="1:11" x14ac:dyDescent="0.2">
      <c r="A18" s="61">
        <v>10</v>
      </c>
      <c r="B18" s="62" t="s">
        <v>12</v>
      </c>
      <c r="C18" s="577">
        <v>87</v>
      </c>
      <c r="D18" s="106">
        <v>298</v>
      </c>
      <c r="E18" s="578">
        <f t="shared" si="0"/>
        <v>3.4252873563218391</v>
      </c>
      <c r="F18" s="577">
        <v>15</v>
      </c>
      <c r="G18" s="106">
        <v>57</v>
      </c>
      <c r="H18" s="581">
        <f t="shared" si="1"/>
        <v>3.8</v>
      </c>
      <c r="I18" s="577">
        <v>87</v>
      </c>
      <c r="J18" s="106">
        <v>313</v>
      </c>
      <c r="K18" s="578">
        <f t="shared" si="2"/>
        <v>3.5977011494252875</v>
      </c>
    </row>
    <row r="19" spans="1:11" x14ac:dyDescent="0.2">
      <c r="A19" s="61">
        <v>11</v>
      </c>
      <c r="B19" s="62" t="s">
        <v>13</v>
      </c>
      <c r="C19" s="577">
        <v>59</v>
      </c>
      <c r="D19" s="106">
        <v>215</v>
      </c>
      <c r="E19" s="578">
        <f t="shared" si="0"/>
        <v>3.6440677966101696</v>
      </c>
      <c r="F19" s="577">
        <v>21</v>
      </c>
      <c r="G19" s="106">
        <v>56</v>
      </c>
      <c r="H19" s="581">
        <f t="shared" si="1"/>
        <v>2.6666666666666665</v>
      </c>
      <c r="I19" s="577">
        <v>59</v>
      </c>
      <c r="J19" s="106">
        <v>236</v>
      </c>
      <c r="K19" s="578">
        <f t="shared" si="2"/>
        <v>4</v>
      </c>
    </row>
    <row r="20" spans="1:11" x14ac:dyDescent="0.2">
      <c r="A20" s="61">
        <v>12</v>
      </c>
      <c r="B20" s="62" t="s">
        <v>14</v>
      </c>
      <c r="C20" s="577">
        <v>87</v>
      </c>
      <c r="D20" s="106">
        <v>348</v>
      </c>
      <c r="E20" s="578">
        <f t="shared" si="0"/>
        <v>4</v>
      </c>
      <c r="F20" s="577">
        <v>16</v>
      </c>
      <c r="G20" s="106">
        <v>54</v>
      </c>
      <c r="H20" s="581">
        <f t="shared" si="1"/>
        <v>3.375</v>
      </c>
      <c r="I20" s="577">
        <v>87</v>
      </c>
      <c r="J20" s="106">
        <v>326</v>
      </c>
      <c r="K20" s="578">
        <f t="shared" si="2"/>
        <v>3.7471264367816093</v>
      </c>
    </row>
    <row r="21" spans="1:11" x14ac:dyDescent="0.2">
      <c r="A21" s="61">
        <v>13</v>
      </c>
      <c r="B21" s="62" t="s">
        <v>15</v>
      </c>
      <c r="C21" s="577">
        <v>78</v>
      </c>
      <c r="D21" s="106">
        <v>283</v>
      </c>
      <c r="E21" s="578">
        <f t="shared" si="0"/>
        <v>3.6282051282051282</v>
      </c>
      <c r="F21" s="577">
        <v>25</v>
      </c>
      <c r="G21" s="106">
        <v>94</v>
      </c>
      <c r="H21" s="581">
        <f t="shared" si="1"/>
        <v>3.76</v>
      </c>
      <c r="I21" s="577">
        <v>78</v>
      </c>
      <c r="J21" s="106">
        <v>304</v>
      </c>
      <c r="K21" s="578">
        <f t="shared" si="2"/>
        <v>3.8974358974358974</v>
      </c>
    </row>
    <row r="22" spans="1:11" x14ac:dyDescent="0.2">
      <c r="A22" s="61">
        <v>14</v>
      </c>
      <c r="B22" s="62" t="s">
        <v>16</v>
      </c>
      <c r="C22" s="577">
        <v>59</v>
      </c>
      <c r="D22" s="106">
        <v>215</v>
      </c>
      <c r="E22" s="578">
        <f t="shared" si="0"/>
        <v>3.6440677966101696</v>
      </c>
      <c r="F22" s="577">
        <v>20</v>
      </c>
      <c r="G22" s="106">
        <v>77</v>
      </c>
      <c r="H22" s="581">
        <f t="shared" si="1"/>
        <v>3.85</v>
      </c>
      <c r="I22" s="577">
        <v>59</v>
      </c>
      <c r="J22" s="106">
        <v>232</v>
      </c>
      <c r="K22" s="578">
        <f t="shared" si="2"/>
        <v>3.9322033898305087</v>
      </c>
    </row>
    <row r="23" spans="1:11" ht="29.25" thickBot="1" x14ac:dyDescent="0.25">
      <c r="A23" s="63">
        <v>15</v>
      </c>
      <c r="B23" s="64" t="s">
        <v>17</v>
      </c>
      <c r="C23" s="579">
        <v>113</v>
      </c>
      <c r="D23" s="496">
        <v>377</v>
      </c>
      <c r="E23" s="580">
        <f t="shared" si="0"/>
        <v>3.336283185840708</v>
      </c>
      <c r="F23" s="579">
        <v>31</v>
      </c>
      <c r="G23" s="496">
        <v>79</v>
      </c>
      <c r="H23" s="582">
        <f t="shared" si="1"/>
        <v>2.5483870967741935</v>
      </c>
      <c r="I23" s="577">
        <v>113</v>
      </c>
      <c r="J23" s="106">
        <v>381</v>
      </c>
      <c r="K23" s="578">
        <f t="shared" si="2"/>
        <v>3.3716814159292037</v>
      </c>
    </row>
    <row r="24" spans="1:11" s="65" customFormat="1" ht="15" x14ac:dyDescent="0.25">
      <c r="A24" s="66"/>
      <c r="B24" s="407" t="s">
        <v>203</v>
      </c>
      <c r="C24" s="439">
        <f>SUM(C9:C23)</f>
        <v>904</v>
      </c>
      <c r="D24" s="70">
        <f>SUM(D9:D23)</f>
        <v>3225</v>
      </c>
      <c r="E24" s="587">
        <f t="shared" si="0"/>
        <v>3.5674778761061945</v>
      </c>
      <c r="F24" s="420">
        <f>SUM(F9:F23)</f>
        <v>236</v>
      </c>
      <c r="G24" s="70">
        <f>SUM(G9:G23)</f>
        <v>808</v>
      </c>
      <c r="H24" s="583">
        <f t="shared" si="1"/>
        <v>3.4237288135593222</v>
      </c>
      <c r="I24" s="408">
        <f>SUM(I9:I23)</f>
        <v>904</v>
      </c>
      <c r="J24" s="70">
        <f>SUM(J9:J23)</f>
        <v>3382</v>
      </c>
      <c r="K24" s="587">
        <f t="shared" si="2"/>
        <v>3.7411504424778763</v>
      </c>
    </row>
    <row r="25" spans="1:11" s="102" customFormat="1" x14ac:dyDescent="0.2">
      <c r="A25" s="118"/>
      <c r="B25" s="325" t="s">
        <v>195</v>
      </c>
      <c r="C25" s="494">
        <v>905</v>
      </c>
      <c r="D25" s="106">
        <v>3198</v>
      </c>
      <c r="E25" s="495">
        <v>3.5337016574585633</v>
      </c>
      <c r="F25" s="576">
        <v>230</v>
      </c>
      <c r="G25" s="106">
        <v>820</v>
      </c>
      <c r="H25" s="584">
        <v>3.5652173913043477</v>
      </c>
      <c r="I25" s="577">
        <v>902</v>
      </c>
      <c r="J25" s="106">
        <v>3403</v>
      </c>
      <c r="K25" s="495">
        <v>3.7727272727272729</v>
      </c>
    </row>
    <row r="26" spans="1:11" s="102" customFormat="1" x14ac:dyDescent="0.2">
      <c r="A26" s="118"/>
      <c r="B26" s="325" t="s">
        <v>185</v>
      </c>
      <c r="C26" s="494">
        <v>870</v>
      </c>
      <c r="D26" s="106">
        <v>2959</v>
      </c>
      <c r="E26" s="495">
        <v>3.4011494252873562</v>
      </c>
      <c r="F26" s="576">
        <v>227</v>
      </c>
      <c r="G26" s="106">
        <v>783</v>
      </c>
      <c r="H26" s="584">
        <v>3.4493392070484581</v>
      </c>
      <c r="I26" s="577">
        <v>869</v>
      </c>
      <c r="J26" s="106">
        <v>3307</v>
      </c>
      <c r="K26" s="495">
        <v>3.805523590333717</v>
      </c>
    </row>
    <row r="27" spans="1:11" s="102" customFormat="1" x14ac:dyDescent="0.2">
      <c r="A27" s="79"/>
      <c r="B27" s="326" t="s">
        <v>153</v>
      </c>
      <c r="C27" s="440">
        <v>821</v>
      </c>
      <c r="D27" s="105">
        <v>2657</v>
      </c>
      <c r="E27" s="80">
        <v>3.2362971985383679</v>
      </c>
      <c r="F27" s="421">
        <v>200</v>
      </c>
      <c r="G27" s="105">
        <v>666</v>
      </c>
      <c r="H27" s="585">
        <v>3.33</v>
      </c>
      <c r="I27" s="409">
        <v>821</v>
      </c>
      <c r="J27" s="105">
        <v>3010</v>
      </c>
      <c r="K27" s="80">
        <v>3.6662606577344703</v>
      </c>
    </row>
    <row r="28" spans="1:11" s="102" customFormat="1" ht="15" thickBot="1" x14ac:dyDescent="0.25">
      <c r="A28" s="81"/>
      <c r="B28" s="324" t="s">
        <v>79</v>
      </c>
      <c r="C28" s="441">
        <v>854</v>
      </c>
      <c r="D28" s="107">
        <v>2386</v>
      </c>
      <c r="E28" s="82">
        <v>3.2134292565947242</v>
      </c>
      <c r="F28" s="422">
        <v>187</v>
      </c>
      <c r="G28" s="107">
        <v>515</v>
      </c>
      <c r="H28" s="586">
        <v>2.9623655913978495</v>
      </c>
      <c r="I28" s="410">
        <v>854</v>
      </c>
      <c r="J28" s="107">
        <v>2292</v>
      </c>
      <c r="K28" s="82">
        <v>3.6199040767386093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8</vt:i4>
      </vt:variant>
    </vt:vector>
  </HeadingPairs>
  <TitlesOfParts>
    <vt:vector size="19" baseType="lpstr">
      <vt:lpstr>Tab_2-B-1-A1-A6-Foreb_h_-åv_</vt:lpstr>
      <vt:lpstr>Tabell_2-1-K-Fritidsklubber</vt:lpstr>
      <vt:lpstr>Tabell_2_-_2_-_Meldinger</vt:lpstr>
      <vt:lpstr>Tabell_2_-_3_-_Undersøkelser</vt:lpstr>
      <vt:lpstr>Tab_2-4-1A-tiltak_i-utenf__hj_</vt:lpstr>
      <vt:lpstr>Tab_2-4-1B-barn_-hj_tiltak</vt:lpstr>
      <vt:lpstr>Tab 2-4-2 Barn under tilt. i bv</vt:lpstr>
      <vt:lpstr>Tabell_2-4-3-Barn_i_fosterhj</vt:lpstr>
      <vt:lpstr>Tabell_2_-_5_-_Tilsyn-fost_hj_</vt:lpstr>
      <vt:lpstr>Saker behandlet av Fylkesnemda</vt:lpstr>
      <vt:lpstr>kriteriebefolkning</vt:lpstr>
      <vt:lpstr>kriteriebefolkning!Utskriftsområde</vt:lpstr>
      <vt:lpstr>'Saker behandlet av Fylkesnemda'!Utskriftsområde</vt:lpstr>
      <vt:lpstr>'Tab 2-4-2 Barn under tilt. i bv'!Utskriftsområde</vt:lpstr>
      <vt:lpstr>'Tab_2-4-1A-tiltak_i-utenf__hj_'!Utskriftsområde</vt:lpstr>
      <vt:lpstr>'Tab_2-4-1B-barn_-hj_tiltak'!Utskriftsområde</vt:lpstr>
      <vt:lpstr>'Tabell_2_-_2_-_Meldinger'!Utskriftsområde</vt:lpstr>
      <vt:lpstr>'Tabell_2_-_3_-_Undersøkelser'!Utskriftsområde</vt:lpstr>
      <vt:lpstr>'Tabell_2-4-3-Barn_i_fosterhj'!Utskriftsområde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Meld inn i Domenet</cp:lastModifiedBy>
  <cp:lastPrinted>2017-04-07T06:20:04Z</cp:lastPrinted>
  <dcterms:created xsi:type="dcterms:W3CDTF">2003-11-04T12:39:02Z</dcterms:created>
  <dcterms:modified xsi:type="dcterms:W3CDTF">2018-04-10T11:34:10Z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13:24:46</vt:lpwstr>
  </property>
</Properties>
</file>