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120" windowWidth="14295" windowHeight="10980" tabRatio="860" firstSheet="1" activeTab="5"/>
  </bookViews>
  <sheets>
    <sheet name="Tab_4_1_A_Hovedtall Hele byen" sheetId="58" r:id="rId1"/>
    <sheet name=" Tab_4_1_B Hovedtall Bydelene" sheetId="59" r:id="rId2"/>
    <sheet name="Tab_4_1_C Brutto stønad " sheetId="60" r:id="rId3"/>
    <sheet name="Tabell_4-2_A- Aktklient" sheetId="54" r:id="rId4"/>
    <sheet name="Tabell 4_4_klient m_u øk.sos.hj" sheetId="61" r:id="rId5"/>
    <sheet name="Kriteriebef" sheetId="55" r:id="rId6"/>
    <sheet name="Kriterier" sheetId="56" r:id="rId7"/>
    <sheet name="Ark1" sheetId="62" r:id="rId8"/>
  </sheets>
  <externalReferences>
    <externalReference r:id="rId9"/>
  </externalReferences>
  <definedNames>
    <definedName name="t">'[1]MAL2T-2003B_XLS'!$G$7:$G$731</definedName>
    <definedName name="tall1" localSheetId="1">'[1]MAL2T-2003B_XLS'!$G$7:$G$731</definedName>
    <definedName name="tall1" localSheetId="0">'[1]MAL2T-2003B_XLS'!$G$7:$G$731</definedName>
    <definedName name="tall1" localSheetId="2">'[1]MAL2T-2003B_XLS'!$G$7:$G$731</definedName>
    <definedName name="tall1" localSheetId="3">'[1]MAL2T-2003B_XLS'!$G$7:$G$731</definedName>
    <definedName name="tall1">'[1]MAL2T-2003B_XLS'!$G$7:$G$731</definedName>
    <definedName name="_xlnm.Print_Area" localSheetId="1">' Tab_4_1_B Hovedtall Bydelene'!$A$8:$N$42</definedName>
    <definedName name="_xlnm.Print_Area" localSheetId="5">Kriteriebef!$A$1:$Y$36</definedName>
    <definedName name="_xlnm.Print_Area" localSheetId="6">Kriterier!$A$1:$E$22</definedName>
    <definedName name="_xlnm.Print_Area" localSheetId="0">'Tab_4_1_A_Hovedtall Hele byen'!$A$8:$K$54</definedName>
    <definedName name="_xlnm.Print_Area" localSheetId="2">'Tab_4_1_C Brutto stønad '!$A$8:$M$48</definedName>
    <definedName name="_xlnm.Print_Area" localSheetId="4">'Tabell 4_4_klient m_u øk.sos.hj'!$A$6:$H$31</definedName>
    <definedName name="_xlnm.Print_Area" localSheetId="3">'Tabell_4-2_A- Aktklient'!$A$6:$J$41</definedName>
  </definedNames>
  <calcPr calcId="145621"/>
</workbook>
</file>

<file path=xl/calcChain.xml><?xml version="1.0" encoding="utf-8"?>
<calcChain xmlns="http://schemas.openxmlformats.org/spreadsheetml/2006/main">
  <c r="C23" i="61" l="1"/>
  <c r="D23" i="61"/>
  <c r="E23" i="61"/>
  <c r="J11" i="54"/>
  <c r="J10" i="54"/>
  <c r="J9" i="54"/>
  <c r="K11" i="60"/>
  <c r="J12" i="58"/>
  <c r="I12" i="58"/>
  <c r="H12" i="58"/>
  <c r="E12" i="58"/>
  <c r="E39" i="59"/>
  <c r="E37" i="59"/>
  <c r="E35" i="59"/>
  <c r="E33" i="59"/>
  <c r="E31" i="59"/>
  <c r="E29" i="59"/>
  <c r="E27" i="59"/>
  <c r="E25" i="59"/>
  <c r="E23" i="59"/>
  <c r="E21" i="59"/>
  <c r="E19" i="59"/>
  <c r="E17" i="59"/>
  <c r="K12" i="58" l="1"/>
  <c r="H40" i="59" l="1"/>
  <c r="E40" i="59"/>
  <c r="H39" i="59"/>
  <c r="H38" i="59"/>
  <c r="E38" i="59"/>
  <c r="H37" i="59"/>
  <c r="H36" i="59"/>
  <c r="E36" i="59"/>
  <c r="H35" i="59"/>
  <c r="H34" i="59"/>
  <c r="E34" i="59"/>
  <c r="H33" i="59"/>
  <c r="H32" i="59"/>
  <c r="E32" i="59"/>
  <c r="H31" i="59"/>
  <c r="H30" i="59"/>
  <c r="E30" i="59"/>
  <c r="H29" i="59"/>
  <c r="H28" i="59"/>
  <c r="E28" i="59"/>
  <c r="H27" i="59"/>
  <c r="H26" i="59"/>
  <c r="E26" i="59"/>
  <c r="H25" i="59"/>
  <c r="H24" i="59"/>
  <c r="E24" i="59"/>
  <c r="H23" i="59"/>
  <c r="H22" i="59"/>
  <c r="E22" i="59"/>
  <c r="H21" i="59"/>
  <c r="H20" i="59"/>
  <c r="E20" i="59"/>
  <c r="H19" i="59"/>
  <c r="H18" i="59"/>
  <c r="E18" i="59"/>
  <c r="H17" i="59"/>
  <c r="H16" i="59"/>
  <c r="E16" i="59"/>
  <c r="H15" i="59"/>
  <c r="E15" i="59"/>
  <c r="H14" i="59"/>
  <c r="E14" i="59"/>
  <c r="H13" i="59"/>
  <c r="E13" i="59"/>
  <c r="J11" i="59"/>
  <c r="I11" i="59"/>
  <c r="H12" i="59"/>
  <c r="H11" i="59"/>
  <c r="E12" i="59"/>
  <c r="E11" i="59"/>
  <c r="K11" i="59" l="1"/>
  <c r="J11" i="58" l="1"/>
  <c r="I11" i="58"/>
  <c r="H11" i="58"/>
  <c r="E11" i="58"/>
  <c r="K11" i="58" l="1"/>
  <c r="F22" i="61" l="1"/>
  <c r="F21" i="61"/>
  <c r="F20" i="61"/>
  <c r="F19" i="61"/>
  <c r="F18" i="61"/>
  <c r="F17" i="61"/>
  <c r="F16" i="61"/>
  <c r="F15" i="61"/>
  <c r="F14" i="61"/>
  <c r="F13" i="61"/>
  <c r="F12" i="61"/>
  <c r="F11" i="61"/>
  <c r="F10" i="61"/>
  <c r="F9" i="61"/>
  <c r="F8" i="61"/>
  <c r="F23" i="61" l="1"/>
  <c r="J13" i="58"/>
  <c r="E13" i="58"/>
  <c r="C13" i="58"/>
  <c r="I13" i="58" s="1"/>
  <c r="K13" i="58" l="1"/>
  <c r="H26" i="54"/>
  <c r="K28" i="60" l="1"/>
  <c r="M28" i="60" s="1"/>
  <c r="L26" i="60"/>
  <c r="M11" i="60"/>
  <c r="K12" i="60"/>
  <c r="M12" i="60" s="1"/>
  <c r="K13" i="60"/>
  <c r="M13" i="60" s="1"/>
  <c r="K14" i="60"/>
  <c r="M14" i="60" s="1"/>
  <c r="K15" i="60"/>
  <c r="M15" i="60" s="1"/>
  <c r="K16" i="60"/>
  <c r="M16" i="60" s="1"/>
  <c r="K17" i="60"/>
  <c r="M17" i="60" s="1"/>
  <c r="K18" i="60"/>
  <c r="M18" i="60" s="1"/>
  <c r="K19" i="60"/>
  <c r="M19" i="60" s="1"/>
  <c r="K20" i="60"/>
  <c r="M20" i="60" s="1"/>
  <c r="K21" i="60"/>
  <c r="M21" i="60" s="1"/>
  <c r="K22" i="60"/>
  <c r="M22" i="60" s="1"/>
  <c r="K23" i="60"/>
  <c r="M23" i="60" s="1"/>
  <c r="K24" i="60"/>
  <c r="M24" i="60" s="1"/>
  <c r="K25" i="60"/>
  <c r="M25" i="60" s="1"/>
  <c r="F26" i="60"/>
  <c r="G26" i="60"/>
  <c r="H26" i="60"/>
  <c r="I26" i="60"/>
  <c r="J26" i="60"/>
  <c r="D26" i="60"/>
  <c r="E26" i="60"/>
  <c r="C26" i="60"/>
  <c r="J15" i="58"/>
  <c r="J16" i="58"/>
  <c r="I16" i="58"/>
  <c r="I15" i="58"/>
  <c r="H16" i="58"/>
  <c r="H15" i="58"/>
  <c r="E16" i="58"/>
  <c r="E15" i="58"/>
  <c r="K16" i="58" l="1"/>
  <c r="K26" i="60"/>
  <c r="K15" i="58"/>
  <c r="M26" i="60"/>
  <c r="G42" i="59"/>
  <c r="F42" i="59"/>
  <c r="G41" i="59"/>
  <c r="F41" i="59"/>
  <c r="J40" i="59"/>
  <c r="I40" i="59"/>
  <c r="J39" i="59"/>
  <c r="I39" i="59"/>
  <c r="J38" i="59"/>
  <c r="I38" i="59"/>
  <c r="J37" i="59"/>
  <c r="I37" i="59"/>
  <c r="J36" i="59"/>
  <c r="I36" i="59"/>
  <c r="J35" i="59"/>
  <c r="I35" i="59"/>
  <c r="J34" i="59"/>
  <c r="I34" i="59"/>
  <c r="J33" i="59"/>
  <c r="I33" i="59"/>
  <c r="J32" i="59"/>
  <c r="I32" i="59"/>
  <c r="J31" i="59"/>
  <c r="I31" i="59"/>
  <c r="J30" i="59"/>
  <c r="I30" i="59"/>
  <c r="J29" i="59"/>
  <c r="I29" i="59"/>
  <c r="J28" i="59"/>
  <c r="I28" i="59"/>
  <c r="J27" i="59"/>
  <c r="I27" i="59"/>
  <c r="J26" i="59"/>
  <c r="I26" i="59"/>
  <c r="J25" i="59"/>
  <c r="I25" i="59"/>
  <c r="J24" i="59"/>
  <c r="I24" i="59"/>
  <c r="J23" i="59"/>
  <c r="I23" i="59"/>
  <c r="J22" i="59"/>
  <c r="I22" i="59"/>
  <c r="J21" i="59"/>
  <c r="I21" i="59"/>
  <c r="J20" i="59"/>
  <c r="I20" i="59"/>
  <c r="J19" i="59"/>
  <c r="I19" i="59"/>
  <c r="J18" i="59"/>
  <c r="I18" i="59"/>
  <c r="J17" i="59"/>
  <c r="I17" i="59"/>
  <c r="J16" i="59"/>
  <c r="I16" i="59"/>
  <c r="J15" i="59"/>
  <c r="I15" i="59"/>
  <c r="I14" i="59"/>
  <c r="J14" i="59"/>
  <c r="J13" i="59"/>
  <c r="I13" i="59"/>
  <c r="J12" i="59"/>
  <c r="I12" i="59"/>
  <c r="D42" i="59"/>
  <c r="D41" i="59"/>
  <c r="C42" i="59"/>
  <c r="C41" i="59"/>
  <c r="I41" i="59" l="1"/>
  <c r="H41" i="59"/>
  <c r="I42" i="59"/>
  <c r="J41" i="59"/>
  <c r="J42" i="59"/>
  <c r="K40" i="59"/>
  <c r="H42" i="59"/>
  <c r="K14" i="59"/>
  <c r="K39" i="59"/>
  <c r="K38" i="59"/>
  <c r="K37" i="59"/>
  <c r="K36" i="59"/>
  <c r="K35" i="59"/>
  <c r="K34" i="59"/>
  <c r="K33" i="59"/>
  <c r="K32" i="59"/>
  <c r="K31" i="59"/>
  <c r="K30" i="59"/>
  <c r="K29" i="59"/>
  <c r="K28" i="59"/>
  <c r="K27" i="59"/>
  <c r="K26" i="59"/>
  <c r="K25" i="59"/>
  <c r="K24" i="59"/>
  <c r="K23" i="59"/>
  <c r="K22" i="59"/>
  <c r="K21" i="59"/>
  <c r="K20" i="59"/>
  <c r="K19" i="59"/>
  <c r="K18" i="59"/>
  <c r="K17" i="59"/>
  <c r="K16" i="59"/>
  <c r="K15" i="59"/>
  <c r="K13" i="59"/>
  <c r="K12" i="59"/>
  <c r="E41" i="59"/>
  <c r="E42" i="59"/>
  <c r="K41" i="59" l="1"/>
  <c r="K42" i="59"/>
  <c r="G8" i="61" l="1"/>
  <c r="G9" i="61"/>
  <c r="H9" i="61" l="1"/>
  <c r="H8" i="61"/>
  <c r="A4" i="58" l="1"/>
  <c r="J24" i="54" l="1"/>
  <c r="H10" i="54" l="1"/>
  <c r="H21" i="54" l="1"/>
  <c r="G24" i="54" l="1"/>
  <c r="F24" i="54"/>
  <c r="E24" i="54"/>
  <c r="D24" i="54"/>
  <c r="C24" i="54"/>
  <c r="J23" i="54"/>
  <c r="H23" i="54"/>
  <c r="J22" i="54"/>
  <c r="H22" i="54"/>
  <c r="J21" i="54"/>
  <c r="J20" i="54"/>
  <c r="H20" i="54"/>
  <c r="J19" i="54"/>
  <c r="H19" i="54"/>
  <c r="J18" i="54"/>
  <c r="H18" i="54"/>
  <c r="J17" i="54"/>
  <c r="H17" i="54"/>
  <c r="J16" i="54"/>
  <c r="H16" i="54"/>
  <c r="J15" i="54"/>
  <c r="H15" i="54"/>
  <c r="J14" i="54"/>
  <c r="H14" i="54"/>
  <c r="J13" i="54"/>
  <c r="H13" i="54"/>
  <c r="J12" i="54"/>
  <c r="H12" i="54"/>
  <c r="H11" i="54"/>
  <c r="H9" i="54"/>
  <c r="A3" i="54"/>
  <c r="A4" i="60"/>
  <c r="A4" i="59"/>
  <c r="H24" i="54" l="1"/>
  <c r="H21" i="61" l="1"/>
  <c r="G21" i="61"/>
  <c r="H17" i="61"/>
  <c r="G17" i="61"/>
  <c r="H13" i="61"/>
  <c r="G13" i="61"/>
  <c r="H20" i="61"/>
  <c r="G20" i="61"/>
  <c r="H12" i="61"/>
  <c r="G12" i="61"/>
  <c r="H16" i="61"/>
  <c r="G16" i="61"/>
  <c r="H19" i="61"/>
  <c r="G19" i="61"/>
  <c r="H15" i="61"/>
  <c r="G15" i="61"/>
  <c r="G11" i="61"/>
  <c r="H11" i="61"/>
  <c r="H22" i="61"/>
  <c r="G22" i="61"/>
  <c r="H18" i="61"/>
  <c r="G18" i="61"/>
  <c r="H14" i="61"/>
  <c r="G14" i="61"/>
  <c r="H10" i="61"/>
  <c r="G10" i="61"/>
  <c r="H23" i="61" l="1"/>
  <c r="G23" i="61"/>
</calcChain>
</file>

<file path=xl/comments1.xml><?xml version="1.0" encoding="utf-8"?>
<comments xmlns="http://schemas.openxmlformats.org/spreadsheetml/2006/main">
  <authors>
    <author>jarlbrat</author>
  </authors>
  <commentList>
    <comment ref="F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9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0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3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5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6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7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9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0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1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2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<sst xmlns="http://schemas.openxmlformats.org/spreadsheetml/2006/main" count="314" uniqueCount="166">
  <si>
    <t>Annen hjelp til livsopphold</t>
  </si>
  <si>
    <t>Lån omgjort til bidrag</t>
  </si>
  <si>
    <t>Basisbeløp</t>
  </si>
  <si>
    <t>Hjelp til andre formål</t>
  </si>
  <si>
    <t>Husleie/-strøm</t>
  </si>
  <si>
    <t>BIDRAG</t>
  </si>
  <si>
    <t>LÅN</t>
  </si>
  <si>
    <t>BIDRAG + LÅN</t>
  </si>
  <si>
    <t xml:space="preserve">Sum inntekter </t>
  </si>
  <si>
    <t>Bolig-etablering</t>
  </si>
  <si>
    <t>Renter boliglån</t>
  </si>
  <si>
    <t>SUM 1. tertial 2011</t>
  </si>
  <si>
    <t>SUM 1. tertial 2012</t>
  </si>
  <si>
    <t>Dette arket inneholder:</t>
  </si>
  <si>
    <t>Nr.</t>
  </si>
  <si>
    <t>Navn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</si>
  <si>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</si>
  <si>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</si>
  <si>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</si>
  <si>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</si>
  <si>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</si>
  <si>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</si>
  <si>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</si>
  <si>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</si>
  <si>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</si>
  <si>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</si>
  <si>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</si>
  <si>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</si>
  <si>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</si>
  <si>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</si>
  <si>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</si>
  <si>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 xml:space="preserve">Kilde: Agresso </t>
  </si>
  <si>
    <t>Sum brutto lån til klienter 2)</t>
  </si>
  <si>
    <t>Sum brutto bidrag til klienter 1)</t>
  </si>
  <si>
    <t xml:space="preserve">  herav flyktninger</t>
  </si>
  <si>
    <t>Bidrag etter type utgift 1)</t>
  </si>
  <si>
    <t xml:space="preserve"> </t>
  </si>
  <si>
    <t>Totalt brutto bidrag og lån til klienter</t>
  </si>
  <si>
    <t>Sum brutto utgifter</t>
  </si>
  <si>
    <t>Sum netto utgifter</t>
  </si>
  <si>
    <t>Sum inntekter 2)</t>
  </si>
  <si>
    <t>Sum brutto utgifter 1)</t>
  </si>
  <si>
    <t>Sum brutto utgifter 3)</t>
  </si>
  <si>
    <t>Sum inntekter 4)</t>
  </si>
  <si>
    <t>Noter:</t>
  </si>
  <si>
    <r>
      <rPr>
        <b/>
        <sz val="10"/>
        <color rgb="FF000000"/>
        <rFont val="Calibri"/>
        <family val="2"/>
        <scheme val="minor"/>
      </rPr>
      <t>1)</t>
    </r>
    <r>
      <rPr>
        <sz val="10"/>
        <color rgb="FF000000"/>
        <rFont val="Calibri"/>
        <family val="2"/>
        <scheme val="minor"/>
      </rPr>
      <t xml:space="preserve"> Kostnadsartene 14701-14709</t>
    </r>
  </si>
  <si>
    <r>
      <rPr>
        <b/>
        <sz val="10"/>
        <color rgb="FF000000"/>
        <rFont val="Calibri"/>
        <family val="2"/>
        <scheme val="minor"/>
      </rPr>
      <t>2)</t>
    </r>
    <r>
      <rPr>
        <sz val="10"/>
        <color rgb="FF000000"/>
        <rFont val="Calibri"/>
        <family val="2"/>
        <scheme val="minor"/>
      </rPr>
      <t xml:space="preserve"> Kostnadsartene 15201-15209</t>
    </r>
  </si>
  <si>
    <r>
      <rPr>
        <b/>
        <sz val="10"/>
        <color rgb="FF000000"/>
        <rFont val="Calibri"/>
        <family val="2"/>
        <scheme val="minor"/>
      </rPr>
      <t>3)</t>
    </r>
    <r>
      <rPr>
        <sz val="10"/>
        <color rgb="FF000000"/>
        <rFont val="Calibri"/>
        <family val="2"/>
        <scheme val="minor"/>
      </rPr>
      <t xml:space="preserve"> Utlån til klienter</t>
    </r>
  </si>
  <si>
    <r>
      <rPr>
        <b/>
        <sz val="10"/>
        <color rgb="FF000000"/>
        <rFont val="Calibri"/>
        <family val="2"/>
        <scheme val="minor"/>
      </rPr>
      <t>4)</t>
    </r>
    <r>
      <rPr>
        <sz val="10"/>
        <color rgb="FF000000"/>
        <rFont val="Calibri"/>
        <family val="2"/>
        <scheme val="minor"/>
      </rPr>
      <t xml:space="preserve"> Innbetalte avdrag på lån</t>
    </r>
  </si>
  <si>
    <t>Herav antall:</t>
  </si>
  <si>
    <t>18 - 24  år - flyktninger</t>
  </si>
  <si>
    <t>18 - 24  år - øvrige</t>
  </si>
  <si>
    <t>25  år  og eldre - flyktninger</t>
  </si>
  <si>
    <t>25  år  og eldre - øvrige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</si>
  <si>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</si>
  <si>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</si>
  <si>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</si>
  <si>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</si>
  <si>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</si>
  <si>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</si>
  <si>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</si>
  <si>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</si>
  <si>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</si>
  <si>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</si>
  <si>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</si>
  <si>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</si>
  <si>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67-74 år</t>
  </si>
  <si>
    <t>75-79 år</t>
  </si>
  <si>
    <t>80-84 år</t>
  </si>
  <si>
    <t>85-89 år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</si>
  <si>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</si>
  <si>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</si>
  <si>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</si>
  <si>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</si>
  <si>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</si>
  <si>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</si>
  <si>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</si>
  <si>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</si>
  <si>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</si>
  <si>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</si>
  <si>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</si>
  <si>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</si>
  <si>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</si>
  <si>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</si>
  <si>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</si>
  <si>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</si>
  <si>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</si>
  <si>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SUM 1.-2. tertial 2012</t>
  </si>
  <si>
    <t>Brutto utbetalt stønad</t>
  </si>
  <si>
    <t>Brutto utbetalt stønad pr. klient i % av gj.snittet  for hele byen</t>
  </si>
  <si>
    <t>Kontrollsum ant. klienter pr. mnd.</t>
  </si>
  <si>
    <t>Kun årsstatistikk</t>
  </si>
  <si>
    <t>Tabell 4 - 4 - Antall klienter - med øk. sosialhjelp - med vedtak men uten øk. sosialhjelp - mottatt råd og veiledning - akkumulert pr. 31.12.</t>
  </si>
  <si>
    <t>Sum klienter</t>
  </si>
  <si>
    <t>SUM 1.-3. tertial 2012</t>
  </si>
  <si>
    <t>Antall klienter uten vedtak (kun mottatt råd og veiledning)</t>
  </si>
  <si>
    <t>Antall klienter med vedtak som ikke har mottatt økonomisk sosialhjelp</t>
  </si>
  <si>
    <t>Gj.sn. antall aktive klienter med øk. støtte pr. mnd.</t>
  </si>
  <si>
    <t>Andel klienter uten vedtak (kun mottatt råd og veiledning)    i % av totalt antall klienter</t>
  </si>
  <si>
    <t>Andel klienter med vedtak som ikke har mottatt øk. sosialhjelp i % av totalt antall klienter</t>
  </si>
  <si>
    <t>SUM 1. tertial 2013</t>
  </si>
  <si>
    <t>Døgn-overnatting</t>
  </si>
  <si>
    <t>SUM 2. tertial 2013</t>
  </si>
  <si>
    <t>SUM 1.-2. tertial 2013</t>
  </si>
  <si>
    <t>SUM 3. tertial 2013</t>
  </si>
  <si>
    <t>Antall klienter med økonomisk sosialhjelp</t>
  </si>
  <si>
    <t>10 824*</t>
  </si>
  <si>
    <t>SUM 1.-3. tertial 2013</t>
  </si>
  <si>
    <r>
      <rPr>
        <b/>
        <vertAlign val="superscript"/>
        <sz val="10"/>
        <color rgb="FF000000"/>
        <rFont val="Arial"/>
        <family val="2"/>
      </rPr>
      <t>1)</t>
    </r>
    <r>
      <rPr>
        <sz val="11"/>
        <color theme="1"/>
        <rFont val="Calibri"/>
        <family val="2"/>
        <scheme val="minor"/>
      </rPr>
      <t xml:space="preserve"> I Sum bydeler er det ikke korrigert for klienter som har mottatt stønad i flere bydeler. Dette medfører at Sum bydeler er høyere enn antallet  </t>
    </r>
  </si>
  <si>
    <t xml:space="preserve">   individer med økonomisk sosialhjelp Oslo som helhet.</t>
  </si>
  <si>
    <t>SUM 1. kvartal 2014</t>
  </si>
  <si>
    <t>SUM 1.-2. tertial 2014</t>
  </si>
  <si>
    <t>SUM 2. tertial 2014</t>
  </si>
  <si>
    <t>SUM 1.-3. tertial 2014</t>
  </si>
  <si>
    <t>SUM bydeler 2013 1)</t>
  </si>
  <si>
    <t>SUM 3. tertial 2014</t>
  </si>
  <si>
    <t>SUM 1.-3.tertial 2014</t>
  </si>
  <si>
    <t>SUM 1.-2.tertial 2014</t>
  </si>
  <si>
    <t>SUM 1. KVARTAL 2014</t>
  </si>
  <si>
    <t>SUM 1.-3. tertial 2011</t>
  </si>
  <si>
    <t>SUM 1.-2. tertial 2011</t>
  </si>
  <si>
    <t>SUM 1.-3. tertial 2010</t>
  </si>
  <si>
    <t>SUM 1. KVARTAL 2015</t>
  </si>
  <si>
    <t>SUM 1. kvartal 2015</t>
  </si>
  <si>
    <t>SUM 1.-2.tertial 2015</t>
  </si>
  <si>
    <t>SUM 1.KVARTAL 2015</t>
  </si>
  <si>
    <r>
      <t xml:space="preserve">3) </t>
    </r>
    <r>
      <rPr>
        <i/>
        <sz val="9"/>
        <color rgb="FF000000"/>
        <rFont val="Arial"/>
        <family val="2"/>
      </rPr>
      <t>Jf notene over.</t>
    </r>
  </si>
  <si>
    <t>SUM 1.-3.tertial 2015</t>
  </si>
  <si>
    <r>
      <rPr>
        <b/>
        <sz val="10"/>
        <rFont val="Calibri"/>
        <family val="2"/>
        <scheme val="minor"/>
      </rPr>
      <t>1)</t>
    </r>
    <r>
      <rPr>
        <sz val="10"/>
        <rFont val="Calibri"/>
        <family val="2"/>
        <scheme val="minor"/>
      </rPr>
      <t xml:space="preserve"> I all hovedsak bidrag til klienter</t>
    </r>
  </si>
  <si>
    <r>
      <rPr>
        <b/>
        <sz val="10"/>
        <rFont val="Calibri"/>
        <family val="2"/>
        <scheme val="minor"/>
      </rPr>
      <t>2)</t>
    </r>
    <r>
      <rPr>
        <sz val="10"/>
        <rFont val="Calibri"/>
        <family val="2"/>
        <scheme val="minor"/>
      </rPr>
      <t xml:space="preserve"> I all hovedsak trygderefusjoner og </t>
    </r>
  </si>
  <si>
    <r>
      <t>Bydel Nordstrand</t>
    </r>
    <r>
      <rPr>
        <b/>
        <sz val="10"/>
        <color rgb="FF000000"/>
        <rFont val="Arial"/>
        <family val="2"/>
      </rPr>
      <t xml:space="preserve"> </t>
    </r>
  </si>
  <si>
    <t xml:space="preserve">SUM 2. tertial 2015 </t>
  </si>
  <si>
    <t xml:space="preserve"> 2) Av tekniske årsaker foreligger ikke fordelingen på flyktninger/øvrige mottakere for Bydel Stovner pr 3.tertial 2015. Disse er fordelt iht den relative fordelingen pr 2.tertial 2015.</t>
  </si>
  <si>
    <t>SUM bydeler 2014 1)</t>
  </si>
  <si>
    <t>SUM 1.-2.tertial 2016</t>
  </si>
  <si>
    <t>Justert befolkning i aldersgruppene 67 år over</t>
  </si>
  <si>
    <t>Netto justering - institusjon m/ utenbys og Omsorg +</t>
  </si>
  <si>
    <t>SUM</t>
  </si>
  <si>
    <t>Utenbys beboere 67+ år med adresse "uoppgitt Oslo"</t>
  </si>
  <si>
    <r>
      <t xml:space="preserve"> 1) </t>
    </r>
    <r>
      <rPr>
        <i/>
        <sz val="9"/>
        <color rgb="FFFF0000"/>
        <rFont val="Arial"/>
        <family val="2"/>
      </rPr>
      <t>Antall og beløp for bydel Grünerløkka inkluderer brukere i den byomfattende Oslo-piloten. Disse brukerne er ikke fordelt på flyktninger/øvrige mottakere pr 2. tertial 2015</t>
    </r>
  </si>
  <si>
    <t>SUM 1.KVARTAL 2016</t>
  </si>
  <si>
    <t>SUM 2. tertial 2016</t>
  </si>
  <si>
    <t>SUM 3. tertial 2015</t>
  </si>
  <si>
    <r>
      <t xml:space="preserve">1) </t>
    </r>
    <r>
      <rPr>
        <i/>
        <sz val="9"/>
        <color rgb="FF000000"/>
        <rFont val="Arial"/>
        <family val="2"/>
      </rPr>
      <t>Brutto utbetaling pr klient pr måned = gjennomsnittlig anvist økonomisk sosialhjelp pr klient pr utbetalingsmåned.</t>
    </r>
  </si>
  <si>
    <t>Brutto utbetalt stønad pr. klient pr. mnd. i perioden 1)</t>
  </si>
  <si>
    <r>
      <rPr>
        <b/>
        <sz val="10"/>
        <rFont val="Calibri"/>
        <family val="2"/>
        <scheme val="minor"/>
      </rPr>
      <t>2)</t>
    </r>
    <r>
      <rPr>
        <sz val="10"/>
        <rFont val="Calibri"/>
        <family val="2"/>
        <scheme val="minor"/>
      </rPr>
      <t xml:space="preserve"> I all hovedsak trygderefusjoner og statlig bostøtte</t>
    </r>
  </si>
  <si>
    <t>SUM 1. KVARTAL 2016</t>
  </si>
  <si>
    <t>SUM 1. kvartal 2016</t>
  </si>
  <si>
    <t>SUM 1.-3.tertial 2016</t>
  </si>
  <si>
    <t>Tabell 4-1-A   Økonomisk sosialhjelp - brutto og netto utgift - regnskapsført for perioden 01.01.-31.12.2016.  Hele byen.</t>
  </si>
  <si>
    <t>SUM 1.-3. tertial 2016</t>
  </si>
  <si>
    <t>Tabell 4-1-B  Økonomisk sosialhjelp - brutto og netto utgift - regnskapsført for perioden 01.01.-31.12.2016.  Bydelene.</t>
  </si>
  <si>
    <t>Tabell 4-1-C  Økonomisk sosialhjelp - brutto stønad (bidrag og lån) til klienter - regnskapsført for perioden 01.01.-31.12.2016</t>
  </si>
  <si>
    <t>Tabell 4-2 - A - Gjennomsnittlig antall aktive klienter og brutto tilkjent stønad pr. klient pr. mnd. i perioden  31.08.-31.12.</t>
  </si>
  <si>
    <t>SUM 3. tertial 2016</t>
  </si>
  <si>
    <t>*</t>
  </si>
  <si>
    <t>SUM bydeler 2015 1) 2)</t>
  </si>
  <si>
    <t>SUM bydeler 2016 1) 2)</t>
  </si>
  <si>
    <t>SUM bydeler 2012 3)</t>
  </si>
  <si>
    <t>3) Tallet merket med * i 2012 er underrapportert.</t>
  </si>
  <si>
    <t>2) Bydeler som har gått over til fagsystemet Fasit i løpet av året kan ikke levere tall for antall klienter akkumulert, her merket med *.</t>
  </si>
  <si>
    <t>Kriteriebefolkningen i bydelene etter alder per 1.1.2017*</t>
  </si>
  <si>
    <t>90-94 år</t>
  </si>
  <si>
    <t>95 år +</t>
  </si>
  <si>
    <t>* Etter korreksjon for befolkning 67 år og over i institusjon og Omsorg+. Det er 86 utenbys beboere som bydelene er betalingsansvarlig for.</t>
  </si>
  <si>
    <t>Blant utenbys beboere på institusjon er det 27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</si>
</sst>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 * #,##0.00_ ;_ * \-#,##0.00_ ;_ * &quot;-&quot;??_ ;_ @_ "/>
    <numFmt numFmtId="164" formatCode="#,##0_ ;[Red]\-#,##0\ "/>
    <numFmt numFmtId="165" formatCode="#,##0;[Red]#,##0"/>
    <numFmt numFmtId="166" formatCode="0&quot; &quot;%"/>
    <numFmt numFmtId="167" formatCode="#,##0;&quot;-&quot;#,##0"/>
    <numFmt numFmtId="168" formatCode="&quot; &quot;#,##0.00&quot; &quot;;&quot; (&quot;#,##0.00&quot;)&quot;;&quot; -&quot;00&quot; &quot;;&quot; &quot;@&quot; &quot;"/>
    <numFmt numFmtId="169" formatCode="&quot; &quot;#,##0&quot; &quot;;&quot; (&quot;#,##0&quot;)&quot;;&quot; -&quot;00&quot; &quot;;&quot; &quot;@&quot; &quot;"/>
    <numFmt numFmtId="170" formatCode="&quot; &quot;#,##0.0&quot; &quot;;&quot; (&quot;#,##0.0&quot;)&quot;;&quot; -&quot;00&quot; &quot;;&quot; &quot;@&quot; &quot;"/>
    <numFmt numFmtId="171" formatCode="0.0&quot; &quot;%"/>
    <numFmt numFmtId="172" formatCode="0.0\ %"/>
    <numFmt numFmtId="173" formatCode="_(* #,##0.00_);_(* \(#,##0.00\);_(* &quot;-&quot;??_);_(@_)"/>
    <numFmt numFmtId="174" formatCode="0%"/>
    <numFmt numFmtId="175" formatCode="_ * #,##0.0_ ;_ * \-#,##0.0_ ;_ * &quot;-&quot;??_ ;_ @_ "/>
    <numFmt numFmtId="176" formatCode="_ * #,##0_ ;_ * \-#,##0_ ;_ * &quot;-&quot;??_ ;_ @_ 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000000"/>
      <name val="Times New Roman"/>
      <family val="1"/>
    </font>
    <font>
      <i/>
      <sz val="10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vertAlign val="superscript"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505E1"/>
      <name val="Arial"/>
      <family val="2"/>
    </font>
    <font>
      <i/>
      <sz val="10"/>
      <color rgb="FF0505E1"/>
      <name val="Arial"/>
      <family val="2"/>
    </font>
    <font>
      <b/>
      <sz val="10"/>
      <color rgb="FF0505E1"/>
      <name val="Arial"/>
      <family val="2"/>
    </font>
    <font>
      <b/>
      <sz val="10"/>
      <color rgb="FF0505E1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sz val="11"/>
      <name val="Calibri"/>
      <family val="2"/>
      <scheme val="minor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i/>
      <u/>
      <sz val="10"/>
      <color rgb="FF000000"/>
      <name val="Arial"/>
      <family val="2"/>
    </font>
    <font>
      <b/>
      <sz val="11"/>
      <name val="Calibri"/>
      <family val="2"/>
      <scheme val="minor"/>
    </font>
    <font>
      <i/>
      <sz val="9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i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</fills>
  <borders count="18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thin">
        <color rgb="FF000000"/>
      </left>
      <right style="thin">
        <color rgb="FF000000"/>
      </right>
      <top style="thick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auto="1"/>
      </right>
      <top style="thick">
        <color rgb="FF000000"/>
      </top>
      <bottom/>
      <diagonal/>
    </border>
    <border>
      <left style="thin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auto="1"/>
      </left>
      <right/>
      <top style="thin">
        <color rgb="FF000000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9">
    <xf numFmtId="0" fontId="0" fillId="0" borderId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0" fontId="8" fillId="0" borderId="0" applyNumberFormat="0" applyFont="0" applyBorder="0" applyProtection="0"/>
    <xf numFmtId="0" fontId="8" fillId="0" borderId="0" applyNumberFormat="0" applyFont="0" applyBorder="0" applyProtection="0"/>
    <xf numFmtId="0" fontId="16" fillId="0" borderId="0" applyNumberFormat="0" applyBorder="0" applyProtection="0"/>
    <xf numFmtId="16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23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38" fillId="0" borderId="0"/>
    <xf numFmtId="173" fontId="2" fillId="0" borderId="0" applyFont="0" applyFill="0" applyBorder="0" applyAlignment="0" applyProtection="0"/>
    <xf numFmtId="0" fontId="2" fillId="0" borderId="0"/>
    <xf numFmtId="0" fontId="23" fillId="0" borderId="0"/>
    <xf numFmtId="17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2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39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1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1" fillId="0" borderId="0"/>
    <xf numFmtId="0" fontId="42" fillId="0" borderId="0"/>
    <xf numFmtId="9" fontId="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42" fillId="0" borderId="0"/>
    <xf numFmtId="166" fontId="8" fillId="0" borderId="0" applyFont="0" applyFill="0" applyBorder="0" applyAlignment="0" applyProtection="0"/>
    <xf numFmtId="0" fontId="8" fillId="2" borderId="0" applyNumberFormat="0" applyFont="0" applyBorder="0" applyAlignment="0" applyProtection="0"/>
    <xf numFmtId="0" fontId="16" fillId="0" borderId="0" applyNumberFormat="0" applyBorder="0" applyProtection="0"/>
    <xf numFmtId="0" fontId="1" fillId="0" borderId="0"/>
    <xf numFmtId="0" fontId="1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2" fillId="0" borderId="0"/>
    <xf numFmtId="0" fontId="2" fillId="0" borderId="0"/>
    <xf numFmtId="168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2" fillId="0" borderId="0"/>
    <xf numFmtId="0" fontId="1" fillId="0" borderId="0"/>
    <xf numFmtId="0" fontId="42" fillId="0" borderId="0"/>
    <xf numFmtId="0" fontId="43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4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3" fontId="1" fillId="0" borderId="0" applyFont="0" applyFill="0" applyBorder="0" applyAlignment="0" applyProtection="0"/>
  </cellStyleXfs>
  <cellXfs count="533">
    <xf numFmtId="0" fontId="0" fillId="0" borderId="0" xfId="0"/>
    <xf numFmtId="0" fontId="8" fillId="0" borderId="0" xfId="19" applyAlignment="1">
      <alignment horizontal="left"/>
    </xf>
    <xf numFmtId="3" fontId="8" fillId="0" borderId="0" xfId="19" applyNumberFormat="1"/>
    <xf numFmtId="166" fontId="8" fillId="0" borderId="0" xfId="20" applyBorder="1"/>
    <xf numFmtId="0" fontId="8" fillId="0" borderId="0" xfId="19" applyFont="1"/>
    <xf numFmtId="0" fontId="8" fillId="0" borderId="0" xfId="19" applyFont="1" applyAlignment="1">
      <alignment horizontal="left"/>
    </xf>
    <xf numFmtId="3" fontId="21" fillId="0" borderId="0" xfId="19" applyNumberFormat="1" applyFont="1" applyAlignment="1">
      <alignment horizontal="left"/>
    </xf>
    <xf numFmtId="169" fontId="21" fillId="0" borderId="0" xfId="25" applyNumberFormat="1" applyFont="1"/>
    <xf numFmtId="3" fontId="21" fillId="0" borderId="0" xfId="19" applyNumberFormat="1" applyFont="1" applyAlignment="1">
      <alignment horizontal="center"/>
    </xf>
    <xf numFmtId="0" fontId="21" fillId="0" borderId="0" xfId="19" applyFont="1" applyAlignment="1">
      <alignment horizontal="left"/>
    </xf>
    <xf numFmtId="0" fontId="22" fillId="0" borderId="0" xfId="19" applyFont="1" applyAlignment="1">
      <alignment horizontal="left" vertical="center"/>
    </xf>
    <xf numFmtId="0" fontId="22" fillId="0" borderId="0" xfId="19" applyFont="1" applyAlignment="1">
      <alignment horizontal="center" wrapText="1"/>
    </xf>
    <xf numFmtId="169" fontId="22" fillId="0" borderId="0" xfId="25" applyNumberFormat="1" applyFont="1" applyAlignment="1">
      <alignment horizontal="center" wrapText="1"/>
    </xf>
    <xf numFmtId="0" fontId="22" fillId="0" borderId="0" xfId="19" applyFont="1"/>
    <xf numFmtId="0" fontId="21" fillId="0" borderId="0" xfId="19" applyFont="1" applyAlignment="1">
      <alignment horizontal="center"/>
    </xf>
    <xf numFmtId="0" fontId="0" fillId="2" borderId="0" xfId="0" applyFill="1" applyAlignment="1"/>
    <xf numFmtId="0" fontId="0" fillId="2" borderId="0" xfId="0" applyFill="1"/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0" fillId="0" borderId="16" xfId="0" applyFill="1" applyBorder="1" applyAlignment="1">
      <alignment wrapText="1"/>
    </xf>
    <xf numFmtId="0" fontId="0" fillId="0" borderId="20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1" fontId="2" fillId="0" borderId="0" xfId="0" applyNumberFormat="1" applyFont="1"/>
    <xf numFmtId="3" fontId="2" fillId="0" borderId="0" xfId="0" applyNumberFormat="1" applyFont="1" applyFill="1"/>
    <xf numFmtId="3" fontId="2" fillId="0" borderId="0" xfId="0" applyNumberFormat="1" applyFont="1"/>
    <xf numFmtId="0" fontId="9" fillId="0" borderId="95" xfId="0" applyFont="1" applyBorder="1" applyAlignment="1">
      <alignment horizontal="center"/>
    </xf>
    <xf numFmtId="3" fontId="29" fillId="0" borderId="96" xfId="0" applyNumberFormat="1" applyFont="1" applyFill="1" applyBorder="1"/>
    <xf numFmtId="0" fontId="11" fillId="0" borderId="0" xfId="21" applyFont="1" applyFill="1" applyBorder="1" applyAlignment="1" applyProtection="1"/>
    <xf numFmtId="3" fontId="11" fillId="0" borderId="0" xfId="21" applyNumberFormat="1" applyFont="1" applyFill="1" applyBorder="1" applyAlignment="1" applyProtection="1"/>
    <xf numFmtId="0" fontId="32" fillId="0" borderId="0" xfId="19" applyFont="1" applyFill="1"/>
    <xf numFmtId="0" fontId="33" fillId="0" borderId="0" xfId="19" applyFont="1" applyFill="1" applyAlignment="1">
      <alignment wrapText="1"/>
    </xf>
    <xf numFmtId="166" fontId="8" fillId="0" borderId="0" xfId="20"/>
    <xf numFmtId="0" fontId="7" fillId="0" borderId="0" xfId="21" applyFont="1" applyFill="1" applyAlignment="1" applyProtection="1"/>
    <xf numFmtId="0" fontId="8" fillId="0" borderId="0" xfId="19" applyBorder="1"/>
    <xf numFmtId="0" fontId="17" fillId="0" borderId="0" xfId="19" applyFont="1" applyBorder="1"/>
    <xf numFmtId="166" fontId="17" fillId="0" borderId="0" xfId="20" applyFont="1" applyBorder="1"/>
    <xf numFmtId="165" fontId="17" fillId="0" borderId="0" xfId="19" applyNumberFormat="1" applyFont="1" applyBorder="1"/>
    <xf numFmtId="3" fontId="17" fillId="0" borderId="0" xfId="19" applyNumberFormat="1" applyFont="1" applyBorder="1"/>
    <xf numFmtId="172" fontId="17" fillId="0" borderId="0" xfId="19" applyNumberFormat="1" applyFont="1" applyBorder="1"/>
    <xf numFmtId="3" fontId="18" fillId="0" borderId="0" xfId="22" applyNumberFormat="1" applyFont="1" applyFill="1" applyBorder="1" applyAlignment="1" applyProtection="1">
      <alignment wrapText="1"/>
    </xf>
    <xf numFmtId="0" fontId="30" fillId="0" borderId="0" xfId="19" applyFont="1"/>
    <xf numFmtId="0" fontId="30" fillId="0" borderId="0" xfId="19" applyFont="1" applyBorder="1"/>
    <xf numFmtId="0" fontId="31" fillId="0" borderId="0" xfId="19" applyFont="1" applyBorder="1"/>
    <xf numFmtId="0" fontId="9" fillId="0" borderId="0" xfId="19" applyFont="1"/>
    <xf numFmtId="0" fontId="12" fillId="0" borderId="0" xfId="19" applyFont="1" applyFill="1"/>
    <xf numFmtId="0" fontId="13" fillId="0" borderId="0" xfId="19" applyFont="1" applyFill="1" applyAlignment="1">
      <alignment wrapText="1"/>
    </xf>
    <xf numFmtId="0" fontId="7" fillId="0" borderId="0" xfId="22" applyFont="1" applyFill="1" applyAlignment="1" applyProtection="1"/>
    <xf numFmtId="3" fontId="34" fillId="0" borderId="100" xfId="25" applyNumberFormat="1" applyFont="1" applyFill="1" applyBorder="1"/>
    <xf numFmtId="0" fontId="37" fillId="0" borderId="104" xfId="22" applyFont="1" applyFill="1" applyBorder="1" applyAlignment="1" applyProtection="1">
      <alignment wrapText="1"/>
    </xf>
    <xf numFmtId="0" fontId="37" fillId="0" borderId="100" xfId="22" applyFont="1" applyFill="1" applyBorder="1" applyAlignment="1" applyProtection="1">
      <alignment wrapText="1"/>
    </xf>
    <xf numFmtId="0" fontId="37" fillId="0" borderId="41" xfId="22" applyFont="1" applyFill="1" applyBorder="1" applyAlignment="1" applyProtection="1">
      <alignment wrapText="1"/>
    </xf>
    <xf numFmtId="0" fontId="8" fillId="0" borderId="0" xfId="19"/>
    <xf numFmtId="0" fontId="2" fillId="0" borderId="0" xfId="19" applyFont="1"/>
    <xf numFmtId="0" fontId="25" fillId="0" borderId="0" xfId="68" applyNumberFormat="1" applyFont="1" applyBorder="1"/>
    <xf numFmtId="0" fontId="24" fillId="0" borderId="0" xfId="26" applyFont="1" applyAlignment="1"/>
    <xf numFmtId="3" fontId="20" fillId="0" borderId="0" xfId="122" applyNumberFormat="1" applyFont="1" applyBorder="1"/>
    <xf numFmtId="3" fontId="25" fillId="3" borderId="0" xfId="34" applyNumberFormat="1" applyFont="1" applyFill="1" applyBorder="1" applyAlignment="1"/>
    <xf numFmtId="3" fontId="25" fillId="0" borderId="64" xfId="34" applyNumberFormat="1" applyFont="1" applyBorder="1" applyAlignment="1">
      <alignment horizontal="right" vertical="center"/>
    </xf>
    <xf numFmtId="3" fontId="25" fillId="3" borderId="11" xfId="34" applyNumberFormat="1" applyFont="1" applyFill="1" applyBorder="1" applyAlignment="1"/>
    <xf numFmtId="0" fontId="20" fillId="0" borderId="0" xfId="122" applyNumberFormat="1" applyFont="1" applyBorder="1"/>
    <xf numFmtId="1" fontId="25" fillId="0" borderId="64" xfId="26" applyNumberFormat="1" applyFont="1" applyBorder="1" applyAlignment="1">
      <alignment horizontal="right" vertical="center"/>
    </xf>
    <xf numFmtId="3" fontId="20" fillId="0" borderId="11" xfId="34" applyNumberFormat="1" applyFont="1" applyBorder="1" applyAlignment="1">
      <alignment horizontal="right"/>
    </xf>
    <xf numFmtId="1" fontId="25" fillId="0" borderId="8" xfId="122" applyNumberFormat="1" applyFont="1" applyBorder="1" applyAlignment="1">
      <alignment vertical="center"/>
    </xf>
    <xf numFmtId="0" fontId="25" fillId="0" borderId="11" xfId="122" applyNumberFormat="1" applyFont="1" applyBorder="1" applyAlignment="1">
      <alignment vertical="center"/>
    </xf>
    <xf numFmtId="3" fontId="20" fillId="0" borderId="0" xfId="34" applyNumberFormat="1" applyFont="1" applyBorder="1" applyAlignment="1">
      <alignment horizontal="right"/>
    </xf>
    <xf numFmtId="0" fontId="25" fillId="0" borderId="11" xfId="68" applyNumberFormat="1" applyFont="1" applyBorder="1"/>
    <xf numFmtId="3" fontId="25" fillId="3" borderId="64" xfId="34" applyNumberFormat="1" applyFont="1" applyFill="1" applyBorder="1" applyAlignment="1">
      <alignment horizontal="right" vertical="center"/>
    </xf>
    <xf numFmtId="1" fontId="25" fillId="3" borderId="64" xfId="26" applyNumberFormat="1" applyFont="1" applyFill="1" applyBorder="1" applyAlignment="1">
      <alignment horizontal="right" vertical="center"/>
    </xf>
    <xf numFmtId="3" fontId="34" fillId="0" borderId="106" xfId="25" applyNumberFormat="1" applyFont="1" applyFill="1" applyBorder="1"/>
    <xf numFmtId="3" fontId="34" fillId="0" borderId="107" xfId="25" applyNumberFormat="1" applyFont="1" applyFill="1" applyBorder="1"/>
    <xf numFmtId="0" fontId="21" fillId="0" borderId="0" xfId="19" applyFont="1"/>
    <xf numFmtId="0" fontId="11" fillId="0" borderId="0" xfId="19" applyFont="1"/>
    <xf numFmtId="0" fontId="19" fillId="0" borderId="0" xfId="19" applyFont="1"/>
    <xf numFmtId="0" fontId="8" fillId="0" borderId="0" xfId="0" applyFont="1"/>
    <xf numFmtId="171" fontId="28" fillId="0" borderId="108" xfId="20" applyNumberFormat="1" applyFont="1" applyFill="1" applyBorder="1"/>
    <xf numFmtId="0" fontId="21" fillId="0" borderId="0" xfId="19" applyFont="1" applyFill="1"/>
    <xf numFmtId="0" fontId="6" fillId="0" borderId="0" xfId="19" applyFont="1"/>
    <xf numFmtId="171" fontId="28" fillId="0" borderId="74" xfId="20" applyNumberFormat="1" applyFont="1" applyFill="1" applyBorder="1"/>
    <xf numFmtId="171" fontId="28" fillId="0" borderId="75" xfId="20" applyNumberFormat="1" applyFont="1" applyFill="1" applyBorder="1"/>
    <xf numFmtId="171" fontId="28" fillId="0" borderId="94" xfId="20" applyNumberFormat="1" applyFont="1" applyFill="1" applyBorder="1"/>
    <xf numFmtId="171" fontId="29" fillId="0" borderId="97" xfId="20" applyNumberFormat="1" applyFont="1" applyFill="1" applyBorder="1"/>
    <xf numFmtId="0" fontId="26" fillId="0" borderId="0" xfId="0" applyFont="1" applyBorder="1"/>
    <xf numFmtId="0" fontId="36" fillId="0" borderId="137" xfId="22" applyFont="1" applyFill="1" applyBorder="1" applyAlignment="1" applyProtection="1">
      <alignment wrapText="1"/>
    </xf>
    <xf numFmtId="0" fontId="37" fillId="0" borderId="140" xfId="22" applyFont="1" applyFill="1" applyBorder="1" applyAlignment="1" applyProtection="1">
      <alignment wrapText="1"/>
    </xf>
    <xf numFmtId="0" fontId="37" fillId="0" borderId="139" xfId="22" applyFont="1" applyFill="1" applyBorder="1" applyAlignment="1" applyProtection="1">
      <alignment wrapText="1"/>
    </xf>
    <xf numFmtId="0" fontId="37" fillId="0" borderId="123" xfId="22" applyFont="1" applyFill="1" applyBorder="1" applyAlignment="1" applyProtection="1">
      <alignment wrapText="1"/>
    </xf>
    <xf numFmtId="0" fontId="47" fillId="0" borderId="0" xfId="19" applyFont="1"/>
    <xf numFmtId="0" fontId="21" fillId="0" borderId="0" xfId="19" applyFont="1" applyBorder="1"/>
    <xf numFmtId="3" fontId="48" fillId="0" borderId="0" xfId="60" applyNumberFormat="1" applyFont="1" applyFill="1" applyBorder="1" applyAlignment="1" applyProtection="1">
      <alignment horizontal="left"/>
    </xf>
    <xf numFmtId="0" fontId="22" fillId="0" borderId="0" xfId="19" applyFont="1" applyFill="1"/>
    <xf numFmtId="3" fontId="35" fillId="0" borderId="45" xfId="19" applyNumberFormat="1" applyFont="1" applyFill="1" applyBorder="1"/>
    <xf numFmtId="0" fontId="8" fillId="0" borderId="114" xfId="19" applyFont="1" applyFill="1" applyBorder="1" applyAlignment="1">
      <alignment vertical="center"/>
    </xf>
    <xf numFmtId="0" fontId="8" fillId="0" borderId="16" xfId="19" applyFont="1" applyFill="1" applyBorder="1" applyAlignment="1">
      <alignment vertical="center" wrapText="1"/>
    </xf>
    <xf numFmtId="0" fontId="8" fillId="0" borderId="111" xfId="19" applyFont="1" applyFill="1" applyBorder="1" applyAlignment="1">
      <alignment vertical="center"/>
    </xf>
    <xf numFmtId="0" fontId="8" fillId="0" borderId="20" xfId="19" applyFont="1" applyFill="1" applyBorder="1" applyAlignment="1">
      <alignment vertical="center" wrapText="1"/>
    </xf>
    <xf numFmtId="0" fontId="8" fillId="0" borderId="115" xfId="19" applyFont="1" applyFill="1" applyBorder="1" applyAlignment="1">
      <alignment vertical="center"/>
    </xf>
    <xf numFmtId="0" fontId="8" fillId="0" borderId="23" xfId="19" applyFont="1" applyFill="1" applyBorder="1" applyAlignment="1">
      <alignment vertical="center" wrapText="1"/>
    </xf>
    <xf numFmtId="0" fontId="38" fillId="0" borderId="0" xfId="60" applyFont="1" applyFill="1" applyBorder="1" applyAlignment="1" applyProtection="1">
      <alignment horizontal="right"/>
    </xf>
    <xf numFmtId="172" fontId="44" fillId="0" borderId="0" xfId="130" applyNumberFormat="1" applyFont="1" applyFill="1"/>
    <xf numFmtId="2" fontId="0" fillId="0" borderId="0" xfId="0" applyNumberFormat="1" applyFill="1"/>
    <xf numFmtId="2" fontId="21" fillId="0" borderId="0" xfId="19" applyNumberFormat="1" applyFont="1" applyFill="1"/>
    <xf numFmtId="3" fontId="22" fillId="0" borderId="0" xfId="19" applyNumberFormat="1" applyFont="1" applyFill="1"/>
    <xf numFmtId="0" fontId="35" fillId="0" borderId="0" xfId="19" applyFont="1" applyFill="1" applyAlignment="1">
      <alignment horizontal="left" vertical="center"/>
    </xf>
    <xf numFmtId="0" fontId="22" fillId="0" borderId="0" xfId="19" applyFont="1" applyFill="1" applyAlignment="1">
      <alignment horizontal="center" wrapText="1"/>
    </xf>
    <xf numFmtId="169" fontId="22" fillId="0" borderId="0" xfId="25" applyNumberFormat="1" applyFont="1" applyFill="1" applyAlignment="1">
      <alignment horizontal="center" wrapText="1"/>
    </xf>
    <xf numFmtId="0" fontId="9" fillId="0" borderId="4" xfId="19" applyFont="1" applyFill="1" applyBorder="1" applyAlignment="1">
      <alignment horizontal="left" vertical="center"/>
    </xf>
    <xf numFmtId="0" fontId="9" fillId="0" borderId="88" xfId="19" applyFont="1" applyFill="1" applyBorder="1" applyAlignment="1">
      <alignment horizontal="center" wrapText="1"/>
    </xf>
    <xf numFmtId="0" fontId="9" fillId="0" borderId="89" xfId="19" applyFont="1" applyFill="1" applyBorder="1" applyAlignment="1">
      <alignment horizontal="center" wrapText="1"/>
    </xf>
    <xf numFmtId="169" fontId="9" fillId="0" borderId="101" xfId="25" applyNumberFormat="1" applyFont="1" applyFill="1" applyBorder="1" applyAlignment="1">
      <alignment horizontal="center" wrapText="1"/>
    </xf>
    <xf numFmtId="169" fontId="9" fillId="0" borderId="1" xfId="25" applyNumberFormat="1" applyFont="1" applyFill="1" applyBorder="1" applyAlignment="1">
      <alignment horizontal="center"/>
    </xf>
    <xf numFmtId="170" fontId="9" fillId="0" borderId="5" xfId="25" applyNumberFormat="1" applyFont="1" applyFill="1" applyBorder="1" applyAlignment="1">
      <alignment horizontal="center" wrapText="1"/>
    </xf>
    <xf numFmtId="2" fontId="0" fillId="0" borderId="0" xfId="0" applyNumberFormat="1" applyFill="1" applyAlignment="1">
      <alignment horizontal="left"/>
    </xf>
    <xf numFmtId="0" fontId="9" fillId="0" borderId="136" xfId="19" applyFont="1" applyFill="1" applyBorder="1" applyAlignment="1">
      <alignment horizontal="center"/>
    </xf>
    <xf numFmtId="0" fontId="8" fillId="0" borderId="110" xfId="19" applyFont="1" applyFill="1" applyBorder="1" applyAlignment="1">
      <alignment horizontal="center"/>
    </xf>
    <xf numFmtId="3" fontId="34" fillId="0" borderId="122" xfId="19" applyNumberFormat="1" applyFont="1" applyFill="1" applyBorder="1"/>
    <xf numFmtId="3" fontId="34" fillId="0" borderId="141" xfId="25" applyNumberFormat="1" applyFont="1" applyFill="1" applyBorder="1"/>
    <xf numFmtId="0" fontId="8" fillId="0" borderId="103" xfId="19" applyFont="1" applyFill="1" applyBorder="1" applyAlignment="1">
      <alignment horizontal="center"/>
    </xf>
    <xf numFmtId="3" fontId="34" fillId="0" borderId="102" xfId="19" applyNumberFormat="1" applyFont="1" applyFill="1" applyBorder="1"/>
    <xf numFmtId="3" fontId="34" fillId="0" borderId="85" xfId="25" applyNumberFormat="1" applyFont="1" applyFill="1" applyBorder="1"/>
    <xf numFmtId="3" fontId="34" fillId="0" borderId="105" xfId="25" applyNumberFormat="1" applyFont="1" applyFill="1" applyBorder="1"/>
    <xf numFmtId="0" fontId="8" fillId="0" borderId="109" xfId="19" applyFont="1" applyFill="1" applyBorder="1" applyAlignment="1">
      <alignment horizontal="center"/>
    </xf>
    <xf numFmtId="3" fontId="34" fillId="0" borderId="127" xfId="19" applyNumberFormat="1" applyFont="1" applyFill="1" applyBorder="1"/>
    <xf numFmtId="3" fontId="34" fillId="0" borderId="86" xfId="25" applyNumberFormat="1" applyFont="1" applyFill="1" applyBorder="1"/>
    <xf numFmtId="0" fontId="8" fillId="0" borderId="121" xfId="19" applyFont="1" applyFill="1" applyBorder="1" applyAlignment="1">
      <alignment horizontal="center"/>
    </xf>
    <xf numFmtId="3" fontId="34" fillId="0" borderId="120" xfId="19" applyNumberFormat="1" applyFont="1" applyFill="1" applyBorder="1"/>
    <xf numFmtId="3" fontId="34" fillId="0" borderId="144" xfId="25" applyNumberFormat="1" applyFont="1" applyFill="1" applyBorder="1"/>
    <xf numFmtId="3" fontId="34" fillId="0" borderId="73" xfId="25" applyNumberFormat="1" applyFont="1" applyFill="1" applyBorder="1"/>
    <xf numFmtId="3" fontId="34" fillId="0" borderId="41" xfId="25" applyNumberFormat="1" applyFont="1" applyFill="1" applyBorder="1"/>
    <xf numFmtId="0" fontId="9" fillId="0" borderId="116" xfId="19" applyFont="1" applyFill="1" applyBorder="1" applyAlignment="1">
      <alignment horizontal="center"/>
    </xf>
    <xf numFmtId="3" fontId="34" fillId="0" borderId="145" xfId="25" applyNumberFormat="1" applyFont="1" applyFill="1" applyBorder="1"/>
    <xf numFmtId="3" fontId="34" fillId="0" borderId="87" xfId="25" applyNumberFormat="1" applyFont="1" applyFill="1" applyBorder="1"/>
    <xf numFmtId="3" fontId="34" fillId="0" borderId="104" xfId="25" applyNumberFormat="1" applyFont="1" applyFill="1" applyBorder="1"/>
    <xf numFmtId="0" fontId="8" fillId="0" borderId="118" xfId="19" applyFont="1" applyFill="1" applyBorder="1" applyAlignment="1">
      <alignment horizontal="center"/>
    </xf>
    <xf numFmtId="3" fontId="34" fillId="0" borderId="146" xfId="25" applyNumberFormat="1" applyFont="1" applyFill="1" applyBorder="1"/>
    <xf numFmtId="3" fontId="34" fillId="0" borderId="38" xfId="25" applyNumberFormat="1" applyFont="1" applyFill="1" applyBorder="1"/>
    <xf numFmtId="0" fontId="21" fillId="0" borderId="0" xfId="19" applyFont="1" applyFill="1" applyBorder="1"/>
    <xf numFmtId="3" fontId="34" fillId="0" borderId="0" xfId="25" applyNumberFormat="1" applyFont="1" applyFill="1" applyBorder="1"/>
    <xf numFmtId="170" fontId="34" fillId="0" borderId="0" xfId="25" applyNumberFormat="1" applyFont="1" applyFill="1" applyBorder="1"/>
    <xf numFmtId="0" fontId="8" fillId="0" borderId="0" xfId="19" applyFont="1" applyFill="1" applyAlignment="1">
      <alignment horizontal="left"/>
    </xf>
    <xf numFmtId="0" fontId="8" fillId="0" borderId="0" xfId="19" applyFont="1" applyFill="1"/>
    <xf numFmtId="169" fontId="21" fillId="0" borderId="0" xfId="25" applyNumberFormat="1" applyFont="1" applyFill="1"/>
    <xf numFmtId="0" fontId="21" fillId="0" borderId="0" xfId="19" applyFont="1" applyFill="1" applyAlignment="1">
      <alignment horizontal="center"/>
    </xf>
    <xf numFmtId="3" fontId="21" fillId="0" borderId="0" xfId="19" applyNumberFormat="1" applyFont="1" applyFill="1"/>
    <xf numFmtId="0" fontId="9" fillId="0" borderId="0" xfId="19" applyFont="1" applyAlignment="1">
      <alignment horizontal="left" vertical="center"/>
    </xf>
    <xf numFmtId="0" fontId="9" fillId="0" borderId="0" xfId="19" applyFont="1" applyAlignment="1">
      <alignment horizontal="center" wrapText="1"/>
    </xf>
    <xf numFmtId="0" fontId="9" fillId="0" borderId="27" xfId="19" applyFont="1" applyBorder="1" applyAlignment="1">
      <alignment horizontal="left" vertical="center"/>
    </xf>
    <xf numFmtId="0" fontId="9" fillId="0" borderId="53" xfId="19" applyFont="1" applyBorder="1" applyAlignment="1">
      <alignment horizontal="center" wrapText="1"/>
    </xf>
    <xf numFmtId="0" fontId="10" fillId="0" borderId="31" xfId="19" applyFont="1" applyBorder="1" applyAlignment="1">
      <alignment horizontal="center" wrapText="1"/>
    </xf>
    <xf numFmtId="0" fontId="10" fillId="0" borderId="50" xfId="19" applyFont="1" applyBorder="1" applyAlignment="1">
      <alignment horizontal="center" wrapText="1"/>
    </xf>
    <xf numFmtId="0" fontId="50" fillId="0" borderId="37" xfId="0" applyFont="1" applyBorder="1" applyAlignment="1">
      <alignment horizontal="center" wrapText="1"/>
    </xf>
    <xf numFmtId="0" fontId="50" fillId="0" borderId="38" xfId="0" applyFont="1" applyBorder="1" applyAlignment="1">
      <alignment horizontal="center" wrapText="1"/>
    </xf>
    <xf numFmtId="0" fontId="50" fillId="0" borderId="39" xfId="0" applyFont="1" applyBorder="1" applyAlignment="1">
      <alignment horizontal="center" wrapText="1"/>
    </xf>
    <xf numFmtId="0" fontId="11" fillId="0" borderId="15" xfId="19" applyFont="1" applyFill="1" applyBorder="1" applyAlignment="1">
      <alignment horizontal="center"/>
    </xf>
    <xf numFmtId="0" fontId="11" fillId="0" borderId="16" xfId="19" applyFont="1" applyFill="1" applyBorder="1" applyAlignment="1">
      <alignment wrapText="1"/>
    </xf>
    <xf numFmtId="3" fontId="52" fillId="0" borderId="17" xfId="19" applyNumberFormat="1" applyFont="1" applyFill="1" applyBorder="1"/>
    <xf numFmtId="3" fontId="53" fillId="0" borderId="47" xfId="19" applyNumberFormat="1" applyFont="1" applyFill="1" applyBorder="1"/>
    <xf numFmtId="0" fontId="11" fillId="0" borderId="19" xfId="19" applyFont="1" applyFill="1" applyBorder="1" applyAlignment="1">
      <alignment horizontal="center"/>
    </xf>
    <xf numFmtId="0" fontId="11" fillId="0" borderId="20" xfId="19" applyFont="1" applyFill="1" applyBorder="1" applyAlignment="1">
      <alignment wrapText="1"/>
    </xf>
    <xf numFmtId="3" fontId="52" fillId="0" borderId="19" xfId="19" applyNumberFormat="1" applyFont="1" applyFill="1" applyBorder="1"/>
    <xf numFmtId="3" fontId="52" fillId="0" borderId="21" xfId="19" applyNumberFormat="1" applyFont="1" applyFill="1" applyBorder="1"/>
    <xf numFmtId="3" fontId="52" fillId="0" borderId="20" xfId="19" applyNumberFormat="1" applyFont="1" applyFill="1" applyBorder="1"/>
    <xf numFmtId="3" fontId="53" fillId="0" borderId="48" xfId="19" applyNumberFormat="1" applyFont="1" applyFill="1" applyBorder="1"/>
    <xf numFmtId="0" fontId="11" fillId="0" borderId="22" xfId="19" applyFont="1" applyFill="1" applyBorder="1" applyAlignment="1">
      <alignment horizontal="center"/>
    </xf>
    <xf numFmtId="0" fontId="11" fillId="0" borderId="23" xfId="19" applyFont="1" applyFill="1" applyBorder="1" applyAlignment="1">
      <alignment wrapText="1"/>
    </xf>
    <xf numFmtId="3" fontId="52" fillId="0" borderId="24" xfId="19" applyNumberFormat="1" applyFont="1" applyFill="1" applyBorder="1"/>
    <xf numFmtId="3" fontId="53" fillId="0" borderId="49" xfId="19" applyNumberFormat="1" applyFont="1" applyFill="1" applyBorder="1"/>
    <xf numFmtId="0" fontId="54" fillId="0" borderId="19" xfId="22" applyFont="1" applyFill="1" applyBorder="1" applyAlignment="1" applyProtection="1">
      <alignment horizontal="center" vertical="center"/>
    </xf>
    <xf numFmtId="0" fontId="54" fillId="0" borderId="20" xfId="22" applyFont="1" applyFill="1" applyBorder="1" applyAlignment="1" applyProtection="1">
      <alignment vertical="center" wrapText="1"/>
    </xf>
    <xf numFmtId="3" fontId="56" fillId="0" borderId="19" xfId="22" applyNumberFormat="1" applyFont="1" applyFill="1" applyBorder="1" applyAlignment="1" applyProtection="1">
      <alignment vertical="center" wrapText="1"/>
    </xf>
    <xf numFmtId="3" fontId="56" fillId="0" borderId="28" xfId="22" applyNumberFormat="1" applyFont="1" applyFill="1" applyBorder="1" applyAlignment="1" applyProtection="1">
      <alignment vertical="center" wrapText="1"/>
    </xf>
    <xf numFmtId="3" fontId="56" fillId="0" borderId="20" xfId="22" applyNumberFormat="1" applyFont="1" applyFill="1" applyBorder="1" applyAlignment="1" applyProtection="1">
      <alignment vertical="center" wrapText="1"/>
    </xf>
    <xf numFmtId="3" fontId="57" fillId="0" borderId="56" xfId="22" applyNumberFormat="1" applyFont="1" applyFill="1" applyBorder="1" applyAlignment="1" applyProtection="1">
      <alignment vertical="center" wrapText="1"/>
    </xf>
    <xf numFmtId="3" fontId="57" fillId="0" borderId="48" xfId="22" applyNumberFormat="1" applyFont="1" applyFill="1" applyBorder="1" applyAlignment="1" applyProtection="1">
      <alignment vertical="center" wrapText="1"/>
    </xf>
    <xf numFmtId="0" fontId="54" fillId="0" borderId="29" xfId="22" applyFont="1" applyFill="1" applyBorder="1" applyAlignment="1" applyProtection="1">
      <alignment horizontal="center" vertical="center"/>
    </xf>
    <xf numFmtId="0" fontId="54" fillId="0" borderId="26" xfId="22" applyFont="1" applyFill="1" applyBorder="1" applyAlignment="1" applyProtection="1">
      <alignment vertical="center" wrapText="1"/>
    </xf>
    <xf numFmtId="3" fontId="56" fillId="0" borderId="29" xfId="22" applyNumberFormat="1" applyFont="1" applyFill="1" applyBorder="1" applyAlignment="1" applyProtection="1">
      <alignment vertical="center" wrapText="1"/>
    </xf>
    <xf numFmtId="3" fontId="56" fillId="0" borderId="30" xfId="22" applyNumberFormat="1" applyFont="1" applyFill="1" applyBorder="1" applyAlignment="1" applyProtection="1">
      <alignment vertical="center" wrapText="1"/>
    </xf>
    <xf numFmtId="3" fontId="56" fillId="0" borderId="26" xfId="22" applyNumberFormat="1" applyFont="1" applyFill="1" applyBorder="1" applyAlignment="1" applyProtection="1">
      <alignment vertical="center" wrapText="1"/>
    </xf>
    <xf numFmtId="3" fontId="57" fillId="0" borderId="57" xfId="22" applyNumberFormat="1" applyFont="1" applyFill="1" applyBorder="1" applyAlignment="1" applyProtection="1">
      <alignment vertical="center" wrapText="1"/>
    </xf>
    <xf numFmtId="3" fontId="57" fillId="0" borderId="49" xfId="22" applyNumberFormat="1" applyFont="1" applyFill="1" applyBorder="1" applyAlignment="1" applyProtection="1">
      <alignment vertical="center" wrapText="1"/>
    </xf>
    <xf numFmtId="0" fontId="54" fillId="0" borderId="99" xfId="22" applyFont="1" applyFill="1" applyBorder="1" applyAlignment="1" applyProtection="1">
      <alignment horizontal="center" vertical="center"/>
    </xf>
    <xf numFmtId="0" fontId="54" fillId="0" borderId="124" xfId="22" applyFont="1" applyFill="1" applyBorder="1" applyAlignment="1" applyProtection="1">
      <alignment vertical="center" wrapText="1"/>
    </xf>
    <xf numFmtId="3" fontId="56" fillId="0" borderId="99" xfId="22" applyNumberFormat="1" applyFont="1" applyFill="1" applyBorder="1" applyAlignment="1" applyProtection="1">
      <alignment vertical="center" wrapText="1"/>
    </xf>
    <xf numFmtId="3" fontId="56" fillId="0" borderId="55" xfId="22" applyNumberFormat="1" applyFont="1" applyFill="1" applyBorder="1" applyAlignment="1" applyProtection="1">
      <alignment vertical="center" wrapText="1"/>
    </xf>
    <xf numFmtId="3" fontId="56" fillId="0" borderId="124" xfId="22" applyNumberFormat="1" applyFont="1" applyFill="1" applyBorder="1" applyAlignment="1" applyProtection="1">
      <alignment vertical="center" wrapText="1"/>
    </xf>
    <xf numFmtId="3" fontId="57" fillId="0" borderId="125" xfId="22" applyNumberFormat="1" applyFont="1" applyFill="1" applyBorder="1" applyAlignment="1" applyProtection="1">
      <alignment vertical="center" wrapText="1"/>
    </xf>
    <xf numFmtId="3" fontId="57" fillId="0" borderId="126" xfId="22" applyNumberFormat="1" applyFont="1" applyFill="1" applyBorder="1" applyAlignment="1" applyProtection="1">
      <alignment vertical="center" wrapText="1"/>
    </xf>
    <xf numFmtId="0" fontId="54" fillId="0" borderId="147" xfId="22" applyFont="1" applyFill="1" applyBorder="1" applyAlignment="1" applyProtection="1">
      <alignment vertical="center" wrapText="1"/>
    </xf>
    <xf numFmtId="3" fontId="56" fillId="0" borderId="27" xfId="22" applyNumberFormat="1" applyFont="1" applyFill="1" applyBorder="1" applyAlignment="1" applyProtection="1">
      <alignment vertical="center" wrapText="1"/>
    </xf>
    <xf numFmtId="3" fontId="56" fillId="0" borderId="138" xfId="22" applyNumberFormat="1" applyFont="1" applyFill="1" applyBorder="1" applyAlignment="1" applyProtection="1">
      <alignment vertical="center" wrapText="1"/>
    </xf>
    <xf numFmtId="3" fontId="56" fillId="0" borderId="147" xfId="22" applyNumberFormat="1" applyFont="1" applyFill="1" applyBorder="1" applyAlignment="1" applyProtection="1">
      <alignment vertical="center" wrapText="1"/>
    </xf>
    <xf numFmtId="3" fontId="57" fillId="0" borderId="66" xfId="22" applyNumberFormat="1" applyFont="1" applyFill="1" applyBorder="1" applyAlignment="1" applyProtection="1">
      <alignment vertical="center" wrapText="1"/>
    </xf>
    <xf numFmtId="3" fontId="57" fillId="0" borderId="148" xfId="22" applyNumberFormat="1" applyFont="1" applyFill="1" applyBorder="1" applyAlignment="1" applyProtection="1">
      <alignment vertical="center" wrapText="1"/>
    </xf>
    <xf numFmtId="0" fontId="10" fillId="0" borderId="15" xfId="22" applyFont="1" applyFill="1" applyBorder="1" applyAlignment="1" applyProtection="1">
      <alignment horizontal="center" vertical="center"/>
    </xf>
    <xf numFmtId="0" fontId="11" fillId="0" borderId="16" xfId="22" applyFont="1" applyFill="1" applyBorder="1" applyAlignment="1" applyProtection="1">
      <alignment vertical="center"/>
    </xf>
    <xf numFmtId="3" fontId="58" fillId="0" borderId="15" xfId="22" applyNumberFormat="1" applyFont="1" applyFill="1" applyBorder="1" applyAlignment="1" applyProtection="1">
      <alignment vertical="center"/>
    </xf>
    <xf numFmtId="3" fontId="58" fillId="0" borderId="135" xfId="22" applyNumberFormat="1" applyFont="1" applyFill="1" applyBorder="1" applyAlignment="1" applyProtection="1">
      <alignment vertical="center"/>
    </xf>
    <xf numFmtId="3" fontId="58" fillId="0" borderId="16" xfId="22" applyNumberFormat="1" applyFont="1" applyFill="1" applyBorder="1" applyAlignment="1" applyProtection="1">
      <alignment vertical="center"/>
    </xf>
    <xf numFmtId="3" fontId="59" fillId="0" borderId="58" xfId="22" applyNumberFormat="1" applyFont="1" applyFill="1" applyBorder="1" applyAlignment="1" applyProtection="1">
      <alignment vertical="center"/>
    </xf>
    <xf numFmtId="3" fontId="59" fillId="0" borderId="149" xfId="22" applyNumberFormat="1" applyFont="1" applyFill="1" applyBorder="1" applyAlignment="1" applyProtection="1">
      <alignment vertical="center"/>
    </xf>
    <xf numFmtId="0" fontId="10" fillId="0" borderId="19" xfId="22" applyFont="1" applyFill="1" applyBorder="1" applyAlignment="1" applyProtection="1">
      <alignment horizontal="center" vertical="center"/>
    </xf>
    <xf numFmtId="0" fontId="11" fillId="0" borderId="20" xfId="22" applyFont="1" applyFill="1" applyBorder="1" applyAlignment="1" applyProtection="1">
      <alignment vertical="center"/>
    </xf>
    <xf numFmtId="3" fontId="58" fillId="0" borderId="19" xfId="22" applyNumberFormat="1" applyFont="1" applyFill="1" applyBorder="1" applyAlignment="1" applyProtection="1">
      <alignment vertical="center"/>
    </xf>
    <xf numFmtId="3" fontId="58" fillId="0" borderId="28" xfId="22" applyNumberFormat="1" applyFont="1" applyFill="1" applyBorder="1" applyAlignment="1" applyProtection="1">
      <alignment vertical="center"/>
    </xf>
    <xf numFmtId="3" fontId="58" fillId="0" borderId="20" xfId="22" applyNumberFormat="1" applyFont="1" applyFill="1" applyBorder="1" applyAlignment="1" applyProtection="1">
      <alignment vertical="center"/>
    </xf>
    <xf numFmtId="3" fontId="59" fillId="0" borderId="56" xfId="22" applyNumberFormat="1" applyFont="1" applyFill="1" applyBorder="1" applyAlignment="1" applyProtection="1">
      <alignment vertical="center"/>
    </xf>
    <xf numFmtId="3" fontId="59" fillId="0" borderId="48" xfId="22" applyNumberFormat="1" applyFont="1" applyFill="1" applyBorder="1" applyAlignment="1" applyProtection="1">
      <alignment vertical="center"/>
    </xf>
    <xf numFmtId="0" fontId="10" fillId="0" borderId="29" xfId="22" applyFont="1" applyFill="1" applyBorder="1" applyAlignment="1" applyProtection="1">
      <alignment horizontal="center" vertical="center"/>
    </xf>
    <xf numFmtId="0" fontId="11" fillId="0" borderId="26" xfId="22" applyFont="1" applyFill="1" applyBorder="1" applyAlignment="1" applyProtection="1">
      <alignment vertical="center"/>
    </xf>
    <xf numFmtId="3" fontId="58" fillId="0" borderId="29" xfId="22" applyNumberFormat="1" applyFont="1" applyFill="1" applyBorder="1" applyAlignment="1" applyProtection="1">
      <alignment vertical="center"/>
    </xf>
    <xf numFmtId="3" fontId="58" fillId="0" borderId="30" xfId="22" applyNumberFormat="1" applyFont="1" applyFill="1" applyBorder="1" applyAlignment="1" applyProtection="1">
      <alignment vertical="center"/>
    </xf>
    <xf numFmtId="3" fontId="58" fillId="0" borderId="26" xfId="22" applyNumberFormat="1" applyFont="1" applyFill="1" applyBorder="1" applyAlignment="1" applyProtection="1">
      <alignment vertical="center"/>
    </xf>
    <xf numFmtId="3" fontId="59" fillId="0" borderId="57" xfId="22" applyNumberFormat="1" applyFont="1" applyFill="1" applyBorder="1" applyAlignment="1" applyProtection="1">
      <alignment vertical="center"/>
    </xf>
    <xf numFmtId="3" fontId="59" fillId="0" borderId="49" xfId="22" applyNumberFormat="1" applyFont="1" applyFill="1" applyBorder="1" applyAlignment="1" applyProtection="1">
      <alignment vertical="center"/>
    </xf>
    <xf numFmtId="0" fontId="10" fillId="0" borderId="31" xfId="22" applyFont="1" applyFill="1" applyBorder="1" applyAlignment="1" applyProtection="1">
      <alignment horizontal="center" vertical="center"/>
    </xf>
    <xf numFmtId="0" fontId="11" fillId="0" borderId="32" xfId="22" applyFont="1" applyFill="1" applyBorder="1" applyAlignment="1" applyProtection="1">
      <alignment vertical="center"/>
    </xf>
    <xf numFmtId="3" fontId="58" fillId="0" borderId="31" xfId="22" applyNumberFormat="1" applyFont="1" applyFill="1" applyBorder="1" applyAlignment="1" applyProtection="1">
      <alignment vertical="center"/>
    </xf>
    <xf numFmtId="3" fontId="58" fillId="0" borderId="132" xfId="22" applyNumberFormat="1" applyFont="1" applyFill="1" applyBorder="1" applyAlignment="1" applyProtection="1">
      <alignment vertical="center"/>
    </xf>
    <xf numFmtId="3" fontId="58" fillId="0" borderId="32" xfId="22" applyNumberFormat="1" applyFont="1" applyFill="1" applyBorder="1" applyAlignment="1" applyProtection="1">
      <alignment vertical="center"/>
    </xf>
    <xf numFmtId="3" fontId="59" fillId="0" borderId="43" xfId="22" applyNumberFormat="1" applyFont="1" applyFill="1" applyBorder="1" applyAlignment="1" applyProtection="1">
      <alignment vertical="center"/>
    </xf>
    <xf numFmtId="3" fontId="59" fillId="0" borderId="150" xfId="22" applyNumberFormat="1" applyFont="1" applyFill="1" applyBorder="1" applyAlignment="1" applyProtection="1">
      <alignment vertical="center"/>
    </xf>
    <xf numFmtId="0" fontId="4" fillId="0" borderId="35" xfId="0" applyFont="1" applyFill="1" applyBorder="1" applyAlignment="1">
      <alignment horizontal="center" wrapText="1"/>
    </xf>
    <xf numFmtId="164" fontId="4" fillId="0" borderId="59" xfId="0" applyNumberFormat="1" applyFont="1" applyFill="1" applyBorder="1" applyAlignment="1">
      <alignment horizontal="center" wrapText="1"/>
    </xf>
    <xf numFmtId="0" fontId="4" fillId="0" borderId="60" xfId="0" applyFont="1" applyBorder="1" applyAlignment="1">
      <alignment horizontal="center" wrapText="1"/>
    </xf>
    <xf numFmtId="0" fontId="4" fillId="0" borderId="59" xfId="0" applyFont="1" applyFill="1" applyBorder="1" applyAlignment="1">
      <alignment horizontal="center" wrapText="1"/>
    </xf>
    <xf numFmtId="0" fontId="4" fillId="0" borderId="60" xfId="0" applyFont="1" applyFill="1" applyBorder="1" applyAlignment="1">
      <alignment horizontal="center" wrapText="1"/>
    </xf>
    <xf numFmtId="0" fontId="11" fillId="0" borderId="40" xfId="19" applyFont="1" applyFill="1" applyBorder="1" applyAlignment="1">
      <alignment horizontal="center"/>
    </xf>
    <xf numFmtId="0" fontId="11" fillId="0" borderId="41" xfId="19" applyFont="1" applyFill="1" applyBorder="1" applyAlignment="1">
      <alignment wrapText="1"/>
    </xf>
    <xf numFmtId="165" fontId="6" fillId="0" borderId="3" xfId="0" applyNumberFormat="1" applyFont="1" applyFill="1" applyBorder="1" applyAlignment="1">
      <alignment horizontal="right"/>
    </xf>
    <xf numFmtId="165" fontId="6" fillId="0" borderId="63" xfId="0" applyNumberFormat="1" applyFont="1" applyFill="1" applyBorder="1" applyAlignment="1">
      <alignment horizontal="right"/>
    </xf>
    <xf numFmtId="165" fontId="6" fillId="0" borderId="6" xfId="0" applyNumberFormat="1" applyFont="1" applyFill="1" applyBorder="1" applyAlignment="1">
      <alignment horizontal="right"/>
    </xf>
    <xf numFmtId="0" fontId="60" fillId="0" borderId="16" xfId="19" applyFont="1" applyFill="1" applyBorder="1" applyAlignment="1">
      <alignment wrapText="1"/>
    </xf>
    <xf numFmtId="165" fontId="61" fillId="0" borderId="73" xfId="0" applyNumberFormat="1" applyFont="1" applyFill="1" applyBorder="1" applyAlignment="1">
      <alignment horizontal="right"/>
    </xf>
    <xf numFmtId="165" fontId="61" fillId="0" borderId="0" xfId="0" applyNumberFormat="1" applyFont="1" applyFill="1" applyBorder="1" applyAlignment="1">
      <alignment horizontal="right"/>
    </xf>
    <xf numFmtId="165" fontId="6" fillId="0" borderId="10" xfId="0" applyNumberFormat="1" applyFont="1" applyFill="1" applyBorder="1" applyAlignment="1">
      <alignment horizontal="right"/>
    </xf>
    <xf numFmtId="165" fontId="6" fillId="0" borderId="80" xfId="0" applyNumberFormat="1" applyFont="1" applyFill="1" applyBorder="1" applyAlignment="1">
      <alignment horizontal="right"/>
    </xf>
    <xf numFmtId="165" fontId="6" fillId="0" borderId="9" xfId="0" applyNumberFormat="1" applyFont="1" applyFill="1" applyBorder="1" applyAlignment="1">
      <alignment horizontal="right"/>
    </xf>
    <xf numFmtId="165" fontId="6" fillId="0" borderId="8" xfId="0" applyNumberFormat="1" applyFont="1" applyFill="1" applyBorder="1" applyAlignment="1">
      <alignment horizontal="right"/>
    </xf>
    <xf numFmtId="165" fontId="61" fillId="0" borderId="12" xfId="0" applyNumberFormat="1" applyFont="1" applyFill="1" applyBorder="1" applyAlignment="1">
      <alignment horizontal="right"/>
    </xf>
    <xf numFmtId="165" fontId="61" fillId="0" borderId="81" xfId="0" applyNumberFormat="1" applyFont="1" applyFill="1" applyBorder="1" applyAlignment="1">
      <alignment horizontal="right"/>
    </xf>
    <xf numFmtId="165" fontId="61" fillId="0" borderId="13" xfId="0" applyNumberFormat="1" applyFont="1" applyFill="1" applyBorder="1" applyAlignment="1">
      <alignment horizontal="right"/>
    </xf>
    <xf numFmtId="165" fontId="61" fillId="0" borderId="11" xfId="0" applyNumberFormat="1" applyFont="1" applyFill="1" applyBorder="1" applyAlignment="1">
      <alignment horizontal="right"/>
    </xf>
    <xf numFmtId="0" fontId="60" fillId="0" borderId="41" xfId="19" applyFont="1" applyFill="1" applyBorder="1" applyAlignment="1">
      <alignment wrapText="1"/>
    </xf>
    <xf numFmtId="0" fontId="54" fillId="0" borderId="91" xfId="21" applyFont="1" applyFill="1" applyBorder="1" applyAlignment="1" applyProtection="1">
      <alignment horizontal="center"/>
    </xf>
    <xf numFmtId="0" fontId="51" fillId="0" borderId="92" xfId="21" applyFont="1" applyFill="1" applyBorder="1" applyAlignment="1" applyProtection="1">
      <alignment wrapText="1"/>
    </xf>
    <xf numFmtId="165" fontId="4" fillId="0" borderId="82" xfId="0" applyNumberFormat="1" applyFont="1" applyFill="1" applyBorder="1" applyAlignment="1">
      <alignment horizontal="right"/>
    </xf>
    <xf numFmtId="165" fontId="4" fillId="0" borderId="83" xfId="0" applyNumberFormat="1" applyFont="1" applyFill="1" applyBorder="1" applyAlignment="1">
      <alignment horizontal="right"/>
    </xf>
    <xf numFmtId="0" fontId="54" fillId="0" borderId="31" xfId="21" applyFont="1" applyFill="1" applyBorder="1" applyAlignment="1" applyProtection="1">
      <alignment horizontal="center"/>
    </xf>
    <xf numFmtId="0" fontId="50" fillId="0" borderId="93" xfId="21" applyFont="1" applyFill="1" applyBorder="1" applyAlignment="1" applyProtection="1">
      <alignment wrapText="1"/>
    </xf>
    <xf numFmtId="165" fontId="62" fillId="0" borderId="2" xfId="0" applyNumberFormat="1" applyFont="1" applyFill="1" applyBorder="1" applyAlignment="1">
      <alignment horizontal="right"/>
    </xf>
    <xf numFmtId="165" fontId="62" fillId="0" borderId="84" xfId="0" applyNumberFormat="1" applyFont="1" applyFill="1" applyBorder="1" applyAlignment="1">
      <alignment horizontal="right"/>
    </xf>
    <xf numFmtId="0" fontId="4" fillId="0" borderId="22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wrapText="1"/>
    </xf>
    <xf numFmtId="0" fontId="4" fillId="0" borderId="67" xfId="0" applyFont="1" applyFill="1" applyBorder="1" applyAlignment="1">
      <alignment horizontal="center" wrapText="1"/>
    </xf>
    <xf numFmtId="0" fontId="4" fillId="0" borderId="68" xfId="0" applyFont="1" applyFill="1" applyBorder="1" applyAlignment="1">
      <alignment horizontal="center" wrapText="1"/>
    </xf>
    <xf numFmtId="164" fontId="4" fillId="0" borderId="69" xfId="0" applyNumberFormat="1" applyFont="1" applyFill="1" applyBorder="1" applyAlignment="1">
      <alignment horizontal="center" wrapText="1"/>
    </xf>
    <xf numFmtId="0" fontId="4" fillId="0" borderId="70" xfId="0" applyFont="1" applyBorder="1" applyAlignment="1">
      <alignment horizontal="center" wrapText="1"/>
    </xf>
    <xf numFmtId="0" fontId="4" fillId="0" borderId="69" xfId="0" applyFont="1" applyFill="1" applyBorder="1" applyAlignment="1">
      <alignment horizontal="center" wrapText="1"/>
    </xf>
    <xf numFmtId="0" fontId="4" fillId="0" borderId="70" xfId="0" applyFont="1" applyFill="1" applyBorder="1" applyAlignment="1">
      <alignment horizontal="center" wrapText="1"/>
    </xf>
    <xf numFmtId="0" fontId="10" fillId="0" borderId="40" xfId="19" applyFont="1" applyBorder="1" applyAlignment="1">
      <alignment horizontal="center" wrapText="1"/>
    </xf>
    <xf numFmtId="0" fontId="10" fillId="0" borderId="53" xfId="21" applyFont="1" applyFill="1" applyBorder="1" applyAlignment="1" applyProtection="1"/>
    <xf numFmtId="165" fontId="4" fillId="0" borderId="63" xfId="0" applyNumberFormat="1" applyFont="1" applyFill="1" applyBorder="1" applyAlignment="1">
      <alignment horizontal="right"/>
    </xf>
    <xf numFmtId="165" fontId="4" fillId="0" borderId="71" xfId="0" applyNumberFormat="1" applyFont="1" applyFill="1" applyBorder="1" applyAlignment="1">
      <alignment horizontal="right"/>
    </xf>
    <xf numFmtId="165" fontId="4" fillId="0" borderId="66" xfId="0" applyNumberFormat="1" applyFont="1" applyFill="1" applyBorder="1" applyAlignment="1">
      <alignment horizontal="right"/>
    </xf>
    <xf numFmtId="0" fontId="11" fillId="0" borderId="62" xfId="21" applyFont="1" applyFill="1" applyBorder="1" applyAlignment="1" applyProtection="1"/>
    <xf numFmtId="165" fontId="6" fillId="0" borderId="25" xfId="0" applyNumberFormat="1" applyFont="1" applyFill="1" applyBorder="1" applyAlignment="1">
      <alignment horizontal="right"/>
    </xf>
    <xf numFmtId="165" fontId="6" fillId="0" borderId="78" xfId="0" applyNumberFormat="1" applyFont="1" applyFill="1" applyBorder="1" applyAlignment="1">
      <alignment horizontal="right"/>
    </xf>
    <xf numFmtId="165" fontId="6" fillId="0" borderId="79" xfId="0" applyNumberFormat="1" applyFont="1" applyFill="1" applyBorder="1" applyAlignment="1">
      <alignment horizontal="right"/>
    </xf>
    <xf numFmtId="0" fontId="10" fillId="0" borderId="15" xfId="19" applyFont="1" applyBorder="1" applyAlignment="1">
      <alignment horizontal="center" wrapText="1"/>
    </xf>
    <xf numFmtId="0" fontId="60" fillId="0" borderId="61" xfId="21" applyFont="1" applyFill="1" applyBorder="1" applyAlignment="1" applyProtection="1"/>
    <xf numFmtId="165" fontId="61" fillId="0" borderId="135" xfId="0" applyNumberFormat="1" applyFont="1" applyFill="1" applyBorder="1" applyAlignment="1">
      <alignment horizontal="right"/>
    </xf>
    <xf numFmtId="165" fontId="61" fillId="0" borderId="18" xfId="0" applyNumberFormat="1" applyFont="1" applyFill="1" applyBorder="1" applyAlignment="1">
      <alignment horizontal="right"/>
    </xf>
    <xf numFmtId="165" fontId="61" fillId="0" borderId="65" xfId="0" applyNumberFormat="1" applyFont="1" applyFill="1" applyBorder="1" applyAlignment="1">
      <alignment horizontal="right"/>
    </xf>
    <xf numFmtId="165" fontId="61" fillId="0" borderId="58" xfId="0" applyNumberFormat="1" applyFont="1" applyFill="1" applyBorder="1" applyAlignment="1">
      <alignment horizontal="right"/>
    </xf>
    <xf numFmtId="0" fontId="60" fillId="0" borderId="128" xfId="21" applyFont="1" applyFill="1" applyBorder="1" applyAlignment="1" applyProtection="1"/>
    <xf numFmtId="165" fontId="61" fillId="0" borderId="129" xfId="0" applyNumberFormat="1" applyFont="1" applyFill="1" applyBorder="1" applyAlignment="1">
      <alignment horizontal="right"/>
    </xf>
    <xf numFmtId="165" fontId="61" fillId="0" borderId="44" xfId="0" applyNumberFormat="1" applyFont="1" applyFill="1" applyBorder="1" applyAlignment="1">
      <alignment horizontal="right"/>
    </xf>
    <xf numFmtId="165" fontId="61" fillId="0" borderId="43" xfId="0" applyNumberFormat="1" applyFont="1" applyFill="1" applyBorder="1" applyAlignment="1">
      <alignment horizontal="right"/>
    </xf>
    <xf numFmtId="0" fontId="11" fillId="0" borderId="53" xfId="21" applyFont="1" applyFill="1" applyBorder="1" applyAlignment="1" applyProtection="1"/>
    <xf numFmtId="165" fontId="6" fillId="0" borderId="138" xfId="0" applyNumberFormat="1" applyFont="1" applyFill="1" applyBorder="1" applyAlignment="1">
      <alignment horizontal="right"/>
    </xf>
    <xf numFmtId="165" fontId="6" fillId="0" borderId="71" xfId="0" applyNumberFormat="1" applyFont="1" applyFill="1" applyBorder="1" applyAlignment="1">
      <alignment horizontal="right"/>
    </xf>
    <xf numFmtId="165" fontId="6" fillId="0" borderId="66" xfId="0" applyNumberFormat="1" applyFont="1" applyFill="1" applyBorder="1" applyAlignment="1">
      <alignment horizontal="right"/>
    </xf>
    <xf numFmtId="165" fontId="6" fillId="0" borderId="77" xfId="0" applyNumberFormat="1" applyFont="1" applyFill="1" applyBorder="1" applyAlignment="1">
      <alignment horizontal="right"/>
    </xf>
    <xf numFmtId="165" fontId="6" fillId="0" borderId="54" xfId="0" applyNumberFormat="1" applyFont="1" applyFill="1" applyBorder="1" applyAlignment="1">
      <alignment horizontal="right"/>
    </xf>
    <xf numFmtId="165" fontId="6" fillId="0" borderId="98" xfId="0" applyNumberFormat="1" applyFont="1" applyFill="1" applyBorder="1" applyAlignment="1">
      <alignment horizontal="right"/>
    </xf>
    <xf numFmtId="165" fontId="6" fillId="0" borderId="73" xfId="0" applyNumberFormat="1" applyFont="1" applyFill="1" applyBorder="1" applyAlignment="1">
      <alignment horizontal="right"/>
    </xf>
    <xf numFmtId="0" fontId="11" fillId="0" borderId="76" xfId="21" applyFont="1" applyFill="1" applyBorder="1" applyAlignment="1" applyProtection="1"/>
    <xf numFmtId="165" fontId="61" fillId="0" borderId="72" xfId="0" applyNumberFormat="1" applyFont="1" applyFill="1" applyBorder="1" applyAlignment="1">
      <alignment horizontal="right"/>
    </xf>
    <xf numFmtId="0" fontId="54" fillId="0" borderId="40" xfId="21" applyFont="1" applyFill="1" applyBorder="1" applyAlignment="1" applyProtection="1">
      <alignment horizontal="center"/>
    </xf>
    <xf numFmtId="0" fontId="54" fillId="0" borderId="41" xfId="21" applyFont="1" applyFill="1" applyBorder="1" applyAlignment="1" applyProtection="1">
      <alignment wrapText="1"/>
    </xf>
    <xf numFmtId="165" fontId="6" fillId="0" borderId="14" xfId="0" applyNumberFormat="1" applyFont="1" applyFill="1" applyBorder="1" applyAlignment="1">
      <alignment horizontal="right"/>
    </xf>
    <xf numFmtId="0" fontId="7" fillId="0" borderId="32" xfId="21" applyFont="1" applyFill="1" applyBorder="1" applyAlignment="1" applyProtection="1">
      <alignment wrapText="1"/>
    </xf>
    <xf numFmtId="165" fontId="61" fillId="0" borderId="36" xfId="0" applyNumberFormat="1" applyFont="1" applyFill="1" applyBorder="1" applyAlignment="1">
      <alignment horizontal="right"/>
    </xf>
    <xf numFmtId="0" fontId="10" fillId="0" borderId="40" xfId="21" applyFont="1" applyFill="1" applyBorder="1" applyAlignment="1" applyProtection="1">
      <alignment horizontal="center"/>
    </xf>
    <xf numFmtId="0" fontId="11" fillId="0" borderId="41" xfId="21" applyFont="1" applyFill="1" applyBorder="1" applyAlignment="1" applyProtection="1"/>
    <xf numFmtId="165" fontId="6" fillId="0" borderId="3" xfId="0" applyNumberFormat="1" applyFont="1" applyBorder="1" applyAlignment="1">
      <alignment horizontal="right"/>
    </xf>
    <xf numFmtId="165" fontId="6" fillId="0" borderId="14" xfId="0" applyNumberFormat="1" applyFont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0" fontId="11" fillId="0" borderId="15" xfId="21" applyFont="1" applyFill="1" applyBorder="1" applyAlignment="1" applyProtection="1">
      <alignment horizontal="center"/>
    </xf>
    <xf numFmtId="0" fontId="60" fillId="0" borderId="16" xfId="21" applyFont="1" applyFill="1" applyBorder="1" applyAlignment="1" applyProtection="1"/>
    <xf numFmtId="165" fontId="61" fillId="0" borderId="3" xfId="0" applyNumberFormat="1" applyFont="1" applyBorder="1" applyAlignment="1">
      <alignment horizontal="right"/>
    </xf>
    <xf numFmtId="165" fontId="61" fillId="0" borderId="14" xfId="0" applyNumberFormat="1" applyFont="1" applyBorder="1" applyAlignment="1">
      <alignment horizontal="right"/>
    </xf>
    <xf numFmtId="165" fontId="61" fillId="0" borderId="6" xfId="0" applyNumberFormat="1" applyFont="1" applyBorder="1" applyAlignment="1">
      <alignment horizontal="right"/>
    </xf>
    <xf numFmtId="165" fontId="61" fillId="0" borderId="0" xfId="0" applyNumberFormat="1" applyFont="1" applyAlignment="1">
      <alignment horizontal="right"/>
    </xf>
    <xf numFmtId="0" fontId="10" fillId="0" borderId="22" xfId="21" applyFont="1" applyFill="1" applyBorder="1" applyAlignment="1" applyProtection="1">
      <alignment horizontal="center"/>
    </xf>
    <xf numFmtId="0" fontId="11" fillId="0" borderId="23" xfId="21" applyFont="1" applyFill="1" applyBorder="1" applyAlignment="1" applyProtection="1"/>
    <xf numFmtId="165" fontId="6" fillId="0" borderId="10" xfId="0" applyNumberFormat="1" applyFont="1" applyBorder="1" applyAlignment="1">
      <alignment horizontal="right"/>
    </xf>
    <xf numFmtId="165" fontId="6" fillId="0" borderId="130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5" fontId="6" fillId="0" borderId="8" xfId="0" applyNumberFormat="1" applyFont="1" applyBorder="1" applyAlignment="1">
      <alignment horizontal="right"/>
    </xf>
    <xf numFmtId="0" fontId="11" fillId="0" borderId="40" xfId="21" applyFont="1" applyFill="1" applyBorder="1" applyAlignment="1" applyProtection="1">
      <alignment horizontal="center"/>
    </xf>
    <xf numFmtId="0" fontId="60" fillId="0" borderId="41" xfId="21" applyFont="1" applyFill="1" applyBorder="1" applyAlignment="1" applyProtection="1"/>
    <xf numFmtId="165" fontId="61" fillId="0" borderId="12" xfId="0" applyNumberFormat="1" applyFont="1" applyBorder="1" applyAlignment="1">
      <alignment horizontal="right"/>
    </xf>
    <xf numFmtId="165" fontId="61" fillId="0" borderId="42" xfId="0" applyNumberFormat="1" applyFont="1" applyBorder="1" applyAlignment="1">
      <alignment horizontal="right"/>
    </xf>
    <xf numFmtId="165" fontId="61" fillId="0" borderId="13" xfId="0" applyNumberFormat="1" applyFont="1" applyBorder="1" applyAlignment="1">
      <alignment horizontal="right"/>
    </xf>
    <xf numFmtId="165" fontId="61" fillId="0" borderId="11" xfId="0" applyNumberFormat="1" applyFont="1" applyBorder="1" applyAlignment="1">
      <alignment horizontal="right"/>
    </xf>
    <xf numFmtId="0" fontId="11" fillId="0" borderId="31" xfId="21" applyFont="1" applyFill="1" applyBorder="1" applyAlignment="1" applyProtection="1">
      <alignment horizontal="center"/>
    </xf>
    <xf numFmtId="0" fontId="60" fillId="0" borderId="32" xfId="21" applyFont="1" applyFill="1" applyBorder="1" applyAlignment="1" applyProtection="1"/>
    <xf numFmtId="0" fontId="6" fillId="0" borderId="41" xfId="21" applyFont="1" applyFill="1" applyBorder="1" applyAlignment="1" applyProtection="1"/>
    <xf numFmtId="165" fontId="6" fillId="0" borderId="4" xfId="0" applyNumberFormat="1" applyFont="1" applyBorder="1" applyAlignment="1">
      <alignment horizontal="right"/>
    </xf>
    <xf numFmtId="165" fontId="6" fillId="0" borderId="131" xfId="0" applyNumberFormat="1" applyFont="1" applyBorder="1" applyAlignment="1">
      <alignment horizontal="right"/>
    </xf>
    <xf numFmtId="165" fontId="6" fillId="0" borderId="5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60" fillId="0" borderId="132" xfId="19" applyFont="1" applyBorder="1"/>
    <xf numFmtId="165" fontId="61" fillId="0" borderId="2" xfId="0" applyNumberFormat="1" applyFont="1" applyBorder="1" applyAlignment="1">
      <alignment horizontal="right"/>
    </xf>
    <xf numFmtId="165" fontId="61" fillId="0" borderId="133" xfId="0" applyNumberFormat="1" applyFont="1" applyBorder="1" applyAlignment="1">
      <alignment horizontal="right"/>
    </xf>
    <xf numFmtId="165" fontId="61" fillId="0" borderId="7" xfId="0" applyNumberFormat="1" applyFont="1" applyBorder="1" applyAlignment="1">
      <alignment horizontal="right"/>
    </xf>
    <xf numFmtId="165" fontId="61" fillId="0" borderId="134" xfId="0" applyNumberFormat="1" applyFont="1" applyBorder="1" applyAlignment="1">
      <alignment horizontal="right"/>
    </xf>
    <xf numFmtId="0" fontId="37" fillId="0" borderId="123" xfId="22" applyFont="1" applyFill="1" applyBorder="1" applyAlignment="1" applyProtection="1">
      <alignment horizontal="left" vertical="top" wrapText="1"/>
    </xf>
    <xf numFmtId="3" fontId="28" fillId="0" borderId="106" xfId="0" applyNumberFormat="1" applyFont="1" applyFill="1" applyBorder="1"/>
    <xf numFmtId="0" fontId="44" fillId="0" borderId="0" xfId="0" applyFont="1"/>
    <xf numFmtId="166" fontId="8" fillId="0" borderId="0" xfId="20" applyFont="1"/>
    <xf numFmtId="0" fontId="54" fillId="0" borderId="15" xfId="22" applyFont="1" applyFill="1" applyBorder="1" applyAlignment="1" applyProtection="1">
      <alignment horizontal="center" vertical="center"/>
    </xf>
    <xf numFmtId="0" fontId="54" fillId="0" borderId="16" xfId="22" applyFont="1" applyFill="1" applyBorder="1" applyAlignment="1" applyProtection="1">
      <alignment vertical="center" wrapText="1"/>
    </xf>
    <xf numFmtId="3" fontId="56" fillId="0" borderId="15" xfId="22" applyNumberFormat="1" applyFont="1" applyFill="1" applyBorder="1" applyAlignment="1" applyProtection="1">
      <alignment vertical="center" wrapText="1"/>
    </xf>
    <xf numFmtId="3" fontId="56" fillId="0" borderId="135" xfId="22" applyNumberFormat="1" applyFont="1" applyFill="1" applyBorder="1" applyAlignment="1" applyProtection="1">
      <alignment vertical="center" wrapText="1"/>
    </xf>
    <xf numFmtId="3" fontId="56" fillId="0" borderId="16" xfId="22" applyNumberFormat="1" applyFont="1" applyFill="1" applyBorder="1" applyAlignment="1" applyProtection="1">
      <alignment vertical="center" wrapText="1"/>
    </xf>
    <xf numFmtId="3" fontId="57" fillId="0" borderId="58" xfId="22" applyNumberFormat="1" applyFont="1" applyFill="1" applyBorder="1" applyAlignment="1" applyProtection="1">
      <alignment vertical="center" wrapText="1"/>
    </xf>
    <xf numFmtId="3" fontId="57" fillId="0" borderId="149" xfId="22" applyNumberFormat="1" applyFont="1" applyFill="1" applyBorder="1" applyAlignment="1" applyProtection="1">
      <alignment vertical="center" wrapText="1"/>
    </xf>
    <xf numFmtId="0" fontId="54" fillId="0" borderId="151" xfId="22" applyFont="1" applyFill="1" applyBorder="1" applyAlignment="1" applyProtection="1">
      <alignment horizontal="center" vertical="center"/>
    </xf>
    <xf numFmtId="0" fontId="54" fillId="0" borderId="152" xfId="22" applyFont="1" applyFill="1" applyBorder="1" applyAlignment="1" applyProtection="1">
      <alignment vertical="center" wrapText="1"/>
    </xf>
    <xf numFmtId="3" fontId="56" fillId="0" borderId="153" xfId="22" applyNumberFormat="1" applyFont="1" applyFill="1" applyBorder="1" applyAlignment="1" applyProtection="1">
      <alignment vertical="center" wrapText="1"/>
    </xf>
    <xf numFmtId="3" fontId="56" fillId="0" borderId="1" xfId="22" applyNumberFormat="1" applyFont="1" applyFill="1" applyBorder="1" applyAlignment="1" applyProtection="1">
      <alignment vertical="center" wrapText="1"/>
    </xf>
    <xf numFmtId="3" fontId="56" fillId="0" borderId="152" xfId="22" applyNumberFormat="1" applyFont="1" applyFill="1" applyBorder="1" applyAlignment="1" applyProtection="1">
      <alignment vertical="center" wrapText="1"/>
    </xf>
    <xf numFmtId="3" fontId="57" fillId="0" borderId="4" xfId="22" applyNumberFormat="1" applyFont="1" applyFill="1" applyBorder="1" applyAlignment="1" applyProtection="1">
      <alignment vertical="center" wrapText="1"/>
    </xf>
    <xf numFmtId="3" fontId="57" fillId="0" borderId="45" xfId="22" applyNumberFormat="1" applyFont="1" applyFill="1" applyBorder="1" applyAlignment="1" applyProtection="1">
      <alignment vertical="center" wrapText="1"/>
    </xf>
    <xf numFmtId="0" fontId="54" fillId="0" borderId="111" xfId="22" applyFont="1" applyFill="1" applyBorder="1" applyAlignment="1" applyProtection="1">
      <alignment horizontal="center" vertical="center"/>
    </xf>
    <xf numFmtId="0" fontId="54" fillId="0" borderId="154" xfId="22" applyFont="1" applyFill="1" applyBorder="1" applyAlignment="1" applyProtection="1">
      <alignment horizontal="center" vertical="center"/>
    </xf>
    <xf numFmtId="0" fontId="54" fillId="0" borderId="155" xfId="22" applyFont="1" applyFill="1" applyBorder="1" applyAlignment="1" applyProtection="1">
      <alignment vertical="center" wrapText="1"/>
    </xf>
    <xf numFmtId="3" fontId="56" fillId="0" borderId="156" xfId="22" applyNumberFormat="1" applyFont="1" applyFill="1" applyBorder="1" applyAlignment="1" applyProtection="1">
      <alignment vertical="center" wrapText="1"/>
    </xf>
    <xf numFmtId="3" fontId="56" fillId="0" borderId="157" xfId="22" applyNumberFormat="1" applyFont="1" applyFill="1" applyBorder="1" applyAlignment="1" applyProtection="1">
      <alignment vertical="center" wrapText="1"/>
    </xf>
    <xf numFmtId="3" fontId="56" fillId="0" borderId="155" xfId="22" applyNumberFormat="1" applyFont="1" applyFill="1" applyBorder="1" applyAlignment="1" applyProtection="1">
      <alignment vertical="center" wrapText="1"/>
    </xf>
    <xf numFmtId="3" fontId="57" fillId="0" borderId="158" xfId="22" applyNumberFormat="1" applyFont="1" applyFill="1" applyBorder="1" applyAlignment="1" applyProtection="1">
      <alignment vertical="center" wrapText="1"/>
    </xf>
    <xf numFmtId="3" fontId="57" fillId="0" borderId="159" xfId="22" applyNumberFormat="1" applyFont="1" applyFill="1" applyBorder="1" applyAlignment="1" applyProtection="1">
      <alignment vertical="center" wrapText="1"/>
    </xf>
    <xf numFmtId="0" fontId="8" fillId="0" borderId="136" xfId="19" applyFont="1" applyFill="1" applyBorder="1" applyAlignment="1">
      <alignment horizontal="center"/>
    </xf>
    <xf numFmtId="0" fontId="37" fillId="0" borderId="137" xfId="22" applyFont="1" applyFill="1" applyBorder="1" applyAlignment="1" applyProtection="1">
      <alignment wrapText="1"/>
    </xf>
    <xf numFmtId="3" fontId="34" fillId="0" borderId="45" xfId="19" applyNumberFormat="1" applyFont="1" applyFill="1" applyBorder="1"/>
    <xf numFmtId="3" fontId="34" fillId="0" borderId="123" xfId="25" applyNumberFormat="1" applyFont="1" applyFill="1" applyBorder="1"/>
    <xf numFmtId="3" fontId="34" fillId="0" borderId="140" xfId="25" applyNumberFormat="1" applyFont="1" applyFill="1" applyBorder="1"/>
    <xf numFmtId="3" fontId="34" fillId="0" borderId="139" xfId="25" applyNumberFormat="1" applyFont="1" applyFill="1" applyBorder="1"/>
    <xf numFmtId="3" fontId="34" fillId="0" borderId="142" xfId="25" applyNumberFormat="1" applyFont="1" applyFill="1" applyBorder="1"/>
    <xf numFmtId="3" fontId="34" fillId="0" borderId="127" xfId="25" applyNumberFormat="1" applyFont="1" applyFill="1" applyBorder="1" applyAlignment="1">
      <alignment vertical="center"/>
    </xf>
    <xf numFmtId="3" fontId="34" fillId="0" borderId="122" xfId="25" applyNumberFormat="1" applyFont="1" applyFill="1" applyBorder="1" applyAlignment="1">
      <alignment vertical="center"/>
    </xf>
    <xf numFmtId="0" fontId="24" fillId="4" borderId="0" xfId="26" applyFont="1" applyFill="1" applyAlignment="1"/>
    <xf numFmtId="0" fontId="2" fillId="4" borderId="0" xfId="26" applyFont="1" applyFill="1" applyAlignment="1">
      <alignment horizontal="center"/>
    </xf>
    <xf numFmtId="0" fontId="2" fillId="0" borderId="0" xfId="0" applyFont="1"/>
    <xf numFmtId="0" fontId="24" fillId="0" borderId="0" xfId="0" applyFont="1"/>
    <xf numFmtId="3" fontId="20" fillId="4" borderId="0" xfId="34" applyNumberFormat="1" applyFont="1" applyFill="1" applyBorder="1" applyAlignment="1">
      <alignment horizontal="right"/>
    </xf>
    <xf numFmtId="0" fontId="20" fillId="0" borderId="0" xfId="0" applyFont="1"/>
    <xf numFmtId="0" fontId="25" fillId="0" borderId="0" xfId="0" applyFont="1"/>
    <xf numFmtId="0" fontId="25" fillId="0" borderId="11" xfId="0" applyFont="1" applyBorder="1"/>
    <xf numFmtId="1" fontId="25" fillId="0" borderId="0" xfId="26" applyNumberFormat="1" applyFont="1" applyBorder="1" applyAlignment="1">
      <alignment horizontal="right" vertical="center"/>
    </xf>
    <xf numFmtId="3" fontId="45" fillId="0" borderId="11" xfId="34" applyNumberFormat="1" applyFont="1" applyBorder="1" applyAlignment="1">
      <alignment horizontal="right"/>
    </xf>
    <xf numFmtId="0" fontId="46" fillId="0" borderId="0" xfId="0" applyFont="1" applyBorder="1"/>
    <xf numFmtId="3" fontId="20" fillId="0" borderId="0" xfId="34" applyNumberFormat="1" applyFont="1" applyFill="1" applyBorder="1" applyAlignment="1">
      <alignment horizontal="right"/>
    </xf>
    <xf numFmtId="3" fontId="2" fillId="0" borderId="64" xfId="0" applyNumberFormat="1" applyFont="1" applyFill="1" applyBorder="1"/>
    <xf numFmtId="3" fontId="2" fillId="0" borderId="64" xfId="0" applyNumberFormat="1" applyFont="1" applyBorder="1"/>
    <xf numFmtId="3" fontId="20" fillId="0" borderId="64" xfId="34" applyNumberFormat="1" applyFont="1" applyFill="1" applyBorder="1" applyAlignment="1">
      <alignment horizontal="right"/>
    </xf>
    <xf numFmtId="171" fontId="28" fillId="0" borderId="160" xfId="20" applyNumberFormat="1" applyFont="1" applyFill="1" applyBorder="1"/>
    <xf numFmtId="0" fontId="9" fillId="0" borderId="95" xfId="0" applyFont="1" applyBorder="1" applyAlignment="1">
      <alignment horizontal="center" wrapText="1"/>
    </xf>
    <xf numFmtId="0" fontId="9" fillId="0" borderId="161" xfId="0" applyFont="1" applyBorder="1" applyAlignment="1">
      <alignment horizontal="center" wrapText="1"/>
    </xf>
    <xf numFmtId="0" fontId="9" fillId="0" borderId="96" xfId="0" applyFont="1" applyFill="1" applyBorder="1" applyAlignment="1">
      <alignment horizontal="center" wrapText="1"/>
    </xf>
    <xf numFmtId="0" fontId="9" fillId="0" borderId="97" xfId="0" applyFont="1" applyFill="1" applyBorder="1" applyAlignment="1">
      <alignment horizontal="center" wrapText="1"/>
    </xf>
    <xf numFmtId="0" fontId="8" fillId="0" borderId="103" xfId="0" applyFont="1" applyBorder="1" applyAlignment="1">
      <alignment horizontal="center"/>
    </xf>
    <xf numFmtId="3" fontId="28" fillId="0" borderId="105" xfId="0" applyNumberFormat="1" applyFont="1" applyFill="1" applyBorder="1"/>
    <xf numFmtId="0" fontId="8" fillId="0" borderId="109" xfId="0" applyFont="1" applyBorder="1" applyAlignment="1">
      <alignment horizontal="center"/>
    </xf>
    <xf numFmtId="171" fontId="28" fillId="0" borderId="75" xfId="20" applyNumberFormat="1" applyFont="1" applyBorder="1"/>
    <xf numFmtId="0" fontId="9" fillId="0" borderId="110" xfId="0" applyFont="1" applyFill="1" applyBorder="1" applyAlignment="1">
      <alignment horizontal="center"/>
    </xf>
    <xf numFmtId="3" fontId="28" fillId="0" borderId="107" xfId="25" applyNumberFormat="1" applyFont="1" applyFill="1" applyBorder="1"/>
    <xf numFmtId="0" fontId="9" fillId="0" borderId="162" xfId="19" applyFont="1" applyFill="1" applyBorder="1" applyAlignment="1">
      <alignment horizontal="center" wrapText="1"/>
    </xf>
    <xf numFmtId="0" fontId="9" fillId="0" borderId="163" xfId="19" applyFont="1" applyFill="1" applyBorder="1" applyAlignment="1">
      <alignment horizontal="center" wrapText="1"/>
    </xf>
    <xf numFmtId="0" fontId="9" fillId="0" borderId="164" xfId="19" applyFont="1" applyFill="1" applyBorder="1" applyAlignment="1">
      <alignment horizontal="center" wrapText="1"/>
    </xf>
    <xf numFmtId="0" fontId="9" fillId="0" borderId="156" xfId="19" applyFont="1" applyFill="1" applyBorder="1" applyAlignment="1">
      <alignment horizontal="center" wrapText="1"/>
    </xf>
    <xf numFmtId="0" fontId="9" fillId="0" borderId="165" xfId="19" applyFont="1" applyFill="1" applyBorder="1" applyAlignment="1">
      <alignment horizontal="center" wrapText="1"/>
    </xf>
    <xf numFmtId="0" fontId="9" fillId="0" borderId="155" xfId="19" applyFont="1" applyFill="1" applyBorder="1" applyAlignment="1">
      <alignment horizontal="center" wrapText="1"/>
    </xf>
    <xf numFmtId="170" fontId="9" fillId="0" borderId="166" xfId="25" applyNumberFormat="1" applyFont="1" applyFill="1" applyBorder="1" applyAlignment="1">
      <alignment horizontal="center" wrapText="1"/>
    </xf>
    <xf numFmtId="0" fontId="9" fillId="0" borderId="4" xfId="19" applyFont="1" applyBorder="1" applyAlignment="1">
      <alignment horizontal="left" vertical="center"/>
    </xf>
    <xf numFmtId="0" fontId="9" fillId="0" borderId="88" xfId="19" applyFont="1" applyBorder="1" applyAlignment="1">
      <alignment horizontal="center" wrapText="1"/>
    </xf>
    <xf numFmtId="0" fontId="10" fillId="0" borderId="113" xfId="19" applyFont="1" applyBorder="1" applyAlignment="1">
      <alignment horizontal="center" wrapText="1"/>
    </xf>
    <xf numFmtId="0" fontId="10" fillId="0" borderId="115" xfId="19" applyFont="1" applyBorder="1" applyAlignment="1">
      <alignment horizontal="center" wrapText="1"/>
    </xf>
    <xf numFmtId="0" fontId="10" fillId="0" borderId="114" xfId="19" applyFont="1" applyBorder="1" applyAlignment="1">
      <alignment horizontal="center" wrapText="1"/>
    </xf>
    <xf numFmtId="0" fontId="60" fillId="0" borderId="171" xfId="19" applyFont="1" applyBorder="1" applyAlignment="1">
      <alignment horizontal="center" wrapText="1"/>
    </xf>
    <xf numFmtId="0" fontId="60" fillId="0" borderId="114" xfId="19" applyFont="1" applyBorder="1" applyAlignment="1">
      <alignment horizontal="center" wrapText="1"/>
    </xf>
    <xf numFmtId="0" fontId="11" fillId="0" borderId="115" xfId="19" applyFont="1" applyBorder="1" applyAlignment="1">
      <alignment horizontal="center" wrapText="1"/>
    </xf>
    <xf numFmtId="0" fontId="11" fillId="0" borderId="114" xfId="19" applyFont="1" applyBorder="1" applyAlignment="1">
      <alignment horizontal="center" wrapText="1"/>
    </xf>
    <xf numFmtId="0" fontId="11" fillId="0" borderId="113" xfId="19" applyFont="1" applyBorder="1" applyAlignment="1">
      <alignment horizontal="center" wrapText="1"/>
    </xf>
    <xf numFmtId="0" fontId="10" fillId="0" borderId="171" xfId="19" applyFont="1" applyBorder="1" applyAlignment="1">
      <alignment horizontal="center" wrapText="1"/>
    </xf>
    <xf numFmtId="0" fontId="11" fillId="0" borderId="162" xfId="19" applyFont="1" applyBorder="1" applyAlignment="1">
      <alignment horizontal="center" wrapText="1"/>
    </xf>
    <xf numFmtId="0" fontId="60" fillId="0" borderId="172" xfId="21" applyFont="1" applyFill="1" applyBorder="1" applyAlignment="1" applyProtection="1"/>
    <xf numFmtId="165" fontId="61" fillId="0" borderId="2" xfId="0" applyNumberFormat="1" applyFont="1" applyFill="1" applyBorder="1" applyAlignment="1">
      <alignment horizontal="right"/>
    </xf>
    <xf numFmtId="165" fontId="61" fillId="0" borderId="84" xfId="0" applyNumberFormat="1" applyFont="1" applyFill="1" applyBorder="1" applyAlignment="1">
      <alignment horizontal="right"/>
    </xf>
    <xf numFmtId="165" fontId="61" fillId="0" borderId="7" xfId="0" applyNumberFormat="1" applyFont="1" applyFill="1" applyBorder="1" applyAlignment="1">
      <alignment horizontal="right"/>
    </xf>
    <xf numFmtId="3" fontId="34" fillId="0" borderId="131" xfId="25" applyNumberFormat="1" applyFont="1" applyFill="1" applyBorder="1"/>
    <xf numFmtId="3" fontId="34" fillId="0" borderId="137" xfId="25" applyNumberFormat="1" applyFont="1" applyFill="1" applyBorder="1"/>
    <xf numFmtId="175" fontId="34" fillId="0" borderId="143" xfId="158" applyNumberFormat="1" applyFont="1" applyFill="1" applyBorder="1"/>
    <xf numFmtId="175" fontId="34" fillId="0" borderId="75" xfId="158" applyNumberFormat="1" applyFont="1" applyFill="1" applyBorder="1"/>
    <xf numFmtId="175" fontId="34" fillId="0" borderId="108" xfId="158" applyNumberFormat="1" applyFont="1" applyFill="1" applyBorder="1"/>
    <xf numFmtId="175" fontId="34" fillId="0" borderId="74" xfId="158" applyNumberFormat="1" applyFont="1" applyFill="1" applyBorder="1"/>
    <xf numFmtId="175" fontId="34" fillId="0" borderId="6" xfId="158" applyNumberFormat="1" applyFont="1" applyFill="1" applyBorder="1"/>
    <xf numFmtId="175" fontId="34" fillId="0" borderId="117" xfId="158" applyNumberFormat="1" applyFont="1" applyFill="1" applyBorder="1"/>
    <xf numFmtId="175" fontId="34" fillId="0" borderId="119" xfId="158" applyNumberFormat="1" applyFont="1" applyFill="1" applyBorder="1"/>
    <xf numFmtId="175" fontId="35" fillId="0" borderId="143" xfId="158" applyNumberFormat="1" applyFont="1" applyFill="1" applyBorder="1"/>
    <xf numFmtId="3" fontId="35" fillId="0" borderId="142" xfId="25" applyNumberFormat="1" applyFont="1" applyFill="1" applyBorder="1"/>
    <xf numFmtId="0" fontId="63" fillId="0" borderId="171" xfId="19" applyFont="1" applyBorder="1" applyAlignment="1">
      <alignment horizontal="center" wrapText="1"/>
    </xf>
    <xf numFmtId="165" fontId="4" fillId="0" borderId="138" xfId="0" applyNumberFormat="1" applyFont="1" applyFill="1" applyBorder="1" applyAlignment="1">
      <alignment horizontal="right"/>
    </xf>
    <xf numFmtId="0" fontId="63" fillId="0" borderId="114" xfId="19" applyFont="1" applyBorder="1" applyAlignment="1">
      <alignment horizontal="center" wrapText="1"/>
    </xf>
    <xf numFmtId="0" fontId="63" fillId="0" borderId="61" xfId="21" applyFont="1" applyFill="1" applyBorder="1" applyAlignment="1" applyProtection="1"/>
    <xf numFmtId="165" fontId="62" fillId="0" borderId="135" xfId="0" applyNumberFormat="1" applyFont="1" applyFill="1" applyBorder="1" applyAlignment="1">
      <alignment horizontal="right"/>
    </xf>
    <xf numFmtId="165" fontId="62" fillId="0" borderId="18" xfId="0" applyNumberFormat="1" applyFont="1" applyFill="1" applyBorder="1" applyAlignment="1">
      <alignment horizontal="right"/>
    </xf>
    <xf numFmtId="165" fontId="62" fillId="0" borderId="65" xfId="0" applyNumberFormat="1" applyFont="1" applyFill="1" applyBorder="1" applyAlignment="1">
      <alignment horizontal="right"/>
    </xf>
    <xf numFmtId="165" fontId="62" fillId="0" borderId="58" xfId="0" applyNumberFormat="1" applyFont="1" applyFill="1" applyBorder="1" applyAlignment="1">
      <alignment horizontal="right"/>
    </xf>
    <xf numFmtId="166" fontId="9" fillId="0" borderId="0" xfId="20" applyFont="1"/>
    <xf numFmtId="0" fontId="51" fillId="0" borderId="151" xfId="22" applyFont="1" applyFill="1" applyBorder="1" applyAlignment="1" applyProtection="1">
      <alignment horizontal="center" vertical="center"/>
    </xf>
    <xf numFmtId="0" fontId="51" fillId="0" borderId="152" xfId="22" applyFont="1" applyFill="1" applyBorder="1" applyAlignment="1" applyProtection="1">
      <alignment vertical="center" wrapText="1"/>
    </xf>
    <xf numFmtId="3" fontId="55" fillId="0" borderId="153" xfId="22" applyNumberFormat="1" applyFont="1" applyFill="1" applyBorder="1" applyAlignment="1" applyProtection="1">
      <alignment vertical="center" wrapText="1"/>
    </xf>
    <xf numFmtId="3" fontId="55" fillId="0" borderId="1" xfId="22" applyNumberFormat="1" applyFont="1" applyFill="1" applyBorder="1" applyAlignment="1" applyProtection="1">
      <alignment vertical="center" wrapText="1"/>
    </xf>
    <xf numFmtId="3" fontId="55" fillId="0" borderId="152" xfId="22" applyNumberFormat="1" applyFont="1" applyFill="1" applyBorder="1" applyAlignment="1" applyProtection="1">
      <alignment vertical="center" wrapText="1"/>
    </xf>
    <xf numFmtId="3" fontId="18" fillId="0" borderId="4" xfId="22" applyNumberFormat="1" applyFont="1" applyFill="1" applyBorder="1" applyAlignment="1" applyProtection="1">
      <alignment vertical="center" wrapText="1"/>
    </xf>
    <xf numFmtId="3" fontId="18" fillId="0" borderId="45" xfId="22" applyNumberFormat="1" applyFont="1" applyFill="1" applyBorder="1" applyAlignment="1" applyProtection="1">
      <alignment vertical="center" wrapText="1"/>
    </xf>
    <xf numFmtId="3" fontId="35" fillId="0" borderId="131" xfId="25" applyNumberFormat="1" applyFont="1" applyFill="1" applyBorder="1"/>
    <xf numFmtId="3" fontId="35" fillId="0" borderId="137" xfId="25" applyNumberFormat="1" applyFont="1" applyFill="1" applyBorder="1"/>
    <xf numFmtId="3" fontId="34" fillId="0" borderId="102" xfId="25" applyNumberFormat="1" applyFont="1" applyFill="1" applyBorder="1" applyAlignment="1">
      <alignment vertical="center"/>
    </xf>
    <xf numFmtId="3" fontId="34" fillId="0" borderId="103" xfId="25" applyNumberFormat="1" applyFont="1" applyFill="1" applyBorder="1"/>
    <xf numFmtId="3" fontId="34" fillId="0" borderId="173" xfId="25" applyNumberFormat="1" applyFont="1" applyFill="1" applyBorder="1"/>
    <xf numFmtId="3" fontId="34" fillId="0" borderId="109" xfId="25" applyNumberFormat="1" applyFont="1" applyFill="1" applyBorder="1"/>
    <xf numFmtId="3" fontId="34" fillId="0" borderId="117" xfId="25" applyNumberFormat="1" applyFont="1" applyFill="1" applyBorder="1"/>
    <xf numFmtId="3" fontId="34" fillId="0" borderId="110" xfId="25" applyNumberFormat="1" applyFont="1" applyFill="1" applyBorder="1"/>
    <xf numFmtId="3" fontId="34" fillId="0" borderId="119" xfId="25" applyNumberFormat="1" applyFont="1" applyFill="1" applyBorder="1"/>
    <xf numFmtId="3" fontId="28" fillId="0" borderId="103" xfId="0" applyNumberFormat="1" applyFont="1" applyFill="1" applyBorder="1"/>
    <xf numFmtId="3" fontId="28" fillId="0" borderId="74" xfId="0" applyNumberFormat="1" applyFont="1" applyFill="1" applyBorder="1"/>
    <xf numFmtId="3" fontId="28" fillId="0" borderId="109" xfId="0" applyNumberFormat="1" applyFont="1" applyFill="1" applyBorder="1"/>
    <xf numFmtId="3" fontId="28" fillId="0" borderId="75" xfId="0" applyNumberFormat="1" applyFont="1" applyFill="1" applyBorder="1"/>
    <xf numFmtId="3" fontId="28" fillId="0" borderId="110" xfId="0" applyNumberFormat="1" applyFont="1" applyFill="1" applyBorder="1"/>
    <xf numFmtId="3" fontId="28" fillId="0" borderId="107" xfId="0" applyNumberFormat="1" applyFont="1" applyFill="1" applyBorder="1"/>
    <xf numFmtId="3" fontId="28" fillId="0" borderId="108" xfId="0" applyNumberFormat="1" applyFont="1" applyFill="1" applyBorder="1"/>
    <xf numFmtId="176" fontId="0" fillId="0" borderId="0" xfId="158" applyNumberFormat="1" applyFont="1" applyAlignment="1">
      <alignment horizontal="right"/>
    </xf>
    <xf numFmtId="0" fontId="4" fillId="0" borderId="156" xfId="0" applyFont="1" applyFill="1" applyBorder="1" applyAlignment="1">
      <alignment horizontal="center" wrapText="1"/>
    </xf>
    <xf numFmtId="0" fontId="4" fillId="0" borderId="174" xfId="0" applyFont="1" applyFill="1" applyBorder="1" applyAlignment="1">
      <alignment horizontal="center" wrapText="1"/>
    </xf>
    <xf numFmtId="3" fontId="34" fillId="0" borderId="12" xfId="25" applyNumberFormat="1" applyFont="1" applyFill="1" applyBorder="1" applyAlignment="1">
      <alignment vertical="center"/>
    </xf>
    <xf numFmtId="3" fontId="34" fillId="0" borderId="175" xfId="25" applyNumberFormat="1" applyFont="1" applyFill="1" applyBorder="1" applyAlignment="1">
      <alignment vertical="center"/>
    </xf>
    <xf numFmtId="3" fontId="34" fillId="0" borderId="176" xfId="25" applyNumberFormat="1" applyFont="1" applyFill="1" applyBorder="1" applyAlignment="1">
      <alignment vertical="center"/>
    </xf>
    <xf numFmtId="175" fontId="34" fillId="0" borderId="13" xfId="158" applyNumberFormat="1" applyFont="1" applyFill="1" applyBorder="1" applyAlignment="1">
      <alignment vertical="center"/>
    </xf>
    <xf numFmtId="175" fontId="34" fillId="0" borderId="117" xfId="158" applyNumberFormat="1" applyFont="1" applyFill="1" applyBorder="1" applyAlignment="1">
      <alignment vertical="center"/>
    </xf>
    <xf numFmtId="175" fontId="64" fillId="0" borderId="117" xfId="158" applyNumberFormat="1" applyFont="1" applyFill="1" applyBorder="1" applyAlignment="1">
      <alignment vertical="center"/>
    </xf>
    <xf numFmtId="175" fontId="34" fillId="0" borderId="119" xfId="158" applyNumberFormat="1" applyFont="1" applyFill="1" applyBorder="1" applyAlignment="1">
      <alignment vertical="center"/>
    </xf>
    <xf numFmtId="3" fontId="35" fillId="0" borderId="4" xfId="19" applyNumberFormat="1" applyFont="1" applyFill="1" applyBorder="1"/>
    <xf numFmtId="3" fontId="34" fillId="0" borderId="175" xfId="19" applyNumberFormat="1" applyFont="1" applyFill="1" applyBorder="1"/>
    <xf numFmtId="3" fontId="34" fillId="0" borderId="176" xfId="19" applyNumberFormat="1" applyFont="1" applyFill="1" applyBorder="1"/>
    <xf numFmtId="3" fontId="34" fillId="0" borderId="4" xfId="19" applyNumberFormat="1" applyFont="1" applyFill="1" applyBorder="1"/>
    <xf numFmtId="3" fontId="34" fillId="0" borderId="177" xfId="19" applyNumberFormat="1" applyFont="1" applyFill="1" applyBorder="1"/>
    <xf numFmtId="3" fontId="34" fillId="0" borderId="3" xfId="19" applyNumberFormat="1" applyFont="1" applyFill="1" applyBorder="1"/>
    <xf numFmtId="3" fontId="35" fillId="0" borderId="105" xfId="19" applyNumberFormat="1" applyFont="1" applyFill="1" applyBorder="1"/>
    <xf numFmtId="3" fontId="34" fillId="0" borderId="105" xfId="19" applyNumberFormat="1" applyFont="1" applyFill="1" applyBorder="1"/>
    <xf numFmtId="3" fontId="34" fillId="0" borderId="42" xfId="19" applyNumberFormat="1" applyFont="1" applyFill="1" applyBorder="1"/>
    <xf numFmtId="3" fontId="34" fillId="0" borderId="178" xfId="25" applyNumberFormat="1" applyFont="1" applyFill="1" applyBorder="1"/>
    <xf numFmtId="3" fontId="34" fillId="0" borderId="179" xfId="25" applyNumberFormat="1" applyFont="1" applyFill="1" applyBorder="1"/>
    <xf numFmtId="3" fontId="28" fillId="0" borderId="55" xfId="25" applyNumberFormat="1" applyFont="1" applyFill="1" applyBorder="1"/>
    <xf numFmtId="3" fontId="28" fillId="0" borderId="28" xfId="25" applyNumberFormat="1" applyFont="1" applyFill="1" applyBorder="1"/>
    <xf numFmtId="0" fontId="9" fillId="0" borderId="95" xfId="0" applyFont="1" applyFill="1" applyBorder="1" applyAlignment="1">
      <alignment horizontal="center" wrapText="1"/>
    </xf>
    <xf numFmtId="171" fontId="28" fillId="0" borderId="180" xfId="20" applyNumberFormat="1" applyFont="1" applyFill="1" applyBorder="1"/>
    <xf numFmtId="171" fontId="28" fillId="0" borderId="109" xfId="20" applyNumberFormat="1" applyFont="1" applyFill="1" applyBorder="1"/>
    <xf numFmtId="171" fontId="28" fillId="0" borderId="181" xfId="20" applyNumberFormat="1" applyFont="1" applyFill="1" applyBorder="1"/>
    <xf numFmtId="171" fontId="29" fillId="0" borderId="95" xfId="20" applyNumberFormat="1" applyFont="1" applyFill="1" applyBorder="1"/>
    <xf numFmtId="171" fontId="28" fillId="0" borderId="103" xfId="20" applyNumberFormat="1" applyFont="1" applyFill="1" applyBorder="1"/>
    <xf numFmtId="171" fontId="28" fillId="0" borderId="109" xfId="20" applyNumberFormat="1" applyFont="1" applyBorder="1"/>
    <xf numFmtId="171" fontId="28" fillId="0" borderId="110" xfId="20" applyNumberFormat="1" applyFont="1" applyFill="1" applyBorder="1"/>
    <xf numFmtId="3" fontId="9" fillId="0" borderId="161" xfId="0" applyNumberFormat="1" applyFont="1" applyFill="1" applyBorder="1" applyAlignment="1">
      <alignment wrapText="1"/>
    </xf>
    <xf numFmtId="3" fontId="8" fillId="0" borderId="139" xfId="0" applyNumberFormat="1" applyFont="1" applyFill="1" applyBorder="1" applyAlignment="1">
      <alignment wrapText="1"/>
    </xf>
    <xf numFmtId="3" fontId="8" fillId="0" borderId="123" xfId="0" applyNumberFormat="1" applyFont="1" applyFill="1" applyBorder="1" applyAlignment="1">
      <alignment wrapText="1"/>
    </xf>
    <xf numFmtId="3" fontId="8" fillId="0" borderId="140" xfId="0" applyNumberFormat="1" applyFont="1" applyFill="1" applyBorder="1" applyAlignment="1">
      <alignment wrapText="1"/>
    </xf>
    <xf numFmtId="0" fontId="9" fillId="0" borderId="182" xfId="0" applyFont="1" applyFill="1" applyBorder="1" applyAlignment="1">
      <alignment horizontal="center" wrapText="1"/>
    </xf>
    <xf numFmtId="3" fontId="29" fillId="0" borderId="182" xfId="0" applyNumberFormat="1" applyFont="1" applyFill="1" applyBorder="1"/>
    <xf numFmtId="3" fontId="28" fillId="0" borderId="183" xfId="0" applyNumberFormat="1" applyFont="1" applyFill="1" applyBorder="1"/>
    <xf numFmtId="3" fontId="28" fillId="0" borderId="64" xfId="0" applyNumberFormat="1" applyFont="1" applyFill="1" applyBorder="1"/>
    <xf numFmtId="3" fontId="28" fillId="0" borderId="184" xfId="0" applyNumberFormat="1" applyFont="1" applyFill="1" applyBorder="1" applyAlignment="1">
      <alignment horizontal="right"/>
    </xf>
    <xf numFmtId="3" fontId="29" fillId="0" borderId="95" xfId="0" applyNumberFormat="1" applyFont="1" applyFill="1" applyBorder="1"/>
    <xf numFmtId="3" fontId="29" fillId="0" borderId="97" xfId="0" applyNumberFormat="1" applyFont="1" applyFill="1" applyBorder="1"/>
    <xf numFmtId="3" fontId="28" fillId="0" borderId="108" xfId="0" applyNumberFormat="1" applyFont="1" applyFill="1" applyBorder="1" applyAlignment="1">
      <alignment horizontal="right"/>
    </xf>
    <xf numFmtId="0" fontId="0" fillId="0" borderId="114" xfId="0" applyFill="1" applyBorder="1" applyAlignment="1">
      <alignment horizontal="center"/>
    </xf>
    <xf numFmtId="0" fontId="0" fillId="0" borderId="111" xfId="0" applyFill="1" applyBorder="1" applyAlignment="1">
      <alignment horizontal="center"/>
    </xf>
    <xf numFmtId="0" fontId="0" fillId="0" borderId="115" xfId="0" applyFill="1" applyBorder="1" applyAlignment="1">
      <alignment horizontal="center"/>
    </xf>
    <xf numFmtId="0" fontId="2" fillId="0" borderId="11" xfId="0" applyFont="1" applyBorder="1"/>
    <xf numFmtId="0" fontId="20" fillId="0" borderId="64" xfId="0" applyFont="1" applyBorder="1" applyAlignment="1">
      <alignment wrapText="1"/>
    </xf>
    <xf numFmtId="0" fontId="10" fillId="0" borderId="167" xfId="19" applyFont="1" applyFill="1" applyBorder="1" applyAlignment="1">
      <alignment horizontal="center" wrapText="1"/>
    </xf>
    <xf numFmtId="0" fontId="10" fillId="0" borderId="168" xfId="19" applyFont="1" applyFill="1" applyBorder="1" applyAlignment="1">
      <alignment horizontal="center" wrapText="1"/>
    </xf>
    <xf numFmtId="0" fontId="10" fillId="0" borderId="169" xfId="19" applyFont="1" applyFill="1" applyBorder="1" applyAlignment="1">
      <alignment horizontal="center" wrapText="1"/>
    </xf>
    <xf numFmtId="0" fontId="0" fillId="0" borderId="168" xfId="0" applyBorder="1" applyAlignment="1">
      <alignment horizontal="center" wrapText="1"/>
    </xf>
    <xf numFmtId="0" fontId="0" fillId="0" borderId="170" xfId="0" applyBorder="1" applyAlignment="1">
      <alignment horizontal="center" wrapText="1"/>
    </xf>
    <xf numFmtId="0" fontId="10" fillId="0" borderId="51" xfId="19" applyFont="1" applyFill="1" applyBorder="1" applyAlignment="1">
      <alignment horizontal="center" wrapText="1"/>
    </xf>
    <xf numFmtId="0" fontId="10" fillId="0" borderId="55" xfId="19" applyFont="1" applyFill="1" applyBorder="1" applyAlignment="1">
      <alignment horizontal="center" wrapText="1"/>
    </xf>
    <xf numFmtId="0" fontId="10" fillId="0" borderId="52" xfId="19" applyFont="1" applyFill="1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50" fillId="0" borderId="33" xfId="0" applyFont="1" applyFill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1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51" fillId="0" borderId="45" xfId="0" applyFont="1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46" xfId="0" applyBorder="1" applyAlignment="1">
      <alignment horizontal="center"/>
    </xf>
    <xf numFmtId="0" fontId="9" fillId="0" borderId="90" xfId="19" applyFont="1" applyFill="1" applyBorder="1" applyAlignment="1">
      <alignment horizontal="center" wrapText="1"/>
    </xf>
    <xf numFmtId="0" fontId="9" fillId="0" borderId="112" xfId="19" applyFont="1" applyFill="1" applyBorder="1" applyAlignment="1">
      <alignment horizontal="center" wrapText="1"/>
    </xf>
    <xf numFmtId="0" fontId="9" fillId="0" borderId="101" xfId="19" applyFont="1" applyFill="1" applyBorder="1" applyAlignment="1">
      <alignment horizontal="center" wrapText="1"/>
    </xf>
    <xf numFmtId="0" fontId="65" fillId="0" borderId="1" xfId="22" applyFont="1" applyFill="1" applyBorder="1" applyAlignment="1" applyProtection="1">
      <alignment horizontal="left" vertical="top" wrapText="1"/>
    </xf>
    <xf numFmtId="0" fontId="66" fillId="0" borderId="0" xfId="22" applyFont="1" applyFill="1" applyBorder="1" applyAlignment="1" applyProtection="1">
      <alignment horizontal="left" vertical="top" wrapText="1"/>
    </xf>
  </cellXfs>
  <cellStyles count="159">
    <cellStyle name="cf1" xfId="94"/>
    <cellStyle name="Hyperkobling 2" xfId="54"/>
    <cellStyle name="Komma" xfId="158" builtinId="3"/>
    <cellStyle name="Komma 2" xfId="34"/>
    <cellStyle name="Komma 3" xfId="38"/>
    <cellStyle name="Komma 4" xfId="114"/>
    <cellStyle name="Normal" xfId="0" builtinId="0"/>
    <cellStyle name="Normal 10" xfId="17"/>
    <cellStyle name="Normal 10 2" xfId="60"/>
    <cellStyle name="Normal 10 2 2" xfId="92"/>
    <cellStyle name="Normal 10 2 2 2" xfId="156"/>
    <cellStyle name="Normal 10 3" xfId="81"/>
    <cellStyle name="Normal 10 3 2" xfId="105"/>
    <cellStyle name="Normal 10 4" xfId="88"/>
    <cellStyle name="Normal 11" xfId="1"/>
    <cellStyle name="Normal 11 2" xfId="110"/>
    <cellStyle name="Normal 12" xfId="120"/>
    <cellStyle name="Normal 2" xfId="4"/>
    <cellStyle name="Normal 2 2" xfId="11"/>
    <cellStyle name="Normal 2 2 2" xfId="22"/>
    <cellStyle name="Normal 2 2 2 2" xfId="117"/>
    <cellStyle name="Normal 2 3" xfId="21"/>
    <cellStyle name="Normal 2 3 2" xfId="113"/>
    <cellStyle name="Normal 2 4" xfId="35"/>
    <cellStyle name="Normal 3" xfId="5"/>
    <cellStyle name="Normal 3 2" xfId="12"/>
    <cellStyle name="Normal 3 2 2" xfId="39"/>
    <cellStyle name="Normal 3 2 3" xfId="86"/>
    <cellStyle name="Normal 3 3" xfId="19"/>
    <cellStyle name="Normal 3 3 2" xfId="128"/>
    <cellStyle name="Normal 3 3 2 2" xfId="150"/>
    <cellStyle name="Normal 3 4" xfId="31"/>
    <cellStyle name="Normal 3 5" xfId="67"/>
    <cellStyle name="Normal 3 5 2" xfId="98"/>
    <cellStyle name="Normal 3 6" xfId="84"/>
    <cellStyle name="Normal 4" xfId="6"/>
    <cellStyle name="Normal 4 2" xfId="13"/>
    <cellStyle name="Normal 4 2 2" xfId="47"/>
    <cellStyle name="Normal 4 2 2 2" xfId="106"/>
    <cellStyle name="Normal 4 2 3" xfId="51"/>
    <cellStyle name="Normal 4 2 3 2" xfId="125"/>
    <cellStyle name="Normal 4 2 4" xfId="97"/>
    <cellStyle name="Normal 4 2 5" xfId="142"/>
    <cellStyle name="Normal 4 2 6" xfId="146"/>
    <cellStyle name="Normal 4 2 7" xfId="136"/>
    <cellStyle name="Normal 4 2_MAL2T-2014A.XLS" xfId="148"/>
    <cellStyle name="Normal 4 3" xfId="43"/>
    <cellStyle name="Normal 4 3 2" xfId="63"/>
    <cellStyle name="Normal 4 3 2 2" xfId="107"/>
    <cellStyle name="Normal 4 3 3" xfId="127"/>
    <cellStyle name="Normal 4 3 4" xfId="133"/>
    <cellStyle name="Normal 4 3 5" xfId="139"/>
    <cellStyle name="Normal 4 3_MAL2T-2014A.XLS" xfId="149"/>
    <cellStyle name="Normal 4 4" xfId="44"/>
    <cellStyle name="Normal 4 4 2" xfId="65"/>
    <cellStyle name="Normal 4 4 2 2" xfId="129"/>
    <cellStyle name="Normal 4 4 3" xfId="109"/>
    <cellStyle name="Normal 4 5" xfId="49"/>
    <cellStyle name="Normal 4 5 2" xfId="96"/>
    <cellStyle name="Normal 4 6" xfId="124"/>
    <cellStyle name="Normal 4 7" xfId="140"/>
    <cellStyle name="Normal 4 8" xfId="144"/>
    <cellStyle name="Normal 4 9" xfId="134"/>
    <cellStyle name="Normal 4_MAL1K-2014A.XLS" xfId="55"/>
    <cellStyle name="Normal 5" xfId="7"/>
    <cellStyle name="Normal 5 2" xfId="14"/>
    <cellStyle name="Normal 5 2 2" xfId="46"/>
    <cellStyle name="Normal 5 2 2 2" xfId="71"/>
    <cellStyle name="Normal 5 2 2 2 2" xfId="152"/>
    <cellStyle name="Normal 5 2 3" xfId="74"/>
    <cellStyle name="Normal 5 2 3 2" xfId="100"/>
    <cellStyle name="Normal 5 2 4" xfId="85"/>
    <cellStyle name="Normal 5 3" xfId="53"/>
    <cellStyle name="Normal 5 4" xfId="61"/>
    <cellStyle name="Normal 5 4 2" xfId="123"/>
    <cellStyle name="Normal 5 5" xfId="36"/>
    <cellStyle name="Normal 5 5 2" xfId="70"/>
    <cellStyle name="Normal 5 5 2 2" xfId="155"/>
    <cellStyle name="Normal 5 6" xfId="69"/>
    <cellStyle name="Normal 5 6 2" xfId="99"/>
    <cellStyle name="Normal 6" xfId="8"/>
    <cellStyle name="Normal 6 2" xfId="15"/>
    <cellStyle name="Normal 6 2 2" xfId="121"/>
    <cellStyle name="Normal 6 2 2 2" xfId="154"/>
    <cellStyle name="Normal 6 3" xfId="56"/>
    <cellStyle name="Normal 6 4" xfId="77"/>
    <cellStyle name="Normal 6 4 2" xfId="101"/>
    <cellStyle name="Normal 6 5" xfId="83"/>
    <cellStyle name="Normal 7" xfId="9"/>
    <cellStyle name="Normal 7 2" xfId="58"/>
    <cellStyle name="Normal 7 2 2" xfId="119"/>
    <cellStyle name="Normal 7 2 2 2" xfId="157"/>
    <cellStyle name="Normal 7 3" xfId="79"/>
    <cellStyle name="Normal 7 3 2" xfId="103"/>
    <cellStyle name="Normal 7 4" xfId="87"/>
    <cellStyle name="Normal 8" xfId="10"/>
    <cellStyle name="Normal 8 2" xfId="30"/>
    <cellStyle name="Normal 8 2 2" xfId="75"/>
    <cellStyle name="Normal 8 2 2 2" xfId="153"/>
    <cellStyle name="Normal 8 3" xfId="28"/>
    <cellStyle name="Normal 8 4" xfId="59"/>
    <cellStyle name="Normal 8 5" xfId="80"/>
    <cellStyle name="Normal 8 5 2" xfId="104"/>
    <cellStyle name="Normal 8 6" xfId="90"/>
    <cellStyle name="Normal 9" xfId="16"/>
    <cellStyle name="Normal 9 2" xfId="57"/>
    <cellStyle name="Normal 9 2 2" xfId="112"/>
    <cellStyle name="Normal 9 2 2 2" xfId="151"/>
    <cellStyle name="Normal 9 3" xfId="78"/>
    <cellStyle name="Normal 9 3 2" xfId="102"/>
    <cellStyle name="Normal 9 4" xfId="89"/>
    <cellStyle name="Normal_IN9813 2" xfId="68"/>
    <cellStyle name="Normal_IN9828" xfId="26"/>
    <cellStyle name="Normal_SO02ny 2" xfId="122"/>
    <cellStyle name="Prosent" xfId="130" builtinId="5"/>
    <cellStyle name="Prosent 2" xfId="2"/>
    <cellStyle name="Prosent 2 2" xfId="18"/>
    <cellStyle name="Prosent 2 2 2" xfId="48"/>
    <cellStyle name="Prosent 2 2 2 2" xfId="76"/>
    <cellStyle name="Prosent 2 2 3" xfId="52"/>
    <cellStyle name="Prosent 2 2 3 2" xfId="111"/>
    <cellStyle name="Prosent 2 2 4" xfId="41"/>
    <cellStyle name="Prosent 2 2 5" xfId="91"/>
    <cellStyle name="Prosent 2 2 5 2" xfId="143"/>
    <cellStyle name="Prosent 2 2 6" xfId="147"/>
    <cellStyle name="Prosent 2 2 7" xfId="137"/>
    <cellStyle name="Prosent 2 3" xfId="20"/>
    <cellStyle name="Prosent 2 3 2" xfId="64"/>
    <cellStyle name="Prosent 2 3 2 2" xfId="82"/>
    <cellStyle name="Prosent 2 3 3" xfId="42"/>
    <cellStyle name="Prosent 2 3 4" xfId="93"/>
    <cellStyle name="Prosent 2 3 4 2" xfId="132"/>
    <cellStyle name="Prosent 2 3 5" xfId="138"/>
    <cellStyle name="Prosent 2 4" xfId="40"/>
    <cellStyle name="Prosent 2 4 2" xfId="66"/>
    <cellStyle name="Prosent 2 4 2 2" xfId="126"/>
    <cellStyle name="Prosent 2 4 3" xfId="115"/>
    <cellStyle name="Prosent 2 5" xfId="45"/>
    <cellStyle name="Prosent 2 5 2" xfId="50"/>
    <cellStyle name="Prosent 2 5 2 2" xfId="108"/>
    <cellStyle name="Prosent 2 6" xfId="73"/>
    <cellStyle name="Prosent 2 6 2" xfId="131"/>
    <cellStyle name="Prosent 2 7" xfId="141"/>
    <cellStyle name="Prosent 2 8" xfId="145"/>
    <cellStyle name="Prosent 2 9" xfId="135"/>
    <cellStyle name="Prosent 3" xfId="32"/>
    <cellStyle name="Prosent 3 2" xfId="62"/>
    <cellStyle name="Prosent 3 2 2" xfId="72"/>
    <cellStyle name="Prosent 4" xfId="37"/>
    <cellStyle name="Prosent 5" xfId="118"/>
    <cellStyle name="Prosent 6" xfId="116"/>
    <cellStyle name="Svein" xfId="23"/>
    <cellStyle name="Svein 2" xfId="33"/>
    <cellStyle name="Svein 3" xfId="95"/>
    <cellStyle name="Tusen[0]" xfId="24"/>
    <cellStyle name="Tusenskille 2" xfId="3"/>
    <cellStyle name="Tusenskille 2 2" xfId="29"/>
    <cellStyle name="Tusenskille 2 3" xfId="27"/>
    <cellStyle name="Tusenskille 3" xfId="25"/>
  </cellStyles>
  <dxfs count="0"/>
  <tableStyles count="0" defaultTableStyle="TableStyleMedium9" defaultPivotStyle="PivotStyleLight16"/>
  <colors>
    <mruColors>
      <color rgb="FFFFFFCC"/>
      <color rgb="FF0505E1"/>
      <color rgb="FF4F6228"/>
      <color rgb="FFEEECE1"/>
      <color rgb="FF03038B"/>
      <color rgb="FFB6DDE8"/>
      <color rgb="FFFF66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0" y="4124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0" y="4124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0" y="4124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0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2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8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9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1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2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9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0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3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4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5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55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6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7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8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7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8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1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3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4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77" name="Text Box 4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8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9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0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1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83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4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5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6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9" name="Text Box 3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90" name="Text Box 4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91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2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3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4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9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05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06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07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8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9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0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13" name="Text Box 4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5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7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9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1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2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3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4"/>
  <sheetViews>
    <sheetView showGridLines="0" zoomScaleNormal="100" workbookViewId="0">
      <selection activeCell="E100" sqref="E100"/>
    </sheetView>
  </sheetViews>
  <sheetFormatPr baseColWidth="10" defaultColWidth="11.42578125" defaultRowHeight="12.75" outlineLevelRow="1" x14ac:dyDescent="0.2"/>
  <cols>
    <col min="1" max="1" width="8.140625" style="4" customWidth="1"/>
    <col min="2" max="2" width="22.85546875" style="58" customWidth="1"/>
    <col min="3" max="3" width="12.5703125" style="58" customWidth="1"/>
    <col min="4" max="4" width="11" style="58" customWidth="1"/>
    <col min="5" max="5" width="12.140625" style="58" customWidth="1"/>
    <col min="6" max="8" width="11" style="58" customWidth="1"/>
    <col min="9" max="9" width="12.5703125" style="58" customWidth="1"/>
    <col min="10" max="10" width="11" style="58" customWidth="1"/>
    <col min="11" max="11" width="13.28515625" style="58" customWidth="1"/>
    <col min="12" max="16384" width="11.42578125" style="58"/>
  </cols>
  <sheetData>
    <row r="2" spans="1:15" x14ac:dyDescent="0.2">
      <c r="A2" s="5" t="s">
        <v>13</v>
      </c>
    </row>
    <row r="3" spans="1:15" x14ac:dyDescent="0.2">
      <c r="A3" s="5"/>
    </row>
    <row r="4" spans="1:15" x14ac:dyDescent="0.2">
      <c r="A4" s="5" t="str">
        <f>A8</f>
        <v>Tabell 4-1-A   Økonomisk sosialhjelp - brutto og netto utgift - regnskapsført for perioden 01.01.-31.12.2016.  Hele byen.</v>
      </c>
    </row>
    <row r="5" spans="1:15" x14ac:dyDescent="0.2">
      <c r="A5" s="5"/>
    </row>
    <row r="6" spans="1:15" x14ac:dyDescent="0.2">
      <c r="A6" s="5"/>
    </row>
    <row r="7" spans="1:15" ht="24.75" customHeight="1" x14ac:dyDescent="0.2">
      <c r="A7" s="5"/>
    </row>
    <row r="8" spans="1:15" ht="24" customHeight="1" thickBot="1" x14ac:dyDescent="0.25">
      <c r="A8" s="150" t="s">
        <v>149</v>
      </c>
      <c r="B8" s="151"/>
      <c r="C8" s="151"/>
      <c r="D8" s="151"/>
      <c r="E8" s="151"/>
      <c r="F8" s="151"/>
      <c r="I8" s="50"/>
    </row>
    <row r="9" spans="1:15" s="50" customFormat="1" ht="20.25" customHeight="1" x14ac:dyDescent="0.25">
      <c r="A9" s="404"/>
      <c r="B9" s="405"/>
      <c r="C9" s="511" t="s">
        <v>5</v>
      </c>
      <c r="D9" s="512"/>
      <c r="E9" s="512"/>
      <c r="F9" s="511" t="s">
        <v>6</v>
      </c>
      <c r="G9" s="512"/>
      <c r="H9" s="513"/>
      <c r="I9" s="511" t="s">
        <v>7</v>
      </c>
      <c r="J9" s="514"/>
      <c r="K9" s="515"/>
      <c r="O9" s="93"/>
    </row>
    <row r="10" spans="1:15" s="50" customFormat="1" ht="38.25" customHeight="1" thickBot="1" x14ac:dyDescent="0.25">
      <c r="A10" s="406"/>
      <c r="B10" s="155"/>
      <c r="C10" s="258" t="s">
        <v>41</v>
      </c>
      <c r="D10" s="259" t="s">
        <v>40</v>
      </c>
      <c r="E10" s="260" t="s">
        <v>39</v>
      </c>
      <c r="F10" s="261" t="s">
        <v>42</v>
      </c>
      <c r="G10" s="262" t="s">
        <v>43</v>
      </c>
      <c r="H10" s="263" t="s">
        <v>39</v>
      </c>
      <c r="I10" s="261" t="s">
        <v>38</v>
      </c>
      <c r="J10" s="264" t="s">
        <v>8</v>
      </c>
      <c r="K10" s="265" t="s">
        <v>39</v>
      </c>
    </row>
    <row r="11" spans="1:15" s="50" customFormat="1" ht="15.95" customHeight="1" x14ac:dyDescent="0.2">
      <c r="A11" s="431"/>
      <c r="B11" s="267" t="s">
        <v>148</v>
      </c>
      <c r="C11" s="432">
        <v>1279248965</v>
      </c>
      <c r="D11" s="268">
        <v>-71794015</v>
      </c>
      <c r="E11" s="269">
        <f>SUM(C11:D11)</f>
        <v>1207454950</v>
      </c>
      <c r="F11" s="270">
        <v>28774963</v>
      </c>
      <c r="G11" s="268">
        <v>-16411449</v>
      </c>
      <c r="H11" s="269">
        <f>SUM(F11:G11)</f>
        <v>12363514</v>
      </c>
      <c r="I11" s="270">
        <f t="shared" ref="I11:J13" si="0">C11+F11</f>
        <v>1308023928</v>
      </c>
      <c r="J11" s="268">
        <f t="shared" si="0"/>
        <v>-88205464</v>
      </c>
      <c r="K11" s="269">
        <f>SUM(I11:J11)</f>
        <v>1219818464</v>
      </c>
    </row>
    <row r="12" spans="1:15" s="50" customFormat="1" ht="15.95" customHeight="1" x14ac:dyDescent="0.2">
      <c r="A12" s="433"/>
      <c r="B12" s="434" t="s">
        <v>34</v>
      </c>
      <c r="C12" s="435">
        <v>63688504</v>
      </c>
      <c r="D12" s="436">
        <v>-3176122</v>
      </c>
      <c r="E12" s="437">
        <f>C12+D12</f>
        <v>60512382</v>
      </c>
      <c r="F12" s="438">
        <v>872407</v>
      </c>
      <c r="G12" s="436">
        <v>0</v>
      </c>
      <c r="H12" s="437">
        <f>F12+G12</f>
        <v>872407</v>
      </c>
      <c r="I12" s="438">
        <f t="shared" si="0"/>
        <v>64560911</v>
      </c>
      <c r="J12" s="436">
        <f t="shared" si="0"/>
        <v>-3176122</v>
      </c>
      <c r="K12" s="437">
        <f>I12+J12</f>
        <v>61384789</v>
      </c>
    </row>
    <row r="13" spans="1:15" s="50" customFormat="1" ht="15.95" customHeight="1" x14ac:dyDescent="0.2">
      <c r="A13" s="411"/>
      <c r="B13" s="271" t="s">
        <v>134</v>
      </c>
      <c r="C13" s="289">
        <f>824131640.63+2886936+303843.55</f>
        <v>827322420.17999995</v>
      </c>
      <c r="D13" s="272">
        <v>-44660243.939999998</v>
      </c>
      <c r="E13" s="273">
        <f>779471396.69+2886936+303843.55</f>
        <v>782662176.24000001</v>
      </c>
      <c r="F13" s="274">
        <v>18474958.98</v>
      </c>
      <c r="G13" s="272">
        <v>-10819442.659999998</v>
      </c>
      <c r="H13" s="273">
        <v>7655516.3200000012</v>
      </c>
      <c r="I13" s="274">
        <f t="shared" si="0"/>
        <v>845797379.15999997</v>
      </c>
      <c r="J13" s="272">
        <f t="shared" si="0"/>
        <v>-55479686.599999994</v>
      </c>
      <c r="K13" s="273">
        <f>I13+J13</f>
        <v>790317692.55999994</v>
      </c>
    </row>
    <row r="14" spans="1:15" s="50" customFormat="1" ht="15.95" customHeight="1" x14ac:dyDescent="0.2">
      <c r="A14" s="412"/>
      <c r="B14" s="276" t="s">
        <v>34</v>
      </c>
      <c r="C14" s="280">
        <v>40047892.030000001</v>
      </c>
      <c r="D14" s="278">
        <v>-1727394.4000000001</v>
      </c>
      <c r="E14" s="279">
        <v>38320497.629999995</v>
      </c>
      <c r="F14" s="280">
        <v>515592</v>
      </c>
      <c r="G14" s="278">
        <v>0</v>
      </c>
      <c r="H14" s="279">
        <v>515592</v>
      </c>
      <c r="I14" s="280">
        <v>40563484.030000001</v>
      </c>
      <c r="J14" s="278">
        <v>-1727394.4000000001</v>
      </c>
      <c r="K14" s="279">
        <v>38836089.629999995</v>
      </c>
    </row>
    <row r="15" spans="1:15" s="50" customFormat="1" ht="15.95" customHeight="1" x14ac:dyDescent="0.2">
      <c r="A15" s="411"/>
      <c r="B15" s="271" t="s">
        <v>146</v>
      </c>
      <c r="C15" s="289">
        <v>309510648.06999999</v>
      </c>
      <c r="D15" s="272">
        <v>-14385785.140000001</v>
      </c>
      <c r="E15" s="273">
        <f>SUM(C15:D15)</f>
        <v>295124862.93000001</v>
      </c>
      <c r="F15" s="274">
        <v>7422746</v>
      </c>
      <c r="G15" s="272">
        <v>-3844179.73</v>
      </c>
      <c r="H15" s="273">
        <f>SUM(F15:G15)</f>
        <v>3578566.27</v>
      </c>
      <c r="I15" s="274">
        <f>C15+F15</f>
        <v>316933394.06999999</v>
      </c>
      <c r="J15" s="272">
        <f>D15+G15</f>
        <v>-18229964.870000001</v>
      </c>
      <c r="K15" s="273">
        <f>SUM(I15:J15)</f>
        <v>298703429.19999999</v>
      </c>
    </row>
    <row r="16" spans="1:15" s="50" customFormat="1" ht="15.95" customHeight="1" thickBot="1" x14ac:dyDescent="0.25">
      <c r="A16" s="413"/>
      <c r="B16" s="281" t="s">
        <v>34</v>
      </c>
      <c r="C16" s="284">
        <v>16343572.839999998</v>
      </c>
      <c r="D16" s="282">
        <v>-454088.12</v>
      </c>
      <c r="E16" s="283">
        <f>SUM(C16:D16)</f>
        <v>15889484.719999999</v>
      </c>
      <c r="F16" s="284">
        <v>239392</v>
      </c>
      <c r="G16" s="282">
        <v>0</v>
      </c>
      <c r="H16" s="283">
        <f>SUM(F16:G16)</f>
        <v>239392</v>
      </c>
      <c r="I16" s="284">
        <f>C16+F16</f>
        <v>16582964.839999998</v>
      </c>
      <c r="J16" s="282">
        <f>D16+G16</f>
        <v>-454088.12</v>
      </c>
      <c r="K16" s="283">
        <f>SUM(I16:J16)</f>
        <v>16128876.719999999</v>
      </c>
    </row>
    <row r="17" spans="1:11" s="50" customFormat="1" ht="15.95" customHeight="1" x14ac:dyDescent="0.2">
      <c r="A17" s="409"/>
      <c r="B17" s="285" t="s">
        <v>127</v>
      </c>
      <c r="C17" s="286">
        <v>1179160814.5500002</v>
      </c>
      <c r="D17" s="236">
        <v>-72045851.839999989</v>
      </c>
      <c r="E17" s="287">
        <v>1107114962.71</v>
      </c>
      <c r="F17" s="288">
        <v>26792806.259999998</v>
      </c>
      <c r="G17" s="236">
        <v>-15010771.799999999</v>
      </c>
      <c r="H17" s="287">
        <v>11782034.460000001</v>
      </c>
      <c r="I17" s="288">
        <v>1205953620.8099999</v>
      </c>
      <c r="J17" s="236">
        <v>-87056623.640000001</v>
      </c>
      <c r="K17" s="287">
        <v>1118896997.1699998</v>
      </c>
    </row>
    <row r="18" spans="1:11" s="50" customFormat="1" ht="15.95" customHeight="1" x14ac:dyDescent="0.2">
      <c r="A18" s="410"/>
      <c r="B18" s="276" t="s">
        <v>34</v>
      </c>
      <c r="C18" s="277">
        <v>49738767.509999998</v>
      </c>
      <c r="D18" s="278">
        <v>-481161.4</v>
      </c>
      <c r="E18" s="279">
        <v>49257606.109999999</v>
      </c>
      <c r="F18" s="280">
        <v>455838.69</v>
      </c>
      <c r="G18" s="278">
        <v>-1300</v>
      </c>
      <c r="H18" s="279">
        <v>454538.69</v>
      </c>
      <c r="I18" s="280">
        <v>50194606.199999996</v>
      </c>
      <c r="J18" s="278">
        <v>-482461.4</v>
      </c>
      <c r="K18" s="279">
        <v>49712144.799999997</v>
      </c>
    </row>
    <row r="19" spans="1:11" s="50" customFormat="1" ht="15.95" customHeight="1" x14ac:dyDescent="0.2">
      <c r="A19" s="411"/>
      <c r="B19" s="271" t="s">
        <v>124</v>
      </c>
      <c r="C19" s="289">
        <v>770578028.12999988</v>
      </c>
      <c r="D19" s="272">
        <v>-46715540.519999996</v>
      </c>
      <c r="E19" s="273">
        <v>723862487.61000001</v>
      </c>
      <c r="F19" s="274">
        <v>18021219.559999999</v>
      </c>
      <c r="G19" s="272">
        <v>-9542116.1900000013</v>
      </c>
      <c r="H19" s="273">
        <v>8479103.3699999992</v>
      </c>
      <c r="I19" s="274">
        <v>788599247.68999994</v>
      </c>
      <c r="J19" s="272">
        <v>-56257656.710000008</v>
      </c>
      <c r="K19" s="273">
        <v>732341590.98000002</v>
      </c>
    </row>
    <row r="20" spans="1:11" s="50" customFormat="1" ht="15.95" customHeight="1" x14ac:dyDescent="0.2">
      <c r="A20" s="412"/>
      <c r="B20" s="276" t="s">
        <v>34</v>
      </c>
      <c r="C20" s="280">
        <v>30072975.760000005</v>
      </c>
      <c r="D20" s="278">
        <v>-106890.69</v>
      </c>
      <c r="E20" s="279">
        <v>29966085.070000008</v>
      </c>
      <c r="F20" s="280">
        <v>286800</v>
      </c>
      <c r="G20" s="278">
        <v>0</v>
      </c>
      <c r="H20" s="279">
        <v>286800</v>
      </c>
      <c r="I20" s="280">
        <v>30359775.760000005</v>
      </c>
      <c r="J20" s="278">
        <v>-106890.69</v>
      </c>
      <c r="K20" s="279">
        <v>30252885.070000008</v>
      </c>
    </row>
    <row r="21" spans="1:11" s="4" customFormat="1" ht="15.95" customHeight="1" x14ac:dyDescent="0.2">
      <c r="A21" s="411"/>
      <c r="B21" s="271" t="s">
        <v>122</v>
      </c>
      <c r="C21" s="289">
        <v>297095419.63999999</v>
      </c>
      <c r="D21" s="272">
        <v>-17451054.330000002</v>
      </c>
      <c r="E21" s="273">
        <v>279644365.30999994</v>
      </c>
      <c r="F21" s="274">
        <v>6932962.2700000005</v>
      </c>
      <c r="G21" s="272">
        <v>-3884050.27</v>
      </c>
      <c r="H21" s="273">
        <v>3048912.0000000005</v>
      </c>
      <c r="I21" s="274">
        <v>304028381.90999997</v>
      </c>
      <c r="J21" s="272">
        <v>-21335104.599999998</v>
      </c>
      <c r="K21" s="273">
        <v>282693277.31</v>
      </c>
    </row>
    <row r="22" spans="1:11" s="4" customFormat="1" ht="15.95" customHeight="1" thickBot="1" x14ac:dyDescent="0.25">
      <c r="A22" s="413"/>
      <c r="B22" s="281" t="s">
        <v>34</v>
      </c>
      <c r="C22" s="284">
        <v>11404458.27</v>
      </c>
      <c r="D22" s="282">
        <v>153396</v>
      </c>
      <c r="E22" s="283">
        <v>11557854.27</v>
      </c>
      <c r="F22" s="284">
        <v>207400</v>
      </c>
      <c r="G22" s="282">
        <v>0</v>
      </c>
      <c r="H22" s="283">
        <v>207400</v>
      </c>
      <c r="I22" s="284">
        <v>11611858.27</v>
      </c>
      <c r="J22" s="282">
        <v>153396</v>
      </c>
      <c r="K22" s="283">
        <v>11765254.27</v>
      </c>
    </row>
    <row r="23" spans="1:11" s="50" customFormat="1" ht="15.95" customHeight="1" x14ac:dyDescent="0.2">
      <c r="A23" s="409"/>
      <c r="B23" s="285" t="s">
        <v>116</v>
      </c>
      <c r="C23" s="286">
        <v>1095289446.3800001</v>
      </c>
      <c r="D23" s="236">
        <v>-58672443.590000004</v>
      </c>
      <c r="E23" s="287">
        <v>1036617002.7899997</v>
      </c>
      <c r="F23" s="288">
        <v>27420501.619999997</v>
      </c>
      <c r="G23" s="236">
        <v>-13336256.560000001</v>
      </c>
      <c r="H23" s="287">
        <v>14084245.059999999</v>
      </c>
      <c r="I23" s="288">
        <v>1122709948</v>
      </c>
      <c r="J23" s="236">
        <v>-72008700.149999991</v>
      </c>
      <c r="K23" s="287">
        <v>1050701247.85</v>
      </c>
    </row>
    <row r="24" spans="1:11" s="50" customFormat="1" ht="15.95" customHeight="1" x14ac:dyDescent="0.2">
      <c r="A24" s="410"/>
      <c r="B24" s="276" t="s">
        <v>34</v>
      </c>
      <c r="C24" s="277">
        <v>43963986.800000004</v>
      </c>
      <c r="D24" s="278">
        <v>-849766</v>
      </c>
      <c r="E24" s="279">
        <v>43114220.800000004</v>
      </c>
      <c r="F24" s="280">
        <v>997602</v>
      </c>
      <c r="G24" s="278">
        <v>0</v>
      </c>
      <c r="H24" s="279">
        <v>997602</v>
      </c>
      <c r="I24" s="280">
        <v>44961588.800000004</v>
      </c>
      <c r="J24" s="278">
        <v>-849766</v>
      </c>
      <c r="K24" s="279">
        <v>44111822.800000004</v>
      </c>
    </row>
    <row r="25" spans="1:11" s="50" customFormat="1" ht="15.95" customHeight="1" x14ac:dyDescent="0.2">
      <c r="A25" s="411"/>
      <c r="B25" s="271" t="s">
        <v>117</v>
      </c>
      <c r="C25" s="289">
        <v>702724841.24000001</v>
      </c>
      <c r="D25" s="272">
        <v>-39837093.560000002</v>
      </c>
      <c r="E25" s="273">
        <v>662887747.67999995</v>
      </c>
      <c r="F25" s="274">
        <v>17328216.960000001</v>
      </c>
      <c r="G25" s="272">
        <v>-8196352.6699999999</v>
      </c>
      <c r="H25" s="273">
        <v>9131864.2899999991</v>
      </c>
      <c r="I25" s="274">
        <v>720053058.19999993</v>
      </c>
      <c r="J25" s="272">
        <v>-48033446.230000004</v>
      </c>
      <c r="K25" s="273">
        <v>672019611.97000003</v>
      </c>
    </row>
    <row r="26" spans="1:11" s="50" customFormat="1" ht="15.95" customHeight="1" x14ac:dyDescent="0.2">
      <c r="A26" s="412"/>
      <c r="B26" s="276" t="s">
        <v>34</v>
      </c>
      <c r="C26" s="280">
        <v>28327625.759999998</v>
      </c>
      <c r="D26" s="278">
        <v>-602770</v>
      </c>
      <c r="E26" s="279">
        <v>27724855.759999998</v>
      </c>
      <c r="F26" s="280">
        <v>629568</v>
      </c>
      <c r="G26" s="278">
        <v>0</v>
      </c>
      <c r="H26" s="279">
        <v>629568</v>
      </c>
      <c r="I26" s="280">
        <v>28957193.759999998</v>
      </c>
      <c r="J26" s="278">
        <v>-602770</v>
      </c>
      <c r="K26" s="279">
        <v>28354423.759999998</v>
      </c>
    </row>
    <row r="27" spans="1:11" s="4" customFormat="1" ht="15.95" customHeight="1" x14ac:dyDescent="0.2">
      <c r="A27" s="411"/>
      <c r="B27" s="271" t="s">
        <v>118</v>
      </c>
      <c r="C27" s="289">
        <v>262787355.45999998</v>
      </c>
      <c r="D27" s="272">
        <v>-14006179.91</v>
      </c>
      <c r="E27" s="273">
        <v>248781175.54999995</v>
      </c>
      <c r="F27" s="274">
        <v>6738490.7999999998</v>
      </c>
      <c r="G27" s="272">
        <v>-3297166.93</v>
      </c>
      <c r="H27" s="273">
        <v>3441323.8699999996</v>
      </c>
      <c r="I27" s="274">
        <v>269525846.25999999</v>
      </c>
      <c r="J27" s="272">
        <v>-17303346.84</v>
      </c>
      <c r="K27" s="273">
        <v>252222499.42000002</v>
      </c>
    </row>
    <row r="28" spans="1:11" s="4" customFormat="1" ht="15.95" customHeight="1" thickBot="1" x14ac:dyDescent="0.25">
      <c r="A28" s="413"/>
      <c r="B28" s="281" t="s">
        <v>34</v>
      </c>
      <c r="C28" s="284">
        <v>9623716.7799999993</v>
      </c>
      <c r="D28" s="282">
        <v>-138820</v>
      </c>
      <c r="E28" s="283">
        <v>9484896.7799999993</v>
      </c>
      <c r="F28" s="284">
        <v>287264</v>
      </c>
      <c r="G28" s="282">
        <v>0</v>
      </c>
      <c r="H28" s="283">
        <v>287264</v>
      </c>
      <c r="I28" s="284">
        <v>9910980.7799999993</v>
      </c>
      <c r="J28" s="282">
        <v>-138820</v>
      </c>
      <c r="K28" s="283">
        <v>9772160.7799999993</v>
      </c>
    </row>
    <row r="29" spans="1:11" s="50" customFormat="1" ht="15.95" customHeight="1" x14ac:dyDescent="0.2">
      <c r="A29" s="414"/>
      <c r="B29" s="285" t="s">
        <v>107</v>
      </c>
      <c r="C29" s="290">
        <v>975102811.51000011</v>
      </c>
      <c r="D29" s="236">
        <v>-54844542.460000001</v>
      </c>
      <c r="E29" s="287">
        <v>920258269.04999983</v>
      </c>
      <c r="F29" s="288">
        <v>25967229.68</v>
      </c>
      <c r="G29" s="236">
        <v>-10489713.390000001</v>
      </c>
      <c r="H29" s="287">
        <v>15477516.290000001</v>
      </c>
      <c r="I29" s="288">
        <v>1001070041.1899999</v>
      </c>
      <c r="J29" s="236">
        <v>-65334255.850000001</v>
      </c>
      <c r="K29" s="287">
        <v>935735785.34000003</v>
      </c>
    </row>
    <row r="30" spans="1:11" s="50" customFormat="1" ht="15.95" customHeight="1" x14ac:dyDescent="0.2">
      <c r="A30" s="408"/>
      <c r="B30" s="276" t="s">
        <v>34</v>
      </c>
      <c r="C30" s="280">
        <v>36467867.68</v>
      </c>
      <c r="D30" s="278">
        <v>-602500</v>
      </c>
      <c r="E30" s="279">
        <v>35865367.68</v>
      </c>
      <c r="F30" s="280">
        <v>877980.58000000007</v>
      </c>
      <c r="G30" s="278">
        <v>-135189.71</v>
      </c>
      <c r="H30" s="279">
        <v>742790.87</v>
      </c>
      <c r="I30" s="280">
        <v>37345848.260000005</v>
      </c>
      <c r="J30" s="278">
        <v>-737689.71</v>
      </c>
      <c r="K30" s="279">
        <v>36608158.550000004</v>
      </c>
    </row>
    <row r="31" spans="1:11" s="50" customFormat="1" ht="15.95" customHeight="1" x14ac:dyDescent="0.2">
      <c r="A31" s="407"/>
      <c r="B31" s="271" t="s">
        <v>103</v>
      </c>
      <c r="C31" s="291">
        <v>631248441.12999988</v>
      </c>
      <c r="D31" s="292">
        <v>-34664430.689999998</v>
      </c>
      <c r="E31" s="237">
        <v>596584010.43999994</v>
      </c>
      <c r="F31" s="235">
        <v>17685015.560000002</v>
      </c>
      <c r="G31" s="292">
        <v>-6728873.8300000001</v>
      </c>
      <c r="H31" s="237">
        <v>10956141.73</v>
      </c>
      <c r="I31" s="235">
        <v>648933456.68999994</v>
      </c>
      <c r="J31" s="292">
        <v>-41393304.519999996</v>
      </c>
      <c r="K31" s="237">
        <v>607540152.17000008</v>
      </c>
    </row>
    <row r="32" spans="1:11" s="50" customFormat="1" ht="15.95" customHeight="1" x14ac:dyDescent="0.2">
      <c r="A32" s="408"/>
      <c r="B32" s="276" t="s">
        <v>34</v>
      </c>
      <c r="C32" s="280">
        <v>22991754.129999999</v>
      </c>
      <c r="D32" s="278">
        <v>-219250</v>
      </c>
      <c r="E32" s="279">
        <v>22772504.129999999</v>
      </c>
      <c r="F32" s="280">
        <v>607430.58000000007</v>
      </c>
      <c r="G32" s="278">
        <v>0</v>
      </c>
      <c r="H32" s="279">
        <v>607430.58000000007</v>
      </c>
      <c r="I32" s="280">
        <v>23599184.709999997</v>
      </c>
      <c r="J32" s="278">
        <v>-219250</v>
      </c>
      <c r="K32" s="279">
        <v>23379934.709999997</v>
      </c>
    </row>
    <row r="33" spans="1:13" s="50" customFormat="1" ht="15.95" customHeight="1" x14ac:dyDescent="0.2">
      <c r="A33" s="411"/>
      <c r="B33" s="271" t="s">
        <v>100</v>
      </c>
      <c r="C33" s="289">
        <v>321567204.13999999</v>
      </c>
      <c r="D33" s="272">
        <v>-17940138.089999996</v>
      </c>
      <c r="E33" s="273">
        <v>303627066.05000007</v>
      </c>
      <c r="F33" s="274">
        <v>9177683.1499999985</v>
      </c>
      <c r="G33" s="272">
        <v>-3637333.89</v>
      </c>
      <c r="H33" s="273">
        <v>5540349.2599999998</v>
      </c>
      <c r="I33" s="274">
        <v>330744887.28999996</v>
      </c>
      <c r="J33" s="272">
        <v>-21577471.98</v>
      </c>
      <c r="K33" s="273">
        <v>309167415.31</v>
      </c>
    </row>
    <row r="34" spans="1:13" s="50" customFormat="1" ht="15.95" customHeight="1" thickBot="1" x14ac:dyDescent="0.25">
      <c r="A34" s="415"/>
      <c r="B34" s="416" t="s">
        <v>34</v>
      </c>
      <c r="C34" s="417">
        <v>10464281.6</v>
      </c>
      <c r="D34" s="418">
        <v>0</v>
      </c>
      <c r="E34" s="419">
        <v>10464281.6</v>
      </c>
      <c r="F34" s="417">
        <v>331030.58</v>
      </c>
      <c r="G34" s="418">
        <v>0</v>
      </c>
      <c r="H34" s="419">
        <v>331030.58</v>
      </c>
      <c r="I34" s="417">
        <v>10795312.180000002</v>
      </c>
      <c r="J34" s="418">
        <v>0</v>
      </c>
      <c r="K34" s="419">
        <v>10795312.180000002</v>
      </c>
    </row>
    <row r="35" spans="1:13" ht="15.95" hidden="1" customHeight="1" outlineLevel="1" x14ac:dyDescent="0.2">
      <c r="A35" s="266"/>
      <c r="B35" s="293" t="s">
        <v>94</v>
      </c>
      <c r="C35" s="291">
        <v>899688636.12999988</v>
      </c>
      <c r="D35" s="292">
        <v>-64860174.870000005</v>
      </c>
      <c r="E35" s="237">
        <v>834828461.25999999</v>
      </c>
      <c r="F35" s="235">
        <v>23126625.999999996</v>
      </c>
      <c r="G35" s="292">
        <v>-10491802.27</v>
      </c>
      <c r="H35" s="237">
        <v>12634823.73</v>
      </c>
      <c r="I35" s="235">
        <v>922815262.13</v>
      </c>
      <c r="J35" s="292">
        <v>-75351977.140000001</v>
      </c>
      <c r="K35" s="237">
        <v>847463284.99000013</v>
      </c>
      <c r="M35" s="38"/>
    </row>
    <row r="36" spans="1:13" ht="15.95" hidden="1" customHeight="1" outlineLevel="1" x14ac:dyDescent="0.2">
      <c r="A36" s="275"/>
      <c r="B36" s="276" t="s">
        <v>34</v>
      </c>
      <c r="C36" s="280">
        <v>29211368.620000001</v>
      </c>
      <c r="D36" s="278">
        <v>-277460</v>
      </c>
      <c r="E36" s="279">
        <v>28933908.620000001</v>
      </c>
      <c r="F36" s="280">
        <v>507000</v>
      </c>
      <c r="G36" s="278">
        <v>0</v>
      </c>
      <c r="H36" s="279">
        <v>507000</v>
      </c>
      <c r="I36" s="280">
        <v>29718368.620000001</v>
      </c>
      <c r="J36" s="278">
        <v>-277460</v>
      </c>
      <c r="K36" s="279">
        <v>29440908.620000001</v>
      </c>
      <c r="M36" s="38"/>
    </row>
    <row r="37" spans="1:13" s="40" customFormat="1" ht="15.95" hidden="1" customHeight="1" outlineLevel="1" x14ac:dyDescent="0.2">
      <c r="A37" s="266"/>
      <c r="B37" s="293" t="s">
        <v>87</v>
      </c>
      <c r="C37" s="291">
        <v>579647397.22000003</v>
      </c>
      <c r="D37" s="292">
        <v>-44666978</v>
      </c>
      <c r="E37" s="237">
        <v>534980419.22000003</v>
      </c>
      <c r="F37" s="235">
        <v>14198248.6</v>
      </c>
      <c r="G37" s="292">
        <v>-6697535.0999999996</v>
      </c>
      <c r="H37" s="237">
        <v>7500713.5</v>
      </c>
      <c r="I37" s="235">
        <v>593845645.82000005</v>
      </c>
      <c r="J37" s="292">
        <v>-51364513.099999994</v>
      </c>
      <c r="K37" s="237">
        <v>542481132.71999991</v>
      </c>
      <c r="M37" s="3"/>
    </row>
    <row r="38" spans="1:13" s="41" customFormat="1" ht="15.95" hidden="1" customHeight="1" outlineLevel="1" x14ac:dyDescent="0.2">
      <c r="A38" s="275"/>
      <c r="B38" s="276" t="s">
        <v>34</v>
      </c>
      <c r="C38" s="294">
        <v>17717798.439999998</v>
      </c>
      <c r="D38" s="278">
        <v>-21800</v>
      </c>
      <c r="E38" s="279">
        <v>17695998.439999998</v>
      </c>
      <c r="F38" s="280">
        <v>214300</v>
      </c>
      <c r="G38" s="278">
        <v>0</v>
      </c>
      <c r="H38" s="279">
        <v>214300</v>
      </c>
      <c r="I38" s="280">
        <v>17932098.439999998</v>
      </c>
      <c r="J38" s="278">
        <v>-21800</v>
      </c>
      <c r="K38" s="279">
        <v>17910298.439999998</v>
      </c>
      <c r="M38" s="42"/>
    </row>
    <row r="39" spans="1:13" s="40" customFormat="1" ht="15.95" hidden="1" customHeight="1" outlineLevel="1" x14ac:dyDescent="0.2">
      <c r="A39" s="295"/>
      <c r="B39" s="296" t="s">
        <v>12</v>
      </c>
      <c r="C39" s="235">
        <v>293509185.00999999</v>
      </c>
      <c r="D39" s="297">
        <v>-26843240.939999998</v>
      </c>
      <c r="E39" s="237">
        <v>266665944.06999999</v>
      </c>
      <c r="F39" s="235">
        <v>6942684.4799999995</v>
      </c>
      <c r="G39" s="297">
        <v>-3059970.1500000004</v>
      </c>
      <c r="H39" s="237">
        <v>3882714.3299999991</v>
      </c>
      <c r="I39" s="235">
        <v>300451869.49000001</v>
      </c>
      <c r="J39" s="297">
        <v>-29903211.089999996</v>
      </c>
      <c r="K39" s="237">
        <v>270548658.39999998</v>
      </c>
    </row>
    <row r="40" spans="1:13" s="41" customFormat="1" ht="15.95" hidden="1" customHeight="1" outlineLevel="1" thickBot="1" x14ac:dyDescent="0.25">
      <c r="A40" s="254"/>
      <c r="B40" s="298" t="s">
        <v>34</v>
      </c>
      <c r="C40" s="284">
        <v>8404312.3499999996</v>
      </c>
      <c r="D40" s="299">
        <v>0</v>
      </c>
      <c r="E40" s="283">
        <v>8404312.3499999996</v>
      </c>
      <c r="F40" s="284">
        <v>89400</v>
      </c>
      <c r="G40" s="299">
        <v>0</v>
      </c>
      <c r="H40" s="283">
        <v>89400</v>
      </c>
      <c r="I40" s="284">
        <v>8493712.3499999996</v>
      </c>
      <c r="J40" s="299">
        <v>0</v>
      </c>
      <c r="K40" s="283">
        <v>8493712.3499999996</v>
      </c>
    </row>
    <row r="41" spans="1:13" s="40" customFormat="1" ht="15.95" hidden="1" customHeight="1" outlineLevel="1" x14ac:dyDescent="0.2">
      <c r="A41" s="300"/>
      <c r="B41" s="301" t="s">
        <v>119</v>
      </c>
      <c r="C41" s="302">
        <v>922759704.21000016</v>
      </c>
      <c r="D41" s="303">
        <v>-68982941.88000001</v>
      </c>
      <c r="E41" s="304">
        <v>853776762.32999992</v>
      </c>
      <c r="F41" s="305">
        <v>20106746.969999999</v>
      </c>
      <c r="G41" s="303">
        <v>-9753401.839999998</v>
      </c>
      <c r="H41" s="305">
        <v>10353345.130000001</v>
      </c>
      <c r="I41" s="302">
        <v>942866451.17999995</v>
      </c>
      <c r="J41" s="303">
        <v>-78736343.720000014</v>
      </c>
      <c r="K41" s="304">
        <v>864130107.46000016</v>
      </c>
    </row>
    <row r="42" spans="1:13" s="41" customFormat="1" ht="15.95" hidden="1" customHeight="1" outlineLevel="1" x14ac:dyDescent="0.2">
      <c r="A42" s="306"/>
      <c r="B42" s="307" t="s">
        <v>34</v>
      </c>
      <c r="C42" s="308">
        <v>24455065.099999998</v>
      </c>
      <c r="D42" s="309">
        <v>-374183.83</v>
      </c>
      <c r="E42" s="310">
        <v>24080881.269999996</v>
      </c>
      <c r="F42" s="311">
        <v>698884</v>
      </c>
      <c r="G42" s="309">
        <v>0</v>
      </c>
      <c r="H42" s="311">
        <v>698884</v>
      </c>
      <c r="I42" s="308">
        <v>25153949.099999998</v>
      </c>
      <c r="J42" s="309">
        <v>-374183.83</v>
      </c>
      <c r="K42" s="310">
        <v>24779765.27</v>
      </c>
    </row>
    <row r="43" spans="1:13" s="40" customFormat="1" ht="15.95" hidden="1" customHeight="1" outlineLevel="1" x14ac:dyDescent="0.2">
      <c r="A43" s="312"/>
      <c r="B43" s="313" t="s">
        <v>120</v>
      </c>
      <c r="C43" s="314">
        <v>608526059.7700001</v>
      </c>
      <c r="D43" s="315">
        <v>-43506324.960000008</v>
      </c>
      <c r="E43" s="316">
        <v>565019734.80999994</v>
      </c>
      <c r="F43" s="317">
        <v>12725836.790000001</v>
      </c>
      <c r="G43" s="315">
        <v>-5936947.6200000001</v>
      </c>
      <c r="H43" s="317">
        <v>6788889.1699999999</v>
      </c>
      <c r="I43" s="314">
        <v>621251896.56000006</v>
      </c>
      <c r="J43" s="315">
        <v>-49443272.579999998</v>
      </c>
      <c r="K43" s="316">
        <v>571808623.9799999</v>
      </c>
    </row>
    <row r="44" spans="1:13" s="41" customFormat="1" ht="15.95" hidden="1" customHeight="1" outlineLevel="1" x14ac:dyDescent="0.2">
      <c r="A44" s="318"/>
      <c r="B44" s="319" t="s">
        <v>34</v>
      </c>
      <c r="C44" s="320">
        <v>15586910.020000001</v>
      </c>
      <c r="D44" s="321">
        <v>-126291.83</v>
      </c>
      <c r="E44" s="322">
        <v>15460618.189999999</v>
      </c>
      <c r="F44" s="323">
        <v>372809</v>
      </c>
      <c r="G44" s="321">
        <v>0</v>
      </c>
      <c r="H44" s="323">
        <v>372809</v>
      </c>
      <c r="I44" s="320">
        <v>15959719.020000001</v>
      </c>
      <c r="J44" s="321">
        <v>-126291.83</v>
      </c>
      <c r="K44" s="322">
        <v>15833427.189999999</v>
      </c>
    </row>
    <row r="45" spans="1:13" hidden="1" outlineLevel="1" x14ac:dyDescent="0.2">
      <c r="A45" s="312"/>
      <c r="B45" s="313" t="s">
        <v>11</v>
      </c>
      <c r="C45" s="302">
        <v>311709534.56999999</v>
      </c>
      <c r="D45" s="303">
        <v>-24004844.169999998</v>
      </c>
      <c r="E45" s="304">
        <v>287704690.40000004</v>
      </c>
      <c r="F45" s="305">
        <v>6404791.7199999997</v>
      </c>
      <c r="G45" s="303">
        <v>-3001972.8099999996</v>
      </c>
      <c r="H45" s="305">
        <v>3402818.9100000006</v>
      </c>
      <c r="I45" s="302">
        <v>318114326.28999996</v>
      </c>
      <c r="J45" s="303">
        <v>-27006816.98</v>
      </c>
      <c r="K45" s="304">
        <v>291107509.31</v>
      </c>
      <c r="M45" s="58" t="s">
        <v>36</v>
      </c>
    </row>
    <row r="46" spans="1:13" ht="13.5" hidden="1" outlineLevel="1" thickBot="1" x14ac:dyDescent="0.25">
      <c r="A46" s="324"/>
      <c r="B46" s="325" t="s">
        <v>34</v>
      </c>
      <c r="C46" s="308">
        <v>8078257.7999999998</v>
      </c>
      <c r="D46" s="309">
        <v>-13191.83</v>
      </c>
      <c r="E46" s="310">
        <v>8065065.9699999997</v>
      </c>
      <c r="F46" s="311">
        <v>201290</v>
      </c>
      <c r="G46" s="309">
        <v>0</v>
      </c>
      <c r="H46" s="311">
        <v>201290</v>
      </c>
      <c r="I46" s="308">
        <v>8279547.7999999998</v>
      </c>
      <c r="J46" s="309">
        <v>-13191.83</v>
      </c>
      <c r="K46" s="310">
        <v>8266355.9699999997</v>
      </c>
    </row>
    <row r="47" spans="1:13" hidden="1" outlineLevel="1" x14ac:dyDescent="0.2">
      <c r="A47" s="300"/>
      <c r="B47" s="326" t="s">
        <v>121</v>
      </c>
      <c r="C47" s="327">
        <v>980654654.04000008</v>
      </c>
      <c r="D47" s="328">
        <v>-109714120.08000001</v>
      </c>
      <c r="E47" s="329">
        <v>870940533.95999992</v>
      </c>
      <c r="F47" s="330">
        <v>16612964.789999999</v>
      </c>
      <c r="G47" s="328">
        <v>-8599530.3200000003</v>
      </c>
      <c r="H47" s="330">
        <v>8013434.4700000016</v>
      </c>
      <c r="I47" s="327">
        <v>997267618.82999992</v>
      </c>
      <c r="J47" s="328">
        <v>-118313650.39999998</v>
      </c>
      <c r="K47" s="329">
        <v>878953968.42999995</v>
      </c>
    </row>
    <row r="48" spans="1:13" ht="13.5" hidden="1" outlineLevel="1" thickBot="1" x14ac:dyDescent="0.25">
      <c r="A48" s="324"/>
      <c r="B48" s="331" t="s">
        <v>34</v>
      </c>
      <c r="C48" s="332">
        <v>21882596.939999998</v>
      </c>
      <c r="D48" s="333">
        <v>-1849265</v>
      </c>
      <c r="E48" s="334">
        <v>20033331.939999998</v>
      </c>
      <c r="F48" s="335">
        <v>373900</v>
      </c>
      <c r="G48" s="333">
        <v>0</v>
      </c>
      <c r="H48" s="335">
        <v>373900</v>
      </c>
      <c r="I48" s="332">
        <v>22256496.939999998</v>
      </c>
      <c r="J48" s="333">
        <v>-1849265</v>
      </c>
      <c r="K48" s="334">
        <v>20407231.939999998</v>
      </c>
    </row>
    <row r="49" spans="1:11" collapsed="1" x14ac:dyDescent="0.2">
      <c r="A49" s="39" t="s">
        <v>31</v>
      </c>
      <c r="B49" s="34"/>
      <c r="C49" s="35"/>
      <c r="D49" s="35"/>
      <c r="E49" s="35"/>
      <c r="F49" s="35"/>
      <c r="G49" s="35"/>
      <c r="H49" s="35"/>
      <c r="I49" s="35"/>
      <c r="J49" s="35"/>
      <c r="K49" s="35"/>
    </row>
    <row r="50" spans="1:11" x14ac:dyDescent="0.2">
      <c r="A50" s="79" t="s">
        <v>44</v>
      </c>
    </row>
    <row r="51" spans="1:11" x14ac:dyDescent="0.2">
      <c r="A51" s="83" t="s">
        <v>128</v>
      </c>
      <c r="B51" s="47"/>
      <c r="C51" s="59"/>
      <c r="D51" s="47"/>
      <c r="E51" s="47"/>
    </row>
    <row r="52" spans="1:11" x14ac:dyDescent="0.2">
      <c r="A52" s="83" t="s">
        <v>145</v>
      </c>
      <c r="B52" s="36"/>
      <c r="C52" s="37"/>
      <c r="D52" s="37"/>
      <c r="E52" s="47"/>
    </row>
    <row r="53" spans="1:11" x14ac:dyDescent="0.2">
      <c r="A53" s="78" t="s">
        <v>47</v>
      </c>
    </row>
    <row r="54" spans="1:11" x14ac:dyDescent="0.2">
      <c r="A54" s="78" t="s">
        <v>48</v>
      </c>
    </row>
  </sheetData>
  <mergeCells count="3">
    <mergeCell ref="C9:E9"/>
    <mergeCell ref="F9:H9"/>
    <mergeCell ref="I9:K9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  <headerFooter>
    <oddFooter>&amp;L&amp;F&amp;CÅRSSTATISTIKK PR 31.12.2016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48"/>
  <sheetViews>
    <sheetView showGridLines="0" topLeftCell="A16" zoomScaleNormal="100" workbookViewId="0">
      <selection activeCell="E100" sqref="E100"/>
    </sheetView>
  </sheetViews>
  <sheetFormatPr baseColWidth="10" defaultColWidth="11.42578125" defaultRowHeight="12.75" x14ac:dyDescent="0.2"/>
  <cols>
    <col min="1" max="1" width="8.140625" style="4" customWidth="1"/>
    <col min="2" max="2" width="22.85546875" style="58" customWidth="1"/>
    <col min="3" max="3" width="13.28515625" style="58" customWidth="1"/>
    <col min="4" max="4" width="11" style="58" customWidth="1"/>
    <col min="5" max="5" width="15.140625" style="58" customWidth="1"/>
    <col min="6" max="8" width="11" style="58" customWidth="1"/>
    <col min="9" max="9" width="12.140625" style="58" customWidth="1"/>
    <col min="10" max="10" width="11" style="58" customWidth="1"/>
    <col min="11" max="11" width="13.85546875" style="58" customWidth="1"/>
    <col min="12" max="12" width="4" style="58" customWidth="1"/>
    <col min="13" max="13" width="11.42578125" style="58"/>
    <col min="14" max="14" width="6.5703125" style="58" customWidth="1"/>
    <col min="15" max="15" width="15.42578125" style="58" bestFit="1" customWidth="1"/>
    <col min="16" max="16" width="15" style="58" bestFit="1" customWidth="1"/>
    <col min="17" max="17" width="15.42578125" style="58" bestFit="1" customWidth="1"/>
    <col min="18" max="18" width="13.42578125" style="58" bestFit="1" customWidth="1"/>
    <col min="19" max="19" width="14" style="58" bestFit="1" customWidth="1"/>
    <col min="20" max="20" width="13.42578125" style="58" bestFit="1" customWidth="1"/>
    <col min="21" max="21" width="15.42578125" style="58" bestFit="1" customWidth="1"/>
    <col min="22" max="16384" width="11.42578125" style="58"/>
  </cols>
  <sheetData>
    <row r="2" spans="1:15" x14ac:dyDescent="0.2">
      <c r="A2" s="5" t="s">
        <v>13</v>
      </c>
    </row>
    <row r="3" spans="1:15" x14ac:dyDescent="0.2">
      <c r="A3" s="5"/>
    </row>
    <row r="4" spans="1:15" x14ac:dyDescent="0.2">
      <c r="A4" s="5" t="str">
        <f>A8</f>
        <v>Tabell 4-1-B  Økonomisk sosialhjelp - brutto og netto utgift - regnskapsført for perioden 01.01.-31.12.2016.  Bydelene.</v>
      </c>
    </row>
    <row r="5" spans="1:15" x14ac:dyDescent="0.2">
      <c r="A5" s="5"/>
    </row>
    <row r="6" spans="1:15" x14ac:dyDescent="0.2">
      <c r="A6" s="5"/>
    </row>
    <row r="7" spans="1:15" x14ac:dyDescent="0.2">
      <c r="A7" s="5"/>
    </row>
    <row r="8" spans="1:15" ht="43.5" customHeight="1" thickBot="1" x14ac:dyDescent="0.25">
      <c r="A8" s="150" t="s">
        <v>151</v>
      </c>
      <c r="B8" s="151"/>
      <c r="C8" s="151"/>
      <c r="D8" s="151"/>
      <c r="E8" s="151"/>
      <c r="F8" s="151"/>
      <c r="I8" s="50"/>
    </row>
    <row r="9" spans="1:15" s="50" customFormat="1" ht="20.25" customHeight="1" x14ac:dyDescent="0.25">
      <c r="A9" s="152"/>
      <c r="B9" s="153"/>
      <c r="C9" s="516" t="s">
        <v>5</v>
      </c>
      <c r="D9" s="517"/>
      <c r="E9" s="517"/>
      <c r="F9" s="516" t="s">
        <v>6</v>
      </c>
      <c r="G9" s="517"/>
      <c r="H9" s="518"/>
      <c r="I9" s="516" t="s">
        <v>7</v>
      </c>
      <c r="J9" s="519"/>
      <c r="K9" s="520"/>
      <c r="M9" s="39" t="s">
        <v>31</v>
      </c>
    </row>
    <row r="10" spans="1:15" s="50" customFormat="1" ht="29.25" customHeight="1" thickBot="1" x14ac:dyDescent="0.25">
      <c r="A10" s="154" t="s">
        <v>14</v>
      </c>
      <c r="B10" s="155" t="s">
        <v>15</v>
      </c>
      <c r="C10" s="464" t="s">
        <v>41</v>
      </c>
      <c r="D10" s="465" t="s">
        <v>40</v>
      </c>
      <c r="E10" s="230" t="s">
        <v>39</v>
      </c>
      <c r="F10" s="228" t="s">
        <v>42</v>
      </c>
      <c r="G10" s="229" t="s">
        <v>43</v>
      </c>
      <c r="H10" s="230" t="s">
        <v>39</v>
      </c>
      <c r="I10" s="228" t="s">
        <v>38</v>
      </c>
      <c r="J10" s="231" t="s">
        <v>8</v>
      </c>
      <c r="K10" s="232" t="s">
        <v>39</v>
      </c>
      <c r="M10" s="79" t="s">
        <v>44</v>
      </c>
    </row>
    <row r="11" spans="1:15" s="40" customFormat="1" ht="15.95" customHeight="1" x14ac:dyDescent="0.2">
      <c r="A11" s="233">
        <v>1</v>
      </c>
      <c r="B11" s="234" t="s">
        <v>16</v>
      </c>
      <c r="C11" s="241">
        <v>196066274.84000003</v>
      </c>
      <c r="D11" s="242">
        <v>-10678448.08</v>
      </c>
      <c r="E11" s="244">
        <f t="shared" ref="E11:E18" si="0">C11+D11</f>
        <v>185387826.76000002</v>
      </c>
      <c r="F11" s="241">
        <v>3669940.85</v>
      </c>
      <c r="G11" s="242">
        <v>-2065584</v>
      </c>
      <c r="H11" s="244">
        <f t="shared" ref="H11:H40" si="1">F11+G11</f>
        <v>1604356.85</v>
      </c>
      <c r="I11" s="241">
        <f>C11+F11</f>
        <v>199736215.69000003</v>
      </c>
      <c r="J11" s="242">
        <f>D11+G11</f>
        <v>-12744032.08</v>
      </c>
      <c r="K11" s="243">
        <f>SUM(I11:J11)</f>
        <v>186992183.61000001</v>
      </c>
      <c r="M11" s="83" t="s">
        <v>128</v>
      </c>
      <c r="N11" s="59"/>
      <c r="O11" s="48"/>
    </row>
    <row r="12" spans="1:15" s="41" customFormat="1" ht="15.95" customHeight="1" x14ac:dyDescent="0.2">
      <c r="A12" s="159"/>
      <c r="B12" s="238" t="s">
        <v>34</v>
      </c>
      <c r="C12" s="245">
        <v>2919293</v>
      </c>
      <c r="D12" s="246">
        <v>-125866</v>
      </c>
      <c r="E12" s="248">
        <f t="shared" si="0"/>
        <v>2793427</v>
      </c>
      <c r="F12" s="245">
        <v>27000</v>
      </c>
      <c r="G12" s="246">
        <v>0</v>
      </c>
      <c r="H12" s="248">
        <f t="shared" si="1"/>
        <v>27000</v>
      </c>
      <c r="I12" s="245">
        <f t="shared" ref="I12:I40" si="2">C12+F12</f>
        <v>2946293</v>
      </c>
      <c r="J12" s="246">
        <f t="shared" ref="J12:J40" si="3">D12+G12</f>
        <v>-125866</v>
      </c>
      <c r="K12" s="247">
        <f t="shared" ref="K12" si="4">SUM(I12:J12)</f>
        <v>2820427</v>
      </c>
      <c r="M12" s="83" t="s">
        <v>129</v>
      </c>
      <c r="N12" s="59"/>
      <c r="O12" s="49"/>
    </row>
    <row r="13" spans="1:15" s="41" customFormat="1" ht="15.95" customHeight="1" x14ac:dyDescent="0.2">
      <c r="A13" s="233">
        <v>2</v>
      </c>
      <c r="B13" s="170" t="s">
        <v>17</v>
      </c>
      <c r="C13" s="241">
        <v>159027316.32000002</v>
      </c>
      <c r="D13" s="242">
        <v>-9635241.5699999984</v>
      </c>
      <c r="E13" s="244">
        <f t="shared" si="0"/>
        <v>149392074.75000003</v>
      </c>
      <c r="F13" s="241">
        <v>4564872.6499999994</v>
      </c>
      <c r="G13" s="242">
        <v>-2021578.11</v>
      </c>
      <c r="H13" s="244">
        <f t="shared" si="1"/>
        <v>2543294.5399999991</v>
      </c>
      <c r="I13" s="241">
        <f t="shared" si="2"/>
        <v>163592188.97000003</v>
      </c>
      <c r="J13" s="242">
        <f t="shared" si="3"/>
        <v>-11656819.679999998</v>
      </c>
      <c r="K13" s="243">
        <f>SUM(I13:J13)</f>
        <v>151935369.29000002</v>
      </c>
      <c r="M13" s="78" t="s">
        <v>47</v>
      </c>
      <c r="N13" s="47"/>
      <c r="O13" s="49"/>
    </row>
    <row r="14" spans="1:15" s="41" customFormat="1" ht="15.95" customHeight="1" x14ac:dyDescent="0.2">
      <c r="A14" s="159"/>
      <c r="B14" s="238" t="s">
        <v>34</v>
      </c>
      <c r="C14" s="245">
        <v>6621221</v>
      </c>
      <c r="D14" s="246">
        <v>-467459</v>
      </c>
      <c r="E14" s="248">
        <f t="shared" si="0"/>
        <v>6153762</v>
      </c>
      <c r="F14" s="245">
        <v>61250</v>
      </c>
      <c r="G14" s="246">
        <v>0</v>
      </c>
      <c r="H14" s="248">
        <f t="shared" si="1"/>
        <v>61250</v>
      </c>
      <c r="I14" s="245">
        <f t="shared" si="2"/>
        <v>6682471</v>
      </c>
      <c r="J14" s="246">
        <f t="shared" si="3"/>
        <v>-467459</v>
      </c>
      <c r="K14" s="247">
        <f t="shared" ref="K14" si="5">SUM(I14:J14)</f>
        <v>6215012</v>
      </c>
      <c r="M14" s="78" t="s">
        <v>48</v>
      </c>
      <c r="N14" s="47"/>
      <c r="O14" s="49"/>
    </row>
    <row r="15" spans="1:15" s="41" customFormat="1" ht="15.95" customHeight="1" x14ac:dyDescent="0.2">
      <c r="A15" s="233">
        <v>3</v>
      </c>
      <c r="B15" s="170" t="s">
        <v>18</v>
      </c>
      <c r="C15" s="241">
        <v>112431527.71999997</v>
      </c>
      <c r="D15" s="242">
        <v>-8858367.4800000004</v>
      </c>
      <c r="E15" s="244">
        <f t="shared" si="0"/>
        <v>103573160.23999996</v>
      </c>
      <c r="F15" s="241">
        <v>1889894</v>
      </c>
      <c r="G15" s="242">
        <v>-1338698.54</v>
      </c>
      <c r="H15" s="244">
        <f t="shared" si="1"/>
        <v>551195.46</v>
      </c>
      <c r="I15" s="241">
        <f t="shared" si="2"/>
        <v>114321421.71999997</v>
      </c>
      <c r="J15" s="242">
        <f t="shared" si="3"/>
        <v>-10197066.02</v>
      </c>
      <c r="K15" s="243">
        <f>SUM(I15:J15)</f>
        <v>104124355.69999997</v>
      </c>
    </row>
    <row r="16" spans="1:15" s="41" customFormat="1" ht="15.95" customHeight="1" x14ac:dyDescent="0.2">
      <c r="A16" s="159"/>
      <c r="B16" s="238" t="s">
        <v>34</v>
      </c>
      <c r="C16" s="245">
        <v>3495511</v>
      </c>
      <c r="D16" s="246">
        <v>-71650</v>
      </c>
      <c r="E16" s="248">
        <f t="shared" si="0"/>
        <v>3423861</v>
      </c>
      <c r="F16" s="245">
        <v>0</v>
      </c>
      <c r="G16" s="246">
        <v>0</v>
      </c>
      <c r="H16" s="248">
        <f t="shared" si="1"/>
        <v>0</v>
      </c>
      <c r="I16" s="245">
        <f t="shared" si="2"/>
        <v>3495511</v>
      </c>
      <c r="J16" s="246">
        <f t="shared" si="3"/>
        <v>-71650</v>
      </c>
      <c r="K16" s="247">
        <f t="shared" ref="K16" si="6">SUM(I16:J16)</f>
        <v>3423861</v>
      </c>
    </row>
    <row r="17" spans="1:21" s="41" customFormat="1" ht="15.95" customHeight="1" x14ac:dyDescent="0.2">
      <c r="A17" s="233">
        <v>4</v>
      </c>
      <c r="B17" s="170" t="s">
        <v>19</v>
      </c>
      <c r="C17" s="241">
        <v>67996845.760000005</v>
      </c>
      <c r="D17" s="242">
        <v>-3244709.93</v>
      </c>
      <c r="E17" s="244">
        <f t="shared" si="0"/>
        <v>64752135.830000006</v>
      </c>
      <c r="F17" s="241">
        <v>2231875.2400000002</v>
      </c>
      <c r="G17" s="242">
        <v>-979320.31999999995</v>
      </c>
      <c r="H17" s="244">
        <f t="shared" si="1"/>
        <v>1252554.9200000004</v>
      </c>
      <c r="I17" s="241">
        <f t="shared" si="2"/>
        <v>70228721</v>
      </c>
      <c r="J17" s="242">
        <f t="shared" si="3"/>
        <v>-4224030.25</v>
      </c>
      <c r="K17" s="243">
        <f>SUM(I17:J17)</f>
        <v>66004690.75</v>
      </c>
    </row>
    <row r="18" spans="1:21" s="41" customFormat="1" ht="15.95" customHeight="1" x14ac:dyDescent="0.2">
      <c r="A18" s="159"/>
      <c r="B18" s="238" t="s">
        <v>34</v>
      </c>
      <c r="C18" s="245">
        <v>4802114</v>
      </c>
      <c r="D18" s="246">
        <v>-164424</v>
      </c>
      <c r="E18" s="248">
        <f t="shared" si="0"/>
        <v>4637690</v>
      </c>
      <c r="F18" s="245">
        <v>176063</v>
      </c>
      <c r="G18" s="246">
        <v>0</v>
      </c>
      <c r="H18" s="248">
        <f t="shared" si="1"/>
        <v>176063</v>
      </c>
      <c r="I18" s="245">
        <f t="shared" si="2"/>
        <v>4978177</v>
      </c>
      <c r="J18" s="246">
        <f t="shared" si="3"/>
        <v>-164424</v>
      </c>
      <c r="K18" s="247">
        <f t="shared" ref="K18" si="7">SUM(I18:J18)</f>
        <v>4813753</v>
      </c>
    </row>
    <row r="19" spans="1:21" s="41" customFormat="1" ht="15.95" customHeight="1" x14ac:dyDescent="0.2">
      <c r="A19" s="233">
        <v>5</v>
      </c>
      <c r="B19" s="170" t="s">
        <v>20</v>
      </c>
      <c r="C19" s="241">
        <v>79254463.870000005</v>
      </c>
      <c r="D19" s="242">
        <v>-3757028.65</v>
      </c>
      <c r="E19" s="244">
        <f t="shared" ref="E19" si="8">C19+D19</f>
        <v>75497435.219999999</v>
      </c>
      <c r="F19" s="241">
        <v>3507344.78</v>
      </c>
      <c r="G19" s="242">
        <v>-2222264.4300000002</v>
      </c>
      <c r="H19" s="244">
        <f t="shared" si="1"/>
        <v>1285080.3499999996</v>
      </c>
      <c r="I19" s="241">
        <f t="shared" si="2"/>
        <v>82761808.650000006</v>
      </c>
      <c r="J19" s="242">
        <f t="shared" si="3"/>
        <v>-5979293.0800000001</v>
      </c>
      <c r="K19" s="243">
        <f>SUM(I19:J19)</f>
        <v>76782515.570000008</v>
      </c>
    </row>
    <row r="20" spans="1:21" s="41" customFormat="1" ht="15.95" customHeight="1" x14ac:dyDescent="0.2">
      <c r="A20" s="159"/>
      <c r="B20" s="238" t="s">
        <v>34</v>
      </c>
      <c r="C20" s="245">
        <v>6233974</v>
      </c>
      <c r="D20" s="246">
        <v>-286146</v>
      </c>
      <c r="E20" s="248">
        <f>C20+D20</f>
        <v>5947828</v>
      </c>
      <c r="F20" s="245">
        <v>118233</v>
      </c>
      <c r="G20" s="246">
        <v>0</v>
      </c>
      <c r="H20" s="248">
        <f t="shared" si="1"/>
        <v>118233</v>
      </c>
      <c r="I20" s="245">
        <f t="shared" si="2"/>
        <v>6352207</v>
      </c>
      <c r="J20" s="246">
        <f t="shared" si="3"/>
        <v>-286146</v>
      </c>
      <c r="K20" s="247">
        <f t="shared" ref="K20" si="9">SUM(I20:J20)</f>
        <v>6066061</v>
      </c>
    </row>
    <row r="21" spans="1:21" s="41" customFormat="1" ht="15.95" customHeight="1" x14ac:dyDescent="0.2">
      <c r="A21" s="233">
        <v>6</v>
      </c>
      <c r="B21" s="170" t="s">
        <v>21</v>
      </c>
      <c r="C21" s="241">
        <v>23864765.220000003</v>
      </c>
      <c r="D21" s="242">
        <v>-2753042.84</v>
      </c>
      <c r="E21" s="244">
        <f t="shared" ref="E21" si="10">C21+D21</f>
        <v>21111722.380000003</v>
      </c>
      <c r="F21" s="241">
        <v>473900</v>
      </c>
      <c r="G21" s="242">
        <v>-541447.44999999995</v>
      </c>
      <c r="H21" s="244">
        <f t="shared" si="1"/>
        <v>-67547.449999999953</v>
      </c>
      <c r="I21" s="241">
        <f t="shared" si="2"/>
        <v>24338665.220000003</v>
      </c>
      <c r="J21" s="242">
        <f t="shared" si="3"/>
        <v>-3294490.29</v>
      </c>
      <c r="K21" s="243">
        <f>SUM(I21:J21)</f>
        <v>21044174.930000003</v>
      </c>
    </row>
    <row r="22" spans="1:21" s="41" customFormat="1" ht="15.95" customHeight="1" x14ac:dyDescent="0.2">
      <c r="A22" s="159"/>
      <c r="B22" s="238" t="s">
        <v>34</v>
      </c>
      <c r="C22" s="245">
        <v>4289538</v>
      </c>
      <c r="D22" s="246">
        <v>-75203</v>
      </c>
      <c r="E22" s="248">
        <f>C22+D22</f>
        <v>4214335</v>
      </c>
      <c r="F22" s="245">
        <v>0</v>
      </c>
      <c r="G22" s="246">
        <v>0</v>
      </c>
      <c r="H22" s="248">
        <f t="shared" si="1"/>
        <v>0</v>
      </c>
      <c r="I22" s="245">
        <f t="shared" si="2"/>
        <v>4289538</v>
      </c>
      <c r="J22" s="246">
        <f t="shared" si="3"/>
        <v>-75203</v>
      </c>
      <c r="K22" s="247">
        <f t="shared" ref="K22" si="11">SUM(I22:J22)</f>
        <v>4214335</v>
      </c>
    </row>
    <row r="23" spans="1:21" s="41" customFormat="1" ht="15.95" customHeight="1" x14ac:dyDescent="0.2">
      <c r="A23" s="233">
        <v>7</v>
      </c>
      <c r="B23" s="170" t="s">
        <v>22</v>
      </c>
      <c r="C23" s="241">
        <v>38315065.769999996</v>
      </c>
      <c r="D23" s="242">
        <v>-1478197.21</v>
      </c>
      <c r="E23" s="244">
        <f t="shared" ref="E23" si="12">C23+D23</f>
        <v>36836868.559999995</v>
      </c>
      <c r="F23" s="241">
        <v>619346</v>
      </c>
      <c r="G23" s="242">
        <v>-293254.87</v>
      </c>
      <c r="H23" s="244">
        <f t="shared" si="1"/>
        <v>326091.13</v>
      </c>
      <c r="I23" s="241">
        <f t="shared" si="2"/>
        <v>38934411.769999996</v>
      </c>
      <c r="J23" s="242">
        <f t="shared" si="3"/>
        <v>-1771452.08</v>
      </c>
      <c r="K23" s="243">
        <f>SUM(I23:J23)</f>
        <v>37162959.689999998</v>
      </c>
      <c r="M23" s="42"/>
      <c r="N23" s="42"/>
      <c r="O23" s="42"/>
      <c r="P23" s="42"/>
      <c r="Q23" s="42"/>
      <c r="R23" s="42"/>
      <c r="S23" s="42"/>
      <c r="T23" s="42"/>
      <c r="U23" s="42"/>
    </row>
    <row r="24" spans="1:21" s="41" customFormat="1" ht="15.95" customHeight="1" x14ac:dyDescent="0.2">
      <c r="A24" s="159"/>
      <c r="B24" s="238" t="s">
        <v>34</v>
      </c>
      <c r="C24" s="245">
        <v>3918617</v>
      </c>
      <c r="D24" s="246">
        <v>-195479</v>
      </c>
      <c r="E24" s="248">
        <f>C24+D24</f>
        <v>3723138</v>
      </c>
      <c r="F24" s="245">
        <v>22621</v>
      </c>
      <c r="G24" s="246">
        <v>0</v>
      </c>
      <c r="H24" s="248">
        <f t="shared" si="1"/>
        <v>22621</v>
      </c>
      <c r="I24" s="245">
        <f t="shared" si="2"/>
        <v>3941238</v>
      </c>
      <c r="J24" s="246">
        <f t="shared" si="3"/>
        <v>-195479</v>
      </c>
      <c r="K24" s="247">
        <f t="shared" ref="K24" si="13">SUM(I24:J24)</f>
        <v>3745759</v>
      </c>
      <c r="M24" s="79"/>
      <c r="N24" s="79"/>
      <c r="O24" s="79"/>
      <c r="P24" s="79"/>
      <c r="Q24" s="79"/>
      <c r="R24" s="79"/>
      <c r="S24" s="79"/>
      <c r="T24" s="79"/>
      <c r="U24" s="79"/>
    </row>
    <row r="25" spans="1:21" s="41" customFormat="1" ht="15.95" customHeight="1" x14ac:dyDescent="0.2">
      <c r="A25" s="233">
        <v>8</v>
      </c>
      <c r="B25" s="170" t="s">
        <v>23</v>
      </c>
      <c r="C25" s="241">
        <v>44098347.930000007</v>
      </c>
      <c r="D25" s="242">
        <v>-2072757.4</v>
      </c>
      <c r="E25" s="244">
        <f t="shared" ref="E25" si="14">C25+D25</f>
        <v>42025590.530000009</v>
      </c>
      <c r="F25" s="241">
        <v>920881</v>
      </c>
      <c r="G25" s="242">
        <v>-653083.1</v>
      </c>
      <c r="H25" s="244">
        <f t="shared" si="1"/>
        <v>267797.90000000002</v>
      </c>
      <c r="I25" s="241">
        <f t="shared" si="2"/>
        <v>45019228.930000007</v>
      </c>
      <c r="J25" s="242">
        <f t="shared" si="3"/>
        <v>-2725840.5</v>
      </c>
      <c r="K25" s="243">
        <f>SUM(I25:J25)</f>
        <v>42293388.430000007</v>
      </c>
      <c r="M25" s="78"/>
      <c r="N25" s="78"/>
      <c r="O25" s="78"/>
      <c r="P25" s="78"/>
      <c r="Q25" s="78"/>
      <c r="R25" s="78"/>
      <c r="S25" s="78"/>
      <c r="T25" s="78"/>
      <c r="U25" s="78"/>
    </row>
    <row r="26" spans="1:21" s="41" customFormat="1" ht="15.95" customHeight="1" x14ac:dyDescent="0.2">
      <c r="A26" s="159"/>
      <c r="B26" s="238" t="s">
        <v>34</v>
      </c>
      <c r="C26" s="245">
        <v>4694460</v>
      </c>
      <c r="D26" s="246">
        <v>-201078</v>
      </c>
      <c r="E26" s="248">
        <f>C26+D26</f>
        <v>4493382</v>
      </c>
      <c r="F26" s="245">
        <v>52800</v>
      </c>
      <c r="G26" s="246">
        <v>0</v>
      </c>
      <c r="H26" s="248">
        <f t="shared" si="1"/>
        <v>52800</v>
      </c>
      <c r="I26" s="245">
        <f t="shared" si="2"/>
        <v>4747260</v>
      </c>
      <c r="J26" s="246">
        <f t="shared" si="3"/>
        <v>-201078</v>
      </c>
      <c r="K26" s="247">
        <f t="shared" ref="K26" si="15">SUM(I26:J26)</f>
        <v>4546182</v>
      </c>
      <c r="M26" s="78"/>
      <c r="N26" s="78"/>
      <c r="O26" s="78"/>
      <c r="P26" s="78"/>
      <c r="Q26" s="78"/>
      <c r="R26" s="78"/>
      <c r="S26" s="78"/>
      <c r="T26" s="78"/>
      <c r="U26" s="78"/>
    </row>
    <row r="27" spans="1:21" s="41" customFormat="1" ht="15.95" customHeight="1" x14ac:dyDescent="0.2">
      <c r="A27" s="233">
        <v>9</v>
      </c>
      <c r="B27" s="170" t="s">
        <v>24</v>
      </c>
      <c r="C27" s="241">
        <v>86961089.519999981</v>
      </c>
      <c r="D27" s="242">
        <v>-4406327.33</v>
      </c>
      <c r="E27" s="244">
        <f t="shared" ref="E27" si="16">C27+D27</f>
        <v>82554762.189999983</v>
      </c>
      <c r="F27" s="241">
        <v>1246635</v>
      </c>
      <c r="G27" s="242">
        <v>-591840.63</v>
      </c>
      <c r="H27" s="244">
        <f t="shared" si="1"/>
        <v>654794.37</v>
      </c>
      <c r="I27" s="241">
        <f t="shared" si="2"/>
        <v>88207724.519999981</v>
      </c>
      <c r="J27" s="242">
        <f t="shared" si="3"/>
        <v>-4998167.96</v>
      </c>
      <c r="K27" s="243">
        <f>SUM(I27:J27)</f>
        <v>83209556.559999987</v>
      </c>
      <c r="M27" s="78"/>
      <c r="N27" s="78"/>
      <c r="O27" s="78"/>
      <c r="P27" s="78"/>
      <c r="Q27" s="78"/>
      <c r="R27" s="78"/>
      <c r="S27" s="78"/>
      <c r="T27" s="78"/>
      <c r="U27" s="78"/>
    </row>
    <row r="28" spans="1:21" s="41" customFormat="1" ht="15.95" customHeight="1" x14ac:dyDescent="0.2">
      <c r="A28" s="159"/>
      <c r="B28" s="238" t="s">
        <v>34</v>
      </c>
      <c r="C28" s="245">
        <v>3644584</v>
      </c>
      <c r="D28" s="246">
        <v>-157710</v>
      </c>
      <c r="E28" s="248">
        <f>C28+D28</f>
        <v>3486874</v>
      </c>
      <c r="F28" s="245">
        <v>113100</v>
      </c>
      <c r="G28" s="246">
        <v>0</v>
      </c>
      <c r="H28" s="248">
        <f t="shared" si="1"/>
        <v>113100</v>
      </c>
      <c r="I28" s="245">
        <f t="shared" si="2"/>
        <v>3757684</v>
      </c>
      <c r="J28" s="246">
        <f t="shared" si="3"/>
        <v>-157710</v>
      </c>
      <c r="K28" s="247">
        <f t="shared" ref="K28" si="17">SUM(I28:J28)</f>
        <v>3599974</v>
      </c>
      <c r="M28" s="78"/>
      <c r="N28" s="78"/>
      <c r="O28" s="78"/>
      <c r="P28" s="78"/>
      <c r="Q28" s="78"/>
      <c r="R28" s="78"/>
      <c r="S28" s="78"/>
      <c r="T28" s="78"/>
      <c r="U28" s="78"/>
    </row>
    <row r="29" spans="1:21" s="41" customFormat="1" ht="15.95" customHeight="1" x14ac:dyDescent="0.2">
      <c r="A29" s="233">
        <v>10</v>
      </c>
      <c r="B29" s="170" t="s">
        <v>25</v>
      </c>
      <c r="C29" s="241">
        <v>79623064.840000004</v>
      </c>
      <c r="D29" s="242">
        <v>-3391893.59</v>
      </c>
      <c r="E29" s="244">
        <f t="shared" ref="E29" si="18">C29+D29</f>
        <v>76231171.25</v>
      </c>
      <c r="F29" s="241">
        <v>1852347.86</v>
      </c>
      <c r="G29" s="242">
        <v>-1189055.21</v>
      </c>
      <c r="H29" s="244">
        <f t="shared" si="1"/>
        <v>663292.65000000014</v>
      </c>
      <c r="I29" s="241">
        <f t="shared" si="2"/>
        <v>81475412.700000003</v>
      </c>
      <c r="J29" s="242">
        <f t="shared" si="3"/>
        <v>-4580948.8</v>
      </c>
      <c r="K29" s="243">
        <f>SUM(I29:J29)</f>
        <v>76894463.900000006</v>
      </c>
      <c r="M29" s="42"/>
      <c r="N29" s="42"/>
      <c r="O29" s="42"/>
      <c r="P29" s="42"/>
      <c r="Q29" s="42"/>
      <c r="R29" s="42"/>
      <c r="S29" s="42"/>
      <c r="T29" s="42"/>
      <c r="U29" s="42"/>
    </row>
    <row r="30" spans="1:21" s="41" customFormat="1" ht="15.95" customHeight="1" x14ac:dyDescent="0.2">
      <c r="A30" s="159"/>
      <c r="B30" s="238" t="s">
        <v>34</v>
      </c>
      <c r="C30" s="245">
        <v>2514779</v>
      </c>
      <c r="D30" s="246">
        <v>-70114</v>
      </c>
      <c r="E30" s="248">
        <f>C30+D30</f>
        <v>2444665</v>
      </c>
      <c r="F30" s="245">
        <v>108840</v>
      </c>
      <c r="G30" s="246">
        <v>0</v>
      </c>
      <c r="H30" s="248">
        <f t="shared" si="1"/>
        <v>108840</v>
      </c>
      <c r="I30" s="245">
        <f t="shared" si="2"/>
        <v>2623619</v>
      </c>
      <c r="J30" s="246">
        <f t="shared" si="3"/>
        <v>-70114</v>
      </c>
      <c r="K30" s="247">
        <f t="shared" ref="K30" si="19">SUM(I30:J30)</f>
        <v>2553505</v>
      </c>
      <c r="M30" s="42"/>
      <c r="N30" s="42"/>
      <c r="O30" s="42"/>
      <c r="P30" s="42"/>
      <c r="Q30" s="42"/>
      <c r="R30" s="42"/>
      <c r="S30" s="42"/>
      <c r="T30" s="42"/>
      <c r="U30" s="42"/>
    </row>
    <row r="31" spans="1:21" s="41" customFormat="1" ht="15.95" customHeight="1" x14ac:dyDescent="0.2">
      <c r="A31" s="233">
        <v>11</v>
      </c>
      <c r="B31" s="170" t="s">
        <v>26</v>
      </c>
      <c r="C31" s="241">
        <v>83304371.969999984</v>
      </c>
      <c r="D31" s="242">
        <v>-3507054.35</v>
      </c>
      <c r="E31" s="244">
        <f t="shared" ref="E31" si="20">C31+D31</f>
        <v>79797317.61999999</v>
      </c>
      <c r="F31" s="241">
        <v>1108740</v>
      </c>
      <c r="G31" s="242">
        <v>-713201.27</v>
      </c>
      <c r="H31" s="244">
        <f t="shared" si="1"/>
        <v>395538.73</v>
      </c>
      <c r="I31" s="241">
        <f t="shared" si="2"/>
        <v>84413111.969999984</v>
      </c>
      <c r="J31" s="242">
        <f t="shared" si="3"/>
        <v>-4220255.62</v>
      </c>
      <c r="K31" s="243">
        <f>SUM(I31:J31)</f>
        <v>80192856.349999979</v>
      </c>
      <c r="M31" s="42"/>
      <c r="N31" s="42"/>
      <c r="O31" s="42"/>
      <c r="P31" s="42"/>
      <c r="Q31" s="42"/>
      <c r="R31" s="42"/>
      <c r="S31" s="42"/>
      <c r="T31" s="42"/>
      <c r="U31" s="42"/>
    </row>
    <row r="32" spans="1:21" s="41" customFormat="1" ht="15.95" customHeight="1" x14ac:dyDescent="0.2">
      <c r="A32" s="159"/>
      <c r="B32" s="238" t="s">
        <v>34</v>
      </c>
      <c r="C32" s="245">
        <v>1607105</v>
      </c>
      <c r="D32" s="246">
        <v>-100059</v>
      </c>
      <c r="E32" s="248">
        <f>C32+D32</f>
        <v>1507046</v>
      </c>
      <c r="F32" s="245">
        <v>0</v>
      </c>
      <c r="G32" s="246">
        <v>0</v>
      </c>
      <c r="H32" s="248">
        <f t="shared" si="1"/>
        <v>0</v>
      </c>
      <c r="I32" s="245">
        <f t="shared" si="2"/>
        <v>1607105</v>
      </c>
      <c r="J32" s="246">
        <f t="shared" si="3"/>
        <v>-100059</v>
      </c>
      <c r="K32" s="247">
        <f t="shared" ref="K32" si="21">SUM(I32:J32)</f>
        <v>1507046</v>
      </c>
      <c r="M32" s="42"/>
      <c r="N32" s="42"/>
      <c r="O32" s="42"/>
      <c r="P32" s="42"/>
      <c r="Q32" s="42"/>
      <c r="R32" s="42"/>
      <c r="S32" s="42"/>
      <c r="T32" s="42"/>
      <c r="U32" s="42"/>
    </row>
    <row r="33" spans="1:21" s="41" customFormat="1" ht="15.95" customHeight="1" x14ac:dyDescent="0.2">
      <c r="A33" s="233">
        <v>12</v>
      </c>
      <c r="B33" s="170" t="s">
        <v>27</v>
      </c>
      <c r="C33" s="241">
        <v>76934739.36999999</v>
      </c>
      <c r="D33" s="242">
        <v>-4587070.72</v>
      </c>
      <c r="E33" s="244">
        <f t="shared" ref="E33" si="22">C33+D33</f>
        <v>72347668.649999991</v>
      </c>
      <c r="F33" s="241">
        <v>1914984.69</v>
      </c>
      <c r="G33" s="242">
        <v>-751222.86</v>
      </c>
      <c r="H33" s="244">
        <f t="shared" si="1"/>
        <v>1163761.83</v>
      </c>
      <c r="I33" s="241">
        <f t="shared" si="2"/>
        <v>78849724.059999987</v>
      </c>
      <c r="J33" s="242">
        <f t="shared" si="3"/>
        <v>-5338293.58</v>
      </c>
      <c r="K33" s="243">
        <f>SUM(I33:J33)</f>
        <v>73511430.479999989</v>
      </c>
      <c r="M33" s="42"/>
      <c r="N33" s="42"/>
      <c r="O33" s="42"/>
      <c r="P33" s="42"/>
      <c r="Q33" s="42"/>
      <c r="R33" s="42"/>
      <c r="S33" s="42"/>
      <c r="T33" s="42"/>
      <c r="U33" s="42"/>
    </row>
    <row r="34" spans="1:21" s="41" customFormat="1" ht="15.95" customHeight="1" x14ac:dyDescent="0.2">
      <c r="A34" s="159"/>
      <c r="B34" s="238" t="s">
        <v>34</v>
      </c>
      <c r="C34" s="245">
        <v>6111991</v>
      </c>
      <c r="D34" s="246">
        <v>-268106</v>
      </c>
      <c r="E34" s="248">
        <f>C34+D34</f>
        <v>5843885</v>
      </c>
      <c r="F34" s="245">
        <v>69000</v>
      </c>
      <c r="G34" s="246">
        <v>0</v>
      </c>
      <c r="H34" s="248">
        <f t="shared" si="1"/>
        <v>69000</v>
      </c>
      <c r="I34" s="245">
        <f t="shared" si="2"/>
        <v>6180991</v>
      </c>
      <c r="J34" s="246">
        <f t="shared" si="3"/>
        <v>-268106</v>
      </c>
      <c r="K34" s="247">
        <f t="shared" ref="K34" si="23">SUM(I34:J34)</f>
        <v>5912885</v>
      </c>
      <c r="M34" s="42"/>
      <c r="N34" s="42"/>
      <c r="O34" s="42"/>
      <c r="P34" s="42"/>
      <c r="Q34" s="42"/>
      <c r="R34" s="42"/>
      <c r="S34" s="42"/>
      <c r="T34" s="42"/>
      <c r="U34" s="42"/>
    </row>
    <row r="35" spans="1:21" s="41" customFormat="1" ht="15.95" customHeight="1" x14ac:dyDescent="0.2">
      <c r="A35" s="233">
        <v>13</v>
      </c>
      <c r="B35" s="170" t="s">
        <v>28</v>
      </c>
      <c r="C35" s="241">
        <v>68142863.200000003</v>
      </c>
      <c r="D35" s="242">
        <v>-2646243.98</v>
      </c>
      <c r="E35" s="244">
        <f t="shared" ref="E35" si="24">C35+D35</f>
        <v>65496619.220000006</v>
      </c>
      <c r="F35" s="241">
        <v>1803402.36</v>
      </c>
      <c r="G35" s="242">
        <v>-1205549.8999999999</v>
      </c>
      <c r="H35" s="244">
        <f t="shared" si="1"/>
        <v>597852.4600000002</v>
      </c>
      <c r="I35" s="241">
        <f t="shared" si="2"/>
        <v>69946265.560000002</v>
      </c>
      <c r="J35" s="242">
        <f t="shared" si="3"/>
        <v>-3851793.88</v>
      </c>
      <c r="K35" s="243">
        <f>SUM(I35:J35)</f>
        <v>66094471.68</v>
      </c>
      <c r="M35" s="42"/>
    </row>
    <row r="36" spans="1:21" s="41" customFormat="1" ht="15.95" customHeight="1" x14ac:dyDescent="0.2">
      <c r="A36" s="159"/>
      <c r="B36" s="238" t="s">
        <v>34</v>
      </c>
      <c r="C36" s="245">
        <v>3446364</v>
      </c>
      <c r="D36" s="246">
        <v>-44239</v>
      </c>
      <c r="E36" s="248">
        <f>C36+D36</f>
        <v>3402125</v>
      </c>
      <c r="F36" s="245">
        <v>46000</v>
      </c>
      <c r="G36" s="246">
        <v>0</v>
      </c>
      <c r="H36" s="248">
        <f t="shared" si="1"/>
        <v>46000</v>
      </c>
      <c r="I36" s="245">
        <f t="shared" si="2"/>
        <v>3492364</v>
      </c>
      <c r="J36" s="246">
        <f t="shared" si="3"/>
        <v>-44239</v>
      </c>
      <c r="K36" s="247">
        <f t="shared" ref="K36" si="25">SUM(I36:J36)</f>
        <v>3448125</v>
      </c>
      <c r="M36" s="42"/>
    </row>
    <row r="37" spans="1:21" s="41" customFormat="1" ht="15.95" customHeight="1" x14ac:dyDescent="0.2">
      <c r="A37" s="233">
        <v>14</v>
      </c>
      <c r="B37" s="170" t="s">
        <v>29</v>
      </c>
      <c r="C37" s="241">
        <v>44992014.700000003</v>
      </c>
      <c r="D37" s="242">
        <v>-5374450.7200000007</v>
      </c>
      <c r="E37" s="244">
        <f t="shared" ref="E37" si="26">C37+D37</f>
        <v>39617563.980000004</v>
      </c>
      <c r="F37" s="241">
        <v>960618</v>
      </c>
      <c r="G37" s="242">
        <v>-644687.56999999995</v>
      </c>
      <c r="H37" s="244">
        <f t="shared" si="1"/>
        <v>315930.43000000005</v>
      </c>
      <c r="I37" s="241">
        <f t="shared" si="2"/>
        <v>45952632.700000003</v>
      </c>
      <c r="J37" s="242">
        <f t="shared" si="3"/>
        <v>-6019138.290000001</v>
      </c>
      <c r="K37" s="243">
        <f>SUM(I37:J37)</f>
        <v>39933494.410000004</v>
      </c>
      <c r="M37" s="42"/>
      <c r="O37" s="43"/>
    </row>
    <row r="38" spans="1:21" s="41" customFormat="1" ht="15.95" customHeight="1" x14ac:dyDescent="0.2">
      <c r="A38" s="159"/>
      <c r="B38" s="238" t="s">
        <v>34</v>
      </c>
      <c r="C38" s="245">
        <v>4149828</v>
      </c>
      <c r="D38" s="246">
        <v>-902100</v>
      </c>
      <c r="E38" s="248">
        <f>C38+D38</f>
        <v>3247728</v>
      </c>
      <c r="F38" s="245">
        <v>49500</v>
      </c>
      <c r="G38" s="246">
        <v>0</v>
      </c>
      <c r="H38" s="248">
        <f t="shared" si="1"/>
        <v>49500</v>
      </c>
      <c r="I38" s="245">
        <f t="shared" si="2"/>
        <v>4199328</v>
      </c>
      <c r="J38" s="246">
        <f t="shared" si="3"/>
        <v>-902100</v>
      </c>
      <c r="K38" s="247">
        <f t="shared" ref="K38" si="27">SUM(I38:J38)</f>
        <v>3297228</v>
      </c>
      <c r="M38" s="42"/>
      <c r="O38" s="46"/>
    </row>
    <row r="39" spans="1:21" s="41" customFormat="1" ht="15.95" customHeight="1" x14ac:dyDescent="0.2">
      <c r="A39" s="233">
        <v>15</v>
      </c>
      <c r="B39" s="170" t="s">
        <v>30</v>
      </c>
      <c r="C39" s="241">
        <v>118236213.99999999</v>
      </c>
      <c r="D39" s="242">
        <v>-5403181.0300000012</v>
      </c>
      <c r="E39" s="244">
        <f t="shared" ref="E39" si="28">C39+D39</f>
        <v>112833032.96999998</v>
      </c>
      <c r="F39" s="241">
        <v>2010180.2999999998</v>
      </c>
      <c r="G39" s="242">
        <v>-1200660.82</v>
      </c>
      <c r="H39" s="244">
        <f t="shared" si="1"/>
        <v>809519.47999999975</v>
      </c>
      <c r="I39" s="241">
        <f t="shared" si="2"/>
        <v>120246394.29999998</v>
      </c>
      <c r="J39" s="242">
        <f t="shared" si="3"/>
        <v>-6603841.8500000015</v>
      </c>
      <c r="K39" s="243">
        <f>SUM(I39:J39)</f>
        <v>113642552.44999999</v>
      </c>
      <c r="M39" s="42"/>
      <c r="O39" s="44"/>
    </row>
    <row r="40" spans="1:21" s="41" customFormat="1" ht="15.95" customHeight="1" thickBot="1" x14ac:dyDescent="0.25">
      <c r="A40" s="233"/>
      <c r="B40" s="249" t="s">
        <v>34</v>
      </c>
      <c r="C40" s="417">
        <v>5239125</v>
      </c>
      <c r="D40" s="239">
        <v>-46489</v>
      </c>
      <c r="E40" s="240">
        <f>C40+D40</f>
        <v>5192636</v>
      </c>
      <c r="F40" s="417">
        <v>28000</v>
      </c>
      <c r="G40" s="239">
        <v>0</v>
      </c>
      <c r="H40" s="240">
        <f t="shared" si="1"/>
        <v>28000</v>
      </c>
      <c r="I40" s="245">
        <f t="shared" si="2"/>
        <v>5267125</v>
      </c>
      <c r="J40" s="246">
        <f t="shared" si="3"/>
        <v>-46489</v>
      </c>
      <c r="K40" s="247">
        <f t="shared" ref="K40" si="29">SUM(I40:J40)</f>
        <v>5220636</v>
      </c>
      <c r="M40" s="42"/>
      <c r="O40" s="45"/>
    </row>
    <row r="41" spans="1:21" ht="15.95" customHeight="1" thickTop="1" x14ac:dyDescent="0.2">
      <c r="A41" s="250"/>
      <c r="B41" s="251" t="s">
        <v>150</v>
      </c>
      <c r="C41" s="252">
        <f t="shared" ref="C41:J41" si="30">C11+C13+C15+C17+C19+C21+C23+C25+C27+C29+C31+C33+C35+C37+C39</f>
        <v>1279248965.0300002</v>
      </c>
      <c r="D41" s="253">
        <f t="shared" si="30"/>
        <v>-71794014.879999995</v>
      </c>
      <c r="E41" s="253">
        <f t="shared" si="30"/>
        <v>1207454950.1499999</v>
      </c>
      <c r="F41" s="252">
        <f t="shared" si="30"/>
        <v>28774962.73</v>
      </c>
      <c r="G41" s="253">
        <f t="shared" si="30"/>
        <v>-16411449.08</v>
      </c>
      <c r="H41" s="253">
        <f t="shared" si="30"/>
        <v>12363513.65</v>
      </c>
      <c r="I41" s="252">
        <f t="shared" si="30"/>
        <v>1308023927.76</v>
      </c>
      <c r="J41" s="253">
        <f t="shared" si="30"/>
        <v>-88205463.960000008</v>
      </c>
      <c r="K41" s="253">
        <f>K11+K13+K15+K17+K19+K21+K23+K25+K27+K29+K31+K33+K35+K37+K39</f>
        <v>1219818463.8</v>
      </c>
      <c r="M41" s="38"/>
    </row>
    <row r="42" spans="1:21" ht="15.95" customHeight="1" thickBot="1" x14ac:dyDescent="0.25">
      <c r="A42" s="254"/>
      <c r="B42" s="255" t="s">
        <v>34</v>
      </c>
      <c r="C42" s="256">
        <f t="shared" ref="C42:K42" si="31">C12+C14+C16+C18+C20+C22+C24+C26+C28+C30+C32+C34+C36+C38+C40</f>
        <v>63688504</v>
      </c>
      <c r="D42" s="257">
        <f t="shared" si="31"/>
        <v>-3176122</v>
      </c>
      <c r="E42" s="257">
        <f t="shared" si="31"/>
        <v>60512382</v>
      </c>
      <c r="F42" s="256">
        <f t="shared" si="31"/>
        <v>872407</v>
      </c>
      <c r="G42" s="257">
        <f t="shared" si="31"/>
        <v>0</v>
      </c>
      <c r="H42" s="257">
        <f t="shared" si="31"/>
        <v>872407</v>
      </c>
      <c r="I42" s="256">
        <f t="shared" si="31"/>
        <v>64560911</v>
      </c>
      <c r="J42" s="257">
        <f t="shared" si="31"/>
        <v>-3176122</v>
      </c>
      <c r="K42" s="257">
        <f t="shared" si="31"/>
        <v>61384789</v>
      </c>
      <c r="M42" s="38"/>
    </row>
    <row r="48" spans="1:21" x14ac:dyDescent="0.2">
      <c r="J48" s="2"/>
    </row>
  </sheetData>
  <mergeCells count="3">
    <mergeCell ref="C9:E9"/>
    <mergeCell ref="F9:H9"/>
    <mergeCell ref="I9:K9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  <headerFooter>
    <oddFooter>&amp;L&amp;F&amp;CÅRSSTATISTIKK PR 31.12.2016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50"/>
  <sheetViews>
    <sheetView showGridLines="0" topLeftCell="A7" zoomScaleNormal="100" workbookViewId="0">
      <selection activeCell="E100" sqref="E100"/>
    </sheetView>
  </sheetViews>
  <sheetFormatPr baseColWidth="10" defaultColWidth="11.42578125" defaultRowHeight="12.75" outlineLevelRow="1" x14ac:dyDescent="0.2"/>
  <cols>
    <col min="1" max="1" width="4.28515625" style="58" customWidth="1"/>
    <col min="2" max="2" width="21.140625" style="58" customWidth="1"/>
    <col min="3" max="10" width="11" style="58" customWidth="1"/>
    <col min="11" max="11" width="12" style="58" customWidth="1"/>
    <col min="12" max="12" width="11" style="58" customWidth="1"/>
    <col min="13" max="13" width="12" style="58" customWidth="1"/>
    <col min="14" max="14" width="11.42578125" style="58"/>
    <col min="15" max="15" width="15.28515625" style="58" bestFit="1" customWidth="1"/>
    <col min="16" max="16384" width="11.42578125" style="58"/>
  </cols>
  <sheetData>
    <row r="2" spans="1:20" x14ac:dyDescent="0.2">
      <c r="A2" s="1" t="s">
        <v>13</v>
      </c>
    </row>
    <row r="3" spans="1:20" x14ac:dyDescent="0.2">
      <c r="A3" s="1"/>
    </row>
    <row r="4" spans="1:20" x14ac:dyDescent="0.2">
      <c r="A4" s="1" t="str">
        <f>A8</f>
        <v>Tabell 4-1-C  Økonomisk sosialhjelp - brutto stønad (bidrag og lån) til klienter - regnskapsført for perioden 01.01.-31.12.2016</v>
      </c>
    </row>
    <row r="5" spans="1:20" x14ac:dyDescent="0.2">
      <c r="A5" s="1"/>
    </row>
    <row r="6" spans="1:20" x14ac:dyDescent="0.2">
      <c r="A6" s="1"/>
    </row>
    <row r="7" spans="1:20" x14ac:dyDescent="0.2">
      <c r="A7" s="1"/>
    </row>
    <row r="8" spans="1:20" ht="34.5" customHeight="1" thickBot="1" x14ac:dyDescent="0.25">
      <c r="A8" s="150" t="s">
        <v>152</v>
      </c>
      <c r="B8" s="151"/>
      <c r="C8" s="151"/>
      <c r="D8" s="151"/>
      <c r="E8" s="151"/>
      <c r="F8" s="151"/>
      <c r="I8" s="50"/>
    </row>
    <row r="9" spans="1:20" s="50" customFormat="1" ht="18" customHeight="1" x14ac:dyDescent="0.25">
      <c r="A9" s="152"/>
      <c r="B9" s="153"/>
      <c r="C9" s="521" t="s">
        <v>35</v>
      </c>
      <c r="D9" s="522"/>
      <c r="E9" s="522"/>
      <c r="F9" s="522"/>
      <c r="G9" s="522"/>
      <c r="H9" s="522"/>
      <c r="I9" s="522"/>
      <c r="J9" s="522"/>
      <c r="K9" s="523" t="s">
        <v>33</v>
      </c>
      <c r="L9" s="525" t="s">
        <v>32</v>
      </c>
      <c r="M9" s="525" t="s">
        <v>37</v>
      </c>
    </row>
    <row r="10" spans="1:20" s="50" customFormat="1" ht="48" customHeight="1" thickBot="1" x14ac:dyDescent="0.25">
      <c r="A10" s="154" t="s">
        <v>14</v>
      </c>
      <c r="B10" s="155" t="s">
        <v>15</v>
      </c>
      <c r="C10" s="156" t="s">
        <v>2</v>
      </c>
      <c r="D10" s="157" t="s">
        <v>4</v>
      </c>
      <c r="E10" s="157" t="s">
        <v>101</v>
      </c>
      <c r="F10" s="157" t="s">
        <v>9</v>
      </c>
      <c r="G10" s="157" t="s">
        <v>10</v>
      </c>
      <c r="H10" s="157" t="s">
        <v>0</v>
      </c>
      <c r="I10" s="157" t="s">
        <v>3</v>
      </c>
      <c r="J10" s="158" t="s">
        <v>1</v>
      </c>
      <c r="K10" s="524"/>
      <c r="L10" s="526"/>
      <c r="M10" s="527"/>
    </row>
    <row r="11" spans="1:20" ht="15.95" customHeight="1" x14ac:dyDescent="0.25">
      <c r="A11" s="159">
        <v>1</v>
      </c>
      <c r="B11" s="160" t="s">
        <v>16</v>
      </c>
      <c r="C11" s="165">
        <v>63814338.439999998</v>
      </c>
      <c r="D11" s="161">
        <v>107479450.5</v>
      </c>
      <c r="E11" s="161">
        <v>6230863.1500000004</v>
      </c>
      <c r="F11" s="161">
        <v>3732627.75</v>
      </c>
      <c r="G11" s="161">
        <v>171716.34</v>
      </c>
      <c r="H11" s="161">
        <v>5634651.1500000004</v>
      </c>
      <c r="I11" s="161">
        <v>5420236.4199999999</v>
      </c>
      <c r="J11" s="167">
        <v>531824.51</v>
      </c>
      <c r="K11" s="162">
        <f>SUM(C11:J11)</f>
        <v>193015708.25999999</v>
      </c>
      <c r="L11" s="162">
        <v>3669940.85</v>
      </c>
      <c r="M11" s="168">
        <f>SUM(K11:L11)</f>
        <v>196685649.10999998</v>
      </c>
      <c r="O11" s="19"/>
      <c r="P11" s="26"/>
      <c r="Q11" s="26"/>
      <c r="R11" s="19"/>
      <c r="S11" s="463"/>
      <c r="T11" s="463"/>
    </row>
    <row r="12" spans="1:20" ht="15.95" customHeight="1" x14ac:dyDescent="0.25">
      <c r="A12" s="163">
        <v>2</v>
      </c>
      <c r="B12" s="164" t="s">
        <v>17</v>
      </c>
      <c r="C12" s="165">
        <v>47605783.640000001</v>
      </c>
      <c r="D12" s="166">
        <v>80536320.219999999</v>
      </c>
      <c r="E12" s="166">
        <v>5294173.24</v>
      </c>
      <c r="F12" s="166">
        <v>3464064.57</v>
      </c>
      <c r="G12" s="166">
        <v>192259.96</v>
      </c>
      <c r="H12" s="166">
        <v>8664504.8100000005</v>
      </c>
      <c r="I12" s="166">
        <v>9489149.9299999997</v>
      </c>
      <c r="J12" s="167">
        <v>698922.2</v>
      </c>
      <c r="K12" s="168">
        <f>SUM(C12:J12)</f>
        <v>155945178.56999999</v>
      </c>
      <c r="L12" s="168">
        <v>4564872.6500000004</v>
      </c>
      <c r="M12" s="168">
        <f t="shared" ref="M12:M25" si="0">SUM(K12:L12)</f>
        <v>160510051.22</v>
      </c>
      <c r="O12" s="19"/>
      <c r="P12" s="26"/>
      <c r="Q12" s="26"/>
      <c r="R12" s="19"/>
      <c r="S12" s="463"/>
      <c r="T12" s="463"/>
    </row>
    <row r="13" spans="1:20" ht="15.95" customHeight="1" x14ac:dyDescent="0.25">
      <c r="A13" s="163">
        <v>3</v>
      </c>
      <c r="B13" s="164" t="s">
        <v>18</v>
      </c>
      <c r="C13" s="165">
        <v>37467313.359999999</v>
      </c>
      <c r="D13" s="166">
        <v>60661489.409999996</v>
      </c>
      <c r="E13" s="166">
        <v>2208213</v>
      </c>
      <c r="F13" s="166">
        <v>2369949.9</v>
      </c>
      <c r="G13" s="166">
        <v>108824.36</v>
      </c>
      <c r="H13" s="166">
        <v>3057467.01</v>
      </c>
      <c r="I13" s="166">
        <v>4558372.92</v>
      </c>
      <c r="J13" s="167">
        <v>0</v>
      </c>
      <c r="K13" s="168">
        <f t="shared" ref="K13:K25" si="1">SUM(C13:J13)</f>
        <v>110431629.96000001</v>
      </c>
      <c r="L13" s="168">
        <v>1889894</v>
      </c>
      <c r="M13" s="168">
        <f t="shared" si="0"/>
        <v>112321523.96000001</v>
      </c>
      <c r="O13" s="19"/>
      <c r="P13" s="26"/>
      <c r="Q13" s="26"/>
      <c r="R13" s="19"/>
      <c r="S13" s="463"/>
      <c r="T13" s="463"/>
    </row>
    <row r="14" spans="1:20" ht="15.95" customHeight="1" x14ac:dyDescent="0.25">
      <c r="A14" s="163">
        <v>4</v>
      </c>
      <c r="B14" s="164" t="s">
        <v>19</v>
      </c>
      <c r="C14" s="165">
        <v>22565020</v>
      </c>
      <c r="D14" s="166">
        <v>38901548.759999998</v>
      </c>
      <c r="E14" s="166">
        <v>991905</v>
      </c>
      <c r="F14" s="166">
        <v>1322362.1299999999</v>
      </c>
      <c r="G14" s="166">
        <v>50663</v>
      </c>
      <c r="H14" s="166">
        <v>1338656.3600000001</v>
      </c>
      <c r="I14" s="166">
        <v>1996820.38</v>
      </c>
      <c r="J14" s="167">
        <v>7252.76</v>
      </c>
      <c r="K14" s="168">
        <f t="shared" si="1"/>
        <v>67174228.390000001</v>
      </c>
      <c r="L14" s="168">
        <v>2231875.2400000002</v>
      </c>
      <c r="M14" s="168">
        <f t="shared" si="0"/>
        <v>69406103.629999995</v>
      </c>
      <c r="O14" s="19"/>
      <c r="P14" s="26"/>
      <c r="Q14" s="26"/>
      <c r="R14" s="19"/>
      <c r="S14" s="463"/>
      <c r="T14" s="463"/>
    </row>
    <row r="15" spans="1:20" ht="15.95" customHeight="1" x14ac:dyDescent="0.25">
      <c r="A15" s="163">
        <v>5</v>
      </c>
      <c r="B15" s="164" t="s">
        <v>20</v>
      </c>
      <c r="C15" s="165">
        <v>25480886.609999999</v>
      </c>
      <c r="D15" s="166">
        <v>45409187.560000002</v>
      </c>
      <c r="E15" s="166">
        <v>1829759.69</v>
      </c>
      <c r="F15" s="166">
        <v>1483315</v>
      </c>
      <c r="G15" s="166">
        <v>72230</v>
      </c>
      <c r="H15" s="166">
        <v>2274475.98</v>
      </c>
      <c r="I15" s="166">
        <v>2279971.73</v>
      </c>
      <c r="J15" s="167">
        <v>53434.879999999997</v>
      </c>
      <c r="K15" s="168">
        <f t="shared" si="1"/>
        <v>78883261.450000003</v>
      </c>
      <c r="L15" s="168">
        <v>3507344.78</v>
      </c>
      <c r="M15" s="168">
        <f t="shared" si="0"/>
        <v>82390606.230000004</v>
      </c>
      <c r="O15" s="19"/>
      <c r="P15" s="26"/>
      <c r="Q15" s="26"/>
      <c r="R15" s="19"/>
      <c r="S15" s="463"/>
      <c r="T15" s="463"/>
    </row>
    <row r="16" spans="1:20" ht="15.95" customHeight="1" x14ac:dyDescent="0.25">
      <c r="A16" s="163">
        <v>6</v>
      </c>
      <c r="B16" s="164" t="s">
        <v>21</v>
      </c>
      <c r="C16" s="165">
        <v>7850972.0599999996</v>
      </c>
      <c r="D16" s="166">
        <v>11595590.1</v>
      </c>
      <c r="E16" s="166">
        <v>837711</v>
      </c>
      <c r="F16" s="166">
        <v>606173</v>
      </c>
      <c r="G16" s="166">
        <v>31329</v>
      </c>
      <c r="H16" s="166">
        <v>542016.63</v>
      </c>
      <c r="I16" s="166">
        <v>694445</v>
      </c>
      <c r="J16" s="167">
        <v>0</v>
      </c>
      <c r="K16" s="168">
        <f t="shared" si="1"/>
        <v>22158236.789999999</v>
      </c>
      <c r="L16" s="168">
        <v>473900</v>
      </c>
      <c r="M16" s="168">
        <f t="shared" si="0"/>
        <v>22632136.789999999</v>
      </c>
      <c r="O16" s="19"/>
      <c r="P16" s="26"/>
      <c r="Q16" s="26"/>
      <c r="R16" s="19"/>
      <c r="S16" s="463"/>
      <c r="T16" s="463"/>
    </row>
    <row r="17" spans="1:20" ht="15.95" customHeight="1" x14ac:dyDescent="0.25">
      <c r="A17" s="163">
        <v>7</v>
      </c>
      <c r="B17" s="164" t="s">
        <v>22</v>
      </c>
      <c r="C17" s="165">
        <v>12577557.869999999</v>
      </c>
      <c r="D17" s="166">
        <v>22768031.829999998</v>
      </c>
      <c r="E17" s="166">
        <v>143763</v>
      </c>
      <c r="F17" s="166">
        <v>659041.06000000006</v>
      </c>
      <c r="G17" s="166">
        <v>26498.18</v>
      </c>
      <c r="H17" s="166">
        <v>1149563.1599999999</v>
      </c>
      <c r="I17" s="166">
        <v>596023.93000000005</v>
      </c>
      <c r="J17" s="167">
        <v>73070</v>
      </c>
      <c r="K17" s="168">
        <f t="shared" si="1"/>
        <v>37993549.029999994</v>
      </c>
      <c r="L17" s="168">
        <v>619346</v>
      </c>
      <c r="M17" s="168">
        <f t="shared" si="0"/>
        <v>38612895.029999994</v>
      </c>
      <c r="O17" s="19"/>
      <c r="P17" s="26"/>
      <c r="Q17" s="26"/>
      <c r="R17" s="19"/>
      <c r="S17" s="463"/>
      <c r="T17" s="463"/>
    </row>
    <row r="18" spans="1:20" ht="15.95" customHeight="1" x14ac:dyDescent="0.25">
      <c r="A18" s="163">
        <v>8</v>
      </c>
      <c r="B18" s="164" t="s">
        <v>23</v>
      </c>
      <c r="C18" s="165">
        <v>14562781.57</v>
      </c>
      <c r="D18" s="166">
        <v>24064071.789999999</v>
      </c>
      <c r="E18" s="166">
        <v>429238</v>
      </c>
      <c r="F18" s="166">
        <v>1495852.09</v>
      </c>
      <c r="G18" s="166">
        <v>50908.61</v>
      </c>
      <c r="H18" s="166">
        <v>1509975.78</v>
      </c>
      <c r="I18" s="166">
        <v>1290405.8400000001</v>
      </c>
      <c r="J18" s="167">
        <v>182379</v>
      </c>
      <c r="K18" s="168">
        <f t="shared" si="1"/>
        <v>43585612.680000007</v>
      </c>
      <c r="L18" s="168">
        <v>920881</v>
      </c>
      <c r="M18" s="168">
        <f t="shared" si="0"/>
        <v>44506493.680000007</v>
      </c>
      <c r="O18" s="19"/>
      <c r="P18" s="26"/>
      <c r="Q18" s="26"/>
      <c r="R18" s="19"/>
      <c r="S18" s="463"/>
      <c r="T18" s="463"/>
    </row>
    <row r="19" spans="1:20" ht="15.95" customHeight="1" x14ac:dyDescent="0.25">
      <c r="A19" s="163">
        <v>9</v>
      </c>
      <c r="B19" s="164" t="s">
        <v>24</v>
      </c>
      <c r="C19" s="165">
        <v>27265539.789999999</v>
      </c>
      <c r="D19" s="166">
        <v>51245051.240000002</v>
      </c>
      <c r="E19" s="166">
        <v>2162232</v>
      </c>
      <c r="F19" s="166">
        <v>1275825.6599999999</v>
      </c>
      <c r="G19" s="166">
        <v>276424.64</v>
      </c>
      <c r="H19" s="166">
        <v>1612968.2</v>
      </c>
      <c r="I19" s="166">
        <v>2125353</v>
      </c>
      <c r="J19" s="167">
        <v>32358</v>
      </c>
      <c r="K19" s="168">
        <f t="shared" si="1"/>
        <v>85995752.530000001</v>
      </c>
      <c r="L19" s="168">
        <v>1246635</v>
      </c>
      <c r="M19" s="168">
        <f t="shared" si="0"/>
        <v>87242387.530000001</v>
      </c>
      <c r="O19" s="19"/>
      <c r="P19" s="26"/>
      <c r="Q19" s="26"/>
      <c r="R19" s="19"/>
      <c r="S19" s="463"/>
      <c r="T19" s="463"/>
    </row>
    <row r="20" spans="1:20" ht="15.95" customHeight="1" x14ac:dyDescent="0.25">
      <c r="A20" s="163">
        <v>10</v>
      </c>
      <c r="B20" s="164" t="s">
        <v>25</v>
      </c>
      <c r="C20" s="165">
        <v>28437641.350000001</v>
      </c>
      <c r="D20" s="166">
        <v>40894122.729999997</v>
      </c>
      <c r="E20" s="166">
        <v>2939506.31</v>
      </c>
      <c r="F20" s="166">
        <v>980345.43</v>
      </c>
      <c r="G20" s="166">
        <v>482655.03</v>
      </c>
      <c r="H20" s="166">
        <v>2279018.9700000002</v>
      </c>
      <c r="I20" s="166">
        <v>2848124.69</v>
      </c>
      <c r="J20" s="167">
        <v>10542.14</v>
      </c>
      <c r="K20" s="168">
        <f t="shared" si="1"/>
        <v>78871956.650000006</v>
      </c>
      <c r="L20" s="168">
        <v>1852347.86</v>
      </c>
      <c r="M20" s="168">
        <f t="shared" si="0"/>
        <v>80724304.510000005</v>
      </c>
      <c r="O20" s="19"/>
      <c r="P20" s="26"/>
      <c r="Q20" s="26"/>
      <c r="R20" s="19"/>
      <c r="S20" s="463"/>
      <c r="T20" s="463"/>
    </row>
    <row r="21" spans="1:20" ht="15.95" customHeight="1" x14ac:dyDescent="0.25">
      <c r="A21" s="163">
        <v>11</v>
      </c>
      <c r="B21" s="164" t="s">
        <v>26</v>
      </c>
      <c r="C21" s="165">
        <v>25151301.27</v>
      </c>
      <c r="D21" s="166">
        <v>50443444.240000002</v>
      </c>
      <c r="E21" s="166">
        <v>1666082</v>
      </c>
      <c r="F21" s="166">
        <v>1226214.74</v>
      </c>
      <c r="G21" s="166">
        <v>361415.72</v>
      </c>
      <c r="H21" s="166">
        <v>1699300.13</v>
      </c>
      <c r="I21" s="166">
        <v>2303898.12</v>
      </c>
      <c r="J21" s="167">
        <v>18536</v>
      </c>
      <c r="K21" s="168">
        <f t="shared" si="1"/>
        <v>82870192.219999999</v>
      </c>
      <c r="L21" s="168">
        <v>1108740</v>
      </c>
      <c r="M21" s="168">
        <f t="shared" si="0"/>
        <v>83978932.219999999</v>
      </c>
      <c r="O21" s="19"/>
      <c r="P21" s="26"/>
      <c r="Q21" s="26"/>
      <c r="R21" s="19"/>
      <c r="S21" s="463"/>
      <c r="T21" s="463"/>
    </row>
    <row r="22" spans="1:20" ht="15.95" customHeight="1" x14ac:dyDescent="0.25">
      <c r="A22" s="163">
        <v>12</v>
      </c>
      <c r="B22" s="164" t="s">
        <v>27</v>
      </c>
      <c r="C22" s="165">
        <v>24070622.670000002</v>
      </c>
      <c r="D22" s="166">
        <v>44763663.780000001</v>
      </c>
      <c r="E22" s="166">
        <v>500902</v>
      </c>
      <c r="F22" s="166">
        <v>2234499.11</v>
      </c>
      <c r="G22" s="166">
        <v>243467.21</v>
      </c>
      <c r="H22" s="166">
        <v>1517709.42</v>
      </c>
      <c r="I22" s="166">
        <v>3040053.91</v>
      </c>
      <c r="J22" s="167">
        <v>23055.06</v>
      </c>
      <c r="K22" s="168">
        <f t="shared" si="1"/>
        <v>76393973.159999996</v>
      </c>
      <c r="L22" s="168">
        <v>1914984.69</v>
      </c>
      <c r="M22" s="168">
        <f t="shared" si="0"/>
        <v>78308957.849999994</v>
      </c>
      <c r="O22" s="19"/>
      <c r="P22" s="26"/>
      <c r="Q22" s="26"/>
      <c r="R22" s="19"/>
      <c r="S22" s="463"/>
      <c r="T22" s="463"/>
    </row>
    <row r="23" spans="1:20" ht="15.95" customHeight="1" x14ac:dyDescent="0.25">
      <c r="A23" s="163">
        <v>13</v>
      </c>
      <c r="B23" s="164" t="s">
        <v>28</v>
      </c>
      <c r="C23" s="165">
        <v>22811141.989999998</v>
      </c>
      <c r="D23" s="166">
        <v>35045998.109999999</v>
      </c>
      <c r="E23" s="166">
        <v>1318024</v>
      </c>
      <c r="F23" s="166">
        <v>1318542.68</v>
      </c>
      <c r="G23" s="166">
        <v>296024.40999999997</v>
      </c>
      <c r="H23" s="166">
        <v>2447065.5299999998</v>
      </c>
      <c r="I23" s="166">
        <v>4361283.21</v>
      </c>
      <c r="J23" s="167">
        <v>63900</v>
      </c>
      <c r="K23" s="168">
        <f t="shared" si="1"/>
        <v>67661979.929999992</v>
      </c>
      <c r="L23" s="168">
        <v>1803402.36</v>
      </c>
      <c r="M23" s="168">
        <f t="shared" si="0"/>
        <v>69465382.289999992</v>
      </c>
      <c r="O23" s="19"/>
      <c r="P23" s="26"/>
      <c r="Q23" s="26"/>
      <c r="R23" s="19"/>
      <c r="S23" s="463"/>
      <c r="T23" s="463"/>
    </row>
    <row r="24" spans="1:20" ht="15.95" customHeight="1" x14ac:dyDescent="0.2">
      <c r="A24" s="163">
        <v>14</v>
      </c>
      <c r="B24" s="164" t="s">
        <v>29</v>
      </c>
      <c r="C24" s="165">
        <v>15271731.310000001</v>
      </c>
      <c r="D24" s="166">
        <v>23914047.239999998</v>
      </c>
      <c r="E24" s="166">
        <v>720281</v>
      </c>
      <c r="F24" s="166">
        <v>1116225.8700000001</v>
      </c>
      <c r="G24" s="166">
        <v>78297.679999999993</v>
      </c>
      <c r="H24" s="166">
        <v>1749022.25</v>
      </c>
      <c r="I24" s="166">
        <v>1350125.68</v>
      </c>
      <c r="J24" s="167">
        <v>19257</v>
      </c>
      <c r="K24" s="168">
        <f t="shared" si="1"/>
        <v>44218988.029999994</v>
      </c>
      <c r="L24" s="168">
        <v>960618</v>
      </c>
      <c r="M24" s="168">
        <f t="shared" si="0"/>
        <v>45179606.029999994</v>
      </c>
      <c r="O24" s="38"/>
    </row>
    <row r="25" spans="1:20" ht="15.95" customHeight="1" thickBot="1" x14ac:dyDescent="0.25">
      <c r="A25" s="169">
        <v>15</v>
      </c>
      <c r="B25" s="170" t="s">
        <v>30</v>
      </c>
      <c r="C25" s="165">
        <v>34996126.18</v>
      </c>
      <c r="D25" s="171">
        <v>70613017.400000006</v>
      </c>
      <c r="E25" s="171">
        <v>2638430.54</v>
      </c>
      <c r="F25" s="171">
        <v>2737125.69</v>
      </c>
      <c r="G25" s="171">
        <v>517257.44</v>
      </c>
      <c r="H25" s="171">
        <v>2778275.87</v>
      </c>
      <c r="I25" s="171">
        <v>2465091.84</v>
      </c>
      <c r="J25" s="167">
        <v>37196</v>
      </c>
      <c r="K25" s="172">
        <f t="shared" si="1"/>
        <v>116782520.96000002</v>
      </c>
      <c r="L25" s="172">
        <v>2010180.3</v>
      </c>
      <c r="M25" s="168">
        <f t="shared" si="0"/>
        <v>118792701.26000002</v>
      </c>
      <c r="O25" s="38"/>
    </row>
    <row r="26" spans="1:20" s="50" customFormat="1" ht="15.95" customHeight="1" x14ac:dyDescent="0.2">
      <c r="A26" s="440"/>
      <c r="B26" s="441" t="s">
        <v>148</v>
      </c>
      <c r="C26" s="442">
        <f>SUM(C11:C25)</f>
        <v>409928758.11000001</v>
      </c>
      <c r="D26" s="443">
        <f t="shared" ref="D26:E26" si="2">SUM(D11:D25)</f>
        <v>708335034.91000009</v>
      </c>
      <c r="E26" s="444">
        <f t="shared" si="2"/>
        <v>29911083.929999996</v>
      </c>
      <c r="F26" s="444">
        <f t="shared" ref="F26" si="3">SUM(F11:F25)</f>
        <v>26022164.680000003</v>
      </c>
      <c r="G26" s="444">
        <f t="shared" ref="G26" si="4">SUM(G11:G25)</f>
        <v>2959971.58</v>
      </c>
      <c r="H26" s="444">
        <f t="shared" ref="H26" si="5">SUM(H11:H25)</f>
        <v>38254671.249999993</v>
      </c>
      <c r="I26" s="444">
        <f t="shared" ref="I26" si="6">SUM(I11:I25)</f>
        <v>44819356.600000009</v>
      </c>
      <c r="J26" s="444">
        <f t="shared" ref="J26" si="7">SUM(J11:J25)</f>
        <v>1751727.5499999998</v>
      </c>
      <c r="K26" s="445">
        <f>SUM(K11:K25)</f>
        <v>1261982768.6099999</v>
      </c>
      <c r="L26" s="446">
        <f>SUM(L11:L25)</f>
        <v>28774962.73</v>
      </c>
      <c r="M26" s="446">
        <f>SUM(M11:M25)</f>
        <v>1290757731.3399999</v>
      </c>
      <c r="O26" s="439"/>
      <c r="P26" s="439"/>
    </row>
    <row r="27" spans="1:20" s="4" customFormat="1" ht="15.95" customHeight="1" x14ac:dyDescent="0.2">
      <c r="A27" s="354"/>
      <c r="B27" s="174" t="s">
        <v>134</v>
      </c>
      <c r="C27" s="175">
        <v>267627261.56999996</v>
      </c>
      <c r="D27" s="176">
        <v>459266910.13</v>
      </c>
      <c r="E27" s="177">
        <v>19435843.59</v>
      </c>
      <c r="F27" s="177">
        <v>16356460.029999999</v>
      </c>
      <c r="G27" s="177">
        <v>1987722.6999999997</v>
      </c>
      <c r="H27" s="177">
        <v>22899639.380000003</v>
      </c>
      <c r="I27" s="177">
        <v>26951453.910000004</v>
      </c>
      <c r="J27" s="177">
        <v>470486.29</v>
      </c>
      <c r="K27" s="178">
        <v>814995777.60000014</v>
      </c>
      <c r="L27" s="179">
        <v>18474958.98</v>
      </c>
      <c r="M27" s="179">
        <v>833470736.58000004</v>
      </c>
      <c r="O27" s="339"/>
      <c r="P27" s="339"/>
    </row>
    <row r="28" spans="1:20" ht="15.95" customHeight="1" thickBot="1" x14ac:dyDescent="0.25">
      <c r="A28" s="355"/>
      <c r="B28" s="356" t="s">
        <v>140</v>
      </c>
      <c r="C28" s="357">
        <v>99750559.439999998</v>
      </c>
      <c r="D28" s="358">
        <v>173257133.38999999</v>
      </c>
      <c r="E28" s="359">
        <v>7646867</v>
      </c>
      <c r="F28" s="359">
        <v>6632036.3700000001</v>
      </c>
      <c r="G28" s="359">
        <v>831079.24</v>
      </c>
      <c r="H28" s="359">
        <v>8448210.3000000007</v>
      </c>
      <c r="I28" s="359">
        <v>8980204.3200000003</v>
      </c>
      <c r="J28" s="359">
        <v>27531</v>
      </c>
      <c r="K28" s="360">
        <f>SUM(C28:J28)</f>
        <v>305573621.06</v>
      </c>
      <c r="L28" s="361">
        <v>7422746</v>
      </c>
      <c r="M28" s="361">
        <f>SUM(K28:L28)</f>
        <v>312996367.06</v>
      </c>
      <c r="O28" s="38"/>
      <c r="P28" s="38"/>
    </row>
    <row r="29" spans="1:20" s="4" customFormat="1" ht="15.95" customHeight="1" x14ac:dyDescent="0.2">
      <c r="A29" s="347"/>
      <c r="B29" s="348" t="s">
        <v>127</v>
      </c>
      <c r="C29" s="349">
        <v>374026254.18999994</v>
      </c>
      <c r="D29" s="350">
        <v>649658906.53999996</v>
      </c>
      <c r="E29" s="351">
        <v>28398668.170000002</v>
      </c>
      <c r="F29" s="351">
        <v>24484453.109999999</v>
      </c>
      <c r="G29" s="351">
        <v>3959984.78</v>
      </c>
      <c r="H29" s="351">
        <v>34155006.409999996</v>
      </c>
      <c r="I29" s="351">
        <v>49640325.159999989</v>
      </c>
      <c r="J29" s="351">
        <v>494912.61</v>
      </c>
      <c r="K29" s="352">
        <v>1164818510.9700003</v>
      </c>
      <c r="L29" s="353">
        <v>26792806.259999998</v>
      </c>
      <c r="M29" s="353">
        <v>1191611317.23</v>
      </c>
      <c r="O29" s="339"/>
      <c r="P29" s="339"/>
    </row>
    <row r="30" spans="1:20" ht="15.95" customHeight="1" x14ac:dyDescent="0.2">
      <c r="A30" s="354"/>
      <c r="B30" s="174" t="s">
        <v>124</v>
      </c>
      <c r="C30" s="175">
        <v>244440872.37</v>
      </c>
      <c r="D30" s="176">
        <v>429109256.4199999</v>
      </c>
      <c r="E30" s="177">
        <v>18496065.920000002</v>
      </c>
      <c r="F30" s="177">
        <v>14483576.319999998</v>
      </c>
      <c r="G30" s="177">
        <v>2641585.2800000003</v>
      </c>
      <c r="H30" s="177">
        <v>20205354.890000001</v>
      </c>
      <c r="I30" s="177">
        <v>33096098.280000001</v>
      </c>
      <c r="J30" s="177">
        <v>67512.7</v>
      </c>
      <c r="K30" s="178">
        <v>762540322.18000007</v>
      </c>
      <c r="L30" s="179">
        <v>18021219.559999999</v>
      </c>
      <c r="M30" s="179">
        <v>780561541.74000001</v>
      </c>
      <c r="O30" s="38"/>
      <c r="P30" s="38"/>
    </row>
    <row r="31" spans="1:20" ht="15.95" customHeight="1" thickBot="1" x14ac:dyDescent="0.25">
      <c r="A31" s="355"/>
      <c r="B31" s="356" t="s">
        <v>125</v>
      </c>
      <c r="C31" s="357">
        <v>93198884.189999998</v>
      </c>
      <c r="D31" s="358">
        <v>167195853.77000001</v>
      </c>
      <c r="E31" s="359">
        <v>7953141.8800000008</v>
      </c>
      <c r="F31" s="359">
        <v>5481672.5700000003</v>
      </c>
      <c r="G31" s="359">
        <v>1110044.75</v>
      </c>
      <c r="H31" s="359">
        <v>7533666.9199999999</v>
      </c>
      <c r="I31" s="359">
        <v>11822979.83</v>
      </c>
      <c r="J31" s="359">
        <v>0</v>
      </c>
      <c r="K31" s="360">
        <v>294296243.91000003</v>
      </c>
      <c r="L31" s="361">
        <v>6932962.2700000005</v>
      </c>
      <c r="M31" s="361">
        <v>301229206.18000001</v>
      </c>
      <c r="O31" s="38"/>
      <c r="P31" s="38"/>
    </row>
    <row r="32" spans="1:20" ht="15.95" customHeight="1" x14ac:dyDescent="0.2">
      <c r="A32" s="340"/>
      <c r="B32" s="341" t="s">
        <v>113</v>
      </c>
      <c r="C32" s="342">
        <v>338859418.66999996</v>
      </c>
      <c r="D32" s="343">
        <v>599802946.53999996</v>
      </c>
      <c r="E32" s="344">
        <v>30492288.82</v>
      </c>
      <c r="F32" s="344">
        <v>23014458.489999998</v>
      </c>
      <c r="G32" s="344">
        <v>3828841.2699999996</v>
      </c>
      <c r="H32" s="344">
        <v>31076124.179999996</v>
      </c>
      <c r="I32" s="344">
        <v>58499462.18</v>
      </c>
      <c r="J32" s="344">
        <v>532992.87</v>
      </c>
      <c r="K32" s="345">
        <v>1086106533.02</v>
      </c>
      <c r="L32" s="346">
        <v>27420501.619999997</v>
      </c>
      <c r="M32" s="346">
        <v>1113527034.6399999</v>
      </c>
      <c r="O32" s="38"/>
      <c r="P32" s="38"/>
    </row>
    <row r="33" spans="1:16" ht="15.95" customHeight="1" x14ac:dyDescent="0.2">
      <c r="A33" s="173"/>
      <c r="B33" s="174" t="s">
        <v>111</v>
      </c>
      <c r="C33" s="175">
        <v>217777641.42000005</v>
      </c>
      <c r="D33" s="176">
        <v>388812004.37</v>
      </c>
      <c r="E33" s="177">
        <v>18701015.469999999</v>
      </c>
      <c r="F33" s="177">
        <v>14807936.240000002</v>
      </c>
      <c r="G33" s="177">
        <v>2342395.2999999998</v>
      </c>
      <c r="H33" s="177">
        <v>18306329.669999994</v>
      </c>
      <c r="I33" s="177">
        <v>36907401.279999994</v>
      </c>
      <c r="J33" s="177">
        <v>22988.73</v>
      </c>
      <c r="K33" s="178">
        <v>697677712.48000002</v>
      </c>
      <c r="L33" s="179">
        <v>17328216.960000001</v>
      </c>
      <c r="M33" s="179">
        <v>715005929.44000006</v>
      </c>
      <c r="N33" s="4"/>
      <c r="O33" s="38"/>
      <c r="P33" s="38"/>
    </row>
    <row r="34" spans="1:16" ht="13.5" thickBot="1" x14ac:dyDescent="0.25">
      <c r="A34" s="180"/>
      <c r="B34" s="181" t="s">
        <v>118</v>
      </c>
      <c r="C34" s="182">
        <v>80659334.349999994</v>
      </c>
      <c r="D34" s="183">
        <v>146869925.71999997</v>
      </c>
      <c r="E34" s="184">
        <v>7653940.959999999</v>
      </c>
      <c r="F34" s="184">
        <v>5482735.0800000001</v>
      </c>
      <c r="G34" s="184">
        <v>767200.52999999991</v>
      </c>
      <c r="H34" s="184">
        <v>7464634.209999999</v>
      </c>
      <c r="I34" s="184">
        <v>12084267.709999999</v>
      </c>
      <c r="J34" s="184">
        <v>2000</v>
      </c>
      <c r="K34" s="185">
        <v>260984038.55999997</v>
      </c>
      <c r="L34" s="186">
        <v>6738490.7999999998</v>
      </c>
      <c r="M34" s="186">
        <v>267722529.35999998</v>
      </c>
    </row>
    <row r="35" spans="1:16" x14ac:dyDescent="0.2">
      <c r="A35" s="187"/>
      <c r="B35" s="188" t="s">
        <v>107</v>
      </c>
      <c r="C35" s="189">
        <v>301696086.23000002</v>
      </c>
      <c r="D35" s="190">
        <v>533538908.82000005</v>
      </c>
      <c r="E35" s="191">
        <v>30718097.670000002</v>
      </c>
      <c r="F35" s="191">
        <v>20282189.409999996</v>
      </c>
      <c r="G35" s="191">
        <v>3051918.37</v>
      </c>
      <c r="H35" s="191">
        <v>30867001.91</v>
      </c>
      <c r="I35" s="191">
        <v>47067678.480000012</v>
      </c>
      <c r="J35" s="191">
        <v>401243.64</v>
      </c>
      <c r="K35" s="192">
        <v>967623124.53000009</v>
      </c>
      <c r="L35" s="193">
        <v>25967229.68</v>
      </c>
      <c r="M35" s="193">
        <v>993590354.20999992</v>
      </c>
    </row>
    <row r="36" spans="1:16" x14ac:dyDescent="0.2">
      <c r="A36" s="173"/>
      <c r="B36" s="174" t="s">
        <v>103</v>
      </c>
      <c r="C36" s="175">
        <v>195505611.50999999</v>
      </c>
      <c r="D36" s="176">
        <v>348572677.53000003</v>
      </c>
      <c r="E36" s="177">
        <v>20331897.5</v>
      </c>
      <c r="F36" s="177">
        <v>13405427.310000001</v>
      </c>
      <c r="G36" s="177">
        <v>1926652.9700000002</v>
      </c>
      <c r="H36" s="177">
        <v>18501090.769999996</v>
      </c>
      <c r="I36" s="177">
        <v>28951981.530000001</v>
      </c>
      <c r="J36" s="177">
        <v>51839.77</v>
      </c>
      <c r="K36" s="178">
        <v>627247178.88999999</v>
      </c>
      <c r="L36" s="179">
        <v>17685015.560000002</v>
      </c>
      <c r="M36" s="179">
        <v>644932194.44999993</v>
      </c>
    </row>
    <row r="37" spans="1:16" ht="13.5" thickBot="1" x14ac:dyDescent="0.25">
      <c r="A37" s="180"/>
      <c r="B37" s="181" t="s">
        <v>100</v>
      </c>
      <c r="C37" s="182">
        <v>99490992.25999999</v>
      </c>
      <c r="D37" s="183">
        <v>178435641.58999994</v>
      </c>
      <c r="E37" s="184">
        <v>10394878.800000001</v>
      </c>
      <c r="F37" s="184">
        <v>6450607.5099999998</v>
      </c>
      <c r="G37" s="184">
        <v>825941.29</v>
      </c>
      <c r="H37" s="184">
        <v>9321082.1099999975</v>
      </c>
      <c r="I37" s="184">
        <v>14590360.800000001</v>
      </c>
      <c r="J37" s="184">
        <v>3500</v>
      </c>
      <c r="K37" s="185">
        <v>319513004.36000001</v>
      </c>
      <c r="L37" s="186">
        <v>9177683.1499999985</v>
      </c>
      <c r="M37" s="186">
        <v>328690687.50999999</v>
      </c>
    </row>
    <row r="38" spans="1:16" hidden="1" outlineLevel="1" x14ac:dyDescent="0.2">
      <c r="A38" s="187"/>
      <c r="B38" s="194" t="s">
        <v>94</v>
      </c>
      <c r="C38" s="195">
        <v>270991845.04000002</v>
      </c>
      <c r="D38" s="196">
        <v>490034009.44000006</v>
      </c>
      <c r="E38" s="197">
        <v>30260277.260000002</v>
      </c>
      <c r="F38" s="197">
        <v>18934626.719999999</v>
      </c>
      <c r="G38" s="197">
        <v>2680584.9000000004</v>
      </c>
      <c r="H38" s="197">
        <v>29833399.189999998</v>
      </c>
      <c r="I38" s="197">
        <v>46847040.090000004</v>
      </c>
      <c r="J38" s="197">
        <v>788270.29</v>
      </c>
      <c r="K38" s="198">
        <v>890370052.93000019</v>
      </c>
      <c r="L38" s="199">
        <v>23126625.999999996</v>
      </c>
      <c r="M38" s="199">
        <v>913496678.93000007</v>
      </c>
    </row>
    <row r="39" spans="1:16" hidden="1" outlineLevel="1" x14ac:dyDescent="0.2">
      <c r="A39" s="173"/>
      <c r="B39" s="174" t="s">
        <v>87</v>
      </c>
      <c r="C39" s="175">
        <v>175965135.13999999</v>
      </c>
      <c r="D39" s="176">
        <v>321684970.95999998</v>
      </c>
      <c r="E39" s="177">
        <v>19670601.960000001</v>
      </c>
      <c r="F39" s="177">
        <v>12261628.939999999</v>
      </c>
      <c r="G39" s="177">
        <v>1799985.24</v>
      </c>
      <c r="H39" s="177">
        <v>17871938.949999999</v>
      </c>
      <c r="I39" s="177">
        <v>24102330.559999999</v>
      </c>
      <c r="J39" s="177">
        <v>336373.15</v>
      </c>
      <c r="K39" s="178">
        <v>573692964.89999998</v>
      </c>
      <c r="L39" s="179">
        <v>14198248.6</v>
      </c>
      <c r="M39" s="179">
        <v>587891213.49999988</v>
      </c>
    </row>
    <row r="40" spans="1:16" ht="13.5" hidden="1" outlineLevel="1" thickBot="1" x14ac:dyDescent="0.25">
      <c r="A40" s="180"/>
      <c r="B40" s="181" t="s">
        <v>12</v>
      </c>
      <c r="C40" s="182">
        <v>89429106.24000001</v>
      </c>
      <c r="D40" s="183">
        <v>165286207.59</v>
      </c>
      <c r="E40" s="184">
        <v>8752703.9600000009</v>
      </c>
      <c r="F40" s="184">
        <v>5849251.2800000003</v>
      </c>
      <c r="G40" s="184">
        <v>934451.85000000009</v>
      </c>
      <c r="H40" s="184">
        <v>9194940.6999999993</v>
      </c>
      <c r="I40" s="184">
        <v>10388927.990000002</v>
      </c>
      <c r="J40" s="184">
        <v>176961.24</v>
      </c>
      <c r="K40" s="185">
        <v>290012550.85000002</v>
      </c>
      <c r="L40" s="186">
        <v>6942684.4799999995</v>
      </c>
      <c r="M40" s="186">
        <v>296955235.32999998</v>
      </c>
    </row>
    <row r="41" spans="1:16" hidden="1" outlineLevel="1" x14ac:dyDescent="0.2">
      <c r="A41" s="200"/>
      <c r="B41" s="201" t="s">
        <v>119</v>
      </c>
      <c r="C41" s="202">
        <v>274941898.50999999</v>
      </c>
      <c r="D41" s="203">
        <v>524249690.35000008</v>
      </c>
      <c r="E41" s="204">
        <v>23385576.75</v>
      </c>
      <c r="F41" s="204">
        <v>17194384.540000003</v>
      </c>
      <c r="G41" s="204">
        <v>3191004.3999999994</v>
      </c>
      <c r="H41" s="204">
        <v>29227572.589999996</v>
      </c>
      <c r="I41" s="204">
        <v>38537578.130000003</v>
      </c>
      <c r="J41" s="204">
        <v>578725.48</v>
      </c>
      <c r="K41" s="205">
        <v>911306430.75000012</v>
      </c>
      <c r="L41" s="206">
        <v>20106746.969999999</v>
      </c>
      <c r="M41" s="206">
        <v>931413177.71999991</v>
      </c>
    </row>
    <row r="42" spans="1:16" hidden="1" outlineLevel="1" x14ac:dyDescent="0.2">
      <c r="A42" s="207"/>
      <c r="B42" s="208" t="s">
        <v>120</v>
      </c>
      <c r="C42" s="209">
        <v>181308385.22</v>
      </c>
      <c r="D42" s="210">
        <v>350892629.74000001</v>
      </c>
      <c r="E42" s="211">
        <v>14956745.99</v>
      </c>
      <c r="F42" s="211">
        <v>10741549.83</v>
      </c>
      <c r="G42" s="211">
        <v>2161436.31</v>
      </c>
      <c r="H42" s="211">
        <v>16169724.390000001</v>
      </c>
      <c r="I42" s="211">
        <v>25126574.949999999</v>
      </c>
      <c r="J42" s="211">
        <v>201368</v>
      </c>
      <c r="K42" s="212">
        <v>601558414.43000007</v>
      </c>
      <c r="L42" s="213">
        <v>12725836.790000001</v>
      </c>
      <c r="M42" s="213">
        <v>614284251.22000003</v>
      </c>
    </row>
    <row r="43" spans="1:16" ht="13.5" hidden="1" outlineLevel="1" thickBot="1" x14ac:dyDescent="0.25">
      <c r="A43" s="214"/>
      <c r="B43" s="215" t="s">
        <v>11</v>
      </c>
      <c r="C43" s="216">
        <v>92528039.49000001</v>
      </c>
      <c r="D43" s="217">
        <v>181250811.53</v>
      </c>
      <c r="E43" s="218">
        <v>7306903.25</v>
      </c>
      <c r="F43" s="218">
        <v>5433983.5699999994</v>
      </c>
      <c r="G43" s="218">
        <v>1081797.6399999999</v>
      </c>
      <c r="H43" s="218">
        <v>8099266.7800000012</v>
      </c>
      <c r="I43" s="218">
        <v>12473754.899999999</v>
      </c>
      <c r="J43" s="218">
        <v>123708</v>
      </c>
      <c r="K43" s="219">
        <v>308298265.16000009</v>
      </c>
      <c r="L43" s="220">
        <v>6404791.7199999997</v>
      </c>
      <c r="M43" s="220">
        <v>314703056.88000005</v>
      </c>
    </row>
    <row r="44" spans="1:16" ht="13.5" hidden="1" outlineLevel="1" thickBot="1" x14ac:dyDescent="0.25">
      <c r="A44" s="221"/>
      <c r="B44" s="222" t="s">
        <v>121</v>
      </c>
      <c r="C44" s="223">
        <v>307404535.76999998</v>
      </c>
      <c r="D44" s="224">
        <v>544832822.11000001</v>
      </c>
      <c r="E44" s="225">
        <v>19585308.940000001</v>
      </c>
      <c r="F44" s="225">
        <v>16792457.450000003</v>
      </c>
      <c r="G44" s="225">
        <v>3406328.1800000006</v>
      </c>
      <c r="H44" s="225">
        <v>27597340.600000001</v>
      </c>
      <c r="I44" s="225">
        <v>42057119.849999994</v>
      </c>
      <c r="J44" s="225">
        <v>755957.46</v>
      </c>
      <c r="K44" s="226">
        <v>962431870.36000025</v>
      </c>
      <c r="L44" s="227">
        <v>16612964.789999999</v>
      </c>
      <c r="M44" s="227">
        <v>979044835.14999986</v>
      </c>
    </row>
    <row r="45" spans="1:16" collapsed="1" x14ac:dyDescent="0.2">
      <c r="A45" s="53" t="s">
        <v>31</v>
      </c>
    </row>
    <row r="46" spans="1:16" x14ac:dyDescent="0.2">
      <c r="A46" s="79" t="s">
        <v>44</v>
      </c>
      <c r="B46" s="78"/>
      <c r="C46" s="78"/>
    </row>
    <row r="47" spans="1:16" x14ac:dyDescent="0.2">
      <c r="A47" s="78" t="s">
        <v>45</v>
      </c>
      <c r="B47" s="51"/>
      <c r="C47" s="52"/>
      <c r="D47" s="52"/>
    </row>
    <row r="48" spans="1:16" x14ac:dyDescent="0.2">
      <c r="A48" s="78" t="s">
        <v>46</v>
      </c>
      <c r="B48" s="51"/>
      <c r="C48" s="51"/>
      <c r="D48" s="51"/>
    </row>
    <row r="50" spans="11:11" x14ac:dyDescent="0.2">
      <c r="K50" s="2"/>
    </row>
  </sheetData>
  <mergeCells count="4">
    <mergeCell ref="C9:J9"/>
    <mergeCell ref="K9:K10"/>
    <mergeCell ref="L9:L10"/>
    <mergeCell ref="M9:M10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&amp;L&amp;F&amp;CÅRSSTATISTIKK PR 31.12.2016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pageSetUpPr fitToPage="1"/>
  </sheetPr>
  <dimension ref="A1:R41"/>
  <sheetViews>
    <sheetView showGridLines="0" zoomScaleNormal="100" workbookViewId="0">
      <selection activeCell="M25" sqref="M25"/>
    </sheetView>
  </sheetViews>
  <sheetFormatPr baseColWidth="10" defaultColWidth="11.42578125" defaultRowHeight="12" outlineLevelRow="1" x14ac:dyDescent="0.2"/>
  <cols>
    <col min="1" max="1" width="4.85546875" style="14" customWidth="1"/>
    <col min="2" max="2" width="23.85546875" style="77" customWidth="1"/>
    <col min="3" max="3" width="14.85546875" style="77" customWidth="1"/>
    <col min="4" max="7" width="10.7109375" style="77" customWidth="1"/>
    <col min="8" max="8" width="11.7109375" style="77" customWidth="1"/>
    <col min="9" max="9" width="16.42578125" style="77" customWidth="1"/>
    <col min="10" max="10" width="18.28515625" style="7" customWidth="1"/>
    <col min="11" max="11" width="5" style="77" customWidth="1"/>
    <col min="12" max="16384" width="11.42578125" style="77"/>
  </cols>
  <sheetData>
    <row r="1" spans="1:17" x14ac:dyDescent="0.2">
      <c r="A1" s="6" t="s">
        <v>13</v>
      </c>
    </row>
    <row r="2" spans="1:17" x14ac:dyDescent="0.2">
      <c r="A2" s="8"/>
    </row>
    <row r="3" spans="1:17" x14ac:dyDescent="0.2">
      <c r="A3" s="6" t="str">
        <f>A6</f>
        <v>Tabell 4-2 - A - Gjennomsnittlig antall aktive klienter og brutto tilkjent stønad pr. klient pr. mnd. i perioden  31.08.-31.12.</v>
      </c>
    </row>
    <row r="4" spans="1:17" x14ac:dyDescent="0.2">
      <c r="A4" s="9"/>
    </row>
    <row r="5" spans="1:17" s="11" customFormat="1" ht="17.25" customHeight="1" x14ac:dyDescent="0.2">
      <c r="A5" s="10"/>
      <c r="J5" s="12"/>
    </row>
    <row r="6" spans="1:17" s="11" customFormat="1" ht="21" customHeight="1" thickBot="1" x14ac:dyDescent="0.25">
      <c r="A6" s="109" t="s">
        <v>153</v>
      </c>
      <c r="B6" s="110"/>
      <c r="C6" s="110"/>
      <c r="D6" s="110"/>
      <c r="E6" s="110"/>
      <c r="F6" s="110"/>
      <c r="G6" s="110"/>
      <c r="H6" s="110"/>
      <c r="I6" s="110"/>
      <c r="J6" s="111"/>
      <c r="K6" s="110"/>
      <c r="L6" s="110"/>
      <c r="M6" s="110"/>
    </row>
    <row r="7" spans="1:17" s="11" customFormat="1" ht="20.25" customHeight="1" x14ac:dyDescent="0.2">
      <c r="A7" s="112"/>
      <c r="B7" s="113"/>
      <c r="C7" s="114"/>
      <c r="D7" s="528" t="s">
        <v>49</v>
      </c>
      <c r="E7" s="529"/>
      <c r="F7" s="529"/>
      <c r="G7" s="530"/>
      <c r="H7" s="115"/>
      <c r="I7" s="116" t="s">
        <v>88</v>
      </c>
      <c r="J7" s="117"/>
      <c r="K7" s="110"/>
      <c r="L7" s="110"/>
      <c r="M7" s="110"/>
    </row>
    <row r="8" spans="1:17" s="11" customFormat="1" ht="51.75" thickBot="1" x14ac:dyDescent="0.25">
      <c r="A8" s="397" t="s">
        <v>14</v>
      </c>
      <c r="B8" s="398" t="s">
        <v>15</v>
      </c>
      <c r="C8" s="399" t="s">
        <v>97</v>
      </c>
      <c r="D8" s="400" t="s">
        <v>50</v>
      </c>
      <c r="E8" s="401" t="s">
        <v>51</v>
      </c>
      <c r="F8" s="402" t="s">
        <v>52</v>
      </c>
      <c r="G8" s="402" t="s">
        <v>53</v>
      </c>
      <c r="H8" s="400" t="s">
        <v>90</v>
      </c>
      <c r="I8" s="401" t="s">
        <v>144</v>
      </c>
      <c r="J8" s="403" t="s">
        <v>89</v>
      </c>
      <c r="K8" s="110"/>
      <c r="L8" s="110"/>
      <c r="M8" s="110"/>
    </row>
    <row r="9" spans="1:17" ht="15" customHeight="1" x14ac:dyDescent="0.2">
      <c r="A9" s="98">
        <v>1</v>
      </c>
      <c r="B9" s="99" t="s">
        <v>16</v>
      </c>
      <c r="C9" s="449">
        <v>1329</v>
      </c>
      <c r="D9" s="450">
        <v>7</v>
      </c>
      <c r="E9" s="125">
        <v>108</v>
      </c>
      <c r="F9" s="125">
        <v>16</v>
      </c>
      <c r="G9" s="451">
        <v>1198</v>
      </c>
      <c r="H9" s="466">
        <f>SUM(D9:G9)</f>
        <v>1329</v>
      </c>
      <c r="I9" s="126">
        <v>13634</v>
      </c>
      <c r="J9" s="469">
        <f>I9*100/$I$24</f>
        <v>104.41908554798192</v>
      </c>
      <c r="K9" s="82"/>
      <c r="L9" s="82"/>
      <c r="M9" s="82"/>
    </row>
    <row r="10" spans="1:17" ht="15" customHeight="1" x14ac:dyDescent="0.25">
      <c r="A10" s="100">
        <v>2</v>
      </c>
      <c r="B10" s="101" t="s">
        <v>17</v>
      </c>
      <c r="C10" s="369">
        <v>1017</v>
      </c>
      <c r="D10" s="452">
        <v>33</v>
      </c>
      <c r="E10" s="129">
        <v>119</v>
      </c>
      <c r="F10" s="129">
        <v>31</v>
      </c>
      <c r="G10" s="453">
        <v>834</v>
      </c>
      <c r="H10" s="467">
        <f>SUM(D10:G10)</f>
        <v>1017</v>
      </c>
      <c r="I10" s="75">
        <v>13896</v>
      </c>
      <c r="J10" s="470">
        <f>I10*100/$I$24</f>
        <v>106.42567205330474</v>
      </c>
      <c r="K10" s="82"/>
      <c r="L10" s="95"/>
      <c r="M10" s="96"/>
      <c r="N10" s="96"/>
      <c r="O10" s="96"/>
    </row>
    <row r="11" spans="1:17" ht="15" customHeight="1" x14ac:dyDescent="0.25">
      <c r="A11" s="100">
        <v>3</v>
      </c>
      <c r="B11" s="101" t="s">
        <v>18</v>
      </c>
      <c r="C11" s="369">
        <v>834</v>
      </c>
      <c r="D11" s="452">
        <v>35</v>
      </c>
      <c r="E11" s="129">
        <v>84</v>
      </c>
      <c r="F11" s="129">
        <v>40</v>
      </c>
      <c r="G11" s="453">
        <v>675</v>
      </c>
      <c r="H11" s="467">
        <f t="shared" ref="H11:H22" si="0">SUM(D11:G11)</f>
        <v>834</v>
      </c>
      <c r="I11" s="75">
        <v>12488</v>
      </c>
      <c r="J11" s="470">
        <f>I11*100/$I$24</f>
        <v>95.642184268974503</v>
      </c>
      <c r="K11" s="82"/>
      <c r="L11" s="118"/>
      <c r="M11" s="82"/>
    </row>
    <row r="12" spans="1:17" ht="15" customHeight="1" x14ac:dyDescent="0.2">
      <c r="A12" s="100">
        <v>4</v>
      </c>
      <c r="B12" s="101" t="s">
        <v>19</v>
      </c>
      <c r="C12" s="369">
        <v>558</v>
      </c>
      <c r="D12" s="452">
        <v>13</v>
      </c>
      <c r="E12" s="129">
        <v>65</v>
      </c>
      <c r="F12" s="129">
        <v>31</v>
      </c>
      <c r="G12" s="453">
        <v>449</v>
      </c>
      <c r="H12" s="467">
        <f t="shared" si="0"/>
        <v>558</v>
      </c>
      <c r="I12" s="75">
        <v>11697</v>
      </c>
      <c r="J12" s="470">
        <f t="shared" ref="J12:J23" si="1">I12*100/$I$24</f>
        <v>89.58413111740829</v>
      </c>
      <c r="K12" s="82"/>
      <c r="L12" s="104"/>
      <c r="M12" s="82"/>
    </row>
    <row r="13" spans="1:17" ht="15" customHeight="1" x14ac:dyDescent="0.25">
      <c r="A13" s="100">
        <v>5</v>
      </c>
      <c r="B13" s="101" t="s">
        <v>20</v>
      </c>
      <c r="C13" s="369">
        <v>616</v>
      </c>
      <c r="D13" s="452">
        <v>9</v>
      </c>
      <c r="E13" s="129">
        <v>49</v>
      </c>
      <c r="F13" s="129">
        <v>37</v>
      </c>
      <c r="G13" s="453">
        <v>521</v>
      </c>
      <c r="H13" s="467">
        <f t="shared" si="0"/>
        <v>616</v>
      </c>
      <c r="I13" s="75">
        <v>12141</v>
      </c>
      <c r="J13" s="470">
        <f t="shared" si="1"/>
        <v>92.984605958489695</v>
      </c>
      <c r="K13" s="82"/>
      <c r="L13" s="95"/>
      <c r="M13" s="82"/>
      <c r="N13" s="82"/>
      <c r="O13" s="82"/>
      <c r="P13" s="82"/>
      <c r="Q13" s="82"/>
    </row>
    <row r="14" spans="1:17" ht="15" customHeight="1" x14ac:dyDescent="0.2">
      <c r="A14" s="100">
        <v>6</v>
      </c>
      <c r="B14" s="101" t="s">
        <v>21</v>
      </c>
      <c r="C14" s="369">
        <v>0</v>
      </c>
      <c r="D14" s="452">
        <v>5.25</v>
      </c>
      <c r="E14" s="129">
        <v>15.75</v>
      </c>
      <c r="F14" s="129">
        <v>17</v>
      </c>
      <c r="G14" s="453">
        <v>120</v>
      </c>
      <c r="H14" s="467">
        <f t="shared" si="0"/>
        <v>158</v>
      </c>
      <c r="I14" s="75">
        <v>12420</v>
      </c>
      <c r="J14" s="470">
        <f t="shared" si="1"/>
        <v>95.121390824844909</v>
      </c>
      <c r="K14" s="82"/>
      <c r="L14" s="104"/>
      <c r="M14" s="82"/>
      <c r="N14" s="82"/>
      <c r="O14" s="82"/>
      <c r="P14" s="82"/>
      <c r="Q14" s="82"/>
    </row>
    <row r="15" spans="1:17" ht="15" customHeight="1" x14ac:dyDescent="0.25">
      <c r="A15" s="100">
        <v>7</v>
      </c>
      <c r="B15" s="101" t="s">
        <v>22</v>
      </c>
      <c r="C15" s="369">
        <v>281.75</v>
      </c>
      <c r="D15" s="452">
        <v>11.5</v>
      </c>
      <c r="E15" s="129">
        <v>28.75</v>
      </c>
      <c r="F15" s="129">
        <v>20.75</v>
      </c>
      <c r="G15" s="453">
        <v>220.75</v>
      </c>
      <c r="H15" s="467">
        <f t="shared" si="0"/>
        <v>281.75</v>
      </c>
      <c r="I15" s="75">
        <v>12523</v>
      </c>
      <c r="J15" s="470">
        <f t="shared" si="1"/>
        <v>95.910239718158849</v>
      </c>
      <c r="K15" s="82"/>
      <c r="L15" s="105"/>
      <c r="M15" s="82"/>
      <c r="N15" s="82"/>
      <c r="O15" s="82" t="s">
        <v>36</v>
      </c>
      <c r="P15" s="82"/>
      <c r="Q15" s="82"/>
    </row>
    <row r="16" spans="1:17" ht="15" customHeight="1" x14ac:dyDescent="0.2">
      <c r="A16" s="100">
        <v>8</v>
      </c>
      <c r="B16" s="101" t="s">
        <v>23</v>
      </c>
      <c r="C16" s="369">
        <v>333</v>
      </c>
      <c r="D16" s="452">
        <v>7</v>
      </c>
      <c r="E16" s="129">
        <v>31</v>
      </c>
      <c r="F16" s="129">
        <v>20</v>
      </c>
      <c r="G16" s="453">
        <v>275</v>
      </c>
      <c r="H16" s="467">
        <f t="shared" si="0"/>
        <v>333</v>
      </c>
      <c r="I16" s="75">
        <v>11787</v>
      </c>
      <c r="J16" s="470">
        <f t="shared" si="1"/>
        <v>90.273416558168037</v>
      </c>
      <c r="K16" s="82"/>
      <c r="L16" s="82"/>
      <c r="M16" s="82"/>
      <c r="N16" s="82"/>
      <c r="O16" s="82"/>
      <c r="P16" s="82"/>
      <c r="Q16" s="82"/>
    </row>
    <row r="17" spans="1:18" ht="15" customHeight="1" x14ac:dyDescent="0.25">
      <c r="A17" s="100">
        <v>9</v>
      </c>
      <c r="B17" s="101" t="s">
        <v>24</v>
      </c>
      <c r="C17" s="369">
        <v>547</v>
      </c>
      <c r="D17" s="452">
        <v>3</v>
      </c>
      <c r="E17" s="129">
        <v>43</v>
      </c>
      <c r="F17" s="129">
        <v>25</v>
      </c>
      <c r="G17" s="453">
        <v>476</v>
      </c>
      <c r="H17" s="467">
        <f t="shared" si="0"/>
        <v>547</v>
      </c>
      <c r="I17" s="75">
        <v>14446</v>
      </c>
      <c r="J17" s="470">
        <f t="shared" si="1"/>
        <v>110.63797196905874</v>
      </c>
      <c r="K17" s="82"/>
      <c r="L17" s="106"/>
      <c r="M17" s="82"/>
      <c r="N17" s="82"/>
      <c r="O17" s="82"/>
      <c r="P17" s="82"/>
      <c r="Q17" s="82"/>
    </row>
    <row r="18" spans="1:18" ht="15" customHeight="1" x14ac:dyDescent="0.2">
      <c r="A18" s="100">
        <v>10</v>
      </c>
      <c r="B18" s="101" t="s">
        <v>25</v>
      </c>
      <c r="C18" s="369">
        <v>564</v>
      </c>
      <c r="D18" s="452">
        <v>8</v>
      </c>
      <c r="E18" s="129">
        <v>62</v>
      </c>
      <c r="F18" s="129">
        <v>20</v>
      </c>
      <c r="G18" s="453">
        <v>474</v>
      </c>
      <c r="H18" s="467">
        <f t="shared" si="0"/>
        <v>564</v>
      </c>
      <c r="I18" s="75">
        <v>12979</v>
      </c>
      <c r="J18" s="470">
        <f t="shared" si="1"/>
        <v>99.402619284674884</v>
      </c>
      <c r="K18" s="82"/>
      <c r="L18" s="82"/>
      <c r="M18" s="82"/>
      <c r="N18" s="82"/>
      <c r="O18" s="82"/>
      <c r="P18" s="82"/>
      <c r="Q18" s="82"/>
    </row>
    <row r="19" spans="1:18" ht="15" customHeight="1" x14ac:dyDescent="0.2">
      <c r="A19" s="100">
        <v>11</v>
      </c>
      <c r="B19" s="101" t="s">
        <v>26</v>
      </c>
      <c r="C19" s="369">
        <v>549</v>
      </c>
      <c r="D19" s="452">
        <v>3</v>
      </c>
      <c r="E19" s="129">
        <v>50</v>
      </c>
      <c r="F19" s="129">
        <v>15</v>
      </c>
      <c r="G19" s="453">
        <v>481</v>
      </c>
      <c r="H19" s="467">
        <f t="shared" si="0"/>
        <v>549</v>
      </c>
      <c r="I19" s="75">
        <v>12816</v>
      </c>
      <c r="J19" s="471">
        <f t="shared" si="1"/>
        <v>98.154246764187789</v>
      </c>
      <c r="K19" s="82"/>
      <c r="L19" s="82"/>
      <c r="M19" s="82"/>
      <c r="N19" s="82"/>
      <c r="O19" s="82"/>
      <c r="P19" s="82"/>
      <c r="Q19" s="82"/>
    </row>
    <row r="20" spans="1:18" ht="15" customHeight="1" x14ac:dyDescent="0.2">
      <c r="A20" s="100">
        <v>12</v>
      </c>
      <c r="B20" s="101" t="s">
        <v>27</v>
      </c>
      <c r="C20" s="369">
        <v>555</v>
      </c>
      <c r="D20" s="452">
        <v>13</v>
      </c>
      <c r="E20" s="129">
        <v>40</v>
      </c>
      <c r="F20" s="129">
        <v>39</v>
      </c>
      <c r="G20" s="453">
        <v>463</v>
      </c>
      <c r="H20" s="467">
        <f t="shared" si="0"/>
        <v>555</v>
      </c>
      <c r="I20" s="75">
        <v>13974</v>
      </c>
      <c r="J20" s="470">
        <f t="shared" si="1"/>
        <v>107.02305276862985</v>
      </c>
      <c r="K20" s="82"/>
      <c r="L20" s="82"/>
      <c r="M20" s="82"/>
      <c r="N20" s="82"/>
      <c r="O20" s="82"/>
      <c r="P20" s="107"/>
      <c r="Q20" s="82"/>
    </row>
    <row r="21" spans="1:18" ht="15" customHeight="1" x14ac:dyDescent="0.2">
      <c r="A21" s="100">
        <v>13</v>
      </c>
      <c r="B21" s="101" t="s">
        <v>28</v>
      </c>
      <c r="C21" s="369">
        <v>483</v>
      </c>
      <c r="D21" s="452">
        <v>3</v>
      </c>
      <c r="E21" s="129">
        <v>38</v>
      </c>
      <c r="F21" s="129">
        <v>20</v>
      </c>
      <c r="G21" s="453">
        <v>422</v>
      </c>
      <c r="H21" s="467">
        <f>SUM(D21:G21)</f>
        <v>483</v>
      </c>
      <c r="I21" s="75">
        <v>13116</v>
      </c>
      <c r="J21" s="470">
        <f t="shared" si="1"/>
        <v>100.45186490005361</v>
      </c>
      <c r="K21" s="82"/>
      <c r="L21" s="82"/>
      <c r="M21" s="82"/>
      <c r="N21" s="82"/>
      <c r="O21" s="82"/>
      <c r="P21" s="82"/>
      <c r="Q21" s="82"/>
    </row>
    <row r="22" spans="1:18" ht="15" customHeight="1" x14ac:dyDescent="0.2">
      <c r="A22" s="100">
        <v>14</v>
      </c>
      <c r="B22" s="101" t="s">
        <v>130</v>
      </c>
      <c r="C22" s="369">
        <v>323</v>
      </c>
      <c r="D22" s="452">
        <v>8</v>
      </c>
      <c r="E22" s="129">
        <v>30</v>
      </c>
      <c r="F22" s="129">
        <v>25</v>
      </c>
      <c r="G22" s="453">
        <v>260</v>
      </c>
      <c r="H22" s="467">
        <f t="shared" si="0"/>
        <v>323</v>
      </c>
      <c r="I22" s="75">
        <v>11338</v>
      </c>
      <c r="J22" s="470">
        <f>I22*100/$I$24</f>
        <v>86.834648081488851</v>
      </c>
      <c r="K22" s="82"/>
      <c r="L22" s="96"/>
      <c r="M22" s="82"/>
      <c r="N22" s="82"/>
      <c r="O22" s="82"/>
      <c r="P22" s="82"/>
      <c r="Q22" s="82"/>
    </row>
    <row r="23" spans="1:18" ht="15" customHeight="1" thickBot="1" x14ac:dyDescent="0.25">
      <c r="A23" s="102">
        <v>15</v>
      </c>
      <c r="B23" s="103" t="s">
        <v>30</v>
      </c>
      <c r="C23" s="370">
        <v>738</v>
      </c>
      <c r="D23" s="454">
        <v>6</v>
      </c>
      <c r="E23" s="122">
        <v>36</v>
      </c>
      <c r="F23" s="122">
        <v>27</v>
      </c>
      <c r="G23" s="455">
        <v>669</v>
      </c>
      <c r="H23" s="468">
        <f>SUM(D23:G23)</f>
        <v>738</v>
      </c>
      <c r="I23" s="76">
        <v>13444</v>
      </c>
      <c r="J23" s="472">
        <f t="shared" si="1"/>
        <v>102.96392739526691</v>
      </c>
      <c r="K23" s="82"/>
      <c r="L23" s="82"/>
      <c r="M23" s="82"/>
      <c r="N23" s="82"/>
      <c r="O23" s="82"/>
      <c r="P23" s="82"/>
      <c r="Q23" s="82"/>
    </row>
    <row r="24" spans="1:18" s="13" customFormat="1" ht="15" customHeight="1" x14ac:dyDescent="0.25">
      <c r="A24" s="119"/>
      <c r="B24" s="89" t="s">
        <v>154</v>
      </c>
      <c r="C24" s="97">
        <f t="shared" ref="C24:G24" si="2">SUM(C9:C23)</f>
        <v>8727.75</v>
      </c>
      <c r="D24" s="430">
        <f t="shared" si="2"/>
        <v>164.75</v>
      </c>
      <c r="E24" s="447">
        <f t="shared" si="2"/>
        <v>799.5</v>
      </c>
      <c r="F24" s="447">
        <f t="shared" si="2"/>
        <v>383.75</v>
      </c>
      <c r="G24" s="448">
        <f t="shared" si="2"/>
        <v>7537.75</v>
      </c>
      <c r="H24" s="473">
        <f>SUM(H9:H23)</f>
        <v>8885.75</v>
      </c>
      <c r="I24" s="479">
        <v>13057</v>
      </c>
      <c r="J24" s="429">
        <f>I24*100/$I$24</f>
        <v>100</v>
      </c>
      <c r="K24" s="96"/>
      <c r="L24" s="108"/>
      <c r="M24" s="96"/>
      <c r="N24" s="96"/>
      <c r="O24" s="96"/>
      <c r="P24" s="96"/>
      <c r="Q24" s="96"/>
    </row>
    <row r="25" spans="1:18" ht="15" customHeight="1" x14ac:dyDescent="0.2">
      <c r="A25" s="127"/>
      <c r="B25" s="336" t="s">
        <v>141</v>
      </c>
      <c r="C25" s="128">
        <v>8478</v>
      </c>
      <c r="D25" s="129">
        <v>100.75</v>
      </c>
      <c r="E25" s="75">
        <v>767.5</v>
      </c>
      <c r="F25" s="75">
        <v>302.25</v>
      </c>
      <c r="G25" s="365">
        <v>7307.5</v>
      </c>
      <c r="H25" s="474">
        <v>8478</v>
      </c>
      <c r="I25" s="75">
        <v>12356</v>
      </c>
      <c r="J25" s="423">
        <v>100</v>
      </c>
      <c r="K25" s="82"/>
      <c r="L25" s="149"/>
      <c r="M25" s="82"/>
      <c r="N25" s="82"/>
      <c r="O25" s="82"/>
      <c r="P25" s="82"/>
      <c r="Q25" s="82"/>
    </row>
    <row r="26" spans="1:18" ht="15" customHeight="1" thickBot="1" x14ac:dyDescent="0.25">
      <c r="A26" s="120"/>
      <c r="B26" s="90" t="s">
        <v>147</v>
      </c>
      <c r="C26" s="121">
        <v>8562</v>
      </c>
      <c r="D26" s="122">
        <v>76.33</v>
      </c>
      <c r="E26" s="76">
        <v>667</v>
      </c>
      <c r="F26" s="76">
        <v>295</v>
      </c>
      <c r="G26" s="366">
        <v>7523.67</v>
      </c>
      <c r="H26" s="475">
        <f>SUM(D26:G26)</f>
        <v>8562</v>
      </c>
      <c r="I26" s="76">
        <v>12133</v>
      </c>
      <c r="J26" s="424">
        <v>100</v>
      </c>
      <c r="K26" s="82"/>
      <c r="L26" s="82"/>
      <c r="M26" s="82"/>
      <c r="N26" s="82"/>
      <c r="O26" s="82"/>
      <c r="P26" s="82"/>
      <c r="Q26" s="82"/>
    </row>
    <row r="27" spans="1:18" ht="15" customHeight="1" x14ac:dyDescent="0.2">
      <c r="A27" s="362"/>
      <c r="B27" s="363" t="s">
        <v>142</v>
      </c>
      <c r="C27" s="364">
        <v>8352.25</v>
      </c>
      <c r="D27" s="368">
        <v>68.5</v>
      </c>
      <c r="E27" s="420">
        <v>843.5</v>
      </c>
      <c r="F27" s="420">
        <v>349</v>
      </c>
      <c r="G27" s="421">
        <v>7091.25</v>
      </c>
      <c r="H27" s="476">
        <v>8352.25</v>
      </c>
      <c r="I27" s="480">
        <v>12312</v>
      </c>
      <c r="J27" s="422">
        <v>100</v>
      </c>
      <c r="K27" s="82"/>
      <c r="L27" s="108"/>
      <c r="M27" s="82"/>
      <c r="N27" s="82"/>
      <c r="O27" s="82"/>
      <c r="P27" s="82"/>
      <c r="Q27" s="82"/>
    </row>
    <row r="28" spans="1:18" ht="15" customHeight="1" x14ac:dyDescent="0.2">
      <c r="A28" s="127"/>
      <c r="B28" s="336" t="s">
        <v>131</v>
      </c>
      <c r="C28" s="128">
        <v>8085.95</v>
      </c>
      <c r="D28" s="129">
        <v>49</v>
      </c>
      <c r="E28" s="75">
        <v>786.4</v>
      </c>
      <c r="F28" s="75">
        <v>278.39999999999998</v>
      </c>
      <c r="G28" s="365">
        <v>6932.4</v>
      </c>
      <c r="H28" s="474">
        <v>8046.2</v>
      </c>
      <c r="I28" s="75">
        <v>11652</v>
      </c>
      <c r="J28" s="423">
        <v>100</v>
      </c>
      <c r="K28" s="82"/>
      <c r="L28" s="82"/>
      <c r="M28" s="82"/>
      <c r="R28" s="77" t="s">
        <v>36</v>
      </c>
    </row>
    <row r="29" spans="1:18" ht="15" customHeight="1" thickBot="1" x14ac:dyDescent="0.25">
      <c r="A29" s="120"/>
      <c r="B29" s="90" t="s">
        <v>123</v>
      </c>
      <c r="C29" s="121">
        <v>8468</v>
      </c>
      <c r="D29" s="122">
        <v>34</v>
      </c>
      <c r="E29" s="76">
        <v>764.00000000000011</v>
      </c>
      <c r="F29" s="76">
        <v>264.33</v>
      </c>
      <c r="G29" s="366">
        <v>7405.67</v>
      </c>
      <c r="H29" s="475">
        <v>8468</v>
      </c>
      <c r="I29" s="76">
        <v>12011</v>
      </c>
      <c r="J29" s="424">
        <v>100</v>
      </c>
      <c r="K29" s="82"/>
      <c r="L29" s="82"/>
      <c r="M29" s="82"/>
      <c r="N29" s="82"/>
      <c r="O29" s="82"/>
      <c r="P29" s="82"/>
      <c r="Q29" s="82"/>
    </row>
    <row r="30" spans="1:18" ht="15" customHeight="1" x14ac:dyDescent="0.2">
      <c r="A30" s="123"/>
      <c r="B30" s="91" t="s">
        <v>115</v>
      </c>
      <c r="C30" s="124">
        <v>8281.75</v>
      </c>
      <c r="D30" s="125">
        <v>64</v>
      </c>
      <c r="E30" s="126">
        <v>861</v>
      </c>
      <c r="F30" s="126">
        <v>303</v>
      </c>
      <c r="G30" s="367">
        <v>7053.75</v>
      </c>
      <c r="H30" s="477">
        <v>8281.75</v>
      </c>
      <c r="I30" s="480">
        <v>12251</v>
      </c>
      <c r="J30" s="425">
        <v>100</v>
      </c>
      <c r="K30" s="82"/>
      <c r="L30" s="96"/>
      <c r="M30" s="96"/>
      <c r="N30" s="96"/>
      <c r="O30" s="82"/>
      <c r="P30" s="82"/>
      <c r="Q30" s="82"/>
    </row>
    <row r="31" spans="1:18" ht="15" customHeight="1" x14ac:dyDescent="0.2">
      <c r="A31" s="127"/>
      <c r="B31" s="92" t="s">
        <v>112</v>
      </c>
      <c r="C31" s="128">
        <v>7713.05</v>
      </c>
      <c r="D31" s="129">
        <v>48.55</v>
      </c>
      <c r="E31" s="75">
        <v>777.4</v>
      </c>
      <c r="F31" s="75">
        <v>244.45</v>
      </c>
      <c r="G31" s="365">
        <v>6642.65</v>
      </c>
      <c r="H31" s="474">
        <v>7713.05</v>
      </c>
      <c r="I31" s="75">
        <v>11423</v>
      </c>
      <c r="J31" s="423">
        <v>100</v>
      </c>
      <c r="K31" s="82"/>
      <c r="L31" s="82"/>
      <c r="M31" s="82"/>
    </row>
    <row r="32" spans="1:18" s="13" customFormat="1" ht="15" customHeight="1" thickBot="1" x14ac:dyDescent="0.25">
      <c r="A32" s="120"/>
      <c r="B32" s="90" t="s">
        <v>110</v>
      </c>
      <c r="C32" s="121">
        <v>7984.33</v>
      </c>
      <c r="D32" s="122">
        <v>44.33</v>
      </c>
      <c r="E32" s="76">
        <v>735.67</v>
      </c>
      <c r="F32" s="76">
        <v>256.67</v>
      </c>
      <c r="G32" s="366">
        <v>6947.66</v>
      </c>
      <c r="H32" s="475">
        <v>7984.33</v>
      </c>
      <c r="I32" s="76">
        <v>11243</v>
      </c>
      <c r="J32" s="424">
        <v>100</v>
      </c>
      <c r="K32" s="96"/>
      <c r="L32" s="96"/>
      <c r="M32" s="108"/>
    </row>
    <row r="33" spans="1:13" ht="15" customHeight="1" x14ac:dyDescent="0.2">
      <c r="A33" s="130"/>
      <c r="B33" s="57" t="s">
        <v>104</v>
      </c>
      <c r="C33" s="131">
        <v>7719.5</v>
      </c>
      <c r="D33" s="132">
        <v>54.25</v>
      </c>
      <c r="E33" s="133">
        <v>843.25</v>
      </c>
      <c r="F33" s="134">
        <v>278.5</v>
      </c>
      <c r="G33" s="134">
        <v>6543.5</v>
      </c>
      <c r="H33" s="478">
        <v>7719.5</v>
      </c>
      <c r="I33" s="481">
        <v>11518.861630347054</v>
      </c>
      <c r="J33" s="426">
        <v>100.00000000000001</v>
      </c>
      <c r="K33" s="82"/>
      <c r="L33" s="82"/>
      <c r="M33" s="82" t="s">
        <v>36</v>
      </c>
    </row>
    <row r="34" spans="1:13" s="13" customFormat="1" ht="15" customHeight="1" x14ac:dyDescent="0.2">
      <c r="A34" s="135"/>
      <c r="B34" s="55" t="s">
        <v>102</v>
      </c>
      <c r="C34" s="128">
        <v>7122.35</v>
      </c>
      <c r="D34" s="136">
        <v>52.5</v>
      </c>
      <c r="E34" s="137">
        <v>737.25</v>
      </c>
      <c r="F34" s="138">
        <v>251.85</v>
      </c>
      <c r="G34" s="138">
        <v>6080.75</v>
      </c>
      <c r="H34" s="474">
        <v>7122.35</v>
      </c>
      <c r="I34" s="482">
        <v>11100.559204476049</v>
      </c>
      <c r="J34" s="427">
        <v>100.00000000000001</v>
      </c>
      <c r="K34" s="96"/>
      <c r="L34" s="108"/>
      <c r="M34" s="108"/>
    </row>
    <row r="35" spans="1:13" ht="15" customHeight="1" thickBot="1" x14ac:dyDescent="0.25">
      <c r="A35" s="139"/>
      <c r="B35" s="56" t="s">
        <v>100</v>
      </c>
      <c r="C35" s="121">
        <v>7475.5</v>
      </c>
      <c r="D35" s="140">
        <v>54.75</v>
      </c>
      <c r="E35" s="141">
        <v>721.25</v>
      </c>
      <c r="F35" s="54">
        <v>307</v>
      </c>
      <c r="G35" s="54">
        <v>6393</v>
      </c>
      <c r="H35" s="475">
        <v>7475.5</v>
      </c>
      <c r="I35" s="483">
        <v>10920.200187278442</v>
      </c>
      <c r="J35" s="428">
        <v>99.999999999999986</v>
      </c>
      <c r="K35" s="82"/>
      <c r="L35" s="82"/>
      <c r="M35" s="82"/>
    </row>
    <row r="36" spans="1:13" s="94" customFormat="1" ht="27" hidden="1" customHeight="1" outlineLevel="1" x14ac:dyDescent="0.2">
      <c r="A36" s="531" t="s">
        <v>139</v>
      </c>
      <c r="B36" s="531"/>
      <c r="C36" s="531"/>
      <c r="D36" s="531"/>
      <c r="E36" s="531"/>
      <c r="F36" s="531"/>
      <c r="G36" s="531"/>
      <c r="H36" s="531"/>
      <c r="I36" s="531"/>
      <c r="J36" s="531"/>
      <c r="K36" s="142"/>
      <c r="L36" s="142"/>
      <c r="M36" s="142"/>
    </row>
    <row r="37" spans="1:13" s="94" customFormat="1" ht="26.25" hidden="1" customHeight="1" outlineLevel="1" x14ac:dyDescent="0.25">
      <c r="A37" s="532" t="s">
        <v>132</v>
      </c>
      <c r="B37" s="532"/>
      <c r="C37" s="532"/>
      <c r="D37" s="532"/>
      <c r="E37" s="532"/>
      <c r="F37" s="532"/>
      <c r="G37" s="532"/>
      <c r="H37" s="532"/>
      <c r="I37" s="532"/>
      <c r="J37" s="532"/>
      <c r="K37" s="28"/>
      <c r="L37" s="142"/>
      <c r="M37" s="142"/>
    </row>
    <row r="38" spans="1:13" s="94" customFormat="1" ht="15" hidden="1" customHeight="1" outlineLevel="1" x14ac:dyDescent="0.2">
      <c r="A38" s="142" t="s">
        <v>126</v>
      </c>
      <c r="B38" s="142"/>
      <c r="C38" s="142"/>
      <c r="D38" s="142"/>
      <c r="E38" s="142"/>
      <c r="F38" s="142"/>
      <c r="G38" s="142"/>
      <c r="H38" s="142"/>
      <c r="I38" s="143"/>
      <c r="J38" s="144"/>
      <c r="K38" s="142"/>
      <c r="L38" s="142"/>
      <c r="M38" s="142"/>
    </row>
    <row r="39" spans="1:13" ht="12.75" collapsed="1" x14ac:dyDescent="0.2">
      <c r="A39" s="145" t="s">
        <v>143</v>
      </c>
      <c r="B39" s="82"/>
      <c r="C39" s="146"/>
      <c r="D39" s="146"/>
      <c r="E39" s="146"/>
      <c r="F39" s="146"/>
      <c r="G39" s="146"/>
      <c r="H39" s="146"/>
      <c r="I39" s="82"/>
      <c r="J39" s="147"/>
      <c r="K39" s="82"/>
      <c r="L39" s="82"/>
      <c r="M39" s="82"/>
    </row>
    <row r="40" spans="1:13" x14ac:dyDescent="0.2">
      <c r="A40" s="148"/>
      <c r="B40" s="82"/>
      <c r="C40" s="82"/>
      <c r="D40" s="82"/>
      <c r="E40" s="82"/>
      <c r="F40" s="82"/>
      <c r="G40" s="82"/>
      <c r="H40" s="82"/>
      <c r="I40" s="149"/>
      <c r="J40" s="147"/>
      <c r="K40" s="82"/>
      <c r="L40" s="82"/>
      <c r="M40" s="82"/>
    </row>
    <row r="41" spans="1:13" x14ac:dyDescent="0.2">
      <c r="A41" s="148"/>
      <c r="B41" s="82"/>
      <c r="C41" s="82"/>
      <c r="D41" s="82"/>
      <c r="E41" s="82"/>
      <c r="F41" s="82"/>
      <c r="G41" s="82"/>
      <c r="H41" s="82"/>
      <c r="I41" s="82"/>
      <c r="J41" s="147"/>
      <c r="K41" s="82"/>
      <c r="L41" s="82"/>
      <c r="M41" s="82"/>
    </row>
  </sheetData>
  <mergeCells count="3">
    <mergeCell ref="D7:G7"/>
    <mergeCell ref="A36:J36"/>
    <mergeCell ref="A37:J37"/>
  </mergeCells>
  <pageMargins left="0.70866141732283472" right="0.70866141732283472" top="0.78740157480314965" bottom="0.78740157480314965" header="0.31496062992125984" footer="0.31496062992125984"/>
  <pageSetup paperSize="9" scale="92" orientation="landscape" r:id="rId1"/>
  <headerFooter>
    <oddFooter>&amp;L&amp;F&amp;CÅRSSTATISTIKK PR 31.12.2016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K31"/>
  <sheetViews>
    <sheetView showGridLines="0" zoomScaleNormal="100" workbookViewId="0">
      <selection activeCell="E100" sqref="E100"/>
    </sheetView>
  </sheetViews>
  <sheetFormatPr baseColWidth="10" defaultColWidth="11.42578125" defaultRowHeight="15" x14ac:dyDescent="0.25"/>
  <cols>
    <col min="1" max="1" width="4.85546875" style="26" customWidth="1"/>
    <col min="2" max="2" width="29.7109375" customWidth="1"/>
    <col min="3" max="3" width="15.28515625" customWidth="1"/>
    <col min="4" max="4" width="16" customWidth="1"/>
    <col min="5" max="6" width="15.140625" customWidth="1"/>
    <col min="7" max="7" width="16.7109375" customWidth="1"/>
    <col min="8" max="8" width="15.42578125" customWidth="1"/>
  </cols>
  <sheetData>
    <row r="1" spans="1:8" x14ac:dyDescent="0.25">
      <c r="A1" s="15" t="s">
        <v>91</v>
      </c>
      <c r="B1" s="16"/>
    </row>
    <row r="2" spans="1:8" x14ac:dyDescent="0.25">
      <c r="A2" s="17" t="s">
        <v>13</v>
      </c>
    </row>
    <row r="3" spans="1:8" x14ac:dyDescent="0.25">
      <c r="A3" s="18"/>
    </row>
    <row r="4" spans="1:8" x14ac:dyDescent="0.25">
      <c r="A4" s="17" t="s">
        <v>92</v>
      </c>
    </row>
    <row r="5" spans="1:8" s="21" customFormat="1" ht="12.75" x14ac:dyDescent="0.2">
      <c r="A5" s="20"/>
    </row>
    <row r="6" spans="1:8" s="21" customFormat="1" ht="30" customHeight="1" thickBot="1" x14ac:dyDescent="0.25">
      <c r="A6" s="20" t="s">
        <v>92</v>
      </c>
    </row>
    <row r="7" spans="1:8" s="21" customFormat="1" ht="86.25" customHeight="1" thickBot="1" x14ac:dyDescent="0.25">
      <c r="A7" s="387" t="s">
        <v>14</v>
      </c>
      <c r="B7" s="388" t="s">
        <v>15</v>
      </c>
      <c r="C7" s="387" t="s">
        <v>105</v>
      </c>
      <c r="D7" s="389" t="s">
        <v>96</v>
      </c>
      <c r="E7" s="390" t="s">
        <v>95</v>
      </c>
      <c r="F7" s="498" t="s">
        <v>93</v>
      </c>
      <c r="G7" s="486" t="s">
        <v>99</v>
      </c>
      <c r="H7" s="390" t="s">
        <v>98</v>
      </c>
    </row>
    <row r="8" spans="1:8" ht="15" customHeight="1" x14ac:dyDescent="0.25">
      <c r="A8" s="506">
        <v>1</v>
      </c>
      <c r="B8" s="22" t="s">
        <v>16</v>
      </c>
      <c r="C8" s="456">
        <v>3212</v>
      </c>
      <c r="D8" s="392">
        <v>805</v>
      </c>
      <c r="E8" s="457" t="s">
        <v>155</v>
      </c>
      <c r="F8" s="484">
        <f>SUM(C8:E8)</f>
        <v>4017</v>
      </c>
      <c r="G8" s="487">
        <f>D8/F8</f>
        <v>0.2003983071944237</v>
      </c>
      <c r="H8" s="386" t="e">
        <f t="shared" ref="H8:H22" si="0">E8/F8</f>
        <v>#VALUE!</v>
      </c>
    </row>
    <row r="9" spans="1:8" ht="15" customHeight="1" x14ac:dyDescent="0.25">
      <c r="A9" s="507">
        <v>2</v>
      </c>
      <c r="B9" s="23" t="s">
        <v>17</v>
      </c>
      <c r="C9" s="458" t="s">
        <v>155</v>
      </c>
      <c r="D9" s="337">
        <v>2573</v>
      </c>
      <c r="E9" s="459" t="s">
        <v>155</v>
      </c>
      <c r="F9" s="485">
        <f>SUM(C9:E9)</f>
        <v>2573</v>
      </c>
      <c r="G9" s="488">
        <f t="shared" ref="G9:G22" si="1">D9/F9</f>
        <v>1</v>
      </c>
      <c r="H9" s="85" t="e">
        <f t="shared" si="0"/>
        <v>#VALUE!</v>
      </c>
    </row>
    <row r="10" spans="1:8" ht="15" customHeight="1" x14ac:dyDescent="0.25">
      <c r="A10" s="507">
        <v>3</v>
      </c>
      <c r="B10" s="23" t="s">
        <v>18</v>
      </c>
      <c r="C10" s="458" t="s">
        <v>155</v>
      </c>
      <c r="D10" s="337">
        <v>502</v>
      </c>
      <c r="E10" s="459" t="s">
        <v>155</v>
      </c>
      <c r="F10" s="485">
        <f t="shared" ref="F10:F22" si="2">SUM(C10:E10)</f>
        <v>502</v>
      </c>
      <c r="G10" s="488">
        <f t="shared" si="1"/>
        <v>1</v>
      </c>
      <c r="H10" s="85" t="e">
        <f t="shared" si="0"/>
        <v>#VALUE!</v>
      </c>
    </row>
    <row r="11" spans="1:8" ht="15" customHeight="1" x14ac:dyDescent="0.25">
      <c r="A11" s="507">
        <v>4</v>
      </c>
      <c r="B11" s="23" t="s">
        <v>19</v>
      </c>
      <c r="C11" s="458">
        <v>1451</v>
      </c>
      <c r="D11" s="337">
        <v>1110</v>
      </c>
      <c r="E11" s="459">
        <v>440</v>
      </c>
      <c r="F11" s="485">
        <f t="shared" si="2"/>
        <v>3001</v>
      </c>
      <c r="G11" s="488">
        <f t="shared" si="1"/>
        <v>0.36987670776407866</v>
      </c>
      <c r="H11" s="85">
        <f t="shared" si="0"/>
        <v>0.14661779406864378</v>
      </c>
    </row>
    <row r="12" spans="1:8" ht="15" customHeight="1" x14ac:dyDescent="0.25">
      <c r="A12" s="507">
        <v>5</v>
      </c>
      <c r="B12" s="23" t="s">
        <v>20</v>
      </c>
      <c r="C12" s="458" t="s">
        <v>155</v>
      </c>
      <c r="D12" s="337">
        <v>1366</v>
      </c>
      <c r="E12" s="459">
        <v>338</v>
      </c>
      <c r="F12" s="485">
        <f t="shared" si="2"/>
        <v>1704</v>
      </c>
      <c r="G12" s="488">
        <f t="shared" si="1"/>
        <v>0.80164319248826288</v>
      </c>
      <c r="H12" s="85">
        <f t="shared" si="0"/>
        <v>0.19835680751173709</v>
      </c>
    </row>
    <row r="13" spans="1:8" ht="15" customHeight="1" x14ac:dyDescent="0.25">
      <c r="A13" s="507">
        <v>6</v>
      </c>
      <c r="B13" s="23" t="s">
        <v>21</v>
      </c>
      <c r="C13" s="458" t="s">
        <v>155</v>
      </c>
      <c r="D13" s="337">
        <v>678</v>
      </c>
      <c r="E13" s="459">
        <v>112</v>
      </c>
      <c r="F13" s="485">
        <f t="shared" si="2"/>
        <v>790</v>
      </c>
      <c r="G13" s="488">
        <f t="shared" si="1"/>
        <v>0.85822784810126584</v>
      </c>
      <c r="H13" s="85">
        <f t="shared" si="0"/>
        <v>0.14177215189873418</v>
      </c>
    </row>
    <row r="14" spans="1:8" ht="15" customHeight="1" x14ac:dyDescent="0.25">
      <c r="A14" s="507">
        <v>7</v>
      </c>
      <c r="B14" s="23" t="s">
        <v>22</v>
      </c>
      <c r="C14" s="458">
        <v>725</v>
      </c>
      <c r="D14" s="337">
        <v>404</v>
      </c>
      <c r="E14" s="459">
        <v>326</v>
      </c>
      <c r="F14" s="485">
        <f t="shared" si="2"/>
        <v>1455</v>
      </c>
      <c r="G14" s="488">
        <f t="shared" si="1"/>
        <v>0.27766323024054984</v>
      </c>
      <c r="H14" s="85">
        <f t="shared" si="0"/>
        <v>0.22405498281786942</v>
      </c>
    </row>
    <row r="15" spans="1:8" ht="15" customHeight="1" x14ac:dyDescent="0.25">
      <c r="A15" s="507">
        <v>8</v>
      </c>
      <c r="B15" s="23" t="s">
        <v>23</v>
      </c>
      <c r="C15" s="458" t="s">
        <v>155</v>
      </c>
      <c r="D15" s="337">
        <v>1133</v>
      </c>
      <c r="E15" s="459" t="s">
        <v>155</v>
      </c>
      <c r="F15" s="485">
        <f t="shared" si="2"/>
        <v>1133</v>
      </c>
      <c r="G15" s="488">
        <f t="shared" si="1"/>
        <v>1</v>
      </c>
      <c r="H15" s="85" t="e">
        <f t="shared" si="0"/>
        <v>#VALUE!</v>
      </c>
    </row>
    <row r="16" spans="1:8" ht="15" customHeight="1" x14ac:dyDescent="0.25">
      <c r="A16" s="507">
        <v>9</v>
      </c>
      <c r="B16" s="23" t="s">
        <v>24</v>
      </c>
      <c r="C16" s="458">
        <v>1165</v>
      </c>
      <c r="D16" s="337">
        <v>273</v>
      </c>
      <c r="E16" s="459">
        <v>336</v>
      </c>
      <c r="F16" s="485">
        <f t="shared" si="2"/>
        <v>1774</v>
      </c>
      <c r="G16" s="488">
        <f t="shared" si="1"/>
        <v>0.15388951521984218</v>
      </c>
      <c r="H16" s="85">
        <f t="shared" si="0"/>
        <v>0.18940248027057496</v>
      </c>
    </row>
    <row r="17" spans="1:11" ht="15" customHeight="1" x14ac:dyDescent="0.25">
      <c r="A17" s="507">
        <v>10</v>
      </c>
      <c r="B17" s="23" t="s">
        <v>25</v>
      </c>
      <c r="C17" s="458">
        <v>1242</v>
      </c>
      <c r="D17" s="337">
        <v>947</v>
      </c>
      <c r="E17" s="459">
        <v>1292</v>
      </c>
      <c r="F17" s="485">
        <f t="shared" si="2"/>
        <v>3481</v>
      </c>
      <c r="G17" s="488">
        <f t="shared" si="1"/>
        <v>0.27204826199367999</v>
      </c>
      <c r="H17" s="85">
        <f t="shared" si="0"/>
        <v>0.37115771330077563</v>
      </c>
    </row>
    <row r="18" spans="1:11" ht="15" customHeight="1" x14ac:dyDescent="0.25">
      <c r="A18" s="507">
        <v>11</v>
      </c>
      <c r="B18" s="23" t="s">
        <v>26</v>
      </c>
      <c r="C18" s="458">
        <v>1269</v>
      </c>
      <c r="D18" s="337">
        <v>537</v>
      </c>
      <c r="E18" s="459">
        <v>120</v>
      </c>
      <c r="F18" s="485">
        <f t="shared" si="2"/>
        <v>1926</v>
      </c>
      <c r="G18" s="488">
        <f t="shared" si="1"/>
        <v>0.27881619937694702</v>
      </c>
      <c r="H18" s="85">
        <f t="shared" si="0"/>
        <v>6.2305295950155763E-2</v>
      </c>
    </row>
    <row r="19" spans="1:11" ht="15" customHeight="1" x14ac:dyDescent="0.25">
      <c r="A19" s="507">
        <v>12</v>
      </c>
      <c r="B19" s="23" t="s">
        <v>27</v>
      </c>
      <c r="C19" s="458">
        <v>1254</v>
      </c>
      <c r="D19" s="337">
        <v>84</v>
      </c>
      <c r="E19" s="459" t="s">
        <v>155</v>
      </c>
      <c r="F19" s="485">
        <f t="shared" si="2"/>
        <v>1338</v>
      </c>
      <c r="G19" s="488">
        <f t="shared" si="1"/>
        <v>6.2780269058295965E-2</v>
      </c>
      <c r="H19" s="85" t="e">
        <f t="shared" si="0"/>
        <v>#VALUE!</v>
      </c>
    </row>
    <row r="20" spans="1:11" ht="15" customHeight="1" x14ac:dyDescent="0.25">
      <c r="A20" s="507">
        <v>13</v>
      </c>
      <c r="B20" s="23" t="s">
        <v>28</v>
      </c>
      <c r="C20" s="458">
        <v>1124</v>
      </c>
      <c r="D20" s="337">
        <v>501</v>
      </c>
      <c r="E20" s="459" t="s">
        <v>155</v>
      </c>
      <c r="F20" s="485">
        <f t="shared" si="2"/>
        <v>1625</v>
      </c>
      <c r="G20" s="488">
        <f t="shared" si="1"/>
        <v>0.30830769230769228</v>
      </c>
      <c r="H20" s="85" t="e">
        <f t="shared" si="0"/>
        <v>#VALUE!</v>
      </c>
      <c r="J20" t="s">
        <v>36</v>
      </c>
    </row>
    <row r="21" spans="1:11" ht="15" customHeight="1" x14ac:dyDescent="0.25">
      <c r="A21" s="507">
        <v>14</v>
      </c>
      <c r="B21" s="23" t="s">
        <v>29</v>
      </c>
      <c r="C21" s="458">
        <v>863</v>
      </c>
      <c r="D21" s="337">
        <v>827</v>
      </c>
      <c r="E21" s="459">
        <v>890</v>
      </c>
      <c r="F21" s="485">
        <f t="shared" si="2"/>
        <v>2580</v>
      </c>
      <c r="G21" s="488">
        <f t="shared" si="1"/>
        <v>0.32054263565891472</v>
      </c>
      <c r="H21" s="85">
        <f t="shared" si="0"/>
        <v>0.34496124031007752</v>
      </c>
    </row>
    <row r="22" spans="1:11" ht="15" customHeight="1" thickBot="1" x14ac:dyDescent="0.3">
      <c r="A22" s="508">
        <v>15</v>
      </c>
      <c r="B22" s="24" t="s">
        <v>30</v>
      </c>
      <c r="C22" s="460" t="s">
        <v>155</v>
      </c>
      <c r="D22" s="461">
        <v>753</v>
      </c>
      <c r="E22" s="462" t="s">
        <v>155</v>
      </c>
      <c r="F22" s="485">
        <f t="shared" si="2"/>
        <v>753</v>
      </c>
      <c r="G22" s="489">
        <f t="shared" si="1"/>
        <v>1</v>
      </c>
      <c r="H22" s="86" t="e">
        <f t="shared" si="0"/>
        <v>#VALUE!</v>
      </c>
    </row>
    <row r="23" spans="1:11" s="25" customFormat="1" ht="24.75" customHeight="1" thickBot="1" x14ac:dyDescent="0.3">
      <c r="A23" s="32"/>
      <c r="B23" s="494" t="s">
        <v>157</v>
      </c>
      <c r="C23" s="503">
        <f>SUM(C8:C22)</f>
        <v>12305</v>
      </c>
      <c r="D23" s="33">
        <f>SUM(D8:D22)</f>
        <v>12493</v>
      </c>
      <c r="E23" s="504">
        <f>SUM(E8:E22)</f>
        <v>3854</v>
      </c>
      <c r="F23" s="499">
        <f t="shared" ref="F23" si="3">SUM(F8:F22)</f>
        <v>28652</v>
      </c>
      <c r="G23" s="490">
        <f>D23/F23</f>
        <v>0.43602540834845738</v>
      </c>
      <c r="H23" s="87">
        <f>E23/F23</f>
        <v>0.13451067988273069</v>
      </c>
    </row>
    <row r="24" spans="1:11" s="80" customFormat="1" ht="15" customHeight="1" x14ac:dyDescent="0.25">
      <c r="A24" s="391"/>
      <c r="B24" s="495" t="s">
        <v>156</v>
      </c>
      <c r="C24" s="456">
        <v>18862</v>
      </c>
      <c r="D24" s="392">
        <v>12756</v>
      </c>
      <c r="E24" s="457">
        <v>4072</v>
      </c>
      <c r="F24" s="500">
        <v>35690</v>
      </c>
      <c r="G24" s="491">
        <v>0.35741103950686465</v>
      </c>
      <c r="H24" s="84">
        <v>0.11409358363687308</v>
      </c>
    </row>
    <row r="25" spans="1:11" s="80" customFormat="1" ht="15" customHeight="1" x14ac:dyDescent="0.25">
      <c r="A25" s="393"/>
      <c r="B25" s="496" t="s">
        <v>133</v>
      </c>
      <c r="C25" s="458">
        <v>19998</v>
      </c>
      <c r="D25" s="337">
        <v>4843</v>
      </c>
      <c r="E25" s="459">
        <v>12452</v>
      </c>
      <c r="F25" s="501">
        <v>37293</v>
      </c>
      <c r="G25" s="492">
        <v>0.12986351325986109</v>
      </c>
      <c r="H25" s="394">
        <v>0.33389644169147026</v>
      </c>
    </row>
    <row r="26" spans="1:11" s="80" customFormat="1" ht="15" customHeight="1" x14ac:dyDescent="0.25">
      <c r="A26" s="393"/>
      <c r="B26" s="496" t="s">
        <v>114</v>
      </c>
      <c r="C26" s="458">
        <v>18955</v>
      </c>
      <c r="D26" s="337">
        <v>4655</v>
      </c>
      <c r="E26" s="459">
        <v>13898</v>
      </c>
      <c r="F26" s="501">
        <v>37508</v>
      </c>
      <c r="G26" s="492">
        <v>0.12410685720379652</v>
      </c>
      <c r="H26" s="394">
        <v>0.37053428601898264</v>
      </c>
    </row>
    <row r="27" spans="1:11" s="25" customFormat="1" ht="15" customHeight="1" thickBot="1" x14ac:dyDescent="0.3">
      <c r="A27" s="395"/>
      <c r="B27" s="497" t="s">
        <v>158</v>
      </c>
      <c r="C27" s="460">
        <v>18503</v>
      </c>
      <c r="D27" s="396">
        <v>3929</v>
      </c>
      <c r="E27" s="505" t="s">
        <v>106</v>
      </c>
      <c r="F27" s="502">
        <v>33256</v>
      </c>
      <c r="G27" s="493">
        <v>0.11814409429877315</v>
      </c>
      <c r="H27" s="81">
        <v>0.32547510223719028</v>
      </c>
    </row>
    <row r="28" spans="1:11" x14ac:dyDescent="0.25">
      <c r="A28" s="27" t="s">
        <v>108</v>
      </c>
      <c r="B28" s="28"/>
      <c r="C28" s="28"/>
      <c r="D28" s="28"/>
      <c r="E28" s="28"/>
      <c r="F28" s="28"/>
      <c r="G28" s="28"/>
      <c r="H28" s="28"/>
    </row>
    <row r="29" spans="1:11" x14ac:dyDescent="0.25">
      <c r="A29" s="19" t="s">
        <v>109</v>
      </c>
    </row>
    <row r="30" spans="1:11" x14ac:dyDescent="0.25">
      <c r="A30" s="19" t="s">
        <v>160</v>
      </c>
    </row>
    <row r="31" spans="1:11" x14ac:dyDescent="0.25">
      <c r="A31" s="19" t="s">
        <v>159</v>
      </c>
      <c r="K31" s="338"/>
    </row>
  </sheetData>
  <pageMargins left="0.70866141732283472" right="0.70866141732283472" top="0.78740157480314965" bottom="0.78740157480314965" header="0.31496062992125984" footer="0.31496062992125984"/>
  <pageSetup paperSize="9" scale="91" orientation="landscape" r:id="rId1"/>
  <headerFooter>
    <oddFooter>&amp;L&amp;F&amp;CÅRSSTATISTIKK PR 31.12.2016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6"/>
  <sheetViews>
    <sheetView tabSelected="1" workbookViewId="0">
      <selection sqref="A1:XFD1048576"/>
    </sheetView>
  </sheetViews>
  <sheetFormatPr baseColWidth="10" defaultRowHeight="12.75" x14ac:dyDescent="0.2"/>
  <cols>
    <col min="1" max="1" width="23.5703125" style="373" customWidth="1"/>
    <col min="2" max="2" width="10.7109375" style="30" customWidth="1"/>
    <col min="3" max="19" width="8.7109375" style="31" customWidth="1"/>
    <col min="20" max="20" width="3.28515625" style="373" customWidth="1"/>
    <col min="21" max="27" width="8.28515625" style="373" customWidth="1"/>
    <col min="28" max="28" width="4.7109375" style="373" customWidth="1"/>
    <col min="29" max="34" width="7.7109375" style="373" customWidth="1"/>
    <col min="35" max="16384" width="11.42578125" style="373"/>
  </cols>
  <sheetData>
    <row r="1" spans="1:27" x14ac:dyDescent="0.2">
      <c r="A1" s="61" t="s">
        <v>161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371"/>
      <c r="O1" s="371"/>
      <c r="P1" s="372" t="s">
        <v>135</v>
      </c>
      <c r="Q1" s="371"/>
      <c r="R1" s="371"/>
      <c r="S1" s="371"/>
    </row>
    <row r="2" spans="1:27" x14ac:dyDescent="0.2">
      <c r="A2" s="66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U2" s="374" t="s">
        <v>136</v>
      </c>
    </row>
    <row r="3" spans="1:27" s="29" customFormat="1" ht="18" customHeight="1" x14ac:dyDescent="0.2">
      <c r="A3" s="69"/>
      <c r="B3" s="74" t="s">
        <v>54</v>
      </c>
      <c r="C3" s="67" t="s">
        <v>55</v>
      </c>
      <c r="D3" s="67" t="s">
        <v>56</v>
      </c>
      <c r="E3" s="67" t="s">
        <v>57</v>
      </c>
      <c r="F3" s="67" t="s">
        <v>58</v>
      </c>
      <c r="G3" s="67" t="s">
        <v>59</v>
      </c>
      <c r="H3" s="67" t="s">
        <v>60</v>
      </c>
      <c r="I3" s="67" t="s">
        <v>61</v>
      </c>
      <c r="J3" s="67" t="s">
        <v>62</v>
      </c>
      <c r="K3" s="67" t="s">
        <v>63</v>
      </c>
      <c r="L3" s="67" t="s">
        <v>64</v>
      </c>
      <c r="M3" s="67" t="s">
        <v>65</v>
      </c>
      <c r="N3" s="67" t="s">
        <v>66</v>
      </c>
      <c r="O3" s="67" t="s">
        <v>67</v>
      </c>
      <c r="P3" s="67" t="s">
        <v>68</v>
      </c>
      <c r="Q3" s="67" t="s">
        <v>69</v>
      </c>
      <c r="R3" s="67" t="s">
        <v>162</v>
      </c>
      <c r="S3" s="67" t="s">
        <v>163</v>
      </c>
      <c r="U3" s="67" t="s">
        <v>66</v>
      </c>
      <c r="V3" s="67" t="s">
        <v>67</v>
      </c>
      <c r="W3" s="67" t="s">
        <v>68</v>
      </c>
      <c r="X3" s="67" t="s">
        <v>69</v>
      </c>
      <c r="Y3" s="67" t="s">
        <v>162</v>
      </c>
      <c r="Z3" s="67" t="s">
        <v>163</v>
      </c>
      <c r="AA3" s="67" t="s">
        <v>137</v>
      </c>
    </row>
    <row r="4" spans="1:27" ht="18" customHeight="1" x14ac:dyDescent="0.2">
      <c r="A4" s="70" t="s">
        <v>70</v>
      </c>
      <c r="B4" s="73">
        <v>666818</v>
      </c>
      <c r="C4" s="64">
        <v>9681</v>
      </c>
      <c r="D4" s="64">
        <v>41897</v>
      </c>
      <c r="E4" s="64">
        <v>49698</v>
      </c>
      <c r="F4" s="64">
        <v>17944</v>
      </c>
      <c r="G4" s="64">
        <v>12011</v>
      </c>
      <c r="H4" s="64">
        <v>12521</v>
      </c>
      <c r="I4" s="64">
        <v>45945</v>
      </c>
      <c r="J4" s="64">
        <v>72676</v>
      </c>
      <c r="K4" s="64">
        <v>125526</v>
      </c>
      <c r="L4" s="64">
        <v>93715</v>
      </c>
      <c r="M4" s="64">
        <v>113631</v>
      </c>
      <c r="N4" s="64">
        <v>37555</v>
      </c>
      <c r="O4" s="64">
        <v>13032</v>
      </c>
      <c r="P4" s="64">
        <v>9159</v>
      </c>
      <c r="Q4" s="64">
        <v>6854</v>
      </c>
      <c r="R4" s="64">
        <v>3704</v>
      </c>
      <c r="S4" s="64">
        <v>1269</v>
      </c>
      <c r="U4" s="64">
        <v>36</v>
      </c>
      <c r="V4" s="64">
        <v>21</v>
      </c>
      <c r="W4" s="64">
        <v>12</v>
      </c>
      <c r="X4" s="64">
        <v>7</v>
      </c>
      <c r="Y4" s="64">
        <v>5</v>
      </c>
      <c r="Z4" s="64">
        <v>5</v>
      </c>
      <c r="AA4" s="64">
        <v>86</v>
      </c>
    </row>
    <row r="5" spans="1:27" s="376" customFormat="1" ht="18" customHeight="1" x14ac:dyDescent="0.2">
      <c r="A5" s="60" t="s">
        <v>71</v>
      </c>
      <c r="B5" s="63">
        <v>53249</v>
      </c>
      <c r="C5" s="71">
        <v>974</v>
      </c>
      <c r="D5" s="71">
        <v>3578</v>
      </c>
      <c r="E5" s="71">
        <v>3094</v>
      </c>
      <c r="F5" s="71">
        <v>897</v>
      </c>
      <c r="G5" s="71">
        <v>623</v>
      </c>
      <c r="H5" s="71">
        <v>717</v>
      </c>
      <c r="I5" s="71">
        <v>3601</v>
      </c>
      <c r="J5" s="71">
        <v>7736</v>
      </c>
      <c r="K5" s="71">
        <v>13950</v>
      </c>
      <c r="L5" s="71">
        <v>7637</v>
      </c>
      <c r="M5" s="71">
        <v>7404</v>
      </c>
      <c r="N5" s="375">
        <v>1846</v>
      </c>
      <c r="O5" s="375">
        <v>484</v>
      </c>
      <c r="P5" s="375">
        <v>305</v>
      </c>
      <c r="Q5" s="375">
        <v>214</v>
      </c>
      <c r="R5" s="375">
        <v>148</v>
      </c>
      <c r="S5" s="375">
        <v>41</v>
      </c>
      <c r="U5" s="373">
        <v>5</v>
      </c>
      <c r="V5" s="373">
        <v>-1</v>
      </c>
      <c r="W5" s="373">
        <v>1</v>
      </c>
      <c r="X5" s="373">
        <v>6</v>
      </c>
      <c r="Y5" s="373">
        <v>-4</v>
      </c>
      <c r="Z5" s="373">
        <v>1</v>
      </c>
      <c r="AA5" s="377">
        <v>8</v>
      </c>
    </row>
    <row r="6" spans="1:27" s="376" customFormat="1" x14ac:dyDescent="0.2">
      <c r="A6" s="60" t="s">
        <v>72</v>
      </c>
      <c r="B6" s="63">
        <v>57494</v>
      </c>
      <c r="C6" s="71">
        <v>1040</v>
      </c>
      <c r="D6" s="71">
        <v>3338</v>
      </c>
      <c r="E6" s="71">
        <v>2571</v>
      </c>
      <c r="F6" s="71">
        <v>784</v>
      </c>
      <c r="G6" s="71">
        <v>506</v>
      </c>
      <c r="H6" s="71">
        <v>614</v>
      </c>
      <c r="I6" s="71">
        <v>5200</v>
      </c>
      <c r="J6" s="71">
        <v>10787</v>
      </c>
      <c r="K6" s="71">
        <v>15881</v>
      </c>
      <c r="L6" s="71">
        <v>7325</v>
      </c>
      <c r="M6" s="71">
        <v>6573</v>
      </c>
      <c r="N6" s="375">
        <v>1679</v>
      </c>
      <c r="O6" s="375">
        <v>487</v>
      </c>
      <c r="P6" s="375">
        <v>270</v>
      </c>
      <c r="Q6" s="375">
        <v>223</v>
      </c>
      <c r="R6" s="375">
        <v>142</v>
      </c>
      <c r="S6" s="375">
        <v>74</v>
      </c>
      <c r="U6" s="373">
        <v>2</v>
      </c>
      <c r="V6" s="373">
        <v>-9</v>
      </c>
      <c r="W6" s="373">
        <v>-3</v>
      </c>
      <c r="X6" s="373">
        <v>-24</v>
      </c>
      <c r="Y6" s="373">
        <v>-27</v>
      </c>
      <c r="Z6" s="373">
        <v>-12</v>
      </c>
      <c r="AA6" s="377">
        <v>-73</v>
      </c>
    </row>
    <row r="7" spans="1:27" s="376" customFormat="1" x14ac:dyDescent="0.2">
      <c r="A7" s="60" t="s">
        <v>73</v>
      </c>
      <c r="B7" s="63">
        <v>42389</v>
      </c>
      <c r="C7" s="71">
        <v>885</v>
      </c>
      <c r="D7" s="71">
        <v>2652</v>
      </c>
      <c r="E7" s="71">
        <v>1685</v>
      </c>
      <c r="F7" s="71">
        <v>467</v>
      </c>
      <c r="G7" s="71">
        <v>312</v>
      </c>
      <c r="H7" s="71">
        <v>477</v>
      </c>
      <c r="I7" s="71">
        <v>3444</v>
      </c>
      <c r="J7" s="71">
        <v>7998</v>
      </c>
      <c r="K7" s="71">
        <v>11620</v>
      </c>
      <c r="L7" s="71">
        <v>5029</v>
      </c>
      <c r="M7" s="71">
        <v>5111</v>
      </c>
      <c r="N7" s="375">
        <v>1595</v>
      </c>
      <c r="O7" s="375">
        <v>441</v>
      </c>
      <c r="P7" s="375">
        <v>274</v>
      </c>
      <c r="Q7" s="375">
        <v>198</v>
      </c>
      <c r="R7" s="375">
        <v>136</v>
      </c>
      <c r="S7" s="375">
        <v>65</v>
      </c>
      <c r="U7" s="373">
        <v>-3</v>
      </c>
      <c r="V7" s="373">
        <v>-7</v>
      </c>
      <c r="W7" s="373">
        <v>-6</v>
      </c>
      <c r="X7" s="373">
        <v>-20</v>
      </c>
      <c r="Y7" s="373">
        <v>-14</v>
      </c>
      <c r="Z7" s="373">
        <v>-3</v>
      </c>
      <c r="AA7" s="377">
        <v>-53</v>
      </c>
    </row>
    <row r="8" spans="1:27" s="376" customFormat="1" x14ac:dyDescent="0.2">
      <c r="A8" s="60" t="s">
        <v>74</v>
      </c>
      <c r="B8" s="63">
        <v>38869</v>
      </c>
      <c r="C8" s="71">
        <v>557</v>
      </c>
      <c r="D8" s="71">
        <v>1753</v>
      </c>
      <c r="E8" s="71">
        <v>1482</v>
      </c>
      <c r="F8" s="71">
        <v>488</v>
      </c>
      <c r="G8" s="71">
        <v>332</v>
      </c>
      <c r="H8" s="71">
        <v>455</v>
      </c>
      <c r="I8" s="71">
        <v>4156</v>
      </c>
      <c r="J8" s="71">
        <v>7896</v>
      </c>
      <c r="K8" s="71">
        <v>9653</v>
      </c>
      <c r="L8" s="71">
        <v>4696</v>
      </c>
      <c r="M8" s="71">
        <v>4749</v>
      </c>
      <c r="N8" s="375">
        <v>1469</v>
      </c>
      <c r="O8" s="375">
        <v>492</v>
      </c>
      <c r="P8" s="375">
        <v>282</v>
      </c>
      <c r="Q8" s="375">
        <v>196</v>
      </c>
      <c r="R8" s="375">
        <v>144</v>
      </c>
      <c r="S8" s="375">
        <v>69</v>
      </c>
      <c r="U8" s="373">
        <v>-12</v>
      </c>
      <c r="V8" s="373">
        <v>-15</v>
      </c>
      <c r="W8" s="373">
        <v>-16</v>
      </c>
      <c r="X8" s="373">
        <v>-33</v>
      </c>
      <c r="Y8" s="373">
        <v>-21</v>
      </c>
      <c r="Z8" s="373">
        <v>-29</v>
      </c>
      <c r="AA8" s="377">
        <v>-126</v>
      </c>
    </row>
    <row r="9" spans="1:27" s="376" customFormat="1" x14ac:dyDescent="0.2">
      <c r="A9" s="60" t="s">
        <v>75</v>
      </c>
      <c r="B9" s="63">
        <v>57585</v>
      </c>
      <c r="C9" s="71">
        <v>713</v>
      </c>
      <c r="D9" s="71">
        <v>2315</v>
      </c>
      <c r="E9" s="71">
        <v>2240</v>
      </c>
      <c r="F9" s="71">
        <v>803</v>
      </c>
      <c r="G9" s="71">
        <v>603</v>
      </c>
      <c r="H9" s="71">
        <v>804</v>
      </c>
      <c r="I9" s="71">
        <v>5244</v>
      </c>
      <c r="J9" s="71">
        <v>9323</v>
      </c>
      <c r="K9" s="71">
        <v>11544</v>
      </c>
      <c r="L9" s="71">
        <v>6938</v>
      </c>
      <c r="M9" s="71">
        <v>9851</v>
      </c>
      <c r="N9" s="375">
        <v>3879</v>
      </c>
      <c r="O9" s="375">
        <v>1396</v>
      </c>
      <c r="P9" s="375">
        <v>835</v>
      </c>
      <c r="Q9" s="375">
        <v>631</v>
      </c>
      <c r="R9" s="375">
        <v>328</v>
      </c>
      <c r="S9" s="375">
        <v>138</v>
      </c>
      <c r="U9" s="373">
        <v>16</v>
      </c>
      <c r="V9" s="373">
        <v>14</v>
      </c>
      <c r="W9" s="373">
        <v>5</v>
      </c>
      <c r="X9" s="373">
        <v>10</v>
      </c>
      <c r="Y9" s="373">
        <v>-11</v>
      </c>
      <c r="Z9" s="373">
        <v>0</v>
      </c>
      <c r="AA9" s="377">
        <v>34</v>
      </c>
    </row>
    <row r="10" spans="1:27" s="376" customFormat="1" ht="18" customHeight="1" x14ac:dyDescent="0.2">
      <c r="A10" s="60" t="s">
        <v>76</v>
      </c>
      <c r="B10" s="63">
        <v>33175</v>
      </c>
      <c r="C10" s="71">
        <v>419</v>
      </c>
      <c r="D10" s="71">
        <v>2124</v>
      </c>
      <c r="E10" s="71">
        <v>2886</v>
      </c>
      <c r="F10" s="71">
        <v>1015</v>
      </c>
      <c r="G10" s="71">
        <v>628</v>
      </c>
      <c r="H10" s="71">
        <v>611</v>
      </c>
      <c r="I10" s="71">
        <v>1551</v>
      </c>
      <c r="J10" s="71">
        <v>2071</v>
      </c>
      <c r="K10" s="71">
        <v>4871</v>
      </c>
      <c r="L10" s="71">
        <v>4659</v>
      </c>
      <c r="M10" s="71">
        <v>6746</v>
      </c>
      <c r="N10" s="375">
        <v>2965</v>
      </c>
      <c r="O10" s="375">
        <v>1040</v>
      </c>
      <c r="P10" s="375">
        <v>698</v>
      </c>
      <c r="Q10" s="375">
        <v>505</v>
      </c>
      <c r="R10" s="375">
        <v>294</v>
      </c>
      <c r="S10" s="375">
        <v>92</v>
      </c>
      <c r="U10" s="373">
        <v>-18</v>
      </c>
      <c r="V10" s="373">
        <v>-2</v>
      </c>
      <c r="W10" s="373">
        <v>-15</v>
      </c>
      <c r="X10" s="373">
        <v>-15</v>
      </c>
      <c r="Y10" s="373">
        <v>-18</v>
      </c>
      <c r="Z10" s="373">
        <v>-14</v>
      </c>
      <c r="AA10" s="377">
        <v>-82</v>
      </c>
    </row>
    <row r="11" spans="1:27" s="376" customFormat="1" x14ac:dyDescent="0.2">
      <c r="A11" s="60" t="s">
        <v>77</v>
      </c>
      <c r="B11" s="63">
        <v>49183</v>
      </c>
      <c r="C11" s="71">
        <v>611</v>
      </c>
      <c r="D11" s="71">
        <v>3477</v>
      </c>
      <c r="E11" s="71">
        <v>4784</v>
      </c>
      <c r="F11" s="71">
        <v>1690</v>
      </c>
      <c r="G11" s="71">
        <v>1106</v>
      </c>
      <c r="H11" s="71">
        <v>1070</v>
      </c>
      <c r="I11" s="71">
        <v>2599</v>
      </c>
      <c r="J11" s="71">
        <v>2898</v>
      </c>
      <c r="K11" s="71">
        <v>6808</v>
      </c>
      <c r="L11" s="71">
        <v>7133</v>
      </c>
      <c r="M11" s="71">
        <v>9799</v>
      </c>
      <c r="N11" s="375">
        <v>3895</v>
      </c>
      <c r="O11" s="375">
        <v>1284</v>
      </c>
      <c r="P11" s="375">
        <v>834</v>
      </c>
      <c r="Q11" s="375">
        <v>687</v>
      </c>
      <c r="R11" s="375">
        <v>364</v>
      </c>
      <c r="S11" s="375">
        <v>144</v>
      </c>
      <c r="U11" s="373">
        <v>18</v>
      </c>
      <c r="V11" s="373">
        <v>16</v>
      </c>
      <c r="W11" s="373">
        <v>22</v>
      </c>
      <c r="X11" s="373">
        <v>61</v>
      </c>
      <c r="Y11" s="373">
        <v>56</v>
      </c>
      <c r="Z11" s="373">
        <v>51</v>
      </c>
      <c r="AA11" s="377">
        <v>224</v>
      </c>
    </row>
    <row r="12" spans="1:27" s="376" customFormat="1" x14ac:dyDescent="0.2">
      <c r="A12" s="60" t="s">
        <v>78</v>
      </c>
      <c r="B12" s="63">
        <v>51085</v>
      </c>
      <c r="C12" s="71">
        <v>613</v>
      </c>
      <c r="D12" s="71">
        <v>3311</v>
      </c>
      <c r="E12" s="71">
        <v>4753</v>
      </c>
      <c r="F12" s="71">
        <v>1736</v>
      </c>
      <c r="G12" s="71">
        <v>1104</v>
      </c>
      <c r="H12" s="71">
        <v>1175</v>
      </c>
      <c r="I12" s="71">
        <v>3893</v>
      </c>
      <c r="J12" s="71">
        <v>4119</v>
      </c>
      <c r="K12" s="71">
        <v>7345</v>
      </c>
      <c r="L12" s="71">
        <v>7595</v>
      </c>
      <c r="M12" s="71">
        <v>9333</v>
      </c>
      <c r="N12" s="375">
        <v>3121</v>
      </c>
      <c r="O12" s="375">
        <v>1087</v>
      </c>
      <c r="P12" s="375">
        <v>851</v>
      </c>
      <c r="Q12" s="375">
        <v>609</v>
      </c>
      <c r="R12" s="375">
        <v>331</v>
      </c>
      <c r="S12" s="375">
        <v>109</v>
      </c>
      <c r="U12" s="373">
        <v>23</v>
      </c>
      <c r="V12" s="373">
        <v>13</v>
      </c>
      <c r="W12" s="373">
        <v>18</v>
      </c>
      <c r="X12" s="373">
        <v>18</v>
      </c>
      <c r="Y12" s="373">
        <v>12</v>
      </c>
      <c r="Z12" s="373">
        <v>2</v>
      </c>
      <c r="AA12" s="377">
        <v>86</v>
      </c>
    </row>
    <row r="13" spans="1:27" s="376" customFormat="1" x14ac:dyDescent="0.2">
      <c r="A13" s="60" t="s">
        <v>79</v>
      </c>
      <c r="B13" s="63">
        <v>31508</v>
      </c>
      <c r="C13" s="71">
        <v>513</v>
      </c>
      <c r="D13" s="71">
        <v>2398</v>
      </c>
      <c r="E13" s="71">
        <v>2970</v>
      </c>
      <c r="F13" s="71">
        <v>1036</v>
      </c>
      <c r="G13" s="71">
        <v>645</v>
      </c>
      <c r="H13" s="71">
        <v>634</v>
      </c>
      <c r="I13" s="71">
        <v>1776</v>
      </c>
      <c r="J13" s="71">
        <v>2662</v>
      </c>
      <c r="K13" s="71">
        <v>5783</v>
      </c>
      <c r="L13" s="71">
        <v>4779</v>
      </c>
      <c r="M13" s="71">
        <v>5116</v>
      </c>
      <c r="N13" s="375">
        <v>1490</v>
      </c>
      <c r="O13" s="375">
        <v>584</v>
      </c>
      <c r="P13" s="375">
        <v>459</v>
      </c>
      <c r="Q13" s="375">
        <v>386</v>
      </c>
      <c r="R13" s="375">
        <v>213</v>
      </c>
      <c r="S13" s="375">
        <v>64</v>
      </c>
      <c r="U13" s="373">
        <v>-8</v>
      </c>
      <c r="V13" s="373">
        <v>-4</v>
      </c>
      <c r="W13" s="373">
        <v>6</v>
      </c>
      <c r="X13" s="373">
        <v>0</v>
      </c>
      <c r="Y13" s="373">
        <v>6</v>
      </c>
      <c r="Z13" s="373">
        <v>-2</v>
      </c>
      <c r="AA13" s="377">
        <v>-2</v>
      </c>
    </row>
    <row r="14" spans="1:27" s="376" customFormat="1" x14ac:dyDescent="0.2">
      <c r="A14" s="60" t="s">
        <v>80</v>
      </c>
      <c r="B14" s="63">
        <v>27465</v>
      </c>
      <c r="C14" s="71">
        <v>355</v>
      </c>
      <c r="D14" s="71">
        <v>1761</v>
      </c>
      <c r="E14" s="71">
        <v>2299</v>
      </c>
      <c r="F14" s="71">
        <v>939</v>
      </c>
      <c r="G14" s="71">
        <v>630</v>
      </c>
      <c r="H14" s="71">
        <v>648</v>
      </c>
      <c r="I14" s="71">
        <v>1671</v>
      </c>
      <c r="J14" s="71">
        <v>2041</v>
      </c>
      <c r="K14" s="71">
        <v>4238</v>
      </c>
      <c r="L14" s="71">
        <v>4151</v>
      </c>
      <c r="M14" s="71">
        <v>5431</v>
      </c>
      <c r="N14" s="375">
        <v>1651</v>
      </c>
      <c r="O14" s="375">
        <v>605</v>
      </c>
      <c r="P14" s="375">
        <v>506</v>
      </c>
      <c r="Q14" s="375">
        <v>340</v>
      </c>
      <c r="R14" s="375">
        <v>159</v>
      </c>
      <c r="S14" s="375">
        <v>40</v>
      </c>
      <c r="U14" s="373">
        <v>-15</v>
      </c>
      <c r="V14" s="373">
        <v>-12</v>
      </c>
      <c r="W14" s="373">
        <v>-15</v>
      </c>
      <c r="X14" s="373">
        <v>-22</v>
      </c>
      <c r="Y14" s="373">
        <v>-20</v>
      </c>
      <c r="Z14" s="373">
        <v>-20</v>
      </c>
      <c r="AA14" s="377">
        <v>-104</v>
      </c>
    </row>
    <row r="15" spans="1:27" s="376" customFormat="1" ht="18" customHeight="1" x14ac:dyDescent="0.2">
      <c r="A15" s="60" t="s">
        <v>81</v>
      </c>
      <c r="B15" s="63">
        <v>32427</v>
      </c>
      <c r="C15" s="71">
        <v>409</v>
      </c>
      <c r="D15" s="71">
        <v>2100</v>
      </c>
      <c r="E15" s="71">
        <v>3022</v>
      </c>
      <c r="F15" s="71">
        <v>1336</v>
      </c>
      <c r="G15" s="71">
        <v>961</v>
      </c>
      <c r="H15" s="71">
        <v>938</v>
      </c>
      <c r="I15" s="71">
        <v>2015</v>
      </c>
      <c r="J15" s="71">
        <v>2007</v>
      </c>
      <c r="K15" s="71">
        <v>4351</v>
      </c>
      <c r="L15" s="71">
        <v>4791</v>
      </c>
      <c r="M15" s="71">
        <v>6204</v>
      </c>
      <c r="N15" s="375">
        <v>2371</v>
      </c>
      <c r="O15" s="375">
        <v>908</v>
      </c>
      <c r="P15" s="375">
        <v>542</v>
      </c>
      <c r="Q15" s="375">
        <v>320</v>
      </c>
      <c r="R15" s="375">
        <v>124</v>
      </c>
      <c r="S15" s="375">
        <v>28</v>
      </c>
      <c r="U15" s="373">
        <v>0</v>
      </c>
      <c r="V15" s="373">
        <v>4</v>
      </c>
      <c r="W15" s="373">
        <v>-15</v>
      </c>
      <c r="X15" s="373">
        <v>-38</v>
      </c>
      <c r="Y15" s="373">
        <v>-31</v>
      </c>
      <c r="Z15" s="373">
        <v>-20</v>
      </c>
      <c r="AA15" s="377">
        <v>-100</v>
      </c>
    </row>
    <row r="16" spans="1:27" s="376" customFormat="1" x14ac:dyDescent="0.2">
      <c r="A16" s="60" t="s">
        <v>82</v>
      </c>
      <c r="B16" s="63">
        <v>49251</v>
      </c>
      <c r="C16" s="71">
        <v>696</v>
      </c>
      <c r="D16" s="71">
        <v>3408</v>
      </c>
      <c r="E16" s="71">
        <v>4195</v>
      </c>
      <c r="F16" s="71">
        <v>1653</v>
      </c>
      <c r="G16" s="71">
        <v>1132</v>
      </c>
      <c r="H16" s="71">
        <v>1096</v>
      </c>
      <c r="I16" s="71">
        <v>2959</v>
      </c>
      <c r="J16" s="71">
        <v>3793</v>
      </c>
      <c r="K16" s="71">
        <v>8151</v>
      </c>
      <c r="L16" s="71">
        <v>6910</v>
      </c>
      <c r="M16" s="71">
        <v>9355</v>
      </c>
      <c r="N16" s="375">
        <v>3249</v>
      </c>
      <c r="O16" s="375">
        <v>1084</v>
      </c>
      <c r="P16" s="375">
        <v>734</v>
      </c>
      <c r="Q16" s="375">
        <v>495</v>
      </c>
      <c r="R16" s="375">
        <v>251</v>
      </c>
      <c r="S16" s="375">
        <v>90</v>
      </c>
      <c r="U16" s="373">
        <v>0</v>
      </c>
      <c r="V16" s="373">
        <v>-4</v>
      </c>
      <c r="W16" s="373">
        <v>-14</v>
      </c>
      <c r="X16" s="373">
        <v>-20</v>
      </c>
      <c r="Y16" s="373">
        <v>-3</v>
      </c>
      <c r="Z16" s="373">
        <v>1</v>
      </c>
      <c r="AA16" s="377">
        <v>-40</v>
      </c>
    </row>
    <row r="17" spans="1:34" s="376" customFormat="1" x14ac:dyDescent="0.2">
      <c r="A17" s="60" t="s">
        <v>83</v>
      </c>
      <c r="B17" s="63">
        <v>50189</v>
      </c>
      <c r="C17" s="71">
        <v>721</v>
      </c>
      <c r="D17" s="71">
        <v>3410</v>
      </c>
      <c r="E17" s="71">
        <v>4706</v>
      </c>
      <c r="F17" s="71">
        <v>1587</v>
      </c>
      <c r="G17" s="71">
        <v>1109</v>
      </c>
      <c r="H17" s="71">
        <v>1020</v>
      </c>
      <c r="I17" s="71">
        <v>2448</v>
      </c>
      <c r="J17" s="71">
        <v>3328</v>
      </c>
      <c r="K17" s="71">
        <v>7605</v>
      </c>
      <c r="L17" s="71">
        <v>8022</v>
      </c>
      <c r="M17" s="71">
        <v>9360</v>
      </c>
      <c r="N17" s="375">
        <v>2743</v>
      </c>
      <c r="O17" s="375">
        <v>1264</v>
      </c>
      <c r="P17" s="375">
        <v>1262</v>
      </c>
      <c r="Q17" s="375">
        <v>1022</v>
      </c>
      <c r="R17" s="375">
        <v>457</v>
      </c>
      <c r="S17" s="375">
        <v>125</v>
      </c>
      <c r="U17" s="373">
        <v>2</v>
      </c>
      <c r="V17" s="373">
        <v>11</v>
      </c>
      <c r="W17" s="373">
        <v>26</v>
      </c>
      <c r="X17" s="373">
        <v>65</v>
      </c>
      <c r="Y17" s="373">
        <v>57</v>
      </c>
      <c r="Z17" s="373">
        <v>26</v>
      </c>
      <c r="AA17" s="377">
        <v>187</v>
      </c>
    </row>
    <row r="18" spans="1:34" s="376" customFormat="1" x14ac:dyDescent="0.2">
      <c r="A18" s="60" t="s">
        <v>84</v>
      </c>
      <c r="B18" s="63">
        <v>50769</v>
      </c>
      <c r="C18" s="71">
        <v>623</v>
      </c>
      <c r="D18" s="71">
        <v>3301</v>
      </c>
      <c r="E18" s="71">
        <v>4762</v>
      </c>
      <c r="F18" s="71">
        <v>1777</v>
      </c>
      <c r="G18" s="71">
        <v>1125</v>
      </c>
      <c r="H18" s="71">
        <v>1102</v>
      </c>
      <c r="I18" s="71">
        <v>2728</v>
      </c>
      <c r="J18" s="71">
        <v>3091</v>
      </c>
      <c r="K18" s="71">
        <v>7092</v>
      </c>
      <c r="L18" s="71">
        <v>7822</v>
      </c>
      <c r="M18" s="71">
        <v>10048</v>
      </c>
      <c r="N18" s="375">
        <v>3527</v>
      </c>
      <c r="O18" s="375">
        <v>1292</v>
      </c>
      <c r="P18" s="375">
        <v>983</v>
      </c>
      <c r="Q18" s="375">
        <v>820</v>
      </c>
      <c r="R18" s="375">
        <v>520</v>
      </c>
      <c r="S18" s="375">
        <v>156</v>
      </c>
      <c r="U18" s="373">
        <v>17</v>
      </c>
      <c r="V18" s="373">
        <v>13</v>
      </c>
      <c r="W18" s="373">
        <v>15</v>
      </c>
      <c r="X18" s="373">
        <v>18</v>
      </c>
      <c r="Y18" s="373">
        <v>35</v>
      </c>
      <c r="Z18" s="373">
        <v>26</v>
      </c>
      <c r="AA18" s="377">
        <v>124</v>
      </c>
    </row>
    <row r="19" spans="1:34" s="376" customFormat="1" x14ac:dyDescent="0.2">
      <c r="A19" s="60" t="s">
        <v>85</v>
      </c>
      <c r="B19" s="63">
        <v>38716</v>
      </c>
      <c r="C19" s="71">
        <v>541</v>
      </c>
      <c r="D19" s="71">
        <v>2824</v>
      </c>
      <c r="E19" s="71">
        <v>4009</v>
      </c>
      <c r="F19" s="71">
        <v>1668</v>
      </c>
      <c r="G19" s="71">
        <v>1155</v>
      </c>
      <c r="H19" s="71">
        <v>1128</v>
      </c>
      <c r="I19" s="71">
        <v>2477</v>
      </c>
      <c r="J19" s="71">
        <v>2524</v>
      </c>
      <c r="K19" s="71">
        <v>5716</v>
      </c>
      <c r="L19" s="71">
        <v>5508</v>
      </c>
      <c r="M19" s="71">
        <v>7959</v>
      </c>
      <c r="N19" s="375">
        <v>2010</v>
      </c>
      <c r="O19" s="375">
        <v>561</v>
      </c>
      <c r="P19" s="375">
        <v>316</v>
      </c>
      <c r="Q19" s="375">
        <v>201</v>
      </c>
      <c r="R19" s="375">
        <v>88</v>
      </c>
      <c r="S19" s="375">
        <v>31</v>
      </c>
      <c r="U19" s="509">
        <v>9</v>
      </c>
      <c r="V19" s="509">
        <v>4</v>
      </c>
      <c r="W19" s="509">
        <v>3</v>
      </c>
      <c r="X19" s="509">
        <v>1</v>
      </c>
      <c r="Y19" s="509">
        <v>-12</v>
      </c>
      <c r="Z19" s="509">
        <v>-2</v>
      </c>
      <c r="AA19" s="378">
        <v>3</v>
      </c>
      <c r="AC19" s="379"/>
      <c r="AD19" s="379"/>
      <c r="AE19" s="379"/>
      <c r="AF19" s="379"/>
      <c r="AG19" s="379"/>
      <c r="AH19" s="379"/>
    </row>
    <row r="20" spans="1:34" s="376" customFormat="1" ht="18" customHeight="1" x14ac:dyDescent="0.2">
      <c r="A20" s="72" t="s">
        <v>86</v>
      </c>
      <c r="B20" s="65">
        <v>3464</v>
      </c>
      <c r="C20" s="68">
        <v>11</v>
      </c>
      <c r="D20" s="68">
        <v>147</v>
      </c>
      <c r="E20" s="68">
        <v>240</v>
      </c>
      <c r="F20" s="68">
        <v>68</v>
      </c>
      <c r="G20" s="68">
        <v>40</v>
      </c>
      <c r="H20" s="68">
        <v>32</v>
      </c>
      <c r="I20" s="68">
        <v>183</v>
      </c>
      <c r="J20" s="68">
        <v>402</v>
      </c>
      <c r="K20" s="68">
        <v>918</v>
      </c>
      <c r="L20" s="68">
        <v>720</v>
      </c>
      <c r="M20" s="68">
        <v>592</v>
      </c>
      <c r="N20" s="380">
        <v>65</v>
      </c>
      <c r="O20" s="380">
        <v>23</v>
      </c>
      <c r="P20" s="380">
        <v>8</v>
      </c>
      <c r="Q20" s="380">
        <v>7</v>
      </c>
      <c r="R20" s="380">
        <v>5</v>
      </c>
      <c r="S20" s="380">
        <v>3</v>
      </c>
    </row>
    <row r="21" spans="1:34" s="376" customFormat="1" x14ac:dyDescent="0.2">
      <c r="A21" s="88" t="s">
        <v>164</v>
      </c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</row>
    <row r="22" spans="1:34" s="376" customFormat="1" ht="15" x14ac:dyDescent="0.25">
      <c r="A22" s="381" t="s">
        <v>165</v>
      </c>
      <c r="B22"/>
      <c r="C22"/>
      <c r="D22"/>
      <c r="E22"/>
      <c r="F22"/>
      <c r="G22"/>
      <c r="H22"/>
      <c r="I22"/>
      <c r="J22"/>
      <c r="K22"/>
      <c r="L22"/>
      <c r="M22"/>
      <c r="N22" s="382"/>
      <c r="O22" s="382"/>
      <c r="P22" s="382"/>
      <c r="Q22" s="382"/>
      <c r="R22" s="382"/>
      <c r="S22" s="382"/>
    </row>
    <row r="23" spans="1:34" ht="36" x14ac:dyDescent="0.2">
      <c r="A23" s="510" t="s">
        <v>138</v>
      </c>
      <c r="B23" s="383">
        <v>27</v>
      </c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5">
        <v>10</v>
      </c>
      <c r="O23" s="385">
        <v>7</v>
      </c>
      <c r="P23" s="385">
        <v>3</v>
      </c>
      <c r="Q23" s="385">
        <v>4</v>
      </c>
      <c r="R23" s="385">
        <v>1</v>
      </c>
      <c r="S23" s="385">
        <v>2</v>
      </c>
      <c r="U23" s="376"/>
      <c r="V23" s="376"/>
      <c r="W23" s="376"/>
      <c r="X23" s="376"/>
      <c r="Y23" s="376"/>
      <c r="Z23" s="376"/>
    </row>
    <row r="33" spans="2:19" x14ac:dyDescent="0.2">
      <c r="B33" s="373"/>
      <c r="C33" s="373"/>
      <c r="D33" s="373"/>
      <c r="E33" s="373"/>
      <c r="F33" s="373"/>
      <c r="G33" s="373"/>
      <c r="H33" s="373"/>
      <c r="I33" s="373"/>
      <c r="J33" s="373"/>
      <c r="K33" s="373"/>
      <c r="L33" s="373"/>
      <c r="M33" s="373"/>
      <c r="N33" s="373"/>
      <c r="O33" s="373"/>
      <c r="P33" s="373"/>
      <c r="Q33" s="373"/>
      <c r="R33" s="373"/>
      <c r="S33" s="373"/>
    </row>
    <row r="34" spans="2:19" x14ac:dyDescent="0.2">
      <c r="B34" s="373"/>
      <c r="C34" s="373"/>
      <c r="D34" s="373"/>
      <c r="E34" s="373"/>
      <c r="F34" s="373"/>
      <c r="G34" s="373"/>
      <c r="H34" s="373"/>
      <c r="I34" s="373"/>
      <c r="J34" s="373"/>
      <c r="K34" s="373"/>
      <c r="L34" s="373"/>
      <c r="M34" s="373"/>
      <c r="N34" s="373"/>
      <c r="O34" s="373"/>
      <c r="P34" s="373"/>
      <c r="Q34" s="373"/>
      <c r="R34" s="373"/>
      <c r="S34" s="373"/>
    </row>
    <row r="35" spans="2:19" x14ac:dyDescent="0.2">
      <c r="B35" s="373"/>
      <c r="C35" s="373"/>
      <c r="D35" s="373"/>
      <c r="E35" s="373"/>
      <c r="F35" s="373"/>
      <c r="G35" s="373"/>
      <c r="H35" s="373"/>
      <c r="I35" s="373"/>
      <c r="J35" s="373"/>
      <c r="K35" s="373"/>
      <c r="L35" s="373"/>
      <c r="M35" s="373"/>
      <c r="N35" s="373"/>
      <c r="O35" s="373"/>
      <c r="P35" s="373"/>
      <c r="Q35" s="373"/>
      <c r="R35" s="373"/>
      <c r="S35" s="373"/>
    </row>
    <row r="36" spans="2:19" x14ac:dyDescent="0.2">
      <c r="B36" s="373"/>
      <c r="C36" s="373"/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  <c r="Q36" s="373"/>
      <c r="R36" s="373"/>
      <c r="S36" s="373"/>
    </row>
  </sheetData>
  <pageMargins left="0.7" right="0.7" top="0.78740157499999996" bottom="0.78740157499999996" header="0.3" footer="0.3"/>
  <pageSetup paperSize="9"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7" sqref="I7"/>
    </sheetView>
  </sheetViews>
  <sheetFormatPr baseColWidth="10" defaultRowHeight="15" x14ac:dyDescent="0.25"/>
  <cols>
    <col min="1" max="1" width="22" bestFit="1" customWidth="1"/>
  </cols>
  <sheetData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0" sqref="M3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7</vt:i4>
      </vt:variant>
    </vt:vector>
  </HeadingPairs>
  <TitlesOfParts>
    <vt:vector size="15" baseType="lpstr">
      <vt:lpstr>Tab_4_1_A_Hovedtall Hele byen</vt:lpstr>
      <vt:lpstr> Tab_4_1_B Hovedtall Bydelene</vt:lpstr>
      <vt:lpstr>Tab_4_1_C Brutto stønad </vt:lpstr>
      <vt:lpstr>Tabell_4-2_A- Aktklient</vt:lpstr>
      <vt:lpstr>Tabell 4_4_klient m_u øk.sos.hj</vt:lpstr>
      <vt:lpstr>Kriteriebef</vt:lpstr>
      <vt:lpstr>Kriterier</vt:lpstr>
      <vt:lpstr>Ark1</vt:lpstr>
      <vt:lpstr>' Tab_4_1_B Hovedtall Bydelene'!Utskriftsområde</vt:lpstr>
      <vt:lpstr>Kriteriebef!Utskriftsområde</vt:lpstr>
      <vt:lpstr>Kriterier!Utskriftsområde</vt:lpstr>
      <vt:lpstr>'Tab_4_1_A_Hovedtall Hele byen'!Utskriftsområde</vt:lpstr>
      <vt:lpstr>'Tab_4_1_C Brutto stønad '!Utskriftsområde</vt:lpstr>
      <vt:lpstr>'Tabell 4_4_klient m_u øk.sos.hj'!Utskriftsområde</vt:lpstr>
      <vt:lpstr>'Tabell_4-2_A- Aktklient'!Utskriftsområde</vt:lpstr>
    </vt:vector>
  </TitlesOfParts>
  <Company>Oslo kommune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byr129455</dc:creator>
  <cp:lastModifiedBy>Grethe Lied Felde</cp:lastModifiedBy>
  <cp:lastPrinted>2017-03-29T16:06:25Z</cp:lastPrinted>
  <dcterms:created xsi:type="dcterms:W3CDTF">2011-10-19T11:05:10Z</dcterms:created>
  <dcterms:modified xsi:type="dcterms:W3CDTF">2017-04-10T08:29:33Z</dcterms:modified>
</cp:coreProperties>
</file>